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defaultThemeVersion="166925"/>
  <mc:AlternateContent xmlns:mc="http://schemas.openxmlformats.org/markup-compatibility/2006">
    <mc:Choice Requires="x15">
      <x15ac:absPath xmlns:x15ac="http://schemas.microsoft.com/office/spreadsheetml/2010/11/ac" url="C:\Users\RsarabiF\Documents\Rama judicial\Transitorio\SIGCMA 2025\2. DIRECCIÓN (2025)\MATRIZ DE RIESGOS\Trimestre 1\"/>
    </mc:Choice>
  </mc:AlternateContent>
  <xr:revisionPtr revIDLastSave="0" documentId="13_ncr:1_{B751FF9A-2BA5-4FBE-9012-07BCDFB7E9F7}" xr6:coauthVersionLast="36" xr6:coauthVersionMax="47" xr10:uidLastSave="{00000000-0000-0000-0000-000000000000}"/>
  <bookViews>
    <workbookView xWindow="0" yWindow="0" windowWidth="28800" windowHeight="12225" tabRatio="898" xr2:uid="{00000000-000D-0000-FFFF-FFFF00000000}"/>
  </bookViews>
  <sheets>
    <sheet name="1- Presentacion " sheetId="10" r:id="rId1"/>
    <sheet name="Conceptos 37001" sheetId="37" r:id="rId2"/>
    <sheet name="2- Análisis de Contexto" sheetId="38" r:id="rId3"/>
    <sheet name="2- Análisis de contexto SG-SST" sheetId="39" r:id="rId4"/>
    <sheet name="3- Estrategias" sheetId="40" r:id="rId5"/>
    <sheet name="4- Instructivo Riesgos " sheetId="33" r:id="rId6"/>
    <sheet name="5- Identificación de Riesgos" sheetId="27" r:id="rId7"/>
    <sheet name="6- Valoración Controles" sheetId="28" r:id="rId8"/>
    <sheet name="7- Mapa Final" sheetId="29" r:id="rId9"/>
    <sheet name="8- Políticas de Administración " sheetId="5" r:id="rId10"/>
    <sheet name="9- Matriz de Calor " sheetId="21" r:id="rId11"/>
    <sheet name="Seguimiento 1 Trimestre" sheetId="18" r:id="rId12"/>
  </sheets>
  <externalReferences>
    <externalReference r:id="rId13"/>
    <externalReference r:id="rId14"/>
    <externalReference r:id="rId15"/>
    <externalReference r:id="rId16"/>
    <externalReference r:id="rId17"/>
  </externalReferences>
  <definedNames>
    <definedName name="_xlnm.Print_Area" localSheetId="2">'2- Análisis de Contexto'!$A$1:$G$91</definedName>
    <definedName name="_xlnm.Print_Area" localSheetId="3">'2- Análisis de contexto SG-SST'!$A$1:$G$64</definedName>
    <definedName name="_xlnm.Print_Area" localSheetId="6">'5- Identificación de Riesgos'!$A$1:$N$29</definedName>
    <definedName name="_xlnm.Print_Area" localSheetId="7">'6- Valoración Controles'!$A$1:$V$29</definedName>
    <definedName name="_xlnm.Print_Area" localSheetId="8">'7- Mapa Final'!$A$1:$N$29</definedName>
    <definedName name="Data" localSheetId="2">'[1]Tabla de Valoración'!$I$2:$L$5</definedName>
    <definedName name="Data" localSheetId="3">'[1]Tabla de Valoración'!$I$2:$L$5</definedName>
    <definedName name="Data" localSheetId="4">'[2]Tabla de Valoración'!$I$2:$L$5</definedName>
    <definedName name="Data">'[2]Tabla de Valoración'!$I$2:$L$5</definedName>
    <definedName name="Diseño" localSheetId="2">'[1]Tabla de Valoración'!$I$2:$I$5</definedName>
    <definedName name="Diseño" localSheetId="3">'[1]Tabla de Valoración'!$I$2:$I$5</definedName>
    <definedName name="Diseño" localSheetId="4">'[2]Tabla de Valoración'!$I$2:$I$5</definedName>
    <definedName name="Diseño">'[2]Tabla de Valoración'!$I$2:$I$5</definedName>
    <definedName name="Ejecución" localSheetId="2">'[1]Tabla de Valoración'!$I$2:$L$2</definedName>
    <definedName name="Ejecución" localSheetId="3">'[1]Tabla de Valoración'!$I$2:$L$2</definedName>
    <definedName name="Ejecución" localSheetId="4">'[2]Tabla de Valoración'!$I$2:$L$2</definedName>
    <definedName name="Ejecución">'[2]Tabla de Valoración'!$I$2:$L$2</definedName>
    <definedName name="GEST" localSheetId="2">[3]GESTION!#REF!</definedName>
    <definedName name="GEST" localSheetId="3">[3]GESTION!#REF!</definedName>
    <definedName name="GEST" localSheetId="4">[3]GESTION!#REF!</definedName>
    <definedName name="GEST">[4]GESTION!#REF!</definedName>
    <definedName name="INV" localSheetId="2">[3]INVERSION!#REF!</definedName>
    <definedName name="INV" localSheetId="3">[3]INVERSION!#REF!</definedName>
    <definedName name="INV" localSheetId="4">[3]INVERSION!#REF!</definedName>
    <definedName name="INV">[4]INVERSION!#REF!</definedName>
    <definedName name="INV_GEST" localSheetId="2">#REF!</definedName>
    <definedName name="INV_GEST" localSheetId="3">#REF!</definedName>
    <definedName name="INV_GEST" localSheetId="4">#REF!</definedName>
    <definedName name="INV_GEST">#REF!</definedName>
    <definedName name="Posibilidad" localSheetId="2">[5]Hoja2!$H$3:$H$7</definedName>
    <definedName name="Posibilidad" localSheetId="4">[5]Hoja2!$H$3:$H$7</definedName>
    <definedName name="Posibilidad">[5]Hoja2!$H$3:$H$7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8" l="1"/>
  <c r="C49" i="18"/>
  <c r="D49" i="18"/>
  <c r="E49" i="18"/>
  <c r="F49" i="18"/>
  <c r="J50" i="29"/>
  <c r="K50" i="29"/>
  <c r="L50" i="29"/>
  <c r="M50" i="29"/>
  <c r="A50" i="29"/>
  <c r="B50" i="29"/>
  <c r="C50" i="29"/>
  <c r="E50" i="29"/>
  <c r="F50" i="29"/>
  <c r="G50" i="29"/>
  <c r="H50" i="29"/>
  <c r="E51" i="29"/>
  <c r="E52" i="29"/>
  <c r="E53" i="29"/>
  <c r="E54" i="29"/>
  <c r="E55" i="29"/>
  <c r="E56" i="29"/>
  <c r="E57" i="29"/>
  <c r="E58" i="29"/>
  <c r="E59" i="29"/>
  <c r="T50" i="28"/>
  <c r="U50" i="28"/>
  <c r="V50" i="28"/>
  <c r="S50" i="28"/>
  <c r="T40" i="28"/>
  <c r="U40" i="28"/>
  <c r="V40" i="28"/>
  <c r="R50" i="28"/>
  <c r="L50" i="28"/>
  <c r="L51" i="28"/>
  <c r="L52" i="28"/>
  <c r="L53" i="28"/>
  <c r="L54" i="28"/>
  <c r="L55" i="28"/>
  <c r="L56" i="28"/>
  <c r="L57" i="28"/>
  <c r="L58" i="28"/>
  <c r="L59" i="28"/>
  <c r="K50" i="28"/>
  <c r="C50" i="28"/>
  <c r="C51" i="28"/>
  <c r="C52" i="28"/>
  <c r="C53" i="28"/>
  <c r="C54" i="28"/>
  <c r="J54" i="28"/>
  <c r="J53" i="28"/>
  <c r="J52" i="28"/>
  <c r="J51" i="28"/>
  <c r="J50" i="28"/>
  <c r="M50" i="27"/>
  <c r="N50" i="27"/>
  <c r="L51" i="27"/>
  <c r="L50" i="27"/>
  <c r="H50" i="27"/>
  <c r="G50" i="27"/>
  <c r="L20" i="29"/>
  <c r="L30" i="29"/>
  <c r="L40" i="29"/>
  <c r="L60" i="29"/>
  <c r="L70" i="29"/>
  <c r="B60" i="29"/>
  <c r="B70" i="29"/>
  <c r="C20" i="29"/>
  <c r="C30" i="29"/>
  <c r="C40" i="29"/>
  <c r="C60" i="29"/>
  <c r="C70" i="29"/>
  <c r="B40" i="29"/>
  <c r="B20" i="29"/>
  <c r="B30" i="29"/>
  <c r="A49" i="18" l="1"/>
  <c r="L11" i="27"/>
  <c r="L12" i="27"/>
  <c r="L13" i="27"/>
  <c r="L14" i="27"/>
  <c r="L15" i="27"/>
  <c r="L16" i="27"/>
  <c r="L17" i="27"/>
  <c r="L18" i="27"/>
  <c r="L19" i="27"/>
  <c r="L20" i="27"/>
  <c r="L21" i="27"/>
  <c r="K21" i="27" s="1"/>
  <c r="L22" i="27"/>
  <c r="L23" i="27"/>
  <c r="L24" i="27"/>
  <c r="L25" i="27"/>
  <c r="L26" i="27"/>
  <c r="L27" i="27"/>
  <c r="L28" i="27"/>
  <c r="L29" i="27"/>
  <c r="L30" i="27"/>
  <c r="L31" i="27"/>
  <c r="L32" i="27"/>
  <c r="L33" i="27"/>
  <c r="L34" i="27"/>
  <c r="L35" i="27"/>
  <c r="L36" i="27"/>
  <c r="L37" i="27"/>
  <c r="L38" i="27"/>
  <c r="L39" i="27"/>
  <c r="L40" i="27"/>
  <c r="L41" i="27"/>
  <c r="L42" i="27"/>
  <c r="L43" i="27"/>
  <c r="L44" i="27"/>
  <c r="L45" i="27"/>
  <c r="L46" i="27"/>
  <c r="K46" i="27" s="1"/>
  <c r="L47" i="27"/>
  <c r="L48" i="27"/>
  <c r="L49" i="27"/>
  <c r="L60" i="27"/>
  <c r="L61" i="27"/>
  <c r="L62" i="27"/>
  <c r="L63" i="27"/>
  <c r="L64" i="27"/>
  <c r="L65" i="27"/>
  <c r="L66" i="27"/>
  <c r="L67" i="27"/>
  <c r="K67" i="27" s="1"/>
  <c r="L68" i="27"/>
  <c r="K68" i="27" s="1"/>
  <c r="L69" i="27"/>
  <c r="L70" i="27"/>
  <c r="L71" i="27"/>
  <c r="L72" i="27"/>
  <c r="L73" i="27"/>
  <c r="L74" i="27"/>
  <c r="L75" i="27"/>
  <c r="L76" i="27"/>
  <c r="L77" i="27"/>
  <c r="L78" i="27"/>
  <c r="L79" i="27"/>
  <c r="K79" i="27" s="1"/>
  <c r="L80" i="27"/>
  <c r="L81" i="27"/>
  <c r="L82" i="27"/>
  <c r="L83" i="27"/>
  <c r="L84" i="27"/>
  <c r="L85" i="27"/>
  <c r="L86" i="27"/>
  <c r="L87" i="27"/>
  <c r="L88" i="27"/>
  <c r="L89" i="27"/>
  <c r="K11" i="27"/>
  <c r="K12" i="27"/>
  <c r="K13" i="27"/>
  <c r="K14" i="27"/>
  <c r="K15" i="27"/>
  <c r="K16" i="27"/>
  <c r="K17" i="27"/>
  <c r="K18" i="27"/>
  <c r="K19" i="27"/>
  <c r="K20" i="27"/>
  <c r="K23" i="27"/>
  <c r="K24" i="27"/>
  <c r="K25" i="27"/>
  <c r="K26" i="27"/>
  <c r="K27" i="27"/>
  <c r="K28" i="27"/>
  <c r="K29" i="27"/>
  <c r="K30" i="27"/>
  <c r="K31" i="27"/>
  <c r="K32" i="27"/>
  <c r="K33" i="27"/>
  <c r="K35" i="27"/>
  <c r="K36" i="27"/>
  <c r="K37" i="27"/>
  <c r="K38" i="27"/>
  <c r="K39" i="27"/>
  <c r="K40" i="27"/>
  <c r="K41" i="27"/>
  <c r="K42" i="27"/>
  <c r="K43" i="27"/>
  <c r="K44" i="27"/>
  <c r="K45" i="27"/>
  <c r="K47" i="27"/>
  <c r="K48" i="27"/>
  <c r="K49" i="27"/>
  <c r="K60" i="27"/>
  <c r="K61" i="27"/>
  <c r="K62" i="27"/>
  <c r="K63" i="27"/>
  <c r="K64" i="27"/>
  <c r="K65" i="27"/>
  <c r="K66" i="27"/>
  <c r="K69" i="27"/>
  <c r="K70" i="27"/>
  <c r="K71" i="27"/>
  <c r="K72" i="27"/>
  <c r="K73" i="27"/>
  <c r="K74" i="27"/>
  <c r="K75" i="27"/>
  <c r="K76" i="27"/>
  <c r="K77" i="27"/>
  <c r="K78" i="27"/>
  <c r="K81" i="27"/>
  <c r="K82" i="27"/>
  <c r="K83" i="27"/>
  <c r="K84" i="27"/>
  <c r="K85" i="27"/>
  <c r="K86" i="27"/>
  <c r="K87" i="27"/>
  <c r="K88" i="27"/>
  <c r="K89" i="27"/>
  <c r="M80" i="27" l="1"/>
  <c r="M40" i="27"/>
  <c r="G40" i="29" s="1"/>
  <c r="M30" i="27"/>
  <c r="G30" i="29" s="1"/>
  <c r="M20" i="27"/>
  <c r="G20" i="29" s="1"/>
  <c r="M60" i="27"/>
  <c r="K80" i="27"/>
  <c r="K34" i="27"/>
  <c r="K22" i="27"/>
  <c r="M70" i="27"/>
  <c r="A60" i="28"/>
  <c r="A40" i="28"/>
  <c r="B40" i="28"/>
  <c r="C40" i="28"/>
  <c r="J40" i="28"/>
  <c r="L40" i="28"/>
  <c r="R40" i="28"/>
  <c r="C41" i="28"/>
  <c r="L41" i="28"/>
  <c r="R41" i="28"/>
  <c r="C42" i="28"/>
  <c r="J42" i="28"/>
  <c r="L42" i="28"/>
  <c r="R42" i="28"/>
  <c r="C43" i="28"/>
  <c r="L43" i="28"/>
  <c r="S40" i="28"/>
  <c r="K40" i="29" s="1"/>
  <c r="C44" i="28"/>
  <c r="L44" i="28"/>
  <c r="C45" i="28"/>
  <c r="L45" i="28"/>
  <c r="C46" i="28"/>
  <c r="L46" i="28"/>
  <c r="C47" i="28"/>
  <c r="L47" i="28"/>
  <c r="C48" i="28"/>
  <c r="L48" i="28"/>
  <c r="C49" i="28"/>
  <c r="L49" i="28"/>
  <c r="G40" i="27"/>
  <c r="H40" i="27" s="1"/>
  <c r="A70" i="28"/>
  <c r="A80" i="28"/>
  <c r="G60" i="27"/>
  <c r="H60" i="27" s="1"/>
  <c r="F60" i="29" s="1"/>
  <c r="N40" i="27" l="1"/>
  <c r="H40" i="29" s="1"/>
  <c r="F40" i="29"/>
  <c r="G70" i="29"/>
  <c r="N60" i="27"/>
  <c r="H60" i="29" s="1"/>
  <c r="G60" i="29"/>
  <c r="K40" i="28"/>
  <c r="O60" i="27"/>
  <c r="M40" i="29" l="1"/>
  <c r="J40" i="29"/>
  <c r="I22" i="5"/>
  <c r="I21" i="5"/>
  <c r="E79" i="29" l="1"/>
  <c r="E78" i="29"/>
  <c r="E77" i="29"/>
  <c r="E76" i="29"/>
  <c r="E75" i="29"/>
  <c r="E74" i="29"/>
  <c r="E73" i="29"/>
  <c r="E72" i="29"/>
  <c r="E71" i="29"/>
  <c r="E70" i="29"/>
  <c r="A70" i="29"/>
  <c r="A69" i="18" l="1"/>
  <c r="B69" i="18"/>
  <c r="C69" i="18"/>
  <c r="G70" i="27" l="1"/>
  <c r="H70" i="27" s="1"/>
  <c r="F70" i="29" l="1"/>
  <c r="N70" i="27"/>
  <c r="H70" i="29" s="1"/>
  <c r="C12" i="28"/>
  <c r="C13" i="28"/>
  <c r="C14" i="28"/>
  <c r="C15" i="28"/>
  <c r="C16" i="28"/>
  <c r="C17" i="28"/>
  <c r="C18" i="28"/>
  <c r="C19" i="28"/>
  <c r="C10"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60" i="29"/>
  <c r="E61" i="29"/>
  <c r="E62" i="29"/>
  <c r="E63" i="29"/>
  <c r="E64" i="29"/>
  <c r="E65" i="29"/>
  <c r="E66" i="29"/>
  <c r="E67" i="29"/>
  <c r="E68" i="29"/>
  <c r="E69" i="29"/>
  <c r="C20" i="28" l="1"/>
  <c r="C21" i="28"/>
  <c r="C22" i="28"/>
  <c r="C23" i="28"/>
  <c r="C24" i="28"/>
  <c r="C25" i="28"/>
  <c r="C26" i="28"/>
  <c r="C27" i="28"/>
  <c r="C28" i="28"/>
  <c r="C29" i="28"/>
  <c r="C30" i="28"/>
  <c r="C31" i="28"/>
  <c r="C32" i="28"/>
  <c r="C33" i="28"/>
  <c r="C34" i="28"/>
  <c r="C35" i="28"/>
  <c r="C36" i="28"/>
  <c r="C37" i="28"/>
  <c r="C38" i="28"/>
  <c r="C39" i="28"/>
  <c r="C60" i="28"/>
  <c r="C61" i="28"/>
  <c r="C62" i="28"/>
  <c r="C63" i="28"/>
  <c r="C64" i="28"/>
  <c r="C65" i="28"/>
  <c r="C66" i="28"/>
  <c r="C67" i="28"/>
  <c r="C68" i="28"/>
  <c r="C69" i="28"/>
  <c r="C70" i="28"/>
  <c r="C71" i="28"/>
  <c r="C72" i="28"/>
  <c r="C73" i="28"/>
  <c r="C74" i="28"/>
  <c r="C75" i="28"/>
  <c r="C76" i="28"/>
  <c r="C77" i="28"/>
  <c r="C78" i="28"/>
  <c r="C79" i="28"/>
  <c r="C80" i="28"/>
  <c r="C81" i="28"/>
  <c r="C82" i="28"/>
  <c r="C83" i="28"/>
  <c r="C84" i="28"/>
  <c r="C85" i="28"/>
  <c r="C86" i="28"/>
  <c r="C87" i="28"/>
  <c r="C88" i="28"/>
  <c r="C89" i="28"/>
  <c r="L81" i="28" l="1"/>
  <c r="L82" i="28"/>
  <c r="L83" i="28"/>
  <c r="L84" i="28"/>
  <c r="L85" i="28"/>
  <c r="L86" i="28"/>
  <c r="L87" i="28"/>
  <c r="L88" i="28"/>
  <c r="L89" i="28"/>
  <c r="L80" i="28"/>
  <c r="R81" i="28"/>
  <c r="R80" i="28"/>
  <c r="J82" i="28"/>
  <c r="J81" i="28"/>
  <c r="J80" i="28"/>
  <c r="B20" i="28"/>
  <c r="B80" i="28"/>
  <c r="B70" i="28"/>
  <c r="A60" i="29"/>
  <c r="A59" i="18" l="1"/>
  <c r="B59" i="18"/>
  <c r="C59" i="18"/>
  <c r="S80" i="28"/>
  <c r="K80" i="28"/>
  <c r="U80" i="28" l="1"/>
  <c r="L71" i="28"/>
  <c r="L72" i="28"/>
  <c r="L73" i="28"/>
  <c r="L74" i="28"/>
  <c r="L75" i="28"/>
  <c r="L76" i="28"/>
  <c r="L77" i="28"/>
  <c r="L78" i="28"/>
  <c r="L79" i="28"/>
  <c r="L61" i="28"/>
  <c r="L62" i="28"/>
  <c r="L63" i="28"/>
  <c r="L64" i="28"/>
  <c r="L65" i="28"/>
  <c r="L66" i="28"/>
  <c r="L67" i="28"/>
  <c r="L68" i="28"/>
  <c r="L6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G20" i="27" l="1"/>
  <c r="H20" i="27" s="1"/>
  <c r="G30" i="27"/>
  <c r="H30" i="27" s="1"/>
  <c r="G10" i="27"/>
  <c r="H10" i="27" s="1"/>
  <c r="F30" i="29" l="1"/>
  <c r="N30" i="27"/>
  <c r="H30" i="29" s="1"/>
  <c r="F20" i="29"/>
  <c r="N20" i="27"/>
  <c r="H20" i="29" s="1"/>
  <c r="O70" i="27"/>
  <c r="B30" i="28" l="1"/>
  <c r="A30" i="28"/>
  <c r="A20" i="28"/>
  <c r="J20" i="28"/>
  <c r="L20" i="28"/>
  <c r="R20" i="28"/>
  <c r="J21" i="28"/>
  <c r="R21" i="28"/>
  <c r="R22" i="28"/>
  <c r="J23" i="28"/>
  <c r="J30" i="28"/>
  <c r="L30" i="28"/>
  <c r="R30" i="28"/>
  <c r="J31" i="28"/>
  <c r="R31" i="28"/>
  <c r="R32" i="28"/>
  <c r="B60" i="28"/>
  <c r="J60" i="28"/>
  <c r="L60" i="28"/>
  <c r="R60" i="28"/>
  <c r="J61" i="28"/>
  <c r="J62" i="28"/>
  <c r="J63" i="28"/>
  <c r="J64" i="28"/>
  <c r="A30" i="29"/>
  <c r="A40" i="29"/>
  <c r="J72" i="28"/>
  <c r="R71" i="28"/>
  <c r="J71" i="28"/>
  <c r="R70" i="28"/>
  <c r="L70" i="28"/>
  <c r="J70" i="28"/>
  <c r="A39" i="18" l="1"/>
  <c r="A29" i="18"/>
  <c r="B29" i="18"/>
  <c r="B39" i="18"/>
  <c r="C29" i="18"/>
  <c r="C39" i="18"/>
  <c r="S60" i="28"/>
  <c r="K60" i="28"/>
  <c r="S30" i="28"/>
  <c r="K30" i="28"/>
  <c r="K20" i="28"/>
  <c r="S20" i="28"/>
  <c r="K70" i="28"/>
  <c r="S70" i="28"/>
  <c r="T70" i="28" l="1"/>
  <c r="J70" i="29" s="1"/>
  <c r="U70" i="28" l="1"/>
  <c r="K70" i="29" s="1"/>
  <c r="E69" i="18" l="1"/>
  <c r="V70" i="28"/>
  <c r="M70" i="29" s="1"/>
  <c r="G80" i="27"/>
  <c r="H80" i="27" s="1"/>
  <c r="N80" i="27" s="1"/>
  <c r="T80" i="28" l="1"/>
  <c r="T30" i="28"/>
  <c r="J30" i="29" s="1"/>
  <c r="D69" i="18" l="1"/>
  <c r="V80" i="28"/>
  <c r="T60" i="28"/>
  <c r="J60" i="29" s="1"/>
  <c r="O30" i="27"/>
  <c r="U30" i="28"/>
  <c r="K30" i="29" s="1"/>
  <c r="O80" i="27"/>
  <c r="D59" i="18" l="1"/>
  <c r="F69" i="18"/>
  <c r="D29" i="18"/>
  <c r="E29" i="18"/>
  <c r="U60" i="28"/>
  <c r="K60" i="29" s="1"/>
  <c r="V30" i="28"/>
  <c r="M30" i="29" s="1"/>
  <c r="E59" i="18" l="1"/>
  <c r="D39" i="18"/>
  <c r="F29" i="18"/>
  <c r="E39" i="18"/>
  <c r="V60" i="28"/>
  <c r="M60" i="29" s="1"/>
  <c r="A10" i="28"/>
  <c r="B10" i="28"/>
  <c r="F59" i="18" l="1"/>
  <c r="F39" i="18"/>
  <c r="C10" i="29"/>
  <c r="L12" i="28" l="1"/>
  <c r="L10" i="28"/>
  <c r="C11" i="28"/>
  <c r="L10" i="27" l="1"/>
  <c r="M10" i="27" l="1"/>
  <c r="K10" i="27"/>
  <c r="C19" i="18"/>
  <c r="C9" i="18"/>
  <c r="U20" i="28" l="1"/>
  <c r="K20" i="29" s="1"/>
  <c r="G10" i="29"/>
  <c r="E11" i="29"/>
  <c r="E12" i="29"/>
  <c r="E13" i="29"/>
  <c r="A20" i="29"/>
  <c r="R11" i="28"/>
  <c r="R12" i="28"/>
  <c r="R10" i="28"/>
  <c r="J11" i="28"/>
  <c r="J12" i="28"/>
  <c r="J10" i="28"/>
  <c r="B19" i="18" l="1"/>
  <c r="A19" i="18"/>
  <c r="K10" i="28"/>
  <c r="S10" i="28"/>
  <c r="U10" i="28" s="1"/>
  <c r="T20" i="28" l="1"/>
  <c r="O10" i="27"/>
  <c r="N10" i="27"/>
  <c r="H10" i="29" s="1"/>
  <c r="T10" i="28"/>
  <c r="V10" i="28" s="1"/>
  <c r="M10" i="29" s="1"/>
  <c r="O20" i="27"/>
  <c r="E10" i="29"/>
  <c r="B10" i="29"/>
  <c r="A10" i="29"/>
  <c r="V20" i="28" l="1"/>
  <c r="M20" i="29" s="1"/>
  <c r="J20" i="29"/>
  <c r="B9" i="18"/>
  <c r="F9" i="18"/>
  <c r="A9" i="18"/>
  <c r="F19" i="18"/>
  <c r="D19" i="18" l="1"/>
  <c r="L10" i="29"/>
  <c r="K10" i="29" l="1"/>
  <c r="E9" i="18" l="1"/>
  <c r="E19" i="18" l="1"/>
  <c r="F10" i="29"/>
  <c r="J10" i="29" l="1"/>
  <c r="D9" i="18" l="1"/>
</calcChain>
</file>

<file path=xl/sharedStrings.xml><?xml version="1.0" encoding="utf-8"?>
<sst xmlns="http://schemas.openxmlformats.org/spreadsheetml/2006/main" count="1178" uniqueCount="637">
  <si>
    <t xml:space="preserve"> MAPA DE RIESGOS SIGCMA</t>
  </si>
  <si>
    <t>DEPENDENCIA (Unidad misional del CSJ o Unidad de la DEAJ o Seccional o CSJ en caso de despachos judiciales certificados)</t>
  </si>
  <si>
    <t>DIRECCION SECCIONAL DE ADMINISTRACION JUDICIAL DE VALLEDUPAR</t>
  </si>
  <si>
    <t>PROCESO (indique el tipo de proceso si es Estratégico. Misional, Apoyo, Evaluación y Mejora y especifique el nombre del proceso)</t>
  </si>
  <si>
    <t>Apoyo</t>
  </si>
  <si>
    <t>GESTIÓN DE LA SEGURIDAD Y SALUD EN EL TRABAJO</t>
  </si>
  <si>
    <t>CONSEJO SUPERIOR DE LA JUDICATURA</t>
  </si>
  <si>
    <t>CONSEJO SECCIONAL DE LA JUDICATURA</t>
  </si>
  <si>
    <t>DIRECCIÓN SECCIONAL DE ADMINISTRACIÓN JUDICIAL</t>
  </si>
  <si>
    <t>X</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</si>
  <si>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</si>
  <si>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</si>
  <si>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</si>
  <si>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</si>
  <si>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</si>
  <si>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</si>
  <si>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</si>
  <si>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</si>
  <si>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</si>
  <si>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</si>
  <si>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</si>
  <si>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</si>
  <si>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</si>
  <si>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</si>
  <si>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</si>
  <si>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</si>
  <si>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</si>
  <si>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</si>
  <si>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</si>
  <si>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</si>
  <si>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</si>
  <si>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</si>
  <si>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</si>
  <si>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</si>
  <si>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</si>
  <si>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</si>
  <si>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</si>
  <si>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</si>
  <si>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</si>
  <si>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</si>
  <si>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</si>
  <si>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</si>
  <si>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Cambio de Normatividad y Regulaciones Expedidas por el Gobierno Nacional o el Congreso de la Republica que afecten la administración de Justicia.</t>
  </si>
  <si>
    <t>Económicos y Financieros (disponibilidad de capital, liquidez, mercados financieros, desempleo, competencia)</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</si>
  <si>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</si>
  <si>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</si>
  <si>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</si>
  <si>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</si>
  <si>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</si>
  <si>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</si>
  <si>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</si>
  <si>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</si>
  <si>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</si>
  <si>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</si>
  <si>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</si>
  <si>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</si>
  <si>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</si>
  <si>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</si>
  <si>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</si>
  <si>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</si>
  <si>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</si>
  <si>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</si>
  <si>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</si>
  <si>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</si>
  <si>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</si>
  <si>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</si>
  <si>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</si>
  <si>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</si>
  <si>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</si>
  <si>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</si>
  <si>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</si>
  <si>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</si>
  <si>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</si>
  <si>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</si>
  <si>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</si>
  <si>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</si>
  <si>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</si>
  <si>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</si>
  <si>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</si>
  <si>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</si>
  <si>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</si>
  <si>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</si>
  <si>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</si>
  <si>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</si>
  <si>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</si>
  <si>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</si>
  <si>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</si>
  <si>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</si>
  <si>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</si>
  <si>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</si>
  <si>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</si>
  <si>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</si>
  <si>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</si>
  <si>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</si>
  <si>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</si>
  <si>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</si>
  <si>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</si>
  <si>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</si>
  <si>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</si>
  <si>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</si>
  <si>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</si>
  <si>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</si>
  <si>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</si>
  <si>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</si>
  <si>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</si>
  <si>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</si>
  <si>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</si>
  <si>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</si>
  <si>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</si>
  <si>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</si>
  <si>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</si>
  <si>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</si>
  <si>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</si>
  <si>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</si>
  <si>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</si>
  <si>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</si>
  <si>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</si>
  <si>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</si>
  <si>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</si>
  <si>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</si>
  <si>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</si>
  <si>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</si>
  <si>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</si>
  <si>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</si>
  <si>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</si>
  <si>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</si>
  <si>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</si>
  <si>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</si>
  <si>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</si>
  <si>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</si>
  <si>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</si>
  <si>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</si>
  <si>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</si>
  <si>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</si>
  <si>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</si>
  <si>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</si>
  <si>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</si>
  <si>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</si>
  <si>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</si>
  <si>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</si>
  <si>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</si>
  <si>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</si>
  <si>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</si>
  <si>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</si>
  <si>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</si>
  <si>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</si>
  <si>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</si>
  <si>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</si>
  <si>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</si>
  <si>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</si>
  <si>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</si>
  <si>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</si>
  <si>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</si>
  <si>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</si>
  <si>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</si>
  <si>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</si>
  <si>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ESTRATEGIA/ACCIÓN/ PROYECTO</t>
  </si>
  <si>
    <t xml:space="preserve">DOCUMENTADA EN </t>
  </si>
  <si>
    <t xml:space="preserve">Plan de acción </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</si>
  <si>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</si>
  <si>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</si>
  <si>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</si>
  <si>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</si>
  <si>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</si>
  <si>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</si>
  <si>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</si>
  <si>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</si>
  <si>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</si>
  <si>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</si>
  <si>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</si>
  <si>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</si>
  <si>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</si>
  <si>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</si>
  <si>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</si>
  <si>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</si>
  <si>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</si>
  <si>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</si>
  <si>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</si>
  <si>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</si>
  <si>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</si>
  <si>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</si>
  <si>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</si>
  <si>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</si>
  <si>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</si>
  <si>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</si>
  <si>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</si>
  <si>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</si>
  <si>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</si>
  <si>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</si>
  <si>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</si>
  <si>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</si>
  <si>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</si>
  <si>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</si>
  <si>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</si>
  <si>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</si>
  <si>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</si>
  <si>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</si>
  <si>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</si>
  <si>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</si>
  <si>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</si>
  <si>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</si>
  <si>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</si>
  <si>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</si>
  <si>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</si>
  <si>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</si>
  <si>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</si>
  <si>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</si>
  <si>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</si>
  <si>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</si>
  <si>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</si>
  <si>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</si>
  <si>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</si>
  <si>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</si>
  <si>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</si>
  <si>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</si>
  <si>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</si>
  <si>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</si>
  <si>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</si>
  <si>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</si>
  <si>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</si>
  <si>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</si>
  <si>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</si>
  <si>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</si>
  <si>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</si>
  <si>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</si>
  <si>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</si>
  <si>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</si>
  <si>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</si>
  <si>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</si>
  <si>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</si>
  <si>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</si>
  <si>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</si>
  <si>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</si>
  <si>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</si>
  <si>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</si>
  <si>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</si>
  <si>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</si>
  <si>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Seccional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</si>
  <si>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</si>
  <si>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</si>
  <si>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</si>
  <si>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</si>
  <si>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</si>
  <si>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</si>
  <si>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</si>
  <si>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</si>
  <si>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</si>
  <si>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</si>
  <si>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</si>
  <si>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</si>
  <si>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</si>
  <si>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</si>
  <si>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</si>
  <si>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</si>
  <si>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</si>
  <si>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</si>
  <si>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</si>
  <si>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</si>
  <si>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SGST o implementarlo en forma parcial</t>
  </si>
  <si>
    <t>1. Desconocimiento de los requisitos legales para la implementación del SG-SST</t>
  </si>
  <si>
    <t>Afectación Económica</t>
  </si>
  <si>
    <t>Afectación al presupuesto  en un valor  &lt;1% y ≥5%.</t>
  </si>
  <si>
    <t>2. Insuficientes recursos técnicos, humanos y financieros para la implementación del SG-SST</t>
  </si>
  <si>
    <t>Afectación de reputacion,imagén,  credibilidad, satisfacción de usuarios y PI</t>
  </si>
  <si>
    <t xml:space="preserve">De la entidad y sector justicia a nivel nacional </t>
  </si>
  <si>
    <t>3. Falta de competencias del personal contratado.</t>
  </si>
  <si>
    <t>Incumplimiento de las metas establecidas</t>
  </si>
  <si>
    <t>Incumplimiento del 60% de los indicadores del proceso</t>
  </si>
  <si>
    <t>Incumplimiento Plan Trabajo de SG-SST</t>
  </si>
  <si>
    <t>Posibilidad de incumplimiento de las metas establecidas por omisión en la ejecución de actividades del plan anual de SST.</t>
  </si>
  <si>
    <t>1. Falta de recursos técnicos y financieros para la implementación del SG-SST.</t>
  </si>
  <si>
    <t>2. Falta de seguimiento y control a la ejecución del plan anual SST.</t>
  </si>
  <si>
    <t>3. Perfil inadecuado para el cargo o alta rotación de servidores judiciales con rol y responsabilidades del SG-SST.</t>
  </si>
  <si>
    <t>Incumplimiento del 40% de los indicadores del proceso</t>
  </si>
  <si>
    <t>4. Baja participación e interés de los grupos del apoyo del SG-SST.</t>
  </si>
  <si>
    <t xml:space="preserve">Aumento de Accidentes de trabajo y enfermedades laborales o salud pública </t>
  </si>
  <si>
    <t>Accidentes de trabajo leves, graves y mortales y afectaciones a la salud durante las actividades de los servidores judiciales
Afectación a la salud de la población judicial y ambiental de la entidad  debido al contagio por virus y/o pandemias</t>
  </si>
  <si>
    <t xml:space="preserve">1.  Ocurrencia de accidentes  y enfermedades laborales por causa u ocacion del trabajo 
</t>
  </si>
  <si>
    <t xml:space="preserve">2. Contagio de enfermedades en los espacios de trabajo </t>
  </si>
  <si>
    <t>Incumplimiento en las afiliaciones al Sistema General de Seguridad Social</t>
  </si>
  <si>
    <t xml:space="preserve">No realizar afiliaciones a EPS, ARL, Caja de Compensación Familiar y Fondos de pensiones </t>
  </si>
  <si>
    <t>1. Falta de comunicación entre las areas de la entidad asociada a los nuevos ingresos de servidores</t>
  </si>
  <si>
    <t>2. Alta carga laboral en el area de gestión humana</t>
  </si>
  <si>
    <t>3. Falta de información por parte de los nominadores</t>
  </si>
  <si>
    <t>Corrupción</t>
  </si>
  <si>
    <t>Posibilidad de actos indebidos de  los servidores judiciales debido a  la carencia en transparencia, ética y valores</t>
  </si>
  <si>
    <t>1.Insuficientes programas de capacitación para la toma de conciencia debido al desconocimiento de la ley anti soborno (ISO 37001:2016), Plan Anticorrupción y  de los  valores y principios propios de la entidad.</t>
  </si>
  <si>
    <t xml:space="preserve">2. Desconocimiento del Código de Ética y Buen Gobierno.    </t>
  </si>
  <si>
    <t>3.Carencia de compromiso  y transparencia de los servidores judiciales con la Entidad.</t>
  </si>
  <si>
    <t>4.Deficiencia del control y seguimiento de la gestión ejercida por los servidores judiciales.</t>
  </si>
  <si>
    <t xml:space="preserve">5.Obtención de beneficios propios </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</si>
  <si>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</si>
  <si>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</si>
  <si>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</si>
  <si>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 xml:space="preserve">De la entidad y sector justicia a nivel internacional </t>
  </si>
  <si>
    <t xml:space="preserve">PARA LOS RIESGOS DE CORRUPCIÓN POR POLÍTICA EL IMPACTO SIEMPRE SERÁ MAYOR O CATASTRÓFICO Y SU REDACCÓN  DEBE CONSERVAR EL MODELO PROPUESTO </t>
  </si>
  <si>
    <t>2. Desconocimiento y no aplicación del Código de Ética y Buen Gobierno</t>
  </si>
  <si>
    <t>3. Carencia de compromiso  y transparencia de los servidores judiciales</t>
  </si>
  <si>
    <t>4. Deficiencia de  controles en el trámite  de los documentos</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</si>
  <si>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</si>
  <si>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</si>
  <si>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</si>
  <si>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</si>
  <si>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</si>
  <si>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</si>
  <si>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</si>
  <si>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</si>
  <si>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</si>
  <si>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</si>
  <si>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</si>
  <si>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</si>
  <si>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</si>
  <si>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</si>
  <si>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</si>
  <si>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</si>
  <si>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</si>
  <si>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</si>
  <si>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</si>
  <si>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</si>
  <si>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</si>
  <si>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</si>
  <si>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</si>
  <si>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</si>
  <si>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</si>
  <si>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</si>
  <si>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El Director Administrativo de la División de SG-SST  mensualmente identifica y actualiza la matriz de requisitos legales conforme en los lineamientos del P-SST-02. Procedimiento de identificación y evaluación de requisitos legales en SG-SST y enviar a las seccionales para la implemetación</t>
  </si>
  <si>
    <t>SI</t>
  </si>
  <si>
    <t>Aseguradora: Administradora de Riesgos Laborales (ARL)
Pólizas de calidad y cumplimiento</t>
  </si>
  <si>
    <t>Solicitud de necesidades para implementar el SG-SST</t>
  </si>
  <si>
    <t>NO</t>
  </si>
  <si>
    <t>Acciones de respuesta ante noticias que afectan la imagen de la entidad</t>
  </si>
  <si>
    <t>Verificación de hojas de vida antes de la contratación</t>
  </si>
  <si>
    <t xml:space="preserve">Análisis de indicadores y acciones de mejoramiento </t>
  </si>
  <si>
    <t>Solicitud de recursos oportunamente al Nivel Central</t>
  </si>
  <si>
    <t>Periodicamente se alimenta la matriz de indicadores del SG SST</t>
  </si>
  <si>
    <t>El Nivel Central es quién define las prioridades de personal en cada seccioanl. Este control depende de ellos.</t>
  </si>
  <si>
    <t xml:space="preserve">Socialización de actividades a través de correos </t>
  </si>
  <si>
    <t>Implementación del plan de trabajo como el programa de ergonomia, vigilancia epidemiologico osteomuscular, salud mental, seguridad industria, entre otras actividades de prevención y atención a la salud</t>
  </si>
  <si>
    <t>Aseguradora: Administradora de Riesgos Laborales (ARL)
Aseguradora de riesgos 
Pólizas de calidad y cumplimiento</t>
  </si>
  <si>
    <t>Prevención de riesgos asociados a enfermedades laborales o salud pública que se hayan identificado</t>
  </si>
  <si>
    <t>Se remite de parte del area de talento humano via correo electronico, un consolidado de novedades de ingreso para comparar el personal ingresado vs el personal afiliado.</t>
  </si>
  <si>
    <t>Este situación no tiene un control espécifico y se trabaja en funíó  del personal disponible.</t>
  </si>
  <si>
    <t>Solicitud periodica a los nominadores en donde informen o alleguen documentos de ingreso oportunamente de los nuevos servidores judiciales</t>
  </si>
  <si>
    <t>Los programas de capacitación son establecidos desde nivel central, y no se brindan por personal en la Seccional</t>
  </si>
  <si>
    <t>Asitencia a capacitaciones brindadas por el Nivel Central en materia de corrupción</t>
  </si>
  <si>
    <t>Los códigos de ética y buen gobierno, al igual que el material didáctico se encuentran publicados en el portal web de la Entidad</t>
  </si>
  <si>
    <t>Se espera que los servidores judiciales puedan revisar la documentación y formaciones brindadas por nivel central para evitar hechos de corrupción</t>
  </si>
  <si>
    <t>Los controles son establecidos en las diferentes etapas contractuales, que permitan identificar que el proveedor está entregando los bienes y servicios contratados, y se impondrán las sanciones según lo que se encuentre enmarcado contractualmente y en el manual de conrratación de la Entidad</t>
  </si>
  <si>
    <t>A través de las auditorías internas de control, auditorías internas SIGCMA, seguimiento de los entes de control y las auditorías externas, se revisa constantemente el actuar de los servidores judiciales</t>
  </si>
  <si>
    <t>El Grupo de Soporte Tecnológico, no busca beneficios personales sobre los contratos; lo que se busca es que los recursos asignados atiendan las necesidades de la Entidad y de los funcionarios que la conforman</t>
  </si>
  <si>
    <t>Socialización periódica del código de ética y buen gobierno</t>
  </si>
  <si>
    <t xml:space="preserve">Divulgación de la norma ISO 37001:2016, Plan de Anticorrupción  formación en valores y principios propios de la entidad </t>
  </si>
  <si>
    <t>Divulgación del Código de Etica de Buen Gobierno a traves de la  página web de la Rama Judicial</t>
  </si>
  <si>
    <t xml:space="preserve">Socialización constante  del SGAS del CSJ </t>
  </si>
  <si>
    <t>Informes de Gestión seguimiento a la contratación, rendición de cuentas, Auditorias Internas, Externas de Control Interno y de entes de control.</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</si>
  <si>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</si>
  <si>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</si>
  <si>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</si>
  <si>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</si>
  <si>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</si>
  <si>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</si>
  <si>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</si>
  <si>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</si>
  <si>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</si>
  <si>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</si>
  <si>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</si>
  <si>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</si>
  <si>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</si>
  <si>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</si>
  <si>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</si>
  <si>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Reducir (Mitigar)</t>
  </si>
  <si>
    <t>Recalcar durante los nombramientos o nuevas vinculaciones a la entidad, el compromiso por mantener una buena ética laboral</t>
  </si>
  <si>
    <t>Recordar periódicamente de manera verbal, las implicaciones y consecuencias de participar en hechos de soborno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</si>
  <si>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</si>
  <si>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</si>
  <si>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</si>
  <si>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</si>
  <si>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</si>
  <si>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</si>
  <si>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</si>
  <si>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</si>
  <si>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</si>
  <si>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</si>
  <si>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</si>
  <si>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</si>
  <si>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</si>
  <si>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</si>
  <si>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</si>
  <si>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</si>
  <si>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</si>
  <si>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</si>
  <si>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</si>
  <si>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</si>
  <si>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</si>
  <si>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</si>
  <si>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</si>
  <si>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</si>
  <si>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</si>
  <si>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</si>
  <si>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</si>
  <si>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</si>
  <si>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</si>
  <si>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</si>
  <si>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</si>
  <si>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</si>
  <si>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</si>
  <si>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</si>
  <si>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</si>
  <si>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</si>
  <si>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</si>
  <si>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</si>
  <si>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</si>
  <si>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</si>
  <si>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</si>
  <si>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</si>
  <si>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</si>
  <si>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</si>
  <si>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</si>
  <si>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</si>
  <si>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</si>
  <si>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</si>
  <si>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</si>
  <si>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</si>
  <si>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</si>
  <si>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</si>
  <si>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</si>
  <si>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</si>
  <si>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</si>
  <si>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</si>
  <si>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</si>
  <si>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</si>
  <si>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</si>
  <si>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</si>
  <si>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</si>
  <si>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</si>
  <si>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</si>
  <si>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</si>
  <si>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</si>
  <si>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</si>
  <si>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</si>
  <si>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</si>
  <si>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</si>
  <si>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</si>
  <si>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</si>
  <si>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</si>
  <si>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</si>
  <si>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</si>
  <si>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</si>
  <si>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</si>
  <si>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</si>
  <si>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</si>
  <si>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</si>
  <si>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</si>
  <si>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</si>
  <si>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</si>
  <si>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</si>
  <si>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</si>
  <si>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</si>
  <si>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</si>
  <si>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</si>
  <si>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</si>
  <si>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</si>
  <si>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</si>
  <si>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</si>
  <si>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</si>
  <si>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</si>
  <si>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</si>
  <si>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</si>
  <si>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</si>
  <si>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</si>
  <si>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</si>
  <si>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</si>
  <si>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</si>
  <si>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</si>
  <si>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</si>
  <si>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</si>
  <si>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</si>
  <si>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</si>
  <si>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</si>
  <si>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</si>
  <si>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</si>
  <si>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</si>
  <si>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</si>
  <si>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</si>
  <si>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</si>
  <si>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</si>
  <si>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</si>
  <si>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</si>
  <si>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</si>
  <si>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</si>
  <si>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x</t>
  </si>
  <si>
    <t>Para este trimestre no se ha materializado este riesgo. La matriz de requisitos legales se viene actualizando periódicamente y se verifica su cumplimiento. Los controles han sido efectivos.</t>
  </si>
  <si>
    <t>Para este trimestre no se ha materializado este riesgo toda vez que el plan de trabajo de Seguridad y Salud en el Trabajo se ha venido implementando sin complicaciones. Los controles realizados han sido efectivos.</t>
  </si>
  <si>
    <t>Para este trimestre no se materializó el riesgo. Los controles han sido efectivos. La cantidad de accidentes han sido similar al mismo trimestre de la vigencia anterior pero por razones diferentes a violencia social.</t>
  </si>
  <si>
    <t>Para este trimestre no se materializó el riesgo. Los controles que se han venido implementando han sido efectivos. Se realizaron todas las afiliaciones de los servidores judiciales.</t>
  </si>
  <si>
    <t xml:space="preserve"> - Asistir a capacitaciones promovidas por el Nivel Central en antisoborno.
 - Recalcar durante los nombramientos o nuevas vinculaciones a la entidad, el compromiso por mantener una buena ética laboral.
 - Recordar periódicamente de manera verbal, las implicaciones y consecuencias de participar en hechos de soborno</t>
  </si>
  <si>
    <t>Para este trimestre no se materializó el riesgo. Los controles que se han venido implementando han sido efectivos. No hay denuncias asociadas a presuntos comportamientos de corrupción</t>
  </si>
  <si>
    <t>Para este trimestre no se materializó el riesgo. Los controles que se han venido implementando han sido efectivos. No hay denuncias asociadas a presuntos comportamientos de soborno.</t>
  </si>
  <si>
    <t>Mayor - 4</t>
  </si>
  <si>
    <t/>
  </si>
  <si>
    <t>Consejo Seccional de la Judicatura del Cesar</t>
  </si>
  <si>
    <t>Todos los procesos</t>
  </si>
  <si>
    <t>DEPENDENCIA ADMINISTRATIVA O JUDICIAL</t>
  </si>
  <si>
    <t>Dependencia Administrativa</t>
  </si>
  <si>
    <t>N/A</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</si>
  <si>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</si>
  <si>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ley 2213 de 2022</t>
  </si>
  <si>
    <t>Presupuesto insuficiente asignado para  la vigencia 2025 de la Rama Judicial</t>
  </si>
  <si>
    <t>Interrupción del servicio público de Administrar Justicia en algunos municipios del departamento del Cesar a causa de fluctuaciones en el servicio de energía.</t>
  </si>
  <si>
    <t>Articulación interjurisdiccional entre el sistema de justicia seccional y la jurisdicción especial indígena de la región promoviendo el acceso igualitario al servicio de justicia.</t>
  </si>
  <si>
    <t>Informalidad en la región para todo lo asociado a recicladores de oficio</t>
  </si>
  <si>
    <t>Baja oferta de gestores ambientales para el tratamiento de RESPEL y RAEE's en la región.</t>
  </si>
  <si>
    <t>Buena articulación y trabajo en equipo entre el Consejo Seccional y la Dirección Seccional</t>
  </si>
  <si>
    <t>Priorización en materia de gestión documental en la seccional</t>
  </si>
  <si>
    <t>Mantenimiento, reparación y adecuación de la infraestructura física en sedes propias y en comodato en los municipios (Curumaní, Chiriguaná, La Jagua de Ibirico, Chimichagua, Valledupar, Aguachica, La Gloria, Codazzi, Tamalameque y Manaure) para cumplir las condiciones mínimas de seguridad de los servidores judiciales</t>
  </si>
  <si>
    <t>Ampliación del Palacio de Justicia de Valledupar mediante la construcción de una segunda torre con la que se busca agrupar en una misma sede, el mayor número de despachos judiciales para facilitar el acceso al servicio de justicia de los usuarios.</t>
  </si>
  <si>
    <t>Publicación mensuales de boletines judiciales a través de los cuales se difunden información administrativa y judicial para los usuarios de la seccional.</t>
  </si>
  <si>
    <t>Mantener la certificación operaciones inseguras: Sellos de bioseguridad huella de confianza</t>
  </si>
  <si>
    <t>No contar con un profesional que tenga un perfil ambiental en la planta del personal permanente</t>
  </si>
  <si>
    <t>CÓDIGO
F-EVSG-10</t>
  </si>
  <si>
    <t xml:space="preserve">ELABORÓ
LIDER DEL PROCESO </t>
  </si>
  <si>
    <t xml:space="preserve">REVISÓ
COORDINACIÓN NACIONAL DEL SIGCMA </t>
  </si>
  <si>
    <t>APROBÓ
COMITÉ NACIONAL DEL SIGCMA</t>
  </si>
  <si>
    <t>VERSIÓN
02</t>
  </si>
  <si>
    <t>FECHA
06/11/2023</t>
  </si>
  <si>
    <t>FECHA
12/12/2023</t>
  </si>
  <si>
    <t>FECHA
13/12/2023</t>
  </si>
  <si>
    <t>Dirección Seccional de Administración Judicial de Valledupar</t>
  </si>
  <si>
    <t>GESTÓN DE LA SEGURIDAD Y SALUD EN EL TRABAJO</t>
  </si>
  <si>
    <t>SEGURIDAD Y SALUD EN EL TRABAJO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</si>
  <si>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</si>
  <si>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Cambios de gerentes públicos con direccionamientos nuevos que afecten la Seguridad y la Salud de los servidores judiciales.</t>
  </si>
  <si>
    <t>Reglamentación y modelos nacionales e internacionales adaptables como buenas prácticas en el SG-SST</t>
  </si>
  <si>
    <t xml:space="preserve">Cambio de Normatividad y Regulaciones expedidas en relación con Seguridad y Salud en el Trabajo </t>
  </si>
  <si>
    <t> </t>
  </si>
  <si>
    <t>Presupuesto insuficiente asignado para la vigencia 2025 al Sistema de Gestion de Gestion de Seguridad y Salud en el Trabajo de la entidad por parte del Ministerio de Hacienda.</t>
  </si>
  <si>
    <t>1. Identificar, evaluar y realizar seguimiento al cumplimiento de los requisitos legales y otros requisitos aplicables al SG-SST</t>
  </si>
  <si>
    <t>5. Promover y motivar a los servidores judiciales, judicantes, practicantes y contratistas para participar en las actividades de seguridad y salud en el trabajo</t>
  </si>
  <si>
    <t>Plan de acción
Matriz de oportunidades</t>
  </si>
  <si>
    <t xml:space="preserve">2. Planear, gestionar y ejecutar el presupuesto asignado en pro de la seguridad y salud en el trabajo de la población judicial </t>
  </si>
  <si>
    <t xml:space="preserve">Afectación a servidores judiciales e infraestructura física de las sedes Judiciales y Administrativas por causa del riesgo público, tales como: conflicto armado de las regiones, asonadas, atracos, robos o hurtos, extorsiones y secuestros </t>
  </si>
  <si>
    <t>Incremento de la credibilidad, confianza y mejora en las prácticas de seguridad y salud de los servidores judiciales</t>
  </si>
  <si>
    <t>3. Fortalecer la identificación de peligros, evaluación y valoración de riesgos, amenazas, análisis de vulnerabilidad, acciones para la prevención, mitigación, atención y respuesta ante las emergencias</t>
  </si>
  <si>
    <t>Plan de acción
Matriz de identificación de peligros, evaluación y valoración de riesgos
Plan de Gestión de Riesgos y Desastres
Inspección técnica Integral</t>
  </si>
  <si>
    <t>Afectación a servidores judiciales a causa de amenazas, insultos o agresiones por parte de los usuarios de justicia cuando se realizan diligencias dentro o fuera de las sedes judiciales</t>
  </si>
  <si>
    <t>Aprovechamiento de nuevas metodologías con base en investigaciones y estudios para la prevención de accidentes de trabajo, enfermedades laborales y PVE.</t>
  </si>
  <si>
    <t>6. Implementar mecanismos para el seguimiento y la retroalimentación de las partes interesadas</t>
  </si>
  <si>
    <t>Matriz de partes interesadas</t>
  </si>
  <si>
    <t>Afectación a servidores judiciales a causa de pandemias y sus variantes.</t>
  </si>
  <si>
    <t>Visibilizacion de los actores no formales (Grupos y minorías Indígenas, género) mediante las actividades desarrolladas por el Sistema de Gestión de Seguridad y Salud en el Trabajo</t>
  </si>
  <si>
    <t>4. Identificar, gestionar e implementar reglamentación y modelos nacionales e internacionales, investigaciones y estudios, asi como herramientas tecnológicas que permitan mejorar el Sistema de Gestión de Seguridad y Salud en el Trabajo</t>
  </si>
  <si>
    <t>Matriz de oportunidades</t>
  </si>
  <si>
    <t>Pérdida o hackeo de información derivada de ataques cibernéticos</t>
  </si>
  <si>
    <t>Aprovechamiento de actividades y herramientas tecnológicas disponibles con los diferentes aliados estratégicos (Administradora de Riesgos Laborales, Cajas de Compensación Familiar, Entidades Promotoras de Salud, Corredor de seguros, entre otros)</t>
  </si>
  <si>
    <t>Indisponibilidad y/o colapso de la infraestructura tecnológica (servicios de internet, actualizaciones de software, entre otros)</t>
  </si>
  <si>
    <t>Desarrollo de alianzas estratégicas para el fortalecimiento de las actividades del SG-SST, a través de las TICs y de herramientas de inteligencia artificial</t>
  </si>
  <si>
    <t xml:space="preserve">Afectación en la implementación del Sistema de Gestión de seguridad y salud en el trabajo por conectividad </t>
  </si>
  <si>
    <t>Excesiva reglamentación y cambios permanentes de los requisitos legales y otros requisitos.</t>
  </si>
  <si>
    <t xml:space="preserve">Actualización del marco normativo que mejore las condiciones de trabajo de la entidad. </t>
  </si>
  <si>
    <t>Aumento de los impactos ambientales negativos por pandemias y eventos climáticos</t>
  </si>
  <si>
    <t>Plan Sectorial de Desarrollo de la Rama Judicial que contempla proyectos en seguridad y salud en el trabajo</t>
  </si>
  <si>
    <t>Falta de socialización de estrategias con las dependencias para fomentar el trabajo colaborativo</t>
  </si>
  <si>
    <t>La Rama Judicial se encuentra certificado en la NTC ISO 45001:2018, Sistema de Gestión de Seguridad y Salud en el Trabajo (SG-SST)</t>
  </si>
  <si>
    <t>Demora en la aprobación de documentos del proceso de SG-SST por parte del SIGCMA</t>
  </si>
  <si>
    <t>Participación en los esquemas que se encuentra certificados la Rama Judicial por parte del SIGCMA: Sellos SAFE &amp; HEALTHY, antisoborno y ambiental.</t>
  </si>
  <si>
    <t>Definición de roles y responsabilidades de todos los niveles de la Rama Judicial en el Sistema de Gestión de Seguridad y Salud en el Trabajo</t>
  </si>
  <si>
    <t>El compromiso de la Alta Dirección y de los Nominadores en la implementación del Sistema de Gestión de Seguridad y Salud en el Trabajo</t>
  </si>
  <si>
    <t>Encuentros nacionales y regionales de COPASST, Comité de Convivencia Laboral, coordinadores del SG-SST y Brigadas de emergencia.</t>
  </si>
  <si>
    <t>Se cuenta con un equipo de trabajo liderado por la Dirección Administrativa del SG-SST, Coordinación Nacional del SG-SST, apoyado por los responsables de seguridad y salud en el trabajo del Nivel Central, Seccionales y Coordinaciones Administrativas, así mismo, tiene el apoyo técnico y logístico de contratistas, asesores del Corredor de Seguros y Administradora de Riesgos Laborales (ARL)</t>
  </si>
  <si>
    <t>Manual de requisitos del SG-SST para contratación actualizado</t>
  </si>
  <si>
    <t>Asignación insuficiente de recursos para Seguridad y Salud en el Trabajo</t>
  </si>
  <si>
    <t xml:space="preserve">Demora en la ejecución de recursos de inversión y funcionamiento </t>
  </si>
  <si>
    <t>Dificultad en la participación de los servidores judiciales en actividades, capacitaciones, sensibilizaciones, cursos, talleres, diplomados, entre otros</t>
  </si>
  <si>
    <t>Desarrollo y fortalecimiento de competencias de los Responsables del SG-SST de Nivel Central, Seccionales y Coordinaciones Administrativas.</t>
  </si>
  <si>
    <t>Afectación de la salud de los servidores judiciales  a causa de la extensión en los horarios laborales de teletrabajo y presencial</t>
  </si>
  <si>
    <t>Participación en los espacios de sensibilización en seguridad y salud en el trabajo como el Día SIGCMA</t>
  </si>
  <si>
    <t xml:space="preserve">Dificultad en el proceso de inducción y reinducción de los servidores judiciales, judicantes y contratistas debido a la constante rotación </t>
  </si>
  <si>
    <t>Resistencia por parte de algunos servidores judiciales a participar en actividades de Seguridad y Salud en el Trabajo</t>
  </si>
  <si>
    <t>Debilidad en el control y seguimiento a los requisitos de seguridad y salud en el trabajo que deben cumplir los proveedores y contratistas.</t>
  </si>
  <si>
    <t>Seguimiento de las recomendaciones médico laborales emitidas por la EPS y ARL liderado por la Dirección Administrativa responsable del SG-SST de la Unidad de Recursos Humanos de la Dirección Ejecutiva de Administración Judicial</t>
  </si>
  <si>
    <t xml:space="preserve">Demora en los cierres de los planes de acción resultantes de hallazgos de las inspecciones de seguridad y salud en el trabajo </t>
  </si>
  <si>
    <t>Mesas de seguimiento administrativo con las entidades de seguridad social para el seguimiento de casos críticos de accidentes de trabajo y comunes y enfermedad laborales y comunes</t>
  </si>
  <si>
    <t>Debilidad en la ejecución de la plataforma tecnológica a nivel nacional de software y hardware en las sedes administrativas y judiciales (Efinómina modulo SG-SST)</t>
  </si>
  <si>
    <t>Accesibilidad a nuevas herramientas virtuales, que facilitan el acceso a la información, la optimización del tiempo, contribuyen a la disminución de los consumos de papel para ampliar la cobertura en prevención y promoción de los riesgos laborales</t>
  </si>
  <si>
    <t xml:space="preserve">Fallas de conectividad para la realización de las actividades </t>
  </si>
  <si>
    <t>Deficiencia en el mantenimiento de la pagina web de la Rama Judicial</t>
  </si>
  <si>
    <t>Debilidad en la estandarización y socialización de tablas de retención documental</t>
  </si>
  <si>
    <t>Documentos estandarizados para la implementación del SG-SST a nivel nacional como: Manuales, Programas, Procedimientos, Instructivos y formatos con la aprobación del SIGCMA, publicados en la pagina web de la Rama Judicial con acceso a todas las partes interesadas.</t>
  </si>
  <si>
    <t>Sedes Judiciales arrendadas, en comodato y propias que no cuentan con las condiciones locativas mínimas y de seguridad, para los servidores judiciales, contratistas, personas con movilidad reducida y usuarios de la justicia según la normatividad vigente debido a la deficiencia en el cierre eficaz de  acciones para los hallazgos identificados.</t>
  </si>
  <si>
    <t>Seguimiento al cierre de los hallazgos presentados en las inspecciones integrales de seguridad realizadas a cada una de las sedes.</t>
  </si>
  <si>
    <t xml:space="preserve">Falta de modernización y mantenimiento del mobiliario que impactan las condiciones de salud de los servidores judiciales </t>
  </si>
  <si>
    <t xml:space="preserve">Equipos y elementos de trabajo desactualizados y/o insuficientes </t>
  </si>
  <si>
    <t xml:space="preserve">Asignación de elementos de protección personal por tipo de actividades </t>
  </si>
  <si>
    <t>Fortalecimiento de la página web institucional y mecanismos de comunicación</t>
  </si>
  <si>
    <t>Uso adecuado del micrositio asignado al Sistema de Gestion de Seguridad y salud en el Trabajo.</t>
  </si>
  <si>
    <t xml:space="preserve">Uso de correos electrónicos para socialización de información de seguridad y salud en el trabajo </t>
  </si>
  <si>
    <t xml:space="preserve">Uso del aplicativo SIGOBIUS para socialización de documentos internos y externos en seguridad y salud en el trabajo </t>
  </si>
  <si>
    <t>Reconocimiento de la imagen corporativa y los logos en los cuales se encuentra certificada la Rama Judicial</t>
  </si>
  <si>
    <t>Participación virtual es los espacios de sensibilización ambiental, como el Día SIGCMA</t>
  </si>
  <si>
    <t>Participar la certificación de Sellos SAFE &amp; HEALTHY en ambiental</t>
  </si>
  <si>
    <t>Implementación de buenas prácticas tendientes a la protección del medio ambiente</t>
  </si>
  <si>
    <t>ESTRATEGIAS</t>
  </si>
  <si>
    <t>ESTRATEGIAS  DOFA</t>
  </si>
  <si>
    <t xml:space="preserve">GESTIONA </t>
  </si>
  <si>
    <t>A</t>
  </si>
  <si>
    <t>O</t>
  </si>
  <si>
    <t>D</t>
  </si>
  <si>
    <t>F</t>
  </si>
  <si>
    <t xml:space="preserve">Desarrollar el plan de formación de la Escuela Judicial para el fortalecimiento de competencias de los servidores judiciales </t>
  </si>
  <si>
    <t xml:space="preserve">Asistir y participar activamente en los procesos de sensibilización, capacitación y formación en los procesos SIGCMA </t>
  </si>
  <si>
    <t>6,17, 41</t>
  </si>
  <si>
    <t>Realizar seguimiento al plan de acción y realizar el reporte oportuno</t>
  </si>
  <si>
    <t>6, 13, 24</t>
  </si>
  <si>
    <t>Implementar mecanismos para la retroalimentación de las  partes interesadas</t>
  </si>
  <si>
    <t>1, 12, 34</t>
  </si>
  <si>
    <t>31,32,33,38</t>
  </si>
  <si>
    <t>Mantener, actualizar y documentar  el Sistema Integrado de Gestión SIGCMA, en el contexto especifico</t>
  </si>
  <si>
    <t>14,15,16</t>
  </si>
  <si>
    <t>1,10,13,16,17,19</t>
  </si>
  <si>
    <t>4,5,6,7,9,11,18,19,21,23,24,42</t>
  </si>
  <si>
    <t>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</si>
  <si>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</si>
  <si>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</si>
  <si>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</si>
  <si>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</si>
  <si>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</si>
  <si>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40,41,43,44</t>
  </si>
  <si>
    <t>Realizar identificación y cumplimiento de los requisitos legales y reglamentarios</t>
  </si>
  <si>
    <t>3,10,18</t>
  </si>
  <si>
    <t>DILIGENCIAMIENTO: 03 ABRIL DE 2025
ACTUALIZACIÓN: 13 MAYO 2025</t>
  </si>
  <si>
    <t>Asistir a capacitaciones  con temáticas asociadas al antisoborno</t>
  </si>
  <si>
    <t>División de calidad y medio ambiente</t>
  </si>
  <si>
    <t>Cuando sean convocadas</t>
  </si>
  <si>
    <t>Nominadores</t>
  </si>
  <si>
    <t>En cada nombramiento o vinculación laboral</t>
  </si>
  <si>
    <t>Líderes de dependencias administrativas y judiciales</t>
  </si>
  <si>
    <t>Trimestral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</si>
</sst>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86">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10"/>
      <color rgb="FFFF0000"/>
      <name val="Calibri"/>
      <family val="2"/>
      <scheme val="minor"/>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sz val="10"/>
      <color rgb="FF000000"/>
      <name val="Calibri"/>
      <family val="2"/>
      <scheme val="minor"/>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color theme="1"/>
      <name val="Azo Sans Medium"/>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b/>
      <sz val="10"/>
      <color theme="1"/>
      <name val="Arial"/>
      <family val="2"/>
    </font>
    <font>
      <sz val="11"/>
      <color theme="1"/>
      <name val="Belyrium"/>
    </font>
    <font>
      <sz val="11"/>
      <color rgb="FFF2F2F2"/>
      <name val="Azo Sans Medium"/>
    </font>
    <font>
      <b/>
      <sz val="11"/>
      <color theme="1"/>
      <name val="Azo Sans Medium"/>
    </font>
    <font>
      <sz val="11"/>
      <color rgb="FF595959"/>
      <name val="Arial"/>
      <family val="2"/>
    </font>
    <font>
      <sz val="11"/>
      <color rgb="FF000000"/>
      <name val="Azo Sans Medium"/>
    </font>
    <font>
      <sz val="12"/>
      <name val="Azo Sans Medium"/>
    </font>
    <font>
      <b/>
      <sz val="14"/>
      <color rgb="FF004D6D"/>
      <name val="Azo Sans Medium"/>
    </font>
    <font>
      <sz val="12"/>
      <color theme="0"/>
      <name val="Azo Sans Medium"/>
    </font>
    <font>
      <sz val="12"/>
      <color rgb="FF004D6D"/>
      <name val="Azo Sans Medium"/>
    </font>
    <font>
      <sz val="12"/>
      <name val="Azo Sans Light"/>
    </font>
  </fonts>
  <fills count="28">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rgb="FFFFFFFF"/>
        <bgColor indexed="64"/>
      </patternFill>
    </fill>
    <fill>
      <patternFill patternType="solid">
        <fgColor theme="4" tint="-0.499984740745262"/>
        <bgColor indexed="64"/>
      </patternFill>
    </fill>
    <fill>
      <patternFill patternType="solid">
        <fgColor theme="9"/>
        <bgColor indexed="64"/>
      </patternFill>
    </fill>
    <fill>
      <patternFill patternType="solid">
        <fgColor rgb="FFD9D9D9"/>
        <bgColor rgb="FF000000"/>
      </patternFill>
    </fill>
    <fill>
      <patternFill patternType="solid">
        <fgColor rgb="FF0084B6"/>
        <bgColor rgb="FF000000"/>
      </patternFill>
    </fill>
    <fill>
      <patternFill patternType="solid">
        <fgColor rgb="FF4DC0E3"/>
        <bgColor rgb="FF000000"/>
      </patternFill>
    </fill>
    <fill>
      <patternFill patternType="solid">
        <fgColor rgb="FFFFFFFF"/>
        <bgColor rgb="FF000000"/>
      </patternFill>
    </fill>
  </fills>
  <borders count="139">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medium">
        <color indexed="64"/>
      </top>
      <bottom/>
      <diagonal/>
    </border>
    <border>
      <left style="thin">
        <color rgb="FF000000"/>
      </left>
      <right style="thin">
        <color indexed="64"/>
      </right>
      <top/>
      <bottom/>
      <diagonal/>
    </border>
    <border>
      <left style="thin">
        <color rgb="FF000000"/>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rgb="FF000000"/>
      </right>
      <top style="thin">
        <color rgb="FF000000"/>
      </top>
      <bottom style="thin">
        <color rgb="FF000000"/>
      </bottom>
      <diagonal/>
    </border>
    <border>
      <left/>
      <right/>
      <top/>
      <bottom style="hair">
        <color rgb="FF4DC0E3"/>
      </bottom>
      <diagonal/>
    </border>
    <border>
      <left style="dotted">
        <color rgb="FF4DC0E3"/>
      </left>
      <right style="dotted">
        <color rgb="FF4DC0E3"/>
      </right>
      <top/>
      <bottom style="thin">
        <color rgb="FF4DC0E3"/>
      </bottom>
      <diagonal/>
    </border>
    <border>
      <left style="dotted">
        <color rgb="FF4DC0E3"/>
      </left>
      <right/>
      <top style="dotted">
        <color rgb="FF4DC0E3"/>
      </top>
      <bottom style="thin">
        <color rgb="FF4DC0E3"/>
      </bottom>
      <diagonal/>
    </border>
    <border>
      <left style="thin">
        <color rgb="FF4DC0E3"/>
      </left>
      <right/>
      <top/>
      <bottom/>
      <diagonal/>
    </border>
    <border>
      <left style="medium">
        <color indexed="64"/>
      </left>
      <right/>
      <top style="thin">
        <color rgb="FF4DC0E3"/>
      </top>
      <bottom/>
      <diagonal/>
    </border>
    <border>
      <left style="thin">
        <color rgb="FF4DC0E3"/>
      </left>
      <right style="thin">
        <color indexed="64"/>
      </right>
      <top style="thin">
        <color rgb="FF4DC0E3"/>
      </top>
      <bottom/>
      <diagonal/>
    </border>
    <border>
      <left style="thin">
        <color indexed="64"/>
      </left>
      <right style="thin">
        <color rgb="FF4DC0E3"/>
      </right>
      <top style="thin">
        <color rgb="FF4DC0E3"/>
      </top>
      <bottom/>
      <diagonal/>
    </border>
    <border>
      <left style="thin">
        <color rgb="FF4DC0E3"/>
      </left>
      <right style="thin">
        <color rgb="FF4DC0E3"/>
      </right>
      <top style="thin">
        <color rgb="FF4DC0E3"/>
      </top>
      <bottom/>
      <diagonal/>
    </border>
    <border>
      <left/>
      <right/>
      <top style="thin">
        <color rgb="FF4DC0E3"/>
      </top>
      <bottom/>
      <diagonal/>
    </border>
    <border>
      <left style="medium">
        <color indexed="64"/>
      </left>
      <right style="thin">
        <color rgb="FF4DC0E3"/>
      </right>
      <top style="thin">
        <color rgb="FF4DC0E3"/>
      </top>
      <bottom style="thin">
        <color rgb="FF4DC0E3"/>
      </bottom>
      <diagonal/>
    </border>
    <border>
      <left style="thin">
        <color rgb="FF4DC0E3"/>
      </left>
      <right style="thin">
        <color indexed="64"/>
      </right>
      <top style="thin">
        <color rgb="FF4DC0E3"/>
      </top>
      <bottom style="thin">
        <color rgb="FF4DC0E3"/>
      </bottom>
      <diagonal/>
    </border>
    <border>
      <left style="thin">
        <color indexed="64"/>
      </left>
      <right style="thin">
        <color rgb="FF4DC0E3"/>
      </right>
      <top style="thin">
        <color rgb="FF4DC0E3"/>
      </top>
      <bottom style="thin">
        <color rgb="FF4DC0E3"/>
      </bottom>
      <diagonal/>
    </border>
    <border>
      <left style="thin">
        <color rgb="FF4DC0E3"/>
      </left>
      <right style="thin">
        <color rgb="FF4DC0E3"/>
      </right>
      <top style="thin">
        <color rgb="FF4DC0E3"/>
      </top>
      <bottom style="thin">
        <color rgb="FF4DC0E3"/>
      </bottom>
      <diagonal/>
    </border>
    <border>
      <left style="thin">
        <color rgb="FF4DC0E3"/>
      </left>
      <right/>
      <top style="thin">
        <color rgb="FF4DC0E3"/>
      </top>
      <bottom/>
      <diagonal/>
    </border>
    <border>
      <left style="dotted">
        <color rgb="FF4DC0E3"/>
      </left>
      <right/>
      <top style="dotted">
        <color rgb="FF4DC0E3"/>
      </top>
      <bottom style="dotted">
        <color rgb="FF4DC0E3"/>
      </bottom>
      <diagonal/>
    </border>
    <border>
      <left/>
      <right/>
      <top style="dotted">
        <color rgb="FF4DC0E3"/>
      </top>
      <bottom style="dotted">
        <color rgb="FF4DC0E3"/>
      </bottom>
      <diagonal/>
    </border>
    <border>
      <left/>
      <right style="dotted">
        <color rgb="FF4DC0E3"/>
      </right>
      <top style="dotted">
        <color rgb="FF4DC0E3"/>
      </top>
      <bottom style="dotted">
        <color rgb="FF4DC0E3"/>
      </bottom>
      <diagonal/>
    </border>
    <border>
      <left/>
      <right style="dotted">
        <color rgb="FF4DC0E3"/>
      </right>
      <top/>
      <bottom style="dotted">
        <color rgb="FF4DC0E3"/>
      </bottom>
      <diagonal/>
    </border>
    <border>
      <left/>
      <right/>
      <top style="hair">
        <color rgb="FF4DC0E3"/>
      </top>
      <bottom style="hair">
        <color rgb="FF4DC0E3"/>
      </bottom>
      <diagonal/>
    </border>
    <border>
      <left/>
      <right style="hair">
        <color rgb="FF4DC0E3"/>
      </right>
      <top/>
      <bottom style="hair">
        <color rgb="FF4DC0E3"/>
      </bottom>
      <diagonal/>
    </border>
    <border>
      <left/>
      <right/>
      <top/>
      <bottom style="thin">
        <color rgb="FF4DC0E3"/>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659">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xf>
    <xf numFmtId="0" fontId="11" fillId="0" borderId="2" xfId="0" applyFont="1" applyBorder="1" applyAlignment="1">
      <alignment horizontal="justify" vertical="center" wrapText="1"/>
    </xf>
    <xf numFmtId="0" fontId="0" fillId="0" borderId="31" xfId="0" applyBorder="1" applyAlignment="1">
      <alignment horizontal="justify" vertical="center" wrapText="1"/>
    </xf>
    <xf numFmtId="0" fontId="17" fillId="0" borderId="2" xfId="0" applyFont="1" applyBorder="1" applyAlignment="1">
      <alignment horizontal="justify" vertical="center" wrapText="1"/>
    </xf>
    <xf numFmtId="0" fontId="7" fillId="0" borderId="2" xfId="0" applyFont="1" applyBorder="1" applyAlignment="1" applyProtection="1">
      <alignment horizontal="justify" vertical="center" wrapText="1"/>
      <protection locked="0"/>
    </xf>
    <xf numFmtId="0" fontId="17" fillId="0" borderId="20" xfId="0" applyFont="1" applyBorder="1" applyAlignment="1">
      <alignment horizontal="justify" vertical="center" wrapText="1"/>
    </xf>
    <xf numFmtId="0" fontId="11" fillId="3" borderId="31" xfId="0" applyFont="1" applyFill="1" applyBorder="1" applyAlignment="1">
      <alignment horizontal="center" vertical="center" wrapText="1"/>
    </xf>
    <xf numFmtId="3" fontId="0" fillId="0" borderId="31" xfId="0" applyNumberFormat="1" applyBorder="1" applyAlignment="1">
      <alignment horizontal="justify" vertical="center" wrapText="1"/>
    </xf>
    <xf numFmtId="3" fontId="0" fillId="0" borderId="2" xfId="0" applyNumberFormat="1" applyBorder="1" applyAlignment="1">
      <alignment horizontal="justify" vertical="center" wrapText="1"/>
    </xf>
    <xf numFmtId="3" fontId="0" fillId="0" borderId="20" xfId="0" applyNumberFormat="1" applyBorder="1" applyAlignment="1">
      <alignment horizontal="justify" vertical="center" wrapText="1"/>
    </xf>
    <xf numFmtId="0" fontId="18" fillId="0" borderId="20" xfId="0" applyFont="1" applyBorder="1" applyAlignment="1" applyProtection="1">
      <alignment horizontal="justify" vertical="center" wrapText="1"/>
      <protection locked="0"/>
    </xf>
    <xf numFmtId="0" fontId="11" fillId="0" borderId="20"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0" fontId="10" fillId="3" borderId="31" xfId="0" applyFont="1" applyFill="1" applyBorder="1" applyAlignment="1">
      <alignment horizontal="center" vertical="center"/>
    </xf>
    <xf numFmtId="0" fontId="10" fillId="3" borderId="63" xfId="0" applyFont="1" applyFill="1" applyBorder="1" applyAlignment="1">
      <alignment horizontal="center" vertical="center"/>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31"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9" fillId="0" borderId="0" xfId="0" applyFont="1"/>
    <xf numFmtId="0" fontId="52"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3" fillId="0" borderId="0" xfId="0" applyFont="1" applyAlignment="1" applyProtection="1">
      <alignment horizontal="center" vertical="center"/>
      <protection locked="0"/>
    </xf>
    <xf numFmtId="0" fontId="54" fillId="0" borderId="0" xfId="0" applyFont="1" applyAlignment="1">
      <alignment horizontal="center"/>
    </xf>
    <xf numFmtId="0" fontId="47" fillId="4" borderId="0" xfId="0" applyFont="1" applyFill="1" applyAlignment="1" applyProtection="1">
      <alignment horizontal="left" vertical="center" wrapText="1"/>
      <protection locked="0"/>
    </xf>
    <xf numFmtId="0" fontId="52" fillId="15" borderId="0" xfId="0" applyFont="1" applyFill="1" applyAlignment="1" applyProtection="1">
      <alignment vertical="center" wrapText="1"/>
      <protection locked="0"/>
    </xf>
    <xf numFmtId="0" fontId="49" fillId="0" borderId="0" xfId="0" applyFont="1" applyAlignment="1">
      <alignment horizontal="left"/>
    </xf>
    <xf numFmtId="0" fontId="47" fillId="4" borderId="0" xfId="0" applyFont="1" applyFill="1" applyAlignment="1" applyProtection="1">
      <alignment vertical="center" wrapText="1"/>
      <protection locked="0"/>
    </xf>
    <xf numFmtId="0" fontId="49" fillId="3" borderId="0" xfId="0" applyFont="1" applyFill="1"/>
    <xf numFmtId="0" fontId="49" fillId="3" borderId="0" xfId="0" applyFont="1" applyFill="1" applyAlignment="1">
      <alignment horizontal="center" vertical="center"/>
    </xf>
    <xf numFmtId="0" fontId="59"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9" fillId="3" borderId="7" xfId="0" applyFont="1" applyFill="1" applyBorder="1"/>
    <xf numFmtId="0" fontId="49" fillId="3" borderId="88"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9" fillId="3" borderId="68" xfId="0" applyFont="1" applyFill="1" applyBorder="1"/>
    <xf numFmtId="0" fontId="49" fillId="3" borderId="68" xfId="0" applyFont="1" applyFill="1" applyBorder="1" applyAlignment="1">
      <alignment horizontal="center" vertical="center"/>
    </xf>
    <xf numFmtId="0" fontId="59"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0" fontId="18" fillId="0" borderId="19" xfId="0" applyFont="1" applyBorder="1" applyAlignment="1" applyProtection="1">
      <alignment horizontal="justify" vertical="center" wrapText="1"/>
      <protection locked="0"/>
    </xf>
    <xf numFmtId="2" fontId="0" fillId="0" borderId="2" xfId="3" applyNumberFormat="1" applyFont="1" applyBorder="1" applyAlignment="1">
      <alignment horizontal="left" vertical="center" wrapText="1"/>
    </xf>
    <xf numFmtId="0" fontId="60" fillId="0" borderId="2" xfId="0" applyFont="1" applyBorder="1" applyAlignment="1">
      <alignment wrapText="1"/>
    </xf>
    <xf numFmtId="0" fontId="48" fillId="0" borderId="2" xfId="0" applyFont="1" applyBorder="1" applyAlignment="1">
      <alignment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3" fillId="4" borderId="62" xfId="0" applyFont="1" applyFill="1" applyBorder="1" applyAlignment="1">
      <alignment horizontal="center" vertical="center" wrapText="1"/>
    </xf>
    <xf numFmtId="0" fontId="0" fillId="0" borderId="19" xfId="0"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61" fillId="0" borderId="97" xfId="0" applyFont="1" applyBorder="1" applyAlignment="1">
      <alignment horizontal="center" vertical="center" wrapText="1"/>
    </xf>
    <xf numFmtId="0" fontId="61" fillId="0" borderId="69" xfId="0" applyFont="1" applyBorder="1" applyAlignment="1">
      <alignment horizontal="center" vertical="center" wrapText="1"/>
    </xf>
    <xf numFmtId="0" fontId="62" fillId="0" borderId="67" xfId="0" applyFont="1" applyBorder="1" applyAlignment="1">
      <alignment horizontal="center" vertical="center" wrapText="1"/>
    </xf>
    <xf numFmtId="0" fontId="62" fillId="0" borderId="16" xfId="0" applyFont="1" applyBorder="1" applyAlignment="1">
      <alignment horizontal="center" vertical="center" wrapText="1"/>
    </xf>
    <xf numFmtId="0" fontId="61" fillId="0" borderId="98" xfId="0" applyFont="1" applyBorder="1" applyAlignment="1">
      <alignment horizontal="center" vertical="center" wrapText="1"/>
    </xf>
    <xf numFmtId="0" fontId="61" fillId="0" borderId="8" xfId="0" applyFont="1" applyBorder="1" applyAlignment="1">
      <alignment horizontal="center" vertical="center" wrapText="1"/>
    </xf>
    <xf numFmtId="14" fontId="62" fillId="0" borderId="16" xfId="0" applyNumberFormat="1" applyFont="1" applyBorder="1" applyAlignment="1">
      <alignment horizontal="center" vertical="center" wrapText="1"/>
    </xf>
    <xf numFmtId="0" fontId="63" fillId="0" borderId="0" xfId="0" applyFont="1" applyAlignment="1" applyProtection="1">
      <alignment vertical="center"/>
      <protection locked="0"/>
    </xf>
    <xf numFmtId="0" fontId="63" fillId="0" borderId="0" xfId="0" applyFont="1" applyProtection="1">
      <protection locked="0"/>
    </xf>
    <xf numFmtId="0" fontId="63" fillId="0" borderId="0" xfId="0" applyFont="1"/>
    <xf numFmtId="0" fontId="65" fillId="19" borderId="99" xfId="0" applyFont="1" applyFill="1" applyBorder="1" applyAlignment="1" applyProtection="1">
      <alignment horizontal="center" vertical="center"/>
      <protection locked="0"/>
    </xf>
    <xf numFmtId="0" fontId="66" fillId="5" borderId="99" xfId="0" applyFont="1" applyFill="1" applyBorder="1" applyAlignment="1" applyProtection="1">
      <alignment horizontal="center" vertical="center" wrapText="1"/>
      <protection locked="0"/>
    </xf>
    <xf numFmtId="0" fontId="63" fillId="0" borderId="0" xfId="0" applyFont="1" applyAlignment="1" applyProtection="1">
      <alignment horizontal="left" vertical="center"/>
      <protection locked="0"/>
    </xf>
    <xf numFmtId="0" fontId="65" fillId="0" borderId="0" xfId="0" applyFont="1" applyAlignment="1" applyProtection="1">
      <alignment horizontal="center" vertical="center"/>
      <protection locked="0"/>
    </xf>
    <xf numFmtId="0" fontId="63" fillId="0" borderId="0" xfId="0" applyFont="1" applyAlignment="1" applyProtection="1">
      <alignment horizontal="center" vertical="center"/>
      <protection locked="0"/>
    </xf>
    <xf numFmtId="0" fontId="63" fillId="0" borderId="0" xfId="0" applyFont="1" applyAlignment="1" applyProtection="1">
      <alignment horizontal="left"/>
      <protection locked="0"/>
    </xf>
    <xf numFmtId="0" fontId="63" fillId="0" borderId="0" xfId="0" applyFont="1" applyAlignment="1" applyProtection="1">
      <alignment horizontal="center"/>
      <protection locked="0"/>
    </xf>
    <xf numFmtId="0" fontId="67" fillId="20" borderId="102" xfId="0" applyFont="1" applyFill="1" applyBorder="1" applyAlignment="1">
      <alignment horizontal="center" vertical="center" wrapText="1" readingOrder="1"/>
    </xf>
    <xf numFmtId="0" fontId="69" fillId="3" borderId="102" xfId="0" applyFont="1" applyFill="1" applyBorder="1" applyAlignment="1">
      <alignment horizontal="center" vertical="center" wrapText="1" readingOrder="1"/>
    </xf>
    <xf numFmtId="0" fontId="69" fillId="3" borderId="102" xfId="0" applyFont="1" applyFill="1" applyBorder="1" applyAlignment="1">
      <alignment horizontal="left" vertical="center" wrapText="1"/>
    </xf>
    <xf numFmtId="0" fontId="69" fillId="3" borderId="102" xfId="0" applyFont="1" applyFill="1" applyBorder="1" applyAlignment="1">
      <alignment horizontal="center" vertical="center" wrapText="1"/>
    </xf>
    <xf numFmtId="0" fontId="63" fillId="3" borderId="0" xfId="0" applyFont="1" applyFill="1"/>
    <xf numFmtId="0" fontId="69" fillId="0" borderId="102" xfId="0" applyFont="1" applyBorder="1" applyAlignment="1">
      <alignment horizontal="center" vertical="center" wrapText="1" readingOrder="1"/>
    </xf>
    <xf numFmtId="0" fontId="69" fillId="0" borderId="102" xfId="0" applyFont="1" applyBorder="1" applyAlignment="1">
      <alignment horizontal="left" vertical="center" wrapText="1"/>
    </xf>
    <xf numFmtId="0" fontId="69" fillId="21" borderId="102" xfId="0" applyFont="1" applyFill="1" applyBorder="1" applyAlignment="1">
      <alignment horizontal="left" vertical="center" wrapText="1"/>
    </xf>
    <xf numFmtId="0" fontId="66" fillId="0" borderId="0" xfId="0" applyFont="1" applyAlignment="1">
      <alignment vertical="center" wrapText="1"/>
    </xf>
    <xf numFmtId="0" fontId="67" fillId="0" borderId="102" xfId="0" applyFont="1" applyBorder="1" applyAlignment="1">
      <alignment vertical="center" wrapText="1" readingOrder="1"/>
    </xf>
    <xf numFmtId="0" fontId="69" fillId="3" borderId="102" xfId="0" applyFont="1" applyFill="1" applyBorder="1" applyAlignment="1">
      <alignment horizontal="left" vertical="center" wrapText="1" readingOrder="1"/>
    </xf>
    <xf numFmtId="0" fontId="65" fillId="0" borderId="0" xfId="0" applyFont="1"/>
    <xf numFmtId="0" fontId="69" fillId="3" borderId="102" xfId="0" applyFont="1" applyFill="1" applyBorder="1" applyAlignment="1">
      <alignment horizontal="left" vertical="center"/>
    </xf>
    <xf numFmtId="0" fontId="69" fillId="3" borderId="102" xfId="0" applyFont="1" applyFill="1" applyBorder="1" applyAlignment="1">
      <alignment vertical="center" wrapText="1"/>
    </xf>
    <xf numFmtId="0" fontId="69" fillId="3" borderId="102" xfId="0" applyFont="1" applyFill="1" applyBorder="1" applyAlignment="1">
      <alignment vertical="center" wrapText="1" readingOrder="1"/>
    </xf>
    <xf numFmtId="0" fontId="69" fillId="3" borderId="102" xfId="0" applyFont="1" applyFill="1" applyBorder="1" applyAlignment="1">
      <alignment vertical="center"/>
    </xf>
    <xf numFmtId="0" fontId="69" fillId="3" borderId="102" xfId="0" applyFont="1" applyFill="1" applyBorder="1" applyAlignment="1">
      <alignment horizontal="center" vertical="center"/>
    </xf>
    <xf numFmtId="0" fontId="69" fillId="3" borderId="103" xfId="0" applyFont="1" applyFill="1" applyBorder="1" applyAlignment="1">
      <alignment horizontal="left" vertical="center" wrapText="1"/>
    </xf>
    <xf numFmtId="0" fontId="69" fillId="3" borderId="103" xfId="0" applyFont="1" applyFill="1" applyBorder="1" applyAlignment="1">
      <alignment horizontal="center" vertical="center"/>
    </xf>
    <xf numFmtId="0" fontId="63" fillId="0" borderId="0" xfId="0" applyFont="1" applyAlignment="1">
      <alignment horizontal="left"/>
    </xf>
    <xf numFmtId="0" fontId="63"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2" fillId="3" borderId="30" xfId="0" applyFont="1" applyFill="1" applyBorder="1" applyAlignment="1">
      <alignment horizontal="center" vertical="center"/>
    </xf>
    <xf numFmtId="0" fontId="72"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3"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7" fillId="0" borderId="19" xfId="0" applyFont="1" applyBorder="1" applyAlignment="1" applyProtection="1">
      <alignment horizontal="justify" vertical="center" wrapText="1"/>
      <protection locked="0"/>
    </xf>
    <xf numFmtId="0" fontId="0" fillId="0" borderId="33" xfId="0" applyBorder="1" applyAlignment="1">
      <alignment horizontal="center" vertical="center" wrapText="1"/>
    </xf>
    <xf numFmtId="0" fontId="18" fillId="0" borderId="2" xfId="0" applyFont="1" applyBorder="1" applyAlignment="1" applyProtection="1">
      <alignment horizontal="center" vertical="center" wrapText="1"/>
      <protection locked="0"/>
    </xf>
    <xf numFmtId="0" fontId="18" fillId="0" borderId="20" xfId="0" applyFont="1" applyBorder="1" applyAlignment="1" applyProtection="1">
      <alignment horizontal="center" vertical="center" wrapText="1"/>
      <protection locked="0"/>
    </xf>
    <xf numFmtId="0" fontId="60" fillId="0" borderId="24" xfId="0" applyFont="1" applyBorder="1" applyAlignment="1">
      <alignment vertical="center" wrapText="1"/>
    </xf>
    <xf numFmtId="0" fontId="60" fillId="0" borderId="2" xfId="0" applyFont="1" applyBorder="1" applyAlignment="1">
      <alignment vertical="center" wrapText="1"/>
    </xf>
    <xf numFmtId="0" fontId="0" fillId="0" borderId="28" xfId="0" applyBorder="1" applyAlignment="1">
      <alignment horizontal="center" vertical="center" wrapText="1"/>
    </xf>
    <xf numFmtId="0" fontId="11" fillId="3" borderId="28" xfId="0" applyFont="1" applyFill="1" applyBorder="1" applyAlignment="1">
      <alignment horizontal="center" vertical="center" wrapText="1"/>
    </xf>
    <xf numFmtId="0" fontId="11" fillId="0" borderId="28" xfId="0" applyFont="1" applyBorder="1" applyAlignment="1" applyProtection="1">
      <alignment horizontal="justify" vertical="center" wrapText="1"/>
      <protection locked="0"/>
    </xf>
    <xf numFmtId="0" fontId="0" fillId="0" borderId="32" xfId="0" applyBorder="1" applyAlignment="1">
      <alignment horizontal="justify" vertical="center" wrapText="1"/>
    </xf>
    <xf numFmtId="3" fontId="0" fillId="0" borderId="111" xfId="0" applyNumberFormat="1" applyBorder="1" applyAlignment="1">
      <alignment horizontal="justify" vertical="center" wrapText="1"/>
    </xf>
    <xf numFmtId="0" fontId="0" fillId="0" borderId="0" xfId="0" applyAlignment="1">
      <alignment horizontal="justify" vertical="center" wrapText="1"/>
    </xf>
    <xf numFmtId="0" fontId="11" fillId="0" borderId="111" xfId="0" applyFont="1" applyBorder="1" applyAlignment="1" applyProtection="1">
      <alignment horizontal="justify" vertical="center" wrapText="1"/>
      <protection locked="0"/>
    </xf>
    <xf numFmtId="0" fontId="0" fillId="0" borderId="111" xfId="0" applyBorder="1" applyAlignment="1">
      <alignment horizontal="center" vertical="center" wrapText="1"/>
    </xf>
    <xf numFmtId="2" fontId="0" fillId="0" borderId="27" xfId="3" applyNumberFormat="1" applyFont="1" applyBorder="1" applyAlignment="1">
      <alignment horizontal="center" vertical="center" wrapText="1"/>
    </xf>
    <xf numFmtId="0" fontId="0" fillId="0" borderId="117" xfId="0" applyBorder="1" applyAlignment="1">
      <alignment horizontal="justify" vertical="center" wrapText="1"/>
    </xf>
    <xf numFmtId="0" fontId="65" fillId="19" borderId="99" xfId="0" applyFont="1" applyFill="1" applyBorder="1" applyAlignment="1" applyProtection="1">
      <alignment horizontal="left" vertical="center" wrapText="1" indent="1"/>
      <protection locked="0"/>
    </xf>
    <xf numFmtId="0" fontId="69" fillId="23" borderId="102" xfId="0" applyFont="1" applyFill="1" applyBorder="1" applyAlignment="1">
      <alignment horizontal="center" vertical="center" wrapText="1" readingOrder="1"/>
    </xf>
    <xf numFmtId="0" fontId="69" fillId="23" borderId="102" xfId="0" applyFont="1" applyFill="1" applyBorder="1" applyAlignment="1">
      <alignment horizontal="left" vertical="center" wrapText="1"/>
    </xf>
    <xf numFmtId="0" fontId="69" fillId="23" borderId="102" xfId="0" applyFont="1" applyFill="1" applyBorder="1" applyAlignment="1">
      <alignment horizontal="left" vertical="center" wrapText="1" readingOrder="1"/>
    </xf>
    <xf numFmtId="0" fontId="69" fillId="23" borderId="102" xfId="0" applyFont="1" applyFill="1" applyBorder="1" applyAlignment="1">
      <alignment horizontal="center" vertical="center" wrapText="1"/>
    </xf>
    <xf numFmtId="0" fontId="69" fillId="23" borderId="102" xfId="0" applyFont="1" applyFill="1" applyBorder="1" applyAlignment="1">
      <alignment vertical="center" wrapText="1"/>
    </xf>
    <xf numFmtId="0" fontId="69" fillId="0" borderId="102" xfId="0" applyFont="1" applyBorder="1" applyAlignment="1">
      <alignment horizontal="center" vertical="center" wrapText="1"/>
    </xf>
    <xf numFmtId="0" fontId="63" fillId="23" borderId="119" xfId="0" applyFont="1" applyFill="1" applyBorder="1" applyAlignment="1">
      <alignment horizontal="center" vertical="center"/>
    </xf>
    <xf numFmtId="0" fontId="69" fillId="23" borderId="103" xfId="0" applyFont="1" applyFill="1" applyBorder="1" applyAlignment="1">
      <alignment horizontal="left" vertical="center" wrapText="1"/>
    </xf>
    <xf numFmtId="0" fontId="63" fillId="0" borderId="120" xfId="0" applyFont="1" applyBorder="1" applyAlignment="1">
      <alignment horizontal="center"/>
    </xf>
    <xf numFmtId="0" fontId="63" fillId="0" borderId="119" xfId="0" applyFont="1" applyBorder="1"/>
    <xf numFmtId="0" fontId="63" fillId="0" borderId="121" xfId="0" applyFont="1" applyBorder="1"/>
    <xf numFmtId="0" fontId="76" fillId="0" borderId="122" xfId="0" applyFont="1" applyBorder="1" applyAlignment="1">
      <alignment horizontal="center" vertical="center" wrapText="1"/>
    </xf>
    <xf numFmtId="0" fontId="76" fillId="0" borderId="125" xfId="0" applyFont="1" applyBorder="1" applyAlignment="1">
      <alignment horizontal="center" vertical="center" wrapText="1"/>
    </xf>
    <xf numFmtId="0" fontId="76" fillId="0" borderId="126" xfId="0" applyFont="1" applyBorder="1" applyAlignment="1">
      <alignment horizontal="center" vertical="center" wrapText="1"/>
    </xf>
    <xf numFmtId="0" fontId="76" fillId="0" borderId="127" xfId="0" applyFont="1" applyBorder="1" applyAlignment="1">
      <alignment horizontal="center" vertical="center" wrapText="1"/>
    </xf>
    <xf numFmtId="0" fontId="76" fillId="0" borderId="130" xfId="0" applyFont="1" applyBorder="1" applyAlignment="1">
      <alignment horizontal="center" vertical="center" wrapText="1"/>
    </xf>
    <xf numFmtId="0" fontId="76" fillId="0" borderId="131" xfId="0" applyFont="1" applyBorder="1" applyAlignment="1">
      <alignment horizontal="center" vertical="center" wrapText="1"/>
    </xf>
    <xf numFmtId="0" fontId="63" fillId="0" borderId="126" xfId="0" applyFont="1" applyBorder="1"/>
    <xf numFmtId="0" fontId="67" fillId="26" borderId="104" xfId="0" applyFont="1" applyFill="1" applyBorder="1" applyAlignment="1">
      <alignment horizontal="center" vertical="center" wrapText="1" readingOrder="1"/>
    </xf>
    <xf numFmtId="0" fontId="67" fillId="26" borderId="135" xfId="0" applyFont="1" applyFill="1" applyBorder="1" applyAlignment="1">
      <alignment horizontal="center" vertical="center" wrapText="1" readingOrder="1"/>
    </xf>
    <xf numFmtId="0" fontId="69" fillId="27" borderId="135" xfId="0" applyFont="1" applyFill="1" applyBorder="1" applyAlignment="1">
      <alignment horizontal="center" wrapText="1" readingOrder="1"/>
    </xf>
    <xf numFmtId="0" fontId="69" fillId="27" borderId="135" xfId="0" applyFont="1" applyFill="1" applyBorder="1" applyAlignment="1">
      <alignment wrapText="1"/>
    </xf>
    <xf numFmtId="0" fontId="69" fillId="27" borderId="135" xfId="0" applyFont="1" applyFill="1" applyBorder="1" applyAlignment="1">
      <alignment horizontal="center" wrapText="1"/>
    </xf>
    <xf numFmtId="0" fontId="78" fillId="3" borderId="118" xfId="0" applyFont="1" applyFill="1" applyBorder="1"/>
    <xf numFmtId="0" fontId="69" fillId="0" borderId="135" xfId="0" applyFont="1" applyBorder="1" applyAlignment="1">
      <alignment horizontal="center" wrapText="1" readingOrder="1"/>
    </xf>
    <xf numFmtId="0" fontId="71" fillId="0" borderId="101" xfId="0" applyFont="1" applyBorder="1" applyAlignment="1">
      <alignment vertical="top"/>
    </xf>
    <xf numFmtId="0" fontId="69" fillId="0" borderId="135" xfId="0" applyFont="1" applyBorder="1" applyAlignment="1">
      <alignment wrapText="1"/>
    </xf>
    <xf numFmtId="0" fontId="71" fillId="0" borderId="137" xfId="0" applyFont="1" applyBorder="1" applyAlignment="1">
      <alignment vertical="top" wrapText="1"/>
    </xf>
    <xf numFmtId="0" fontId="71" fillId="27" borderId="137" xfId="0" applyFont="1" applyFill="1" applyBorder="1" applyAlignment="1">
      <alignment vertical="top"/>
    </xf>
    <xf numFmtId="0" fontId="71" fillId="0" borderId="137" xfId="0" applyFont="1" applyBorder="1" applyAlignment="1">
      <alignment vertical="top"/>
    </xf>
    <xf numFmtId="0" fontId="67" fillId="0" borderId="104" xfId="0" applyFont="1" applyBorder="1" applyAlignment="1">
      <alignment wrapText="1" readingOrder="1"/>
    </xf>
    <xf numFmtId="0" fontId="69" fillId="27" borderId="135" xfId="0" applyFont="1" applyFill="1" applyBorder="1" applyAlignment="1">
      <alignment wrapText="1" readingOrder="1"/>
    </xf>
    <xf numFmtId="0" fontId="67" fillId="26" borderId="104" xfId="0" applyFont="1" applyFill="1" applyBorder="1" applyAlignment="1">
      <alignment horizontal="center" wrapText="1" readingOrder="1"/>
    </xf>
    <xf numFmtId="0" fontId="67" fillId="26" borderId="135" xfId="0" applyFont="1" applyFill="1" applyBorder="1" applyAlignment="1">
      <alignment horizontal="center" wrapText="1" readingOrder="1"/>
    </xf>
    <xf numFmtId="0" fontId="69" fillId="27" borderId="135" xfId="0" applyFont="1" applyFill="1" applyBorder="1" applyAlignment="1">
      <alignment horizontal="left" vertical="top" wrapText="1"/>
    </xf>
    <xf numFmtId="0" fontId="69" fillId="27" borderId="135" xfId="0" applyFont="1" applyFill="1" applyBorder="1" applyAlignment="1">
      <alignment horizontal="left" vertical="top" wrapText="1" readingOrder="1"/>
    </xf>
    <xf numFmtId="0" fontId="79" fillId="27" borderId="135" xfId="0" applyFont="1" applyFill="1" applyBorder="1" applyAlignment="1">
      <alignment horizontal="left" vertical="top" wrapText="1"/>
    </xf>
    <xf numFmtId="0" fontId="80" fillId="27" borderId="0" xfId="0" applyFont="1" applyFill="1" applyAlignment="1">
      <alignment horizontal="left" vertical="top"/>
    </xf>
    <xf numFmtId="0" fontId="69" fillId="27" borderId="104" xfId="0" applyFont="1" applyFill="1" applyBorder="1" applyAlignment="1">
      <alignment horizontal="center" wrapText="1"/>
    </xf>
    <xf numFmtId="0" fontId="69" fillId="27" borderId="134" xfId="0" applyFont="1" applyFill="1" applyBorder="1" applyAlignment="1">
      <alignment horizontal="left" vertical="top"/>
    </xf>
    <xf numFmtId="0" fontId="69" fillId="27" borderId="135" xfId="0" applyFont="1" applyFill="1" applyBorder="1" applyAlignment="1">
      <alignment horizontal="left" vertical="top"/>
    </xf>
    <xf numFmtId="0" fontId="69" fillId="27" borderId="135" xfId="0" applyFont="1" applyFill="1" applyBorder="1" applyAlignment="1">
      <alignment horizontal="center"/>
    </xf>
    <xf numFmtId="0" fontId="63" fillId="0" borderId="138" xfId="0" applyFont="1" applyBorder="1" applyAlignment="1">
      <alignment horizontal="center"/>
    </xf>
    <xf numFmtId="0" fontId="63" fillId="0" borderId="138" xfId="0" applyFont="1" applyBorder="1"/>
    <xf numFmtId="0" fontId="81" fillId="0" borderId="0" xfId="0" applyFont="1" applyAlignment="1">
      <alignment wrapText="1"/>
    </xf>
    <xf numFmtId="0" fontId="70" fillId="0" borderId="0" xfId="0" applyFont="1"/>
    <xf numFmtId="0" fontId="84" fillId="20" borderId="99" xfId="0" applyFont="1" applyFill="1" applyBorder="1" applyAlignment="1">
      <alignment horizontal="center" vertical="center"/>
    </xf>
    <xf numFmtId="0" fontId="84" fillId="5" borderId="99" xfId="0" applyFont="1" applyFill="1" applyBorder="1" applyAlignment="1">
      <alignment horizontal="center" vertical="center"/>
    </xf>
    <xf numFmtId="0" fontId="84" fillId="5" borderId="99" xfId="0" applyFont="1" applyFill="1" applyBorder="1" applyAlignment="1">
      <alignment vertical="center" wrapText="1"/>
    </xf>
    <xf numFmtId="0" fontId="84" fillId="3" borderId="99" xfId="0" applyFont="1" applyFill="1" applyBorder="1" applyAlignment="1">
      <alignment horizontal="left" vertical="top" wrapText="1"/>
    </xf>
    <xf numFmtId="0" fontId="85" fillId="3" borderId="99" xfId="0" applyFont="1" applyFill="1" applyBorder="1" applyAlignment="1">
      <alignment horizontal="center" vertical="center" wrapText="1"/>
    </xf>
    <xf numFmtId="0" fontId="71" fillId="3" borderId="99" xfId="0" applyFont="1" applyFill="1" applyBorder="1" applyAlignment="1">
      <alignment horizontal="center" vertical="center" wrapText="1"/>
    </xf>
    <xf numFmtId="0" fontId="71" fillId="3" borderId="99" xfId="0" applyFont="1" applyFill="1" applyBorder="1" applyAlignment="1">
      <alignment horizontal="left" vertical="center"/>
    </xf>
    <xf numFmtId="0" fontId="84" fillId="0" borderId="99" xfId="0" applyFont="1" applyBorder="1" applyAlignment="1">
      <alignment vertical="top" wrapText="1"/>
    </xf>
    <xf numFmtId="0" fontId="84" fillId="0" borderId="99" xfId="0" applyFont="1" applyBorder="1" applyAlignment="1">
      <alignment vertical="center" wrapText="1"/>
    </xf>
    <xf numFmtId="0" fontId="85" fillId="3" borderId="99" xfId="0" applyFont="1" applyFill="1" applyBorder="1" applyAlignment="1">
      <alignment horizontal="center" vertical="center"/>
    </xf>
    <xf numFmtId="0" fontId="71" fillId="3" borderId="99" xfId="0" applyFont="1" applyFill="1" applyBorder="1" applyAlignment="1">
      <alignment horizontal="center" vertical="center"/>
    </xf>
    <xf numFmtId="0" fontId="84" fillId="3" borderId="99" xfId="0" applyFont="1" applyFill="1" applyBorder="1" applyAlignment="1">
      <alignment horizontal="left" vertical="center" wrapText="1"/>
    </xf>
    <xf numFmtId="0" fontId="84" fillId="0" borderId="99" xfId="0" applyFont="1" applyBorder="1" applyAlignment="1">
      <alignment horizontal="left" vertical="center" wrapText="1"/>
    </xf>
    <xf numFmtId="0" fontId="71" fillId="0" borderId="99" xfId="0" applyFont="1" applyBorder="1" applyAlignment="1">
      <alignment horizontal="left" vertical="center"/>
    </xf>
    <xf numFmtId="0" fontId="70" fillId="0" borderId="0" xfId="0" applyFont="1" applyAlignment="1">
      <alignment horizontal="left"/>
    </xf>
    <xf numFmtId="0" fontId="81" fillId="0" borderId="0" xfId="0" applyFont="1" applyAlignment="1">
      <alignment horizontal="center"/>
    </xf>
    <xf numFmtId="0" fontId="70" fillId="0" borderId="0" xfId="0" applyFont="1" applyAlignment="1">
      <alignment horizontal="center"/>
    </xf>
    <xf numFmtId="164" fontId="75" fillId="15" borderId="0" xfId="0" applyNumberFormat="1" applyFont="1" applyFill="1" applyAlignment="1" applyProtection="1">
      <alignment horizontal="center" vertical="center" wrapText="1"/>
      <protection locked="0"/>
    </xf>
    <xf numFmtId="0" fontId="52"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4" fillId="0" borderId="0" xfId="0" applyFont="1" applyAlignment="1">
      <alignment horizontal="center"/>
    </xf>
    <xf numFmtId="0" fontId="52" fillId="15" borderId="0" xfId="0" applyFont="1" applyFill="1" applyAlignment="1" applyProtection="1">
      <alignment horizontal="center" vertical="center"/>
      <protection locked="0"/>
    </xf>
    <xf numFmtId="0" fontId="52" fillId="3" borderId="0" xfId="0" applyFont="1" applyFill="1" applyAlignment="1">
      <alignment horizontal="center"/>
    </xf>
    <xf numFmtId="0" fontId="49" fillId="3" borderId="66" xfId="0" applyFont="1" applyFill="1" applyBorder="1" applyAlignment="1">
      <alignment horizontal="left" vertical="top" wrapText="1"/>
    </xf>
    <xf numFmtId="0" fontId="49" fillId="3" borderId="68" xfId="0" applyFont="1" applyFill="1" applyBorder="1" applyAlignment="1">
      <alignment horizontal="left" vertical="top" wrapText="1"/>
    </xf>
    <xf numFmtId="0" fontId="49" fillId="3" borderId="69" xfId="0" applyFont="1" applyFill="1" applyBorder="1" applyAlignment="1">
      <alignment horizontal="left" vertical="top" wrapText="1"/>
    </xf>
    <xf numFmtId="0" fontId="49" fillId="3" borderId="7" xfId="0" applyFont="1" applyFill="1" applyBorder="1" applyAlignment="1">
      <alignment horizontal="left" vertical="top" wrapText="1"/>
    </xf>
    <xf numFmtId="0" fontId="49" fillId="3" borderId="0" xfId="0" applyFont="1" applyFill="1" applyAlignment="1">
      <alignment horizontal="left" vertical="top" wrapText="1"/>
    </xf>
    <xf numFmtId="0" fontId="49" fillId="3" borderId="8" xfId="0" applyFont="1" applyFill="1" applyBorder="1" applyAlignment="1">
      <alignment horizontal="left" vertical="top" wrapText="1"/>
    </xf>
    <xf numFmtId="0" fontId="49" fillId="3" borderId="14" xfId="0" applyFont="1" applyFill="1" applyBorder="1" applyAlignment="1">
      <alignment horizontal="left" vertical="top" wrapText="1"/>
    </xf>
    <xf numFmtId="0" fontId="49" fillId="3" borderId="15" xfId="0" applyFont="1" applyFill="1" applyBorder="1" applyAlignment="1">
      <alignment horizontal="left" vertical="top" wrapText="1"/>
    </xf>
    <xf numFmtId="0" fontId="49" fillId="3" borderId="16" xfId="0" applyFont="1" applyFill="1" applyBorder="1" applyAlignment="1">
      <alignment horizontal="left" vertical="top" wrapText="1"/>
    </xf>
    <xf numFmtId="0" fontId="64" fillId="0" borderId="118" xfId="0" applyFont="1" applyBorder="1" applyAlignment="1" applyProtection="1">
      <alignment horizontal="center" vertical="center" wrapText="1"/>
      <protection locked="0"/>
    </xf>
    <xf numFmtId="0" fontId="66" fillId="5" borderId="100" xfId="0" applyFont="1" applyFill="1" applyBorder="1" applyAlignment="1" applyProtection="1">
      <alignment horizontal="center" vertical="center" wrapText="1"/>
      <protection locked="0"/>
    </xf>
    <xf numFmtId="0" fontId="66" fillId="5" borderId="101" xfId="0" applyFont="1" applyFill="1" applyBorder="1" applyAlignment="1" applyProtection="1">
      <alignment horizontal="center" vertical="center" wrapText="1"/>
      <protection locked="0"/>
    </xf>
    <xf numFmtId="0" fontId="66" fillId="5"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center" vertical="center"/>
      <protection locked="0"/>
    </xf>
    <xf numFmtId="0" fontId="67" fillId="0" borderId="99" xfId="0" applyFont="1" applyBorder="1" applyAlignment="1" applyProtection="1">
      <alignment horizontal="center" vertical="center"/>
      <protection locked="0"/>
    </xf>
    <xf numFmtId="0" fontId="67" fillId="20" borderId="99" xfId="0" applyFont="1" applyFill="1" applyBorder="1" applyAlignment="1" applyProtection="1">
      <alignment horizontal="center" vertical="center" wrapText="1"/>
      <protection locked="0"/>
    </xf>
    <xf numFmtId="0" fontId="67" fillId="20" borderId="99" xfId="0" applyFont="1" applyFill="1" applyBorder="1" applyAlignment="1" applyProtection="1">
      <alignment horizontal="center" vertical="center"/>
      <protection locked="0"/>
    </xf>
    <xf numFmtId="0" fontId="66" fillId="5" borderId="99" xfId="0" applyFont="1" applyFill="1" applyBorder="1" applyAlignment="1" applyProtection="1">
      <alignment horizontal="center" vertical="center" wrapText="1"/>
      <protection locked="0"/>
    </xf>
    <xf numFmtId="0" fontId="67" fillId="0" borderId="102" xfId="0" applyFont="1" applyBorder="1" applyAlignment="1">
      <alignment horizontal="center" vertical="center" wrapText="1" readingOrder="1"/>
    </xf>
    <xf numFmtId="0" fontId="68" fillId="19" borderId="102" xfId="0" applyFont="1" applyFill="1" applyBorder="1" applyAlignment="1">
      <alignment horizontal="center" vertical="center" wrapText="1" readingOrder="1"/>
    </xf>
    <xf numFmtId="0" fontId="67" fillId="3" borderId="102" xfId="0" applyFont="1" applyFill="1" applyBorder="1" applyAlignment="1">
      <alignment horizontal="center" vertical="center" wrapText="1" readingOrder="1"/>
    </xf>
    <xf numFmtId="0" fontId="67" fillId="0" borderId="102" xfId="0" applyFont="1" applyBorder="1" applyAlignment="1">
      <alignment horizontal="left" vertical="center" wrapText="1" readingOrder="1"/>
    </xf>
    <xf numFmtId="0" fontId="67" fillId="0" borderId="102" xfId="0" applyFont="1" applyBorder="1" applyAlignment="1">
      <alignment horizontal="center" vertical="top" wrapText="1" readingOrder="1"/>
    </xf>
    <xf numFmtId="0" fontId="67" fillId="0" borderId="103" xfId="0" applyFont="1" applyBorder="1" applyAlignment="1">
      <alignment horizontal="center" vertical="center" wrapText="1" readingOrder="1"/>
    </xf>
    <xf numFmtId="0" fontId="67" fillId="0" borderId="105" xfId="0" applyFont="1" applyBorder="1" applyAlignment="1">
      <alignment horizontal="center" vertical="center" wrapText="1" readingOrder="1"/>
    </xf>
    <xf numFmtId="0" fontId="67" fillId="0" borderId="104" xfId="0" applyFont="1" applyBorder="1" applyAlignment="1">
      <alignment horizontal="center" vertical="center" wrapText="1" readingOrder="1"/>
    </xf>
    <xf numFmtId="0" fontId="76" fillId="0" borderId="128" xfId="0" applyFont="1" applyBorder="1" applyAlignment="1">
      <alignment horizontal="center" vertical="center" wrapText="1"/>
    </xf>
    <xf numFmtId="0" fontId="76" fillId="0" borderId="129" xfId="0" applyFont="1" applyBorder="1" applyAlignment="1">
      <alignment horizontal="center" vertical="center"/>
    </xf>
    <xf numFmtId="0" fontId="67" fillId="0" borderId="103" xfId="0" applyFont="1" applyBorder="1" applyAlignment="1">
      <alignment horizontal="center" vertical="top" wrapText="1" readingOrder="1"/>
    </xf>
    <xf numFmtId="0" fontId="67" fillId="0" borderId="105" xfId="0" applyFont="1" applyBorder="1" applyAlignment="1">
      <alignment horizontal="center" vertical="top" wrapText="1" readingOrder="1"/>
    </xf>
    <xf numFmtId="0" fontId="67" fillId="0" borderId="104" xfId="0" applyFont="1" applyBorder="1" applyAlignment="1">
      <alignment horizontal="center" vertical="top" wrapText="1" readingOrder="1"/>
    </xf>
    <xf numFmtId="0" fontId="67" fillId="0" borderId="119" xfId="0" applyFont="1" applyBorder="1" applyAlignment="1">
      <alignment horizontal="center" vertical="center" wrapText="1" readingOrder="1"/>
    </xf>
    <xf numFmtId="0" fontId="76" fillId="0" borderId="123" xfId="0" applyFont="1" applyBorder="1" applyAlignment="1">
      <alignment horizontal="center" vertical="center" wrapText="1"/>
    </xf>
    <xf numFmtId="0" fontId="76" fillId="0" borderId="124" xfId="0" applyFont="1" applyBorder="1" applyAlignment="1">
      <alignment horizontal="center" vertical="center"/>
    </xf>
    <xf numFmtId="0" fontId="66" fillId="5" borderId="99" xfId="0" applyFont="1" applyFill="1" applyBorder="1" applyAlignment="1" applyProtection="1">
      <alignment horizontal="left" vertical="top" wrapText="1"/>
      <protection locked="0"/>
    </xf>
    <xf numFmtId="0" fontId="66" fillId="5" borderId="99" xfId="0" applyFont="1" applyFill="1" applyBorder="1" applyAlignment="1" applyProtection="1">
      <alignment horizontal="left" vertical="top"/>
      <protection locked="0"/>
    </xf>
    <xf numFmtId="0" fontId="66" fillId="24" borderId="100" xfId="0" applyFont="1" applyFill="1" applyBorder="1" applyAlignment="1">
      <alignment wrapText="1"/>
    </xf>
    <xf numFmtId="0" fontId="66" fillId="24" borderId="101" xfId="0" applyFont="1" applyFill="1" applyBorder="1" applyAlignment="1">
      <alignment wrapText="1"/>
    </xf>
    <xf numFmtId="0" fontId="77" fillId="25" borderId="132" xfId="0" applyFont="1" applyFill="1" applyBorder="1" applyAlignment="1">
      <alignment horizontal="center" vertical="center" wrapText="1" readingOrder="1"/>
    </xf>
    <xf numFmtId="0" fontId="77" fillId="25" borderId="133" xfId="0" applyFont="1" applyFill="1" applyBorder="1" applyAlignment="1">
      <alignment horizontal="center" vertical="center" wrapText="1" readingOrder="1"/>
    </xf>
    <xf numFmtId="0" fontId="77" fillId="25" borderId="134" xfId="0" applyFont="1" applyFill="1" applyBorder="1" applyAlignment="1">
      <alignment horizontal="center" vertical="center" wrapText="1" readingOrder="1"/>
    </xf>
    <xf numFmtId="0" fontId="67" fillId="27" borderId="105" xfId="0" applyFont="1" applyFill="1" applyBorder="1" applyAlignment="1">
      <alignment wrapText="1" readingOrder="1"/>
    </xf>
    <xf numFmtId="0" fontId="67" fillId="27" borderId="104" xfId="0" applyFont="1" applyFill="1" applyBorder="1" applyAlignment="1">
      <alignment wrapText="1" readingOrder="1"/>
    </xf>
    <xf numFmtId="0" fontId="78" fillId="3" borderId="118" xfId="0" applyFont="1" applyFill="1" applyBorder="1" applyAlignment="1">
      <alignment horizontal="center"/>
    </xf>
    <xf numFmtId="0" fontId="67" fillId="0" borderId="105" xfId="0" applyFont="1" applyBorder="1" applyAlignment="1">
      <alignment wrapText="1" readingOrder="1"/>
    </xf>
    <xf numFmtId="0" fontId="67" fillId="0" borderId="104" xfId="0" applyFont="1" applyBorder="1" applyAlignment="1">
      <alignment wrapText="1" readingOrder="1"/>
    </xf>
    <xf numFmtId="0" fontId="70" fillId="27" borderId="100" xfId="0" applyFont="1" applyFill="1" applyBorder="1" applyAlignment="1">
      <alignment vertical="top" wrapText="1"/>
    </xf>
    <xf numFmtId="0" fontId="70" fillId="27" borderId="136" xfId="0" applyFont="1" applyFill="1" applyBorder="1" applyAlignment="1">
      <alignment vertical="top" wrapText="1"/>
    </xf>
    <xf numFmtId="0" fontId="70" fillId="27" borderId="101" xfId="0" applyFont="1" applyFill="1" applyBorder="1" applyAlignment="1">
      <alignment vertical="top" wrapText="1"/>
    </xf>
    <xf numFmtId="0" fontId="67" fillId="0" borderId="103" xfId="0" applyFont="1" applyBorder="1" applyAlignment="1">
      <alignment wrapText="1" readingOrder="1"/>
    </xf>
    <xf numFmtId="0" fontId="82" fillId="0" borderId="0" xfId="0" applyFont="1" applyAlignment="1">
      <alignment horizontal="center" vertical="center" wrapText="1"/>
    </xf>
    <xf numFmtId="0" fontId="83" fillId="19" borderId="99" xfId="0" applyFont="1" applyFill="1" applyBorder="1" applyAlignment="1">
      <alignment horizontal="center"/>
    </xf>
    <xf numFmtId="0" fontId="84" fillId="20" borderId="99" xfId="0" applyFont="1" applyFill="1" applyBorder="1" applyAlignment="1">
      <alignment horizontal="center" vertical="center" wrapText="1"/>
    </xf>
    <xf numFmtId="0" fontId="84" fillId="20" borderId="99" xfId="0" applyFont="1" applyFill="1" applyBorder="1" applyAlignment="1">
      <alignment horizontal="center" vertical="center"/>
    </xf>
    <xf numFmtId="0" fontId="43" fillId="3" borderId="0" xfId="1" applyFont="1" applyFill="1" applyAlignment="1">
      <alignment horizontal="justify" vertical="center" wrapText="1"/>
    </xf>
    <xf numFmtId="0" fontId="43" fillId="3" borderId="0" xfId="1" applyFont="1" applyFill="1" applyAlignment="1">
      <alignment horizontal="left" vertical="center" wrapText="1"/>
    </xf>
    <xf numFmtId="0" fontId="43" fillId="3" borderId="0" xfId="1" applyFont="1" applyFill="1" applyAlignment="1">
      <alignment horizontal="center"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4" xfId="1" applyFont="1" applyFill="1" applyBorder="1" applyAlignment="1">
      <alignment horizontal="justify"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25" xfId="1" applyFont="1" applyFill="1" applyBorder="1" applyAlignment="1">
      <alignment horizontal="justify" vertical="center" wrapText="1"/>
    </xf>
    <xf numFmtId="0" fontId="43" fillId="3" borderId="90" xfId="1" applyFont="1" applyFill="1" applyBorder="1" applyAlignment="1">
      <alignment horizontal="justify" vertical="center" wrapText="1"/>
    </xf>
    <xf numFmtId="0" fontId="49" fillId="0" borderId="0" xfId="0" applyFont="1" applyAlignment="1">
      <alignment horizontal="left" vertical="center" wrapText="1"/>
    </xf>
    <xf numFmtId="0" fontId="49" fillId="0" borderId="8" xfId="0" applyFont="1" applyBorder="1" applyAlignment="1">
      <alignment horizontal="left" vertical="center" wrapText="1"/>
    </xf>
    <xf numFmtId="0" fontId="47" fillId="4" borderId="72" xfId="2" applyFont="1" applyFill="1" applyBorder="1" applyAlignment="1">
      <alignment horizontal="center" vertical="center" wrapText="1"/>
    </xf>
    <xf numFmtId="0" fontId="47" fillId="4" borderId="72" xfId="1" applyFont="1" applyFill="1" applyBorder="1" applyAlignment="1">
      <alignment horizontal="center" vertical="center"/>
    </xf>
    <xf numFmtId="0" fontId="47" fillId="4" borderId="89" xfId="1" applyFont="1" applyFill="1" applyBorder="1" applyAlignment="1">
      <alignment horizontal="center" vertical="center"/>
    </xf>
    <xf numFmtId="0" fontId="46" fillId="7" borderId="2" xfId="0" applyFont="1" applyFill="1" applyBorder="1" applyAlignment="1">
      <alignment horizontal="left" vertical="center" wrapText="1"/>
    </xf>
    <xf numFmtId="0" fontId="43" fillId="3" borderId="60" xfId="1" applyFont="1" applyFill="1" applyBorder="1" applyAlignment="1">
      <alignment horizontal="justify" vertical="center" wrapText="1"/>
    </xf>
    <xf numFmtId="0" fontId="43" fillId="3" borderId="87"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6" fillId="3" borderId="70" xfId="0" applyFont="1" applyFill="1" applyBorder="1" applyAlignment="1">
      <alignment vertical="center" wrapText="1"/>
    </xf>
    <xf numFmtId="0" fontId="46" fillId="3" borderId="71" xfId="0" applyFont="1" applyFill="1" applyBorder="1" applyAlignment="1">
      <alignment vertical="center" wrapText="1"/>
    </xf>
    <xf numFmtId="0" fontId="46" fillId="3" borderId="11" xfId="0" applyFont="1" applyFill="1" applyBorder="1" applyAlignment="1">
      <alignment vertical="center" wrapText="1"/>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2" xfId="1" applyFont="1" applyFill="1" applyBorder="1" applyAlignment="1">
      <alignment horizontal="center" vertical="center" wrapText="1"/>
    </xf>
    <xf numFmtId="0" fontId="59" fillId="3" borderId="5" xfId="1" quotePrefix="1" applyFont="1" applyFill="1" applyBorder="1" applyAlignment="1">
      <alignment horizontal="left" vertical="top" wrapText="1"/>
    </xf>
    <xf numFmtId="0" fontId="59"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3"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4"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8" xfId="2" applyFont="1" applyFill="1" applyBorder="1" applyAlignment="1">
      <alignment horizontal="center" vertical="center" wrapText="1"/>
    </xf>
    <xf numFmtId="0" fontId="47" fillId="4" borderId="85" xfId="2" applyFont="1" applyFill="1" applyBorder="1" applyAlignment="1">
      <alignment horizontal="center" vertical="center" wrapText="1"/>
    </xf>
    <xf numFmtId="0" fontId="47" fillId="4" borderId="86" xfId="1" applyFont="1" applyFill="1" applyBorder="1" applyAlignment="1">
      <alignment horizontal="center" vertical="center"/>
    </xf>
    <xf numFmtId="0" fontId="47" fillId="4" borderId="82" xfId="1" applyFont="1" applyFill="1" applyBorder="1" applyAlignment="1">
      <alignment horizontal="center" vertical="center"/>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9" fontId="0" fillId="0" borderId="19"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9" fontId="0" fillId="0" borderId="31" xfId="4" applyFont="1" applyBorder="1" applyAlignment="1">
      <alignment horizontal="center" vertical="center" wrapText="1"/>
    </xf>
    <xf numFmtId="0" fontId="0" fillId="11" borderId="77" xfId="0" applyFill="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19" xfId="0" applyBorder="1" applyAlignment="1">
      <alignment horizontal="center" vertical="center" wrapText="1"/>
    </xf>
    <xf numFmtId="0" fontId="51" fillId="0" borderId="31"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20" xfId="0" applyFont="1" applyBorder="1" applyAlignment="1">
      <alignment horizontal="center" vertical="center" wrapText="1"/>
    </xf>
    <xf numFmtId="0" fontId="0" fillId="0" borderId="76" xfId="0" applyBorder="1" applyAlignment="1">
      <alignment horizontal="center" vertical="center" wrapText="1"/>
    </xf>
    <xf numFmtId="0" fontId="0" fillId="0" borderId="111" xfId="0" applyBorder="1" applyAlignment="1">
      <alignment horizontal="center" vertical="center" wrapText="1"/>
    </xf>
    <xf numFmtId="0" fontId="11" fillId="0" borderId="28" xfId="0" applyFont="1"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8" xfId="0" applyBorder="1" applyAlignment="1">
      <alignment horizontal="left" vertical="center" wrapText="1"/>
    </xf>
    <xf numFmtId="0" fontId="11" fillId="0" borderId="111" xfId="0" applyFont="1" applyBorder="1" applyAlignment="1">
      <alignment horizontal="center" vertical="center" wrapText="1"/>
    </xf>
    <xf numFmtId="0" fontId="0" fillId="0" borderId="112" xfId="0" applyBorder="1" applyAlignment="1">
      <alignment horizontal="center" vertical="center" wrapText="1"/>
    </xf>
    <xf numFmtId="0" fontId="0" fillId="0" borderId="113" xfId="0" applyBorder="1" applyAlignment="1">
      <alignment horizontal="center" vertical="center" wrapText="1"/>
    </xf>
    <xf numFmtId="0" fontId="0" fillId="0" borderId="114" xfId="0" applyBorder="1" applyAlignment="1">
      <alignment horizontal="center" vertical="center" wrapText="1"/>
    </xf>
    <xf numFmtId="0" fontId="0" fillId="0" borderId="20" xfId="0" applyBorder="1" applyAlignment="1">
      <alignment horizontal="left" vertical="center" wrapText="1"/>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3" fillId="4" borderId="0" xfId="0" applyFont="1" applyFill="1" applyAlignment="1">
      <alignment horizontal="center" vertical="center"/>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3" fillId="4" borderId="35" xfId="0" applyFont="1" applyFill="1" applyBorder="1" applyAlignment="1">
      <alignment horizontal="center" vertical="center" wrapText="1"/>
    </xf>
    <xf numFmtId="0" fontId="4" fillId="4" borderId="2" xfId="0" applyFont="1" applyFill="1" applyBorder="1" applyAlignment="1">
      <alignment horizontal="left"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4"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0" fillId="0" borderId="27" xfId="0" applyBorder="1" applyAlignment="1">
      <alignment horizontal="center" vertical="center" wrapText="1"/>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50" fillId="10" borderId="0" xfId="0" applyFont="1" applyFill="1" applyAlignment="1">
      <alignment horizontal="center" vertical="center" wrapText="1"/>
    </xf>
    <xf numFmtId="0" fontId="50" fillId="0" borderId="0" xfId="0" applyFont="1" applyAlignment="1">
      <alignment horizontal="center"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3" fillId="4" borderId="93" xfId="0" applyFont="1" applyFill="1" applyBorder="1" applyAlignment="1">
      <alignment horizontal="center" vertical="center"/>
    </xf>
    <xf numFmtId="2" fontId="0" fillId="0" borderId="31"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0" fontId="20" fillId="0" borderId="40"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42" xfId="0" applyFont="1" applyBorder="1" applyAlignment="1">
      <alignment horizontal="center" vertical="center" wrapText="1"/>
    </xf>
    <xf numFmtId="0" fontId="0" fillId="0" borderId="115" xfId="0" applyBorder="1" applyAlignment="1">
      <alignment horizontal="center" vertical="center" wrapText="1"/>
    </xf>
    <xf numFmtId="0" fontId="0" fillId="0" borderId="110" xfId="0" applyBorder="1" applyAlignment="1">
      <alignment horizontal="center" vertical="center" wrapText="1"/>
    </xf>
    <xf numFmtId="0" fontId="0" fillId="0" borderId="116" xfId="0" applyBorder="1" applyAlignment="1">
      <alignment horizontal="center" vertical="center" wrapText="1"/>
    </xf>
    <xf numFmtId="0" fontId="20" fillId="0" borderId="19" xfId="0" applyFont="1" applyBorder="1" applyAlignment="1">
      <alignment horizontal="center" vertical="center" wrapText="1"/>
    </xf>
    <xf numFmtId="0" fontId="0" fillId="0" borderId="81" xfId="0" applyBorder="1" applyAlignment="1">
      <alignment horizontal="center" vertical="center" wrapText="1"/>
    </xf>
    <xf numFmtId="2" fontId="0" fillId="0" borderId="19" xfId="3" applyNumberFormat="1" applyFont="1" applyBorder="1" applyAlignment="1">
      <alignment horizontal="center" vertical="center" wrapText="1"/>
    </xf>
    <xf numFmtId="0" fontId="0" fillId="11" borderId="39" xfId="0" applyFill="1" applyBorder="1" applyAlignment="1">
      <alignment horizontal="center" vertical="center" wrapText="1"/>
    </xf>
    <xf numFmtId="0" fontId="0" fillId="11" borderId="41" xfId="0" applyFill="1" applyBorder="1" applyAlignment="1">
      <alignment horizontal="center" vertical="center" wrapText="1"/>
    </xf>
    <xf numFmtId="0" fontId="0" fillId="11" borderId="109" xfId="0" applyFill="1" applyBorder="1" applyAlignment="1">
      <alignment horizontal="center" vertical="center" wrapText="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0" fontId="21" fillId="4" borderId="0" xfId="0" applyFont="1" applyFill="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2" fontId="0" fillId="0" borderId="40"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19" xfId="0" applyNumberFormat="1" applyBorder="1" applyAlignment="1">
      <alignment horizontal="center" vertical="center" wrapText="1"/>
    </xf>
    <xf numFmtId="0" fontId="0" fillId="0" borderId="77" xfId="0" applyBorder="1" applyAlignment="1">
      <alignment horizontal="center" vertical="center" wrapText="1"/>
    </xf>
    <xf numFmtId="0" fontId="0" fillId="0" borderId="2" xfId="0" applyBorder="1" applyAlignment="1">
      <alignment horizontal="center" vertical="center"/>
    </xf>
    <xf numFmtId="9" fontId="0" fillId="0" borderId="40" xfId="0" applyNumberFormat="1" applyBorder="1" applyAlignment="1">
      <alignment horizontal="center" vertical="center" wrapText="1"/>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5" fillId="22" borderId="6" xfId="0" applyFont="1" applyFill="1" applyBorder="1" applyAlignment="1">
      <alignment horizontal="center" vertical="center"/>
    </xf>
    <xf numFmtId="0" fontId="5" fillId="22" borderId="33" xfId="0" applyFont="1" applyFill="1" applyBorder="1" applyAlignment="1">
      <alignment horizontal="center" vertical="center"/>
    </xf>
    <xf numFmtId="0" fontId="5" fillId="22" borderId="0" xfId="0" applyFont="1" applyFill="1" applyAlignment="1">
      <alignment horizontal="center" vertical="center"/>
    </xf>
    <xf numFmtId="0" fontId="5" fillId="22" borderId="32" xfId="0" applyFont="1" applyFill="1" applyBorder="1" applyAlignment="1">
      <alignment horizontal="center" vertical="center"/>
    </xf>
    <xf numFmtId="0" fontId="5" fillId="22" borderId="10" xfId="0" applyFont="1" applyFill="1" applyBorder="1" applyAlignment="1">
      <alignment horizontal="center" vertical="center"/>
    </xf>
    <xf numFmtId="0" fontId="5" fillId="22"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8" fillId="0" borderId="2" xfId="0" applyFont="1" applyBorder="1" applyAlignment="1">
      <alignment horizontal="left" vertical="center" wrapText="1"/>
    </xf>
    <xf numFmtId="0" fontId="35" fillId="6" borderId="2" xfId="0" applyFont="1" applyFill="1" applyBorder="1" applyAlignment="1">
      <alignment horizontal="center" vertical="center" wrapText="1" readingOrder="1"/>
    </xf>
    <xf numFmtId="0" fontId="38" fillId="0" borderId="2" xfId="0" applyFont="1" applyBorder="1" applyAlignment="1">
      <alignment horizontal="left" vertical="top" wrapText="1"/>
    </xf>
    <xf numFmtId="0" fontId="35" fillId="6" borderId="0" xfId="0" applyFont="1" applyFill="1" applyAlignment="1">
      <alignment horizontal="center" vertical="center" wrapText="1" readingOrder="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12" fillId="0" borderId="111" xfId="0" applyFont="1" applyBorder="1" applyAlignment="1">
      <alignment horizontal="center" vertical="center"/>
    </xf>
    <xf numFmtId="14" fontId="12" fillId="0" borderId="31" xfId="0" applyNumberFormat="1" applyFont="1" applyBorder="1" applyAlignment="1">
      <alignment horizontal="center" vertical="center"/>
    </xf>
    <xf numFmtId="0" fontId="12" fillId="0" borderId="2" xfId="0" applyFont="1" applyBorder="1" applyAlignment="1">
      <alignment horizontal="center" vertical="center"/>
    </xf>
    <xf numFmtId="1" fontId="28" fillId="0" borderId="2" xfId="0" applyNumberFormat="1" applyFont="1" applyBorder="1" applyAlignment="1" applyProtection="1">
      <alignment horizontal="center" vertical="center" wrapText="1"/>
      <protection locked="0"/>
    </xf>
    <xf numFmtId="1" fontId="18" fillId="0" borderId="2"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0" fontId="12" fillId="0" borderId="2" xfId="0" applyFont="1" applyBorder="1" applyAlignment="1" applyProtection="1">
      <alignment horizontal="center" vertical="center"/>
      <protection locked="0"/>
    </xf>
    <xf numFmtId="0" fontId="0" fillId="0" borderId="25" xfId="0" applyBorder="1" applyAlignment="1">
      <alignment horizontal="center" vertical="center" wrapText="1"/>
    </xf>
    <xf numFmtId="0" fontId="12" fillId="0" borderId="64"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2" xfId="0" applyFont="1" applyBorder="1" applyAlignment="1">
      <alignment horizontal="center" vertical="center" wrapText="1"/>
    </xf>
    <xf numFmtId="1" fontId="28" fillId="11" borderId="79" xfId="0" applyNumberFormat="1" applyFont="1" applyFill="1" applyBorder="1" applyAlignment="1" applyProtection="1">
      <alignment horizontal="center" vertical="center" wrapText="1"/>
      <protection locked="0"/>
    </xf>
    <xf numFmtId="0" fontId="12" fillId="0" borderId="19" xfId="0" applyFont="1" applyBorder="1" applyAlignment="1">
      <alignment horizontal="center" vertical="center" wrapText="1"/>
    </xf>
    <xf numFmtId="0" fontId="12" fillId="0" borderId="19" xfId="0" applyFont="1" applyBorder="1" applyAlignment="1">
      <alignment horizontal="center" vertical="center"/>
    </xf>
    <xf numFmtId="1" fontId="28" fillId="0" borderId="79" xfId="0" applyNumberFormat="1" applyFont="1" applyBorder="1" applyAlignment="1" applyProtection="1">
      <alignment horizontal="center" vertical="center" wrapText="1"/>
      <protection locked="0"/>
    </xf>
    <xf numFmtId="0" fontId="12" fillId="0" borderId="90" xfId="0" applyFont="1" applyBorder="1" applyAlignment="1">
      <alignment horizontal="center" vertical="center" wrapText="1"/>
    </xf>
    <xf numFmtId="0" fontId="12" fillId="0" borderId="111" xfId="0" applyFont="1" applyBorder="1" applyAlignment="1">
      <alignment horizontal="center" vertical="center" wrapText="1"/>
    </xf>
    <xf numFmtId="0" fontId="12" fillId="0" borderId="28" xfId="0" applyFont="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12" fillId="0" borderId="63" xfId="0" applyFont="1" applyBorder="1" applyAlignment="1">
      <alignment horizontal="center" vertical="center" wrapText="1"/>
    </xf>
    <xf numFmtId="1" fontId="28" fillId="0" borderId="31" xfId="0" applyNumberFormat="1" applyFont="1" applyBorder="1" applyAlignment="1" applyProtection="1">
      <alignment horizontal="center" vertical="center" wrapText="1"/>
      <protection locked="0"/>
    </xf>
    <xf numFmtId="1" fontId="18" fillId="0" borderId="31" xfId="0" applyNumberFormat="1" applyFont="1" applyBorder="1" applyAlignment="1">
      <alignment horizontal="center" vertical="center"/>
    </xf>
    <xf numFmtId="1" fontId="28" fillId="0" borderId="31" xfId="0" applyNumberFormat="1" applyFont="1" applyBorder="1" applyAlignment="1">
      <alignment horizontal="center" vertical="center"/>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6" fillId="22"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0" fontId="12" fillId="0" borderId="31" xfId="0" applyFont="1" applyBorder="1" applyAlignment="1" applyProtection="1">
      <alignment horizontal="center" vertical="center"/>
      <protection locked="0"/>
    </xf>
    <xf numFmtId="0" fontId="12" fillId="0" borderId="31" xfId="0" applyFont="1" applyBorder="1" applyAlignment="1">
      <alignment horizontal="center" vertical="center"/>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11" fillId="3" borderId="78" xfId="0" applyFont="1" applyFill="1" applyBorder="1" applyAlignment="1">
      <alignment horizontal="center" vertical="center" wrapText="1"/>
    </xf>
    <xf numFmtId="0" fontId="11" fillId="3" borderId="63" xfId="0" applyFont="1" applyFill="1" applyBorder="1" applyAlignment="1">
      <alignment horizontal="center" vertical="center" wrapText="1"/>
    </xf>
    <xf numFmtId="0" fontId="11" fillId="3" borderId="79" xfId="0" applyFont="1" applyFill="1" applyBorder="1" applyAlignment="1">
      <alignment horizontal="center" vertical="center" wrapText="1"/>
    </xf>
    <xf numFmtId="0" fontId="11" fillId="3" borderId="64" xfId="0" applyFont="1" applyFill="1" applyBorder="1" applyAlignment="1">
      <alignment horizontal="center"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378">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D0BC58F7-8A60-457D-8EB4-9924188A499F}"/>
            </a:ext>
          </a:extLst>
        </xdr:cNvPr>
        <xdr:cNvSpPr txBox="1"/>
      </xdr:nvSpPr>
      <xdr:spPr>
        <a:xfrm>
          <a:off x="11976735" y="5958840"/>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1</xdr:col>
      <xdr:colOff>92604</xdr:colOff>
      <xdr:row>0</xdr:row>
      <xdr:rowOff>79375</xdr:rowOff>
    </xdr:from>
    <xdr:to>
      <xdr:col>2</xdr:col>
      <xdr:colOff>521846</xdr:colOff>
      <xdr:row>0</xdr:row>
      <xdr:rowOff>902335</xdr:rowOff>
    </xdr:to>
    <xdr:pic>
      <xdr:nvPicPr>
        <xdr:cNvPr id="3" name="Picture 8">
          <a:extLst>
            <a:ext uri="{FF2B5EF4-FFF2-40B4-BE49-F238E27FC236}">
              <a16:creationId xmlns:a16="http://schemas.microsoft.com/office/drawing/2014/main" id="{3EB178C4-480C-4423-97E5-F2E86218CC36}"/>
            </a:ext>
          </a:extLst>
        </xdr:cNvPr>
        <xdr:cNvPicPr>
          <a:picLocks noChangeAspect="1"/>
        </xdr:cNvPicPr>
      </xdr:nvPicPr>
      <xdr:blipFill>
        <a:blip xmlns:r="http://schemas.openxmlformats.org/officeDocument/2006/relationships" r:embed="rId1"/>
        <a:stretch>
          <a:fillRect/>
        </a:stretch>
      </xdr:blipFill>
      <xdr:spPr>
        <a:xfrm>
          <a:off x="406929" y="79375"/>
          <a:ext cx="2905742" cy="822960"/>
        </a:xfrm>
        <a:prstGeom prst="rect">
          <a:avLst/>
        </a:prstGeom>
      </xdr:spPr>
    </xdr:pic>
    <xdr:clientData/>
  </xdr:twoCellAnchor>
  <xdr:twoCellAnchor editAs="oneCell">
    <xdr:from>
      <xdr:col>5</xdr:col>
      <xdr:colOff>2196043</xdr:colOff>
      <xdr:row>0</xdr:row>
      <xdr:rowOff>224895</xdr:rowOff>
    </xdr:from>
    <xdr:to>
      <xdr:col>6</xdr:col>
      <xdr:colOff>4853</xdr:colOff>
      <xdr:row>0</xdr:row>
      <xdr:rowOff>773535</xdr:rowOff>
    </xdr:to>
    <xdr:pic>
      <xdr:nvPicPr>
        <xdr:cNvPr id="4" name="Picture 9">
          <a:extLst>
            <a:ext uri="{FF2B5EF4-FFF2-40B4-BE49-F238E27FC236}">
              <a16:creationId xmlns:a16="http://schemas.microsoft.com/office/drawing/2014/main" id="{C060B6FF-93E6-4F9F-A027-6ED1C0BC6B5C}"/>
            </a:ext>
          </a:extLst>
        </xdr:cNvPr>
        <xdr:cNvPicPr>
          <a:picLocks noChangeAspect="1"/>
        </xdr:cNvPicPr>
      </xdr:nvPicPr>
      <xdr:blipFill>
        <a:blip xmlns:r="http://schemas.openxmlformats.org/officeDocument/2006/relationships" r:embed="rId2"/>
        <a:stretch>
          <a:fillRect/>
        </a:stretch>
      </xdr:blipFill>
      <xdr:spPr>
        <a:xfrm>
          <a:off x="10130368" y="224895"/>
          <a:ext cx="1533085"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6</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3EC5F6AF-4A42-4B43-BCF8-7D92563FD82C}"/>
            </a:ext>
          </a:extLst>
        </xdr:cNvPr>
        <xdr:cNvSpPr txBox="1"/>
      </xdr:nvSpPr>
      <xdr:spPr>
        <a:xfrm>
          <a:off x="12557760" y="47682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1</xdr:col>
      <xdr:colOff>92604</xdr:colOff>
      <xdr:row>0</xdr:row>
      <xdr:rowOff>79375</xdr:rowOff>
    </xdr:from>
    <xdr:to>
      <xdr:col>2</xdr:col>
      <xdr:colOff>521846</xdr:colOff>
      <xdr:row>0</xdr:row>
      <xdr:rowOff>902335</xdr:rowOff>
    </xdr:to>
    <xdr:pic>
      <xdr:nvPicPr>
        <xdr:cNvPr id="3" name="Picture 8">
          <a:extLst>
            <a:ext uri="{FF2B5EF4-FFF2-40B4-BE49-F238E27FC236}">
              <a16:creationId xmlns:a16="http://schemas.microsoft.com/office/drawing/2014/main" id="{70723306-C580-49F8-BBF1-FEE4E119CDB2}"/>
            </a:ext>
          </a:extLst>
        </xdr:cNvPr>
        <xdr:cNvPicPr>
          <a:picLocks noChangeAspect="1"/>
        </xdr:cNvPicPr>
      </xdr:nvPicPr>
      <xdr:blipFill>
        <a:blip xmlns:r="http://schemas.openxmlformats.org/officeDocument/2006/relationships" r:embed="rId1"/>
        <a:stretch>
          <a:fillRect/>
        </a:stretch>
      </xdr:blipFill>
      <xdr:spPr>
        <a:xfrm>
          <a:off x="406929" y="79375"/>
          <a:ext cx="2905742" cy="822960"/>
        </a:xfrm>
        <a:prstGeom prst="rect">
          <a:avLst/>
        </a:prstGeom>
      </xdr:spPr>
    </xdr:pic>
    <xdr:clientData/>
  </xdr:twoCellAnchor>
  <xdr:twoCellAnchor editAs="oneCell">
    <xdr:from>
      <xdr:col>5</xdr:col>
      <xdr:colOff>2196043</xdr:colOff>
      <xdr:row>0</xdr:row>
      <xdr:rowOff>224895</xdr:rowOff>
    </xdr:from>
    <xdr:to>
      <xdr:col>5</xdr:col>
      <xdr:colOff>3729128</xdr:colOff>
      <xdr:row>0</xdr:row>
      <xdr:rowOff>773535</xdr:rowOff>
    </xdr:to>
    <xdr:pic>
      <xdr:nvPicPr>
        <xdr:cNvPr id="4" name="Picture 9">
          <a:extLst>
            <a:ext uri="{FF2B5EF4-FFF2-40B4-BE49-F238E27FC236}">
              <a16:creationId xmlns:a16="http://schemas.microsoft.com/office/drawing/2014/main" id="{6CCD7103-78C8-4F88-A967-C71936A8F127}"/>
            </a:ext>
          </a:extLst>
        </xdr:cNvPr>
        <xdr:cNvPicPr>
          <a:picLocks noChangeAspect="1"/>
        </xdr:cNvPicPr>
      </xdr:nvPicPr>
      <xdr:blipFill>
        <a:blip xmlns:r="http://schemas.openxmlformats.org/officeDocument/2006/relationships" r:embed="rId2"/>
        <a:stretch>
          <a:fillRect/>
        </a:stretch>
      </xdr:blipFill>
      <xdr:spPr>
        <a:xfrm>
          <a:off x="10311343" y="224895"/>
          <a:ext cx="1533085" cy="54864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2" name="CuadroTexto 1">
          <a:extLst>
            <a:ext uri="{FF2B5EF4-FFF2-40B4-BE49-F238E27FC236}">
              <a16:creationId xmlns:a16="http://schemas.microsoft.com/office/drawing/2014/main" id="{D3C0817C-4F5F-426C-9EA8-2AC4F9A45C2D}"/>
            </a:ext>
          </a:extLst>
        </xdr:cNvPr>
        <xdr:cNvSpPr txBox="1"/>
      </xdr:nvSpPr>
      <xdr:spPr>
        <a:xfrm>
          <a:off x="11196743" y="2350982"/>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2309155</xdr:colOff>
      <xdr:row>0</xdr:row>
      <xdr:rowOff>740833</xdr:rowOff>
    </xdr:to>
    <xdr:pic>
      <xdr:nvPicPr>
        <xdr:cNvPr id="3" name="Picture 10">
          <a:extLst>
            <a:ext uri="{FF2B5EF4-FFF2-40B4-BE49-F238E27FC236}">
              <a16:creationId xmlns:a16="http://schemas.microsoft.com/office/drawing/2014/main" id="{68A47303-D581-4407-8A46-AE99F0A1F341}"/>
            </a:ext>
          </a:extLst>
        </xdr:cNvPr>
        <xdr:cNvPicPr>
          <a:picLocks noChangeAspect="1"/>
        </xdr:cNvPicPr>
      </xdr:nvPicPr>
      <xdr:blipFill>
        <a:blip xmlns:r="http://schemas.openxmlformats.org/officeDocument/2006/relationships" r:embed="rId1"/>
        <a:stretch>
          <a:fillRect/>
        </a:stretch>
      </xdr:blipFill>
      <xdr:spPr>
        <a:xfrm>
          <a:off x="8875892" y="226658"/>
          <a:ext cx="1720013" cy="514175"/>
        </a:xfrm>
        <a:prstGeom prst="rect">
          <a:avLst/>
        </a:prstGeom>
      </xdr:spPr>
    </xdr:pic>
    <xdr:clientData/>
  </xdr:twoCellAnchor>
  <xdr:twoCellAnchor editAs="oneCell">
    <xdr:from>
      <xdr:col>0</xdr:col>
      <xdr:colOff>63499</xdr:colOff>
      <xdr:row>0</xdr:row>
      <xdr:rowOff>74082</xdr:rowOff>
    </xdr:from>
    <xdr:to>
      <xdr:col>0</xdr:col>
      <xdr:colOff>3001432</xdr:colOff>
      <xdr:row>0</xdr:row>
      <xdr:rowOff>867833</xdr:rowOff>
    </xdr:to>
    <xdr:pic>
      <xdr:nvPicPr>
        <xdr:cNvPr id="4" name="Imagen 3">
          <a:extLst>
            <a:ext uri="{FF2B5EF4-FFF2-40B4-BE49-F238E27FC236}">
              <a16:creationId xmlns:a16="http://schemas.microsoft.com/office/drawing/2014/main" id="{2B1DF1D1-2F46-4D08-9463-F84C9B60A24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37933" cy="793751"/>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my.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bcsj-my.sharepoint.com/Users/wilfe/OneDrive%20-%20Consejo%20Superior%20de%20la%20Judicatura/Definitivos/Plan%20de%20acci&#243;n/UDAE%20-%20SIGCMA%20-%20Proceso%20Planeaci&#243;n%20Estrat&#233;gica%20-%20seguimiento%203er.%20trimestre%202024.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etbcsj.sharepoint.com/Users/Kguarinb/Downloads/SIGCMA_PLANES%20DE%20ACCI&#211;N_2023_%20CENDOJ%20(2).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 val="Listas"/>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 sheetId="14" refreshError="1"/>
      <sheetData sheetId="1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JURISDICCIONAL"/>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DE ACCION CONSOLIDACION"/>
      <sheetName val="INFO_ANÁLISIS DE CONTEXTO"/>
      <sheetName val="INFO_ESTRATEGIAS"/>
      <sheetName val="PLAN DE ACCION"/>
      <sheetName val="GESTION"/>
      <sheetName val="INVERSION"/>
      <sheetName val="JURISDICCIONAL"/>
    </sheetNames>
    <sheetDataSet>
      <sheetData sheetId="0" refreshError="1"/>
      <sheetData sheetId="1"/>
      <sheetData sheetId="2"/>
      <sheetData sheetId="3" refreshError="1"/>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tabSelected="1" topLeftCell="A4" zoomScale="110" zoomScaleNormal="110" workbookViewId="0">
      <selection activeCell="M12" sqref="M12"/>
    </sheetView>
  </sheetViews>
  <sheetFormatPr baseColWidth="10"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337"/>
      <c r="B1" s="337"/>
      <c r="C1" s="337"/>
      <c r="D1" s="337"/>
      <c r="E1" s="337"/>
      <c r="F1" s="337"/>
    </row>
    <row r="2" spans="1:9">
      <c r="C2"/>
    </row>
    <row r="4" spans="1:9" ht="33.75">
      <c r="A4" s="338" t="s">
        <v>0</v>
      </c>
      <c r="B4" s="338"/>
      <c r="C4" s="338"/>
      <c r="D4" s="338"/>
      <c r="E4" s="338"/>
      <c r="F4" s="338"/>
      <c r="G4" s="338"/>
      <c r="H4" s="338"/>
      <c r="I4" s="338"/>
    </row>
    <row r="5" spans="1:9">
      <c r="A5" s="145"/>
      <c r="B5" s="145"/>
      <c r="C5" s="149"/>
      <c r="D5" s="145"/>
      <c r="E5" s="145"/>
      <c r="F5" s="145"/>
      <c r="G5" s="145"/>
      <c r="H5" s="145"/>
      <c r="I5" s="145"/>
    </row>
    <row r="6" spans="1:9" s="6" customFormat="1" ht="81.75" customHeight="1">
      <c r="A6" s="150" t="s">
        <v>1</v>
      </c>
      <c r="B6" s="336" t="s">
        <v>2</v>
      </c>
      <c r="C6" s="339"/>
      <c r="D6" s="339"/>
      <c r="E6" s="339"/>
      <c r="F6" s="339"/>
      <c r="G6" s="339"/>
      <c r="H6" s="339"/>
      <c r="I6" s="339"/>
    </row>
    <row r="7" spans="1:9" s="6" customFormat="1" ht="16.899999999999999" customHeight="1">
      <c r="A7" s="146"/>
      <c r="B7" s="147"/>
      <c r="C7" s="147"/>
      <c r="D7" s="146"/>
      <c r="E7" s="148"/>
      <c r="F7" s="145"/>
      <c r="G7" s="145"/>
      <c r="H7" s="145"/>
      <c r="I7" s="145"/>
    </row>
    <row r="8" spans="1:9" s="6" customFormat="1" ht="84" customHeight="1">
      <c r="A8" s="150" t="s">
        <v>3</v>
      </c>
      <c r="B8" s="151" t="s">
        <v>4</v>
      </c>
      <c r="C8" s="336" t="s">
        <v>5</v>
      </c>
      <c r="D8" s="336"/>
      <c r="E8" s="336"/>
      <c r="F8" s="336"/>
      <c r="G8" s="336"/>
      <c r="H8" s="336"/>
      <c r="I8" s="336"/>
    </row>
    <row r="9" spans="1:9" ht="32.25" customHeight="1">
      <c r="A9" s="152"/>
      <c r="B9" s="145"/>
      <c r="C9" s="149"/>
      <c r="D9" s="145"/>
      <c r="E9" s="145"/>
      <c r="F9" s="145"/>
      <c r="G9" s="145"/>
      <c r="H9" s="145"/>
      <c r="I9" s="145"/>
    </row>
    <row r="10" spans="1:9" ht="39.75" customHeight="1">
      <c r="A10" s="153" t="s">
        <v>6</v>
      </c>
      <c r="B10" s="336"/>
      <c r="C10" s="336"/>
      <c r="D10" s="336"/>
      <c r="E10" s="336"/>
      <c r="F10" s="336"/>
      <c r="G10" s="336"/>
      <c r="H10" s="336"/>
      <c r="I10" s="336"/>
    </row>
    <row r="11" spans="1:9" s="6" customFormat="1" ht="39.75" customHeight="1">
      <c r="A11" s="153" t="s">
        <v>7</v>
      </c>
      <c r="B11" s="336"/>
      <c r="C11" s="336"/>
      <c r="D11" s="336"/>
      <c r="E11" s="336"/>
      <c r="F11" s="336"/>
      <c r="G11" s="336"/>
      <c r="H11" s="336"/>
      <c r="I11" s="336"/>
    </row>
    <row r="12" spans="1:9" s="6" customFormat="1" ht="39.75" customHeight="1">
      <c r="A12" s="153" t="s">
        <v>8</v>
      </c>
      <c r="B12" s="336" t="s">
        <v>9</v>
      </c>
      <c r="C12" s="336"/>
      <c r="D12" s="336"/>
      <c r="E12" s="336"/>
      <c r="F12" s="336"/>
      <c r="G12" s="336"/>
      <c r="H12" s="336"/>
      <c r="I12" s="336"/>
    </row>
    <row r="13" spans="1:9" s="6" customFormat="1" ht="39.75" customHeight="1">
      <c r="A13" s="150" t="s">
        <v>10</v>
      </c>
      <c r="B13" s="336"/>
      <c r="C13" s="336"/>
      <c r="D13" s="336"/>
      <c r="E13" s="336"/>
      <c r="F13" s="336"/>
      <c r="G13" s="336"/>
      <c r="H13" s="336"/>
      <c r="I13" s="336"/>
    </row>
    <row r="14" spans="1:9">
      <c r="A14" s="145"/>
      <c r="B14" s="145"/>
      <c r="C14" s="149"/>
      <c r="D14" s="145"/>
      <c r="E14" s="145"/>
      <c r="F14" s="145"/>
      <c r="G14" s="145"/>
      <c r="H14" s="145"/>
      <c r="I14" s="145"/>
    </row>
    <row r="15" spans="1:9" s="6" customFormat="1" ht="54.75" customHeight="1">
      <c r="A15" s="150" t="s">
        <v>11</v>
      </c>
      <c r="B15" s="335" t="s">
        <v>629</v>
      </c>
      <c r="C15" s="335"/>
      <c r="D15" s="335"/>
      <c r="E15" s="335"/>
      <c r="F15" s="335"/>
      <c r="G15" s="335"/>
      <c r="H15" s="335"/>
      <c r="I15" s="335"/>
    </row>
    <row r="16" spans="1:9">
      <c r="A16" s="145"/>
      <c r="B16" s="145"/>
      <c r="C16" s="149"/>
      <c r="D16" s="145"/>
      <c r="E16" s="145"/>
      <c r="F16" s="145"/>
      <c r="G16" s="145"/>
      <c r="H16" s="145"/>
      <c r="I16" s="145"/>
    </row>
    <row r="17" spans="1:9">
      <c r="A17" s="145"/>
      <c r="B17" s="145"/>
      <c r="C17" s="149"/>
      <c r="D17" s="145"/>
      <c r="E17" s="145"/>
      <c r="F17" s="145"/>
      <c r="G17" s="145"/>
      <c r="H17" s="145"/>
      <c r="I17" s="145"/>
    </row>
    <row r="18" spans="1:9" ht="15.75" thickBot="1"/>
    <row r="19" spans="1:9" ht="15.75" customHeight="1">
      <c r="B19" s="189" t="s">
        <v>12</v>
      </c>
      <c r="C19" s="190" t="s">
        <v>13</v>
      </c>
      <c r="D19" s="190" t="s">
        <v>14</v>
      </c>
      <c r="E19" s="190" t="s">
        <v>15</v>
      </c>
    </row>
    <row r="20" spans="1:9" ht="15.75" customHeight="1" thickBot="1">
      <c r="B20" s="191" t="s">
        <v>16</v>
      </c>
      <c r="C20" s="192" t="s">
        <v>17</v>
      </c>
      <c r="D20" s="192" t="s">
        <v>18</v>
      </c>
      <c r="E20" s="192" t="s">
        <v>19</v>
      </c>
    </row>
    <row r="21" spans="1:9" ht="15.75" customHeight="1">
      <c r="B21" s="193" t="s">
        <v>20</v>
      </c>
      <c r="C21" s="194" t="s">
        <v>11</v>
      </c>
      <c r="D21" s="194" t="s">
        <v>11</v>
      </c>
      <c r="E21" s="194" t="s">
        <v>11</v>
      </c>
    </row>
    <row r="22" spans="1:9" ht="15.75" customHeight="1" thickBot="1">
      <c r="B22" s="191">
        <v>1</v>
      </c>
      <c r="C22" s="195">
        <v>45243</v>
      </c>
      <c r="D22" s="195">
        <v>45272</v>
      </c>
      <c r="E22" s="195">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EG718"/>
  <sheetViews>
    <sheetView showGridLines="0" zoomScale="55" zoomScaleNormal="55" workbookViewId="0">
      <selection activeCell="P35" sqref="P35"/>
    </sheetView>
  </sheetViews>
  <sheetFormatPr baseColWidth="10" defaultColWidth="11.42578125" defaultRowHeight="15"/>
  <cols>
    <col min="2" max="2" width="24.28515625" customWidth="1"/>
    <col min="3" max="3" width="62.85546875" customWidth="1"/>
    <col min="4" max="4" width="10.28515625" bestFit="1" customWidth="1"/>
    <col min="5" max="5" width="84.28515625" style="3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34"/>
    </row>
    <row r="2" spans="1:137" ht="24" thickBot="1">
      <c r="A2" s="1"/>
      <c r="B2" s="587" t="s">
        <v>373</v>
      </c>
      <c r="C2" s="587"/>
      <c r="D2" s="587"/>
      <c r="E2" s="587"/>
      <c r="F2" s="239"/>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50"/>
      <c r="C4" s="240" t="s">
        <v>374</v>
      </c>
      <c r="D4" s="241"/>
      <c r="E4" s="242" t="s">
        <v>375</v>
      </c>
      <c r="F4" s="243"/>
      <c r="G4" s="1"/>
      <c r="H4" s="1"/>
      <c r="I4" s="1"/>
      <c r="J4" s="1"/>
      <c r="K4" s="1"/>
      <c r="L4" s="1"/>
      <c r="M4" s="1"/>
      <c r="N4" s="1"/>
      <c r="O4" s="1"/>
      <c r="P4" s="1"/>
      <c r="Q4" s="1"/>
      <c r="R4" s="1"/>
      <c r="S4" s="1"/>
      <c r="T4" s="1"/>
      <c r="U4" s="1"/>
      <c r="V4" s="1"/>
      <c r="W4" s="1"/>
      <c r="X4" s="1"/>
      <c r="Y4" s="1"/>
      <c r="Z4" s="1"/>
      <c r="AA4" s="1"/>
      <c r="AB4" s="1"/>
      <c r="AC4" s="1"/>
      <c r="AD4" s="1"/>
      <c r="AE4" s="1"/>
    </row>
    <row r="5" spans="1:137" ht="40.5">
      <c r="A5" s="1"/>
      <c r="B5" s="50"/>
      <c r="C5" s="244" t="s">
        <v>376</v>
      </c>
      <c r="D5" s="244"/>
      <c r="E5" s="244" t="s">
        <v>377</v>
      </c>
      <c r="F5" s="245" t="s">
        <v>375</v>
      </c>
      <c r="G5" s="1"/>
      <c r="H5" s="1"/>
      <c r="I5" s="1"/>
      <c r="J5" s="1"/>
      <c r="K5" s="1"/>
      <c r="L5" s="1"/>
      <c r="M5" s="1"/>
      <c r="N5" s="1"/>
      <c r="O5" s="1"/>
      <c r="P5" s="1"/>
      <c r="Q5" s="1"/>
      <c r="R5" s="1"/>
      <c r="S5" s="1"/>
      <c r="T5" s="1"/>
      <c r="U5" s="1"/>
      <c r="V5" s="1"/>
      <c r="W5" s="1"/>
      <c r="X5" s="1"/>
      <c r="Y5" s="1"/>
      <c r="Z5" s="1"/>
      <c r="AA5" s="1"/>
      <c r="AB5" s="1"/>
      <c r="AC5" s="1"/>
      <c r="AD5" s="1"/>
      <c r="AE5" s="1"/>
    </row>
    <row r="6" spans="1:137" ht="20.25">
      <c r="A6" s="1"/>
      <c r="B6" s="51" t="s">
        <v>378</v>
      </c>
      <c r="C6" s="185" t="s">
        <v>379</v>
      </c>
      <c r="D6" s="186">
        <v>0.04</v>
      </c>
      <c r="E6" s="187" t="s">
        <v>380</v>
      </c>
      <c r="F6" s="77">
        <v>1</v>
      </c>
      <c r="G6" s="1"/>
      <c r="H6" s="39"/>
      <c r="I6" s="1"/>
      <c r="J6" s="1"/>
      <c r="K6" s="1"/>
      <c r="L6" s="1"/>
      <c r="M6" s="1"/>
      <c r="N6" s="1"/>
      <c r="O6" s="1"/>
      <c r="P6" s="1"/>
      <c r="Q6" s="1"/>
      <c r="R6" s="1"/>
      <c r="S6" s="1"/>
      <c r="T6" s="1"/>
      <c r="U6" s="1"/>
      <c r="V6" s="1"/>
      <c r="W6" s="1"/>
      <c r="X6" s="1"/>
      <c r="Y6" s="1"/>
      <c r="Z6" s="1"/>
      <c r="AA6" s="1"/>
      <c r="AB6" s="1"/>
      <c r="AC6" s="1"/>
      <c r="AD6" s="1"/>
      <c r="AE6" s="1"/>
    </row>
    <row r="7" spans="1:137" ht="20.25">
      <c r="A7" s="1"/>
      <c r="B7" s="52" t="s">
        <v>381</v>
      </c>
      <c r="C7" s="185" t="s">
        <v>382</v>
      </c>
      <c r="D7" s="186">
        <v>0.09</v>
      </c>
      <c r="E7" s="187" t="s">
        <v>383</v>
      </c>
      <c r="F7" s="7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3" t="s">
        <v>384</v>
      </c>
      <c r="C8" s="185" t="s">
        <v>385</v>
      </c>
      <c r="D8" s="186">
        <v>0.28999999999999998</v>
      </c>
      <c r="E8" s="187" t="s">
        <v>386</v>
      </c>
      <c r="F8" s="7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4" t="s">
        <v>387</v>
      </c>
      <c r="C9" s="185" t="s">
        <v>388</v>
      </c>
      <c r="D9" s="186">
        <v>0.49</v>
      </c>
      <c r="E9" s="187" t="s">
        <v>389</v>
      </c>
      <c r="F9" s="7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5" t="s">
        <v>390</v>
      </c>
      <c r="C10" s="185" t="s">
        <v>391</v>
      </c>
      <c r="D10" s="186">
        <v>1</v>
      </c>
      <c r="E10" s="187" t="s">
        <v>392</v>
      </c>
      <c r="F10" s="77">
        <v>5</v>
      </c>
      <c r="G10" s="1"/>
      <c r="H10" s="1"/>
      <c r="I10" s="73" t="s">
        <v>393</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4"/>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4"/>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88" t="s">
        <v>394</v>
      </c>
      <c r="C14" s="588"/>
      <c r="D14" s="588"/>
      <c r="E14" s="588"/>
      <c r="F14" s="246"/>
      <c r="G14" s="49"/>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8"/>
      <c r="C15" s="247"/>
      <c r="D15" s="247"/>
      <c r="E15" s="247"/>
      <c r="F15" s="58"/>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9" customFormat="1" ht="20.25">
      <c r="A16" s="57"/>
      <c r="B16" s="58"/>
      <c r="C16" s="584" t="s">
        <v>263</v>
      </c>
      <c r="D16" s="584"/>
      <c r="E16" s="584"/>
      <c r="F16" s="58"/>
      <c r="G16" s="57"/>
      <c r="H16" s="57"/>
      <c r="I16" s="74" t="s">
        <v>255</v>
      </c>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row>
    <row r="17" spans="1:137" s="59" customFormat="1" ht="30.75" customHeight="1">
      <c r="A17" s="57"/>
      <c r="B17" s="51" t="s">
        <v>395</v>
      </c>
      <c r="C17" s="583" t="s">
        <v>396</v>
      </c>
      <c r="D17" s="583"/>
      <c r="E17" s="583"/>
      <c r="F17" s="77">
        <v>1</v>
      </c>
      <c r="G17" s="57"/>
      <c r="H17" s="57"/>
      <c r="I17" s="73" t="s">
        <v>263</v>
      </c>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row>
    <row r="18" spans="1:137" s="59" customFormat="1" ht="30.75" customHeight="1">
      <c r="A18" s="57"/>
      <c r="B18" s="52" t="s">
        <v>397</v>
      </c>
      <c r="C18" s="583" t="s">
        <v>398</v>
      </c>
      <c r="D18" s="583"/>
      <c r="E18" s="583"/>
      <c r="F18" s="77">
        <v>2</v>
      </c>
      <c r="G18" s="57"/>
      <c r="H18" s="57"/>
      <c r="I18" s="73" t="s">
        <v>260</v>
      </c>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row>
    <row r="19" spans="1:137" s="59" customFormat="1" ht="30.75" customHeight="1">
      <c r="A19" s="57"/>
      <c r="B19" s="53" t="s">
        <v>399</v>
      </c>
      <c r="C19" s="583" t="s">
        <v>400</v>
      </c>
      <c r="D19" s="583"/>
      <c r="E19" s="583"/>
      <c r="F19" s="77">
        <v>3</v>
      </c>
      <c r="G19" s="57"/>
      <c r="H19" s="57"/>
      <c r="I19" s="73" t="s">
        <v>266</v>
      </c>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row>
    <row r="20" spans="1:137" s="59" customFormat="1" ht="30.75" customHeight="1">
      <c r="A20" s="57"/>
      <c r="B20" s="54" t="s">
        <v>401</v>
      </c>
      <c r="C20" s="583" t="s">
        <v>264</v>
      </c>
      <c r="D20" s="583"/>
      <c r="E20" s="583"/>
      <c r="F20" s="77">
        <v>4</v>
      </c>
      <c r="G20" s="57"/>
      <c r="H20" s="57"/>
      <c r="I20" s="73" t="s">
        <v>402</v>
      </c>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row>
    <row r="21" spans="1:137" s="59" customFormat="1" ht="30.75" customHeight="1">
      <c r="A21" s="57"/>
      <c r="B21" s="55" t="s">
        <v>403</v>
      </c>
      <c r="C21" s="583" t="s">
        <v>294</v>
      </c>
      <c r="D21" s="583"/>
      <c r="E21" s="583"/>
      <c r="F21" s="77">
        <v>5</v>
      </c>
      <c r="G21" s="57"/>
      <c r="H21" s="57"/>
      <c r="I21" s="73" t="str">
        <f>C48</f>
        <v>Interrupción o afectación en la prestación del servicio administrativo</v>
      </c>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row>
    <row r="22" spans="1:137" s="59" customFormat="1" ht="20.25">
      <c r="A22" s="57"/>
      <c r="B22" s="65"/>
      <c r="C22" s="56"/>
      <c r="D22" s="56"/>
      <c r="E22" s="56"/>
      <c r="F22" s="66"/>
      <c r="G22" s="57"/>
      <c r="H22" s="57"/>
      <c r="I22" s="73" t="str">
        <f>C56</f>
        <v>Afectación Ambiental</v>
      </c>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row>
    <row r="23" spans="1:137" s="59" customFormat="1" ht="20.25">
      <c r="A23" s="57"/>
      <c r="B23" s="65"/>
      <c r="C23" s="56"/>
      <c r="D23" s="56"/>
      <c r="E23" s="56"/>
      <c r="F23" s="66"/>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row>
    <row r="24" spans="1:137" s="59" customFormat="1" ht="20.25">
      <c r="A24" s="57"/>
      <c r="B24" s="58"/>
      <c r="C24" s="586" t="s">
        <v>260</v>
      </c>
      <c r="D24" s="586"/>
      <c r="E24" s="586"/>
      <c r="F24" s="66"/>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row>
    <row r="25" spans="1:137" s="59" customFormat="1" ht="20.25">
      <c r="A25" s="57"/>
      <c r="B25" s="60" t="s">
        <v>395</v>
      </c>
      <c r="C25" s="583" t="s">
        <v>404</v>
      </c>
      <c r="D25" s="583"/>
      <c r="E25" s="583"/>
      <c r="F25" s="77">
        <v>1</v>
      </c>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row>
    <row r="26" spans="1:137" s="59" customFormat="1" ht="20.25">
      <c r="A26" s="57"/>
      <c r="B26" s="61" t="s">
        <v>397</v>
      </c>
      <c r="C26" s="583" t="s">
        <v>405</v>
      </c>
      <c r="D26" s="583"/>
      <c r="E26" s="583"/>
      <c r="F26" s="77">
        <v>2</v>
      </c>
      <c r="G26" s="57"/>
      <c r="H26" s="57"/>
      <c r="I26" s="65"/>
      <c r="J26" s="65"/>
      <c r="K26" s="65"/>
      <c r="L26" s="65"/>
      <c r="M26" s="65"/>
      <c r="N26" s="65"/>
      <c r="O26" s="65"/>
      <c r="P26" s="65"/>
      <c r="Q26" s="65"/>
      <c r="R26" s="65"/>
      <c r="S26" s="65"/>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row>
    <row r="27" spans="1:137" s="59" customFormat="1" ht="20.25">
      <c r="A27" s="57"/>
      <c r="B27" s="62" t="s">
        <v>399</v>
      </c>
      <c r="C27" s="583" t="s">
        <v>261</v>
      </c>
      <c r="D27" s="583"/>
      <c r="E27" s="583"/>
      <c r="F27" s="77">
        <v>3</v>
      </c>
      <c r="G27" s="57"/>
      <c r="H27" s="57"/>
      <c r="I27" s="65" t="s">
        <v>406</v>
      </c>
      <c r="J27" s="65"/>
      <c r="K27" s="65"/>
      <c r="L27" s="65"/>
      <c r="M27" s="65"/>
      <c r="N27" s="65"/>
      <c r="O27" s="65"/>
      <c r="P27" s="65"/>
      <c r="Q27" s="65"/>
      <c r="R27" s="65"/>
      <c r="S27" s="65"/>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row>
    <row r="28" spans="1:137" s="59" customFormat="1" ht="20.25">
      <c r="A28" s="57"/>
      <c r="B28" s="63" t="s">
        <v>401</v>
      </c>
      <c r="C28" s="583" t="s">
        <v>407</v>
      </c>
      <c r="D28" s="583"/>
      <c r="E28" s="583"/>
      <c r="F28" s="77">
        <v>4</v>
      </c>
      <c r="G28" s="57"/>
      <c r="H28" s="57"/>
      <c r="I28" s="65" t="s">
        <v>408</v>
      </c>
      <c r="J28" s="65"/>
      <c r="K28" s="65"/>
      <c r="L28" s="65"/>
      <c r="M28" s="65"/>
      <c r="N28" s="65"/>
      <c r="O28" s="65"/>
      <c r="P28" s="65"/>
      <c r="Q28" s="65"/>
      <c r="R28" s="65"/>
      <c r="S28" s="65"/>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row>
    <row r="29" spans="1:137" s="59" customFormat="1" ht="20.25">
      <c r="A29" s="57"/>
      <c r="B29" s="64" t="s">
        <v>403</v>
      </c>
      <c r="C29" s="583" t="s">
        <v>409</v>
      </c>
      <c r="D29" s="583"/>
      <c r="E29" s="583"/>
      <c r="F29" s="77">
        <v>5</v>
      </c>
      <c r="G29" s="57"/>
      <c r="H29" s="57"/>
      <c r="I29" s="65" t="s">
        <v>410</v>
      </c>
      <c r="J29" s="65"/>
      <c r="K29" s="65"/>
      <c r="L29" s="65"/>
      <c r="M29" s="65"/>
      <c r="N29" s="65"/>
      <c r="O29" s="65"/>
      <c r="P29" s="65"/>
      <c r="Q29" s="65"/>
      <c r="R29" s="65"/>
      <c r="S29" s="65"/>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row>
    <row r="30" spans="1:137" s="59" customFormat="1" ht="20.25">
      <c r="A30" s="57"/>
      <c r="B30" s="65"/>
      <c r="C30" s="56"/>
      <c r="D30" s="56"/>
      <c r="E30" s="56"/>
      <c r="F30" s="66"/>
      <c r="G30" s="57"/>
      <c r="H30" s="57"/>
      <c r="I30" s="65" t="s">
        <v>411</v>
      </c>
      <c r="J30" s="65"/>
      <c r="K30" s="65"/>
      <c r="L30" s="65"/>
      <c r="M30" s="65"/>
      <c r="N30" s="65"/>
      <c r="O30" s="65"/>
      <c r="P30" s="65"/>
      <c r="Q30" s="65"/>
      <c r="R30" s="65"/>
      <c r="S30" s="65"/>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row>
    <row r="31" spans="1:137" s="57" customFormat="1" ht="20.25">
      <c r="B31" s="67"/>
      <c r="C31" s="67"/>
      <c r="D31" s="67"/>
      <c r="E31" s="67"/>
      <c r="F31" s="66"/>
      <c r="I31" s="65" t="s">
        <v>412</v>
      </c>
      <c r="J31" s="65"/>
      <c r="K31" s="65"/>
      <c r="L31" s="65"/>
      <c r="M31" s="65"/>
      <c r="N31" s="65"/>
      <c r="O31" s="65"/>
      <c r="P31" s="65"/>
      <c r="Q31" s="65"/>
      <c r="R31" s="65"/>
      <c r="S31" s="65"/>
    </row>
    <row r="32" spans="1:137" s="57" customFormat="1" ht="20.25">
      <c r="B32" s="76"/>
      <c r="C32" s="584" t="s">
        <v>266</v>
      </c>
      <c r="D32" s="584"/>
      <c r="E32" s="584"/>
      <c r="F32" s="66"/>
      <c r="I32" s="65"/>
      <c r="J32" s="65"/>
      <c r="K32" s="65"/>
      <c r="L32" s="65"/>
      <c r="M32" s="65"/>
      <c r="N32" s="65"/>
      <c r="O32" s="65"/>
      <c r="P32" s="65"/>
      <c r="Q32" s="65"/>
      <c r="R32" s="65"/>
      <c r="S32" s="65"/>
    </row>
    <row r="33" spans="2:19" s="57" customFormat="1" ht="20.25">
      <c r="B33" s="51" t="s">
        <v>395</v>
      </c>
      <c r="C33" s="583" t="s">
        <v>413</v>
      </c>
      <c r="D33" s="583"/>
      <c r="E33" s="583"/>
      <c r="F33" s="77">
        <v>1</v>
      </c>
      <c r="I33" s="65" t="s">
        <v>406</v>
      </c>
      <c r="J33" s="65"/>
      <c r="K33" s="65"/>
      <c r="L33" s="65"/>
      <c r="M33" s="65"/>
      <c r="N33" s="65"/>
      <c r="O33" s="65"/>
      <c r="P33" s="65"/>
      <c r="Q33" s="65"/>
      <c r="R33" s="65"/>
      <c r="S33" s="65"/>
    </row>
    <row r="34" spans="2:19" s="57" customFormat="1" ht="20.25">
      <c r="B34" s="52" t="s">
        <v>397</v>
      </c>
      <c r="C34" s="583" t="s">
        <v>273</v>
      </c>
      <c r="D34" s="583"/>
      <c r="E34" s="583"/>
      <c r="F34" s="77">
        <v>2</v>
      </c>
      <c r="I34" s="65" t="s">
        <v>408</v>
      </c>
      <c r="J34" s="65"/>
      <c r="K34" s="65"/>
      <c r="L34" s="65"/>
      <c r="M34" s="65"/>
      <c r="N34" s="65"/>
      <c r="O34" s="65"/>
      <c r="P34" s="65"/>
      <c r="Q34" s="65"/>
      <c r="R34" s="65"/>
      <c r="S34" s="65"/>
    </row>
    <row r="35" spans="2:19" s="57" customFormat="1" ht="20.25">
      <c r="B35" s="53" t="s">
        <v>399</v>
      </c>
      <c r="C35" s="583" t="s">
        <v>267</v>
      </c>
      <c r="D35" s="583"/>
      <c r="E35" s="583"/>
      <c r="F35" s="77">
        <v>3</v>
      </c>
      <c r="I35" s="65" t="s">
        <v>410</v>
      </c>
      <c r="J35" s="65"/>
      <c r="K35" s="65"/>
      <c r="L35" s="65"/>
      <c r="M35" s="65"/>
      <c r="N35" s="65"/>
      <c r="O35" s="65"/>
      <c r="P35" s="65"/>
      <c r="Q35" s="65"/>
      <c r="R35" s="65"/>
      <c r="S35" s="65"/>
    </row>
    <row r="36" spans="2:19" s="57" customFormat="1" ht="20.25">
      <c r="B36" s="54" t="s">
        <v>401</v>
      </c>
      <c r="C36" s="583" t="s">
        <v>414</v>
      </c>
      <c r="D36" s="583"/>
      <c r="E36" s="583"/>
      <c r="F36" s="77">
        <v>4</v>
      </c>
      <c r="I36" s="65" t="s">
        <v>411</v>
      </c>
      <c r="J36" s="65"/>
      <c r="K36" s="65"/>
      <c r="L36" s="65"/>
      <c r="M36" s="65"/>
      <c r="N36" s="65"/>
      <c r="O36" s="65"/>
      <c r="P36" s="65"/>
      <c r="Q36" s="65"/>
      <c r="R36" s="65"/>
      <c r="S36" s="65"/>
    </row>
    <row r="37" spans="2:19" s="57" customFormat="1" ht="20.25">
      <c r="B37" s="55" t="s">
        <v>403</v>
      </c>
      <c r="C37" s="583" t="s">
        <v>415</v>
      </c>
      <c r="D37" s="583"/>
      <c r="E37" s="583"/>
      <c r="F37" s="77">
        <v>5</v>
      </c>
      <c r="I37" s="65" t="s">
        <v>412</v>
      </c>
      <c r="J37" s="65"/>
      <c r="K37" s="65"/>
      <c r="L37" s="65"/>
      <c r="M37" s="65"/>
      <c r="N37" s="65"/>
      <c r="O37" s="65"/>
      <c r="P37" s="65"/>
      <c r="Q37" s="65"/>
      <c r="R37" s="65"/>
      <c r="S37" s="65"/>
    </row>
    <row r="38" spans="2:19" s="57" customFormat="1" ht="20.25">
      <c r="B38" s="67"/>
      <c r="C38" s="67"/>
      <c r="D38" s="67"/>
      <c r="E38" s="67"/>
      <c r="F38" s="66"/>
      <c r="I38" s="65"/>
      <c r="J38" s="65"/>
      <c r="K38" s="65"/>
      <c r="L38" s="65"/>
      <c r="M38" s="65"/>
      <c r="N38" s="65"/>
      <c r="O38" s="65"/>
      <c r="P38" s="65"/>
      <c r="Q38" s="65"/>
      <c r="R38" s="65"/>
      <c r="S38" s="65"/>
    </row>
    <row r="39" spans="2:19" s="57" customFormat="1" ht="20.25">
      <c r="B39" s="67"/>
      <c r="C39" s="67"/>
      <c r="D39" s="67"/>
      <c r="E39" s="67"/>
      <c r="F39" s="66"/>
    </row>
    <row r="40" spans="2:19" s="57" customFormat="1" ht="20.25">
      <c r="B40" s="58"/>
      <c r="C40" s="584" t="s">
        <v>402</v>
      </c>
      <c r="D40" s="584"/>
      <c r="E40" s="584"/>
      <c r="F40" s="66"/>
    </row>
    <row r="41" spans="2:19" s="57" customFormat="1" ht="20.25">
      <c r="B41" s="248" t="s">
        <v>395</v>
      </c>
      <c r="C41" s="583" t="s">
        <v>416</v>
      </c>
      <c r="D41" s="583"/>
      <c r="E41" s="583"/>
      <c r="F41" s="77">
        <v>1</v>
      </c>
    </row>
    <row r="42" spans="2:19" s="57" customFormat="1" ht="20.25">
      <c r="B42" s="249" t="s">
        <v>397</v>
      </c>
      <c r="C42" s="583" t="s">
        <v>417</v>
      </c>
      <c r="D42" s="583"/>
      <c r="E42" s="583"/>
      <c r="F42" s="77">
        <v>2</v>
      </c>
    </row>
    <row r="43" spans="2:19" s="57" customFormat="1" ht="20.25">
      <c r="B43" s="250" t="s">
        <v>399</v>
      </c>
      <c r="C43" s="583" t="s">
        <v>418</v>
      </c>
      <c r="D43" s="583"/>
      <c r="E43" s="583"/>
      <c r="F43" s="77">
        <v>3</v>
      </c>
    </row>
    <row r="44" spans="2:19" s="57" customFormat="1" ht="20.25">
      <c r="B44" s="251" t="s">
        <v>401</v>
      </c>
      <c r="C44" s="583" t="s">
        <v>419</v>
      </c>
      <c r="D44" s="583"/>
      <c r="E44" s="583"/>
      <c r="F44" s="77">
        <v>4</v>
      </c>
    </row>
    <row r="45" spans="2:19" s="57" customFormat="1" ht="20.25">
      <c r="B45" s="252" t="s">
        <v>403</v>
      </c>
      <c r="C45" s="583" t="s">
        <v>420</v>
      </c>
      <c r="D45" s="583"/>
      <c r="E45" s="583"/>
      <c r="F45" s="77">
        <v>5</v>
      </c>
    </row>
    <row r="46" spans="2:19" s="57" customFormat="1" ht="20.25">
      <c r="B46" s="65"/>
      <c r="C46" s="65" t="s">
        <v>421</v>
      </c>
      <c r="D46" s="65"/>
      <c r="F46" s="66"/>
    </row>
    <row r="47" spans="2:19" s="57" customFormat="1" ht="20.25">
      <c r="B47" s="65"/>
      <c r="C47" s="65"/>
      <c r="D47" s="65"/>
      <c r="F47" s="66"/>
    </row>
    <row r="48" spans="2:19" s="57" customFormat="1" ht="20.25">
      <c r="B48" s="58"/>
      <c r="C48" s="586" t="s">
        <v>422</v>
      </c>
      <c r="D48" s="586"/>
      <c r="E48" s="586"/>
      <c r="F48" s="66"/>
    </row>
    <row r="49" spans="2:11" s="57" customFormat="1" ht="20.25" customHeight="1">
      <c r="B49" s="60" t="s">
        <v>395</v>
      </c>
      <c r="C49" s="583" t="s">
        <v>423</v>
      </c>
      <c r="D49" s="583"/>
      <c r="E49" s="583"/>
      <c r="F49" s="77">
        <v>1</v>
      </c>
    </row>
    <row r="50" spans="2:11" s="57" customFormat="1" ht="20.25" customHeight="1">
      <c r="B50" s="61" t="s">
        <v>397</v>
      </c>
      <c r="C50" s="583" t="s">
        <v>424</v>
      </c>
      <c r="D50" s="583"/>
      <c r="E50" s="583"/>
      <c r="F50" s="77">
        <v>2</v>
      </c>
      <c r="K50" s="58"/>
    </row>
    <row r="51" spans="2:11" s="57" customFormat="1" ht="20.25" customHeight="1">
      <c r="B51" s="62" t="s">
        <v>399</v>
      </c>
      <c r="C51" s="583" t="s">
        <v>425</v>
      </c>
      <c r="D51" s="583"/>
      <c r="E51" s="583"/>
      <c r="F51" s="77">
        <v>3</v>
      </c>
    </row>
    <row r="52" spans="2:11" s="57" customFormat="1" ht="20.25" customHeight="1">
      <c r="B52" s="63" t="s">
        <v>401</v>
      </c>
      <c r="C52" s="583" t="s">
        <v>426</v>
      </c>
      <c r="D52" s="583"/>
      <c r="E52" s="583"/>
      <c r="F52" s="77">
        <v>4</v>
      </c>
    </row>
    <row r="53" spans="2:11" s="57" customFormat="1" ht="20.25" customHeight="1">
      <c r="B53" s="64" t="s">
        <v>403</v>
      </c>
      <c r="C53" s="583" t="s">
        <v>427</v>
      </c>
      <c r="D53" s="583"/>
      <c r="E53" s="583"/>
      <c r="F53" s="77">
        <v>5</v>
      </c>
    </row>
    <row r="54" spans="2:11" s="57" customFormat="1" ht="20.25">
      <c r="B54" s="65"/>
      <c r="C54" s="65"/>
      <c r="D54" s="65"/>
      <c r="E54" s="65"/>
      <c r="F54" s="66"/>
    </row>
    <row r="55" spans="2:11" s="57" customFormat="1" ht="20.25"/>
    <row r="56" spans="2:11" s="57" customFormat="1" ht="20.25" customHeight="1">
      <c r="B56" s="58"/>
      <c r="C56" s="253" t="s">
        <v>393</v>
      </c>
      <c r="D56" s="253"/>
      <c r="E56" s="253"/>
      <c r="F56" s="66"/>
    </row>
    <row r="57" spans="2:11" s="57" customFormat="1" ht="20.25" customHeight="1">
      <c r="B57" s="60" t="s">
        <v>395</v>
      </c>
      <c r="C57" s="585" t="s">
        <v>406</v>
      </c>
      <c r="D57" s="585"/>
      <c r="E57" s="585"/>
      <c r="F57" s="77">
        <v>1</v>
      </c>
    </row>
    <row r="58" spans="2:11" s="57" customFormat="1" ht="20.25" customHeight="1">
      <c r="B58" s="61" t="s">
        <v>397</v>
      </c>
      <c r="C58" s="585" t="s">
        <v>408</v>
      </c>
      <c r="D58" s="585"/>
      <c r="E58" s="585"/>
      <c r="F58" s="77">
        <v>2</v>
      </c>
    </row>
    <row r="59" spans="2:11" s="57" customFormat="1" ht="20.25" customHeight="1">
      <c r="B59" s="62" t="s">
        <v>399</v>
      </c>
      <c r="C59" s="585" t="s">
        <v>410</v>
      </c>
      <c r="D59" s="585"/>
      <c r="E59" s="585"/>
      <c r="F59" s="77">
        <v>3</v>
      </c>
    </row>
    <row r="60" spans="2:11" s="57" customFormat="1" ht="20.25" customHeight="1">
      <c r="B60" s="63" t="s">
        <v>401</v>
      </c>
      <c r="C60" s="585" t="s">
        <v>411</v>
      </c>
      <c r="D60" s="585"/>
      <c r="E60" s="585"/>
      <c r="F60" s="77">
        <v>4</v>
      </c>
    </row>
    <row r="61" spans="2:11" s="57" customFormat="1" ht="20.25" customHeight="1">
      <c r="B61" s="64" t="s">
        <v>403</v>
      </c>
      <c r="C61" s="585" t="s">
        <v>412</v>
      </c>
      <c r="D61" s="585"/>
      <c r="E61" s="585"/>
      <c r="F61" s="77">
        <v>5</v>
      </c>
    </row>
    <row r="62" spans="2:11" s="57" customFormat="1" ht="20.25">
      <c r="E62" s="68"/>
    </row>
    <row r="63" spans="2:11" s="57" customFormat="1" ht="20.25">
      <c r="E63" s="68"/>
    </row>
    <row r="64" spans="2:11" s="57" customFormat="1" ht="20.25">
      <c r="E64" s="68"/>
    </row>
    <row r="65" spans="5:5" s="57" customFormat="1" ht="20.25">
      <c r="E65" s="68"/>
    </row>
    <row r="66" spans="5:5" s="57" customFormat="1" ht="20.25">
      <c r="E66" s="68"/>
    </row>
    <row r="67" spans="5:5" s="57" customFormat="1" ht="20.25">
      <c r="E67" s="68"/>
    </row>
    <row r="68" spans="5:5" s="57" customFormat="1" ht="20.25">
      <c r="E68" s="68"/>
    </row>
    <row r="69" spans="5:5" s="57" customFormat="1" ht="20.25">
      <c r="E69" s="68"/>
    </row>
    <row r="70" spans="5:5" s="57" customFormat="1" ht="20.25">
      <c r="E70" s="68"/>
    </row>
    <row r="71" spans="5:5" s="57" customFormat="1" ht="20.25">
      <c r="E71" s="68"/>
    </row>
    <row r="72" spans="5:5" s="57" customFormat="1" ht="20.25">
      <c r="E72" s="68"/>
    </row>
    <row r="73" spans="5:5" s="57" customFormat="1" ht="20.25">
      <c r="E73" s="68"/>
    </row>
    <row r="74" spans="5:5" s="57" customFormat="1" ht="20.25">
      <c r="E74" s="68"/>
    </row>
    <row r="75" spans="5:5" s="57" customFormat="1" ht="20.25">
      <c r="E75" s="68"/>
    </row>
    <row r="76" spans="5:5" s="57" customFormat="1" ht="20.25">
      <c r="E76" s="68"/>
    </row>
    <row r="77" spans="5:5" s="57" customFormat="1" ht="20.25">
      <c r="E77" s="68"/>
    </row>
    <row r="78" spans="5:5" s="57" customFormat="1" ht="20.25">
      <c r="E78" s="68"/>
    </row>
    <row r="79" spans="5:5" s="57" customFormat="1" ht="20.25">
      <c r="E79" s="68"/>
    </row>
    <row r="80" spans="5:5" s="57" customFormat="1" ht="20.25">
      <c r="E80" s="68"/>
    </row>
    <row r="81" spans="5:5" s="57" customFormat="1" ht="20.25">
      <c r="E81" s="68"/>
    </row>
    <row r="82" spans="5:5" s="57" customFormat="1" ht="20.25">
      <c r="E82" s="68"/>
    </row>
    <row r="83" spans="5:5" s="57" customFormat="1" ht="20.25">
      <c r="E83" s="68"/>
    </row>
    <row r="84" spans="5:5" s="57" customFormat="1" ht="20.25">
      <c r="E84" s="68"/>
    </row>
    <row r="85" spans="5:5" s="57" customFormat="1" ht="20.25">
      <c r="E85" s="68"/>
    </row>
    <row r="86" spans="5:5" s="57" customFormat="1" ht="20.25">
      <c r="E86" s="68"/>
    </row>
    <row r="87" spans="5:5" s="57" customFormat="1" ht="20.25">
      <c r="E87" s="68"/>
    </row>
    <row r="88" spans="5:5" s="57" customFormat="1" ht="20.25">
      <c r="E88" s="68"/>
    </row>
    <row r="89" spans="5:5" s="57" customFormat="1" ht="20.25">
      <c r="E89" s="68"/>
    </row>
    <row r="90" spans="5:5" s="57" customFormat="1" ht="20.25">
      <c r="E90" s="68"/>
    </row>
    <row r="91" spans="5:5" s="57" customFormat="1" ht="20.25">
      <c r="E91" s="68"/>
    </row>
    <row r="92" spans="5:5" s="57" customFormat="1" ht="20.25">
      <c r="E92" s="68"/>
    </row>
    <row r="93" spans="5:5" s="57" customFormat="1" ht="20.25">
      <c r="E93" s="68"/>
    </row>
    <row r="94" spans="5:5" s="57" customFormat="1" ht="20.25">
      <c r="E94" s="68"/>
    </row>
    <row r="95" spans="5:5" s="57" customFormat="1" ht="20.25">
      <c r="E95" s="68"/>
    </row>
    <row r="96" spans="5:5" s="57" customFormat="1" ht="20.25">
      <c r="E96" s="68"/>
    </row>
    <row r="97" spans="5:5" s="57" customFormat="1" ht="20.25">
      <c r="E97" s="68"/>
    </row>
    <row r="98" spans="5:5" s="57" customFormat="1" ht="20.25">
      <c r="E98" s="68"/>
    </row>
    <row r="99" spans="5:5" s="57" customFormat="1" ht="20.25">
      <c r="E99" s="68"/>
    </row>
    <row r="100" spans="5:5" s="57" customFormat="1" ht="20.25">
      <c r="E100" s="68"/>
    </row>
    <row r="101" spans="5:5" s="57" customFormat="1" ht="20.25">
      <c r="E101" s="68"/>
    </row>
    <row r="102" spans="5:5" s="57" customFormat="1" ht="20.25">
      <c r="E102" s="68"/>
    </row>
    <row r="103" spans="5:5" s="57" customFormat="1" ht="20.25">
      <c r="E103" s="68"/>
    </row>
    <row r="104" spans="5:5" s="57" customFormat="1" ht="20.25">
      <c r="E104" s="68"/>
    </row>
    <row r="105" spans="5:5" s="57" customFormat="1" ht="20.25">
      <c r="E105" s="68"/>
    </row>
    <row r="106" spans="5:5" s="57" customFormat="1" ht="20.25">
      <c r="E106" s="68"/>
    </row>
    <row r="107" spans="5:5" s="57" customFormat="1" ht="20.25">
      <c r="E107" s="68"/>
    </row>
    <row r="108" spans="5:5" s="57" customFormat="1" ht="20.25">
      <c r="E108" s="68"/>
    </row>
    <row r="109" spans="5:5" s="57" customFormat="1" ht="20.25">
      <c r="E109" s="68"/>
    </row>
    <row r="110" spans="5:5" s="57" customFormat="1" ht="20.25">
      <c r="E110" s="68"/>
    </row>
    <row r="111" spans="5:5" s="57" customFormat="1" ht="20.25">
      <c r="E111" s="68"/>
    </row>
    <row r="112" spans="5:5" s="57" customFormat="1" ht="20.25">
      <c r="E112" s="68"/>
    </row>
    <row r="113" spans="5:5" s="57" customFormat="1" ht="20.25">
      <c r="E113" s="68"/>
    </row>
    <row r="114" spans="5:5" s="57" customFormat="1" ht="20.25">
      <c r="E114" s="68"/>
    </row>
    <row r="115" spans="5:5" s="57" customFormat="1" ht="20.25">
      <c r="E115" s="68"/>
    </row>
    <row r="116" spans="5:5" s="57" customFormat="1" ht="20.25">
      <c r="E116" s="68"/>
    </row>
    <row r="117" spans="5:5" s="57" customFormat="1" ht="20.25">
      <c r="E117" s="68"/>
    </row>
    <row r="118" spans="5:5" s="57" customFormat="1" ht="20.25">
      <c r="E118" s="68"/>
    </row>
    <row r="119" spans="5:5" s="57" customFormat="1" ht="20.25">
      <c r="E119" s="68"/>
    </row>
    <row r="120" spans="5:5" s="57" customFormat="1" ht="20.25">
      <c r="E120" s="68"/>
    </row>
    <row r="121" spans="5:5" s="57" customFormat="1" ht="20.25">
      <c r="E121" s="68"/>
    </row>
    <row r="122" spans="5:5" s="57" customFormat="1" ht="20.25">
      <c r="E122" s="68"/>
    </row>
    <row r="123" spans="5:5" s="57" customFormat="1" ht="20.25">
      <c r="E123" s="68"/>
    </row>
    <row r="124" spans="5:5" s="57" customFormat="1" ht="20.25">
      <c r="E124" s="68"/>
    </row>
    <row r="125" spans="5:5" s="57" customFormat="1" ht="20.25">
      <c r="E125" s="68"/>
    </row>
    <row r="126" spans="5:5" s="57" customFormat="1" ht="20.25">
      <c r="E126" s="68"/>
    </row>
    <row r="127" spans="5:5" s="57" customFormat="1" ht="20.25">
      <c r="E127" s="68"/>
    </row>
    <row r="128" spans="5:5" s="57" customFormat="1" ht="20.25">
      <c r="E128" s="68"/>
    </row>
    <row r="129" spans="5:5" s="57" customFormat="1" ht="20.25">
      <c r="E129" s="68"/>
    </row>
    <row r="130" spans="5:5" s="57" customFormat="1" ht="20.25">
      <c r="E130" s="68"/>
    </row>
    <row r="131" spans="5:5" s="57" customFormat="1" ht="20.25">
      <c r="E131" s="68"/>
    </row>
    <row r="132" spans="5:5" s="57" customFormat="1" ht="20.25">
      <c r="E132" s="68"/>
    </row>
    <row r="133" spans="5:5" s="57" customFormat="1" ht="20.25">
      <c r="E133" s="68"/>
    </row>
    <row r="134" spans="5:5" s="57" customFormat="1" ht="20.25">
      <c r="E134" s="68"/>
    </row>
    <row r="135" spans="5:5" s="57" customFormat="1" ht="20.25">
      <c r="E135" s="68"/>
    </row>
    <row r="136" spans="5:5" s="57" customFormat="1" ht="20.25">
      <c r="E136" s="68"/>
    </row>
    <row r="137" spans="5:5" s="57" customFormat="1" ht="20.25">
      <c r="E137" s="68"/>
    </row>
    <row r="138" spans="5:5" s="57" customFormat="1" ht="20.25">
      <c r="E138" s="68"/>
    </row>
    <row r="139" spans="5:5" s="57" customFormat="1" ht="20.25">
      <c r="E139" s="68"/>
    </row>
    <row r="140" spans="5:5" s="57" customFormat="1" ht="20.25">
      <c r="E140" s="68"/>
    </row>
    <row r="141" spans="5:5" s="57" customFormat="1" ht="20.25">
      <c r="E141" s="68"/>
    </row>
    <row r="142" spans="5:5" s="57" customFormat="1" ht="20.25">
      <c r="E142" s="68"/>
    </row>
    <row r="143" spans="5:5" s="57" customFormat="1" ht="20.25">
      <c r="E143" s="68"/>
    </row>
    <row r="144" spans="5:5" s="57" customFormat="1" ht="20.25">
      <c r="E144" s="68"/>
    </row>
    <row r="145" spans="5:5" s="57" customFormat="1" ht="20.25">
      <c r="E145" s="68"/>
    </row>
    <row r="146" spans="5:5" s="57" customFormat="1" ht="20.25">
      <c r="E146" s="68"/>
    </row>
    <row r="147" spans="5:5" s="57" customFormat="1" ht="20.25">
      <c r="E147" s="68"/>
    </row>
    <row r="148" spans="5:5" s="57" customFormat="1" ht="20.25">
      <c r="E148" s="68"/>
    </row>
    <row r="149" spans="5:5" s="57" customFormat="1" ht="20.25">
      <c r="E149" s="68"/>
    </row>
    <row r="150" spans="5:5" s="57" customFormat="1" ht="20.25">
      <c r="E150" s="68"/>
    </row>
    <row r="151" spans="5:5" s="57" customFormat="1" ht="20.25">
      <c r="E151" s="68"/>
    </row>
    <row r="152" spans="5:5" s="57" customFormat="1" ht="20.25">
      <c r="E152" s="68"/>
    </row>
    <row r="153" spans="5:5" s="57" customFormat="1" ht="20.25">
      <c r="E153" s="68"/>
    </row>
    <row r="154" spans="5:5" s="57" customFormat="1" ht="20.25">
      <c r="E154" s="68"/>
    </row>
    <row r="155" spans="5:5" s="57" customFormat="1" ht="20.25">
      <c r="E155" s="68"/>
    </row>
    <row r="156" spans="5:5" s="57" customFormat="1" ht="20.25">
      <c r="E156" s="68"/>
    </row>
    <row r="157" spans="5:5" s="57" customFormat="1" ht="20.25">
      <c r="E157" s="68"/>
    </row>
    <row r="158" spans="5:5" s="57" customFormat="1" ht="20.25">
      <c r="E158" s="68"/>
    </row>
    <row r="159" spans="5:5" s="57" customFormat="1" ht="20.25">
      <c r="E159" s="68"/>
    </row>
    <row r="160" spans="5:5" s="57" customFormat="1" ht="20.25">
      <c r="E160" s="68"/>
    </row>
    <row r="161" spans="5:5" s="57" customFormat="1" ht="20.25">
      <c r="E161" s="68"/>
    </row>
    <row r="162" spans="5:5" s="57" customFormat="1" ht="20.25">
      <c r="E162" s="68"/>
    </row>
    <row r="163" spans="5:5" s="57" customFormat="1" ht="20.25">
      <c r="E163" s="68"/>
    </row>
    <row r="164" spans="5:5" s="57" customFormat="1" ht="20.25">
      <c r="E164" s="68"/>
    </row>
    <row r="165" spans="5:5" s="57" customFormat="1" ht="20.25">
      <c r="E165" s="68"/>
    </row>
    <row r="166" spans="5:5" s="57" customFormat="1" ht="20.25">
      <c r="E166" s="68"/>
    </row>
    <row r="167" spans="5:5" s="57" customFormat="1" ht="20.25">
      <c r="E167" s="68"/>
    </row>
    <row r="168" spans="5:5" s="57" customFormat="1" ht="20.25">
      <c r="E168" s="68"/>
    </row>
    <row r="169" spans="5:5" s="57" customFormat="1" ht="20.25">
      <c r="E169" s="68"/>
    </row>
    <row r="170" spans="5:5" s="57" customFormat="1" ht="20.25">
      <c r="E170" s="68"/>
    </row>
    <row r="171" spans="5:5" s="57" customFormat="1" ht="20.25">
      <c r="E171" s="68"/>
    </row>
    <row r="172" spans="5:5" s="57" customFormat="1" ht="20.25">
      <c r="E172" s="68"/>
    </row>
    <row r="173" spans="5:5" s="57" customFormat="1" ht="20.25">
      <c r="E173" s="68"/>
    </row>
    <row r="174" spans="5:5" s="57" customFormat="1" ht="20.25">
      <c r="E174" s="68"/>
    </row>
    <row r="175" spans="5:5" s="57" customFormat="1" ht="20.25">
      <c r="E175" s="68"/>
    </row>
    <row r="176" spans="5:5" s="57" customFormat="1" ht="20.25">
      <c r="E176" s="68"/>
    </row>
    <row r="177" spans="5:5" s="57" customFormat="1" ht="20.25">
      <c r="E177" s="68"/>
    </row>
    <row r="178" spans="5:5" s="57" customFormat="1" ht="20.25">
      <c r="E178" s="68"/>
    </row>
    <row r="179" spans="5:5" s="57" customFormat="1" ht="20.25">
      <c r="E179" s="68"/>
    </row>
    <row r="180" spans="5:5" s="57" customFormat="1" ht="20.25">
      <c r="E180" s="68"/>
    </row>
    <row r="181" spans="5:5" s="57" customFormat="1" ht="20.25">
      <c r="E181" s="68"/>
    </row>
    <row r="182" spans="5:5" s="57" customFormat="1" ht="20.25">
      <c r="E182" s="68"/>
    </row>
    <row r="183" spans="5:5" s="57" customFormat="1" ht="20.25">
      <c r="E183" s="68"/>
    </row>
    <row r="184" spans="5:5" s="57" customFormat="1" ht="20.25">
      <c r="E184" s="68"/>
    </row>
    <row r="185" spans="5:5" s="57" customFormat="1" ht="20.25">
      <c r="E185" s="68"/>
    </row>
    <row r="186" spans="5:5" s="57" customFormat="1" ht="20.25">
      <c r="E186" s="68"/>
    </row>
    <row r="187" spans="5:5" s="57" customFormat="1" ht="20.25">
      <c r="E187" s="68"/>
    </row>
    <row r="188" spans="5:5" s="57" customFormat="1" ht="20.25">
      <c r="E188" s="68"/>
    </row>
    <row r="189" spans="5:5" s="57" customFormat="1" ht="20.25">
      <c r="E189" s="68"/>
    </row>
    <row r="190" spans="5:5" s="57" customFormat="1" ht="20.25">
      <c r="E190" s="68"/>
    </row>
    <row r="191" spans="5:5" s="57" customFormat="1" ht="20.25">
      <c r="E191" s="68"/>
    </row>
    <row r="192" spans="5:5" s="57" customFormat="1" ht="20.25">
      <c r="E192" s="68"/>
    </row>
    <row r="193" spans="5:5" s="57" customFormat="1" ht="20.25">
      <c r="E193" s="68"/>
    </row>
    <row r="194" spans="5:5" s="57" customFormat="1" ht="20.25">
      <c r="E194" s="68"/>
    </row>
    <row r="195" spans="5:5" s="57" customFormat="1" ht="20.25">
      <c r="E195" s="68"/>
    </row>
    <row r="196" spans="5:5" s="57" customFormat="1" ht="20.25">
      <c r="E196" s="68"/>
    </row>
    <row r="197" spans="5:5" s="57" customFormat="1" ht="20.25">
      <c r="E197" s="68"/>
    </row>
    <row r="198" spans="5:5" s="57" customFormat="1" ht="20.25">
      <c r="E198" s="68"/>
    </row>
    <row r="199" spans="5:5" s="1" customFormat="1">
      <c r="E199" s="34"/>
    </row>
    <row r="200" spans="5:5" s="1" customFormat="1">
      <c r="E200" s="34"/>
    </row>
    <row r="201" spans="5:5" s="1" customFormat="1">
      <c r="E201" s="34"/>
    </row>
    <row r="202" spans="5:5" s="1" customFormat="1">
      <c r="E202" s="34"/>
    </row>
    <row r="203" spans="5:5" s="1" customFormat="1">
      <c r="E203" s="34"/>
    </row>
    <row r="204" spans="5:5" s="1" customFormat="1">
      <c r="E204" s="34"/>
    </row>
    <row r="205" spans="5:5" s="1" customFormat="1">
      <c r="E205" s="34"/>
    </row>
    <row r="206" spans="5:5" s="1" customFormat="1">
      <c r="E206" s="34"/>
    </row>
    <row r="207" spans="5:5" s="1" customFormat="1">
      <c r="E207" s="34"/>
    </row>
    <row r="208" spans="5:5" s="1" customFormat="1">
      <c r="E208" s="34"/>
    </row>
    <row r="209" spans="5:5" s="1" customFormat="1">
      <c r="E209" s="34"/>
    </row>
    <row r="210" spans="5:5" s="1" customFormat="1">
      <c r="E210" s="34"/>
    </row>
    <row r="211" spans="5:5" s="1" customFormat="1">
      <c r="E211" s="34"/>
    </row>
    <row r="212" spans="5:5" s="1" customFormat="1">
      <c r="E212" s="34"/>
    </row>
    <row r="213" spans="5:5" s="1" customFormat="1">
      <c r="E213" s="34"/>
    </row>
    <row r="214" spans="5:5" s="1" customFormat="1">
      <c r="E214" s="34"/>
    </row>
    <row r="215" spans="5:5" s="1" customFormat="1">
      <c r="E215" s="34"/>
    </row>
    <row r="216" spans="5:5" s="1" customFormat="1">
      <c r="E216" s="34"/>
    </row>
    <row r="217" spans="5:5" s="1" customFormat="1">
      <c r="E217" s="34"/>
    </row>
    <row r="218" spans="5:5" s="1" customFormat="1">
      <c r="E218" s="34"/>
    </row>
    <row r="219" spans="5:5" s="1" customFormat="1">
      <c r="E219" s="34"/>
    </row>
    <row r="220" spans="5:5" s="1" customFormat="1">
      <c r="E220" s="34"/>
    </row>
    <row r="221" spans="5:5" s="1" customFormat="1">
      <c r="E221" s="34"/>
    </row>
    <row r="222" spans="5:5" s="1" customFormat="1">
      <c r="E222" s="34"/>
    </row>
    <row r="223" spans="5:5" s="1" customFormat="1">
      <c r="E223" s="34"/>
    </row>
    <row r="224" spans="5:5" s="1" customFormat="1">
      <c r="E224" s="34"/>
    </row>
    <row r="225" spans="5:5" s="1" customFormat="1">
      <c r="E225" s="34"/>
    </row>
    <row r="226" spans="5:5" s="1" customFormat="1">
      <c r="E226" s="34"/>
    </row>
    <row r="227" spans="5:5" s="1" customFormat="1">
      <c r="E227" s="34"/>
    </row>
    <row r="228" spans="5:5" s="1" customFormat="1">
      <c r="E228" s="34"/>
    </row>
    <row r="229" spans="5:5" s="1" customFormat="1">
      <c r="E229" s="34"/>
    </row>
    <row r="230" spans="5:5" s="1" customFormat="1">
      <c r="E230" s="34"/>
    </row>
    <row r="231" spans="5:5" s="1" customFormat="1">
      <c r="E231" s="34"/>
    </row>
    <row r="232" spans="5:5" s="1" customFormat="1">
      <c r="E232" s="34"/>
    </row>
    <row r="233" spans="5:5" s="1" customFormat="1">
      <c r="E233" s="34"/>
    </row>
    <row r="234" spans="5:5" s="1" customFormat="1">
      <c r="E234" s="34"/>
    </row>
    <row r="235" spans="5:5" s="1" customFormat="1">
      <c r="E235" s="34"/>
    </row>
    <row r="236" spans="5:5" s="1" customFormat="1">
      <c r="E236" s="34"/>
    </row>
    <row r="237" spans="5:5" s="1" customFormat="1">
      <c r="E237" s="34"/>
    </row>
    <row r="238" spans="5:5" s="1" customFormat="1">
      <c r="E238" s="34"/>
    </row>
    <row r="239" spans="5:5" s="1" customFormat="1">
      <c r="E239" s="34"/>
    </row>
    <row r="240" spans="5:5" s="1" customFormat="1">
      <c r="E240" s="34"/>
    </row>
    <row r="241" spans="5:5" s="1" customFormat="1">
      <c r="E241" s="34"/>
    </row>
    <row r="242" spans="5:5" s="1" customFormat="1">
      <c r="E242" s="34"/>
    </row>
    <row r="243" spans="5:5" s="1" customFormat="1">
      <c r="E243" s="34"/>
    </row>
    <row r="244" spans="5:5" s="1" customFormat="1">
      <c r="E244" s="34"/>
    </row>
    <row r="245" spans="5:5" s="1" customFormat="1">
      <c r="E245" s="34"/>
    </row>
    <row r="246" spans="5:5" s="1" customFormat="1">
      <c r="E246" s="34"/>
    </row>
    <row r="247" spans="5:5" s="1" customFormat="1">
      <c r="E247" s="34"/>
    </row>
    <row r="248" spans="5:5" s="1" customFormat="1">
      <c r="E248" s="34"/>
    </row>
    <row r="249" spans="5:5" s="1" customFormat="1">
      <c r="E249" s="34"/>
    </row>
    <row r="250" spans="5:5" s="1" customFormat="1">
      <c r="E250" s="34"/>
    </row>
    <row r="251" spans="5:5" s="1" customFormat="1">
      <c r="E251" s="34"/>
    </row>
    <row r="252" spans="5:5" s="1" customFormat="1">
      <c r="E252" s="34"/>
    </row>
    <row r="253" spans="5:5" s="1" customFormat="1">
      <c r="E253" s="34"/>
    </row>
    <row r="254" spans="5:5" s="1" customFormat="1">
      <c r="E254" s="34"/>
    </row>
    <row r="255" spans="5:5" s="1" customFormat="1">
      <c r="E255" s="34"/>
    </row>
    <row r="256" spans="5:5" s="1" customFormat="1">
      <c r="E256" s="34"/>
    </row>
    <row r="257" spans="5:5" s="1" customFormat="1">
      <c r="E257" s="34"/>
    </row>
    <row r="258" spans="5:5" s="1" customFormat="1">
      <c r="E258" s="34"/>
    </row>
    <row r="259" spans="5:5" s="1" customFormat="1">
      <c r="E259" s="34"/>
    </row>
    <row r="260" spans="5:5" s="1" customFormat="1">
      <c r="E260" s="34"/>
    </row>
    <row r="261" spans="5:5" s="1" customFormat="1">
      <c r="E261" s="34"/>
    </row>
    <row r="262" spans="5:5" s="1" customFormat="1">
      <c r="E262" s="34"/>
    </row>
    <row r="263" spans="5:5" s="1" customFormat="1">
      <c r="E263" s="34"/>
    </row>
    <row r="264" spans="5:5" s="1" customFormat="1">
      <c r="E264" s="34"/>
    </row>
    <row r="265" spans="5:5" s="1" customFormat="1">
      <c r="E265" s="34"/>
    </row>
    <row r="266" spans="5:5" s="1" customFormat="1">
      <c r="E266" s="34"/>
    </row>
    <row r="267" spans="5:5" s="1" customFormat="1">
      <c r="E267" s="34"/>
    </row>
    <row r="268" spans="5:5" s="1" customFormat="1">
      <c r="E268" s="34"/>
    </row>
    <row r="269" spans="5:5" s="1" customFormat="1">
      <c r="E269" s="34"/>
    </row>
    <row r="270" spans="5:5" s="1" customFormat="1">
      <c r="E270" s="34"/>
    </row>
    <row r="271" spans="5:5" s="1" customFormat="1">
      <c r="E271" s="34"/>
    </row>
    <row r="272" spans="5:5" s="1" customFormat="1">
      <c r="E272" s="34"/>
    </row>
    <row r="273" spans="5:5" s="1" customFormat="1">
      <c r="E273" s="34"/>
    </row>
    <row r="274" spans="5:5" s="1" customFormat="1">
      <c r="E274" s="34"/>
    </row>
    <row r="275" spans="5:5" s="1" customFormat="1">
      <c r="E275" s="34"/>
    </row>
    <row r="276" spans="5:5" s="1" customFormat="1">
      <c r="E276" s="34"/>
    </row>
    <row r="277" spans="5:5" s="1" customFormat="1">
      <c r="E277" s="34"/>
    </row>
    <row r="278" spans="5:5" s="1" customFormat="1">
      <c r="E278" s="34"/>
    </row>
    <row r="279" spans="5:5" s="1" customFormat="1">
      <c r="E279" s="34"/>
    </row>
    <row r="280" spans="5:5" s="1" customFormat="1">
      <c r="E280" s="34"/>
    </row>
    <row r="281" spans="5:5" s="1" customFormat="1">
      <c r="E281" s="34"/>
    </row>
    <row r="282" spans="5:5" s="1" customFormat="1">
      <c r="E282" s="34"/>
    </row>
    <row r="283" spans="5:5" s="1" customFormat="1">
      <c r="E283" s="34"/>
    </row>
    <row r="284" spans="5:5" s="1" customFormat="1">
      <c r="E284" s="34"/>
    </row>
    <row r="285" spans="5:5" s="1" customFormat="1">
      <c r="E285" s="34"/>
    </row>
    <row r="286" spans="5:5" s="1" customFormat="1">
      <c r="E286" s="34"/>
    </row>
    <row r="287" spans="5:5" s="1" customFormat="1">
      <c r="E287" s="34"/>
    </row>
    <row r="288" spans="5:5" s="1" customFormat="1">
      <c r="E288" s="34"/>
    </row>
    <row r="289" spans="5:5" s="1" customFormat="1">
      <c r="E289" s="34"/>
    </row>
    <row r="290" spans="5:5" s="1" customFormat="1">
      <c r="E290" s="34"/>
    </row>
    <row r="291" spans="5:5" s="1" customFormat="1">
      <c r="E291" s="34"/>
    </row>
    <row r="292" spans="5:5" s="1" customFormat="1">
      <c r="E292" s="34"/>
    </row>
    <row r="293" spans="5:5" s="1" customFormat="1">
      <c r="E293" s="34"/>
    </row>
    <row r="294" spans="5:5" s="1" customFormat="1">
      <c r="E294" s="34"/>
    </row>
    <row r="295" spans="5:5" s="1" customFormat="1">
      <c r="E295" s="34"/>
    </row>
    <row r="296" spans="5:5" s="1" customFormat="1">
      <c r="E296" s="34"/>
    </row>
    <row r="297" spans="5:5" s="1" customFormat="1">
      <c r="E297" s="34"/>
    </row>
    <row r="298" spans="5:5" s="1" customFormat="1">
      <c r="E298" s="34"/>
    </row>
    <row r="299" spans="5:5" s="1" customFormat="1">
      <c r="E299" s="34"/>
    </row>
    <row r="300" spans="5:5" s="1" customFormat="1">
      <c r="E300" s="34"/>
    </row>
    <row r="301" spans="5:5" s="1" customFormat="1">
      <c r="E301" s="34"/>
    </row>
    <row r="302" spans="5:5" s="1" customFormat="1">
      <c r="E302" s="34"/>
    </row>
    <row r="303" spans="5:5" s="1" customFormat="1">
      <c r="E303" s="34"/>
    </row>
    <row r="304" spans="5:5" s="1" customFormat="1">
      <c r="E304" s="34"/>
    </row>
    <row r="305" spans="5:5" s="1" customFormat="1">
      <c r="E305" s="34"/>
    </row>
    <row r="306" spans="5:5" s="1" customFormat="1">
      <c r="E306" s="34"/>
    </row>
    <row r="307" spans="5:5" s="1" customFormat="1">
      <c r="E307" s="34"/>
    </row>
    <row r="308" spans="5:5" s="1" customFormat="1">
      <c r="E308" s="34"/>
    </row>
    <row r="309" spans="5:5" s="1" customFormat="1">
      <c r="E309" s="34"/>
    </row>
    <row r="310" spans="5:5" s="1" customFormat="1">
      <c r="E310" s="34"/>
    </row>
    <row r="311" spans="5:5" s="1" customFormat="1">
      <c r="E311" s="34"/>
    </row>
    <row r="312" spans="5:5" s="1" customFormat="1">
      <c r="E312" s="34"/>
    </row>
    <row r="313" spans="5:5" s="1" customFormat="1">
      <c r="E313" s="34"/>
    </row>
    <row r="314" spans="5:5" s="1" customFormat="1">
      <c r="E314" s="34"/>
    </row>
    <row r="315" spans="5:5" s="1" customFormat="1">
      <c r="E315" s="34"/>
    </row>
    <row r="316" spans="5:5" s="1" customFormat="1">
      <c r="E316" s="34"/>
    </row>
    <row r="317" spans="5:5" s="1" customFormat="1">
      <c r="E317" s="34"/>
    </row>
    <row r="318" spans="5:5" s="1" customFormat="1">
      <c r="E318" s="34"/>
    </row>
    <row r="319" spans="5:5" s="1" customFormat="1">
      <c r="E319" s="34"/>
    </row>
    <row r="320" spans="5:5" s="1" customFormat="1">
      <c r="E320" s="34"/>
    </row>
    <row r="321" spans="5:5" s="1" customFormat="1">
      <c r="E321" s="34"/>
    </row>
    <row r="322" spans="5:5" s="1" customFormat="1">
      <c r="E322" s="34"/>
    </row>
    <row r="323" spans="5:5" s="1" customFormat="1">
      <c r="E323" s="34"/>
    </row>
    <row r="324" spans="5:5" s="1" customFormat="1">
      <c r="E324" s="34"/>
    </row>
    <row r="325" spans="5:5" s="1" customFormat="1">
      <c r="E325" s="34"/>
    </row>
    <row r="326" spans="5:5" s="1" customFormat="1">
      <c r="E326" s="34"/>
    </row>
    <row r="327" spans="5:5" s="1" customFormat="1">
      <c r="E327" s="34"/>
    </row>
    <row r="328" spans="5:5" s="1" customFormat="1">
      <c r="E328" s="34"/>
    </row>
    <row r="329" spans="5:5" s="1" customFormat="1">
      <c r="E329" s="34"/>
    </row>
    <row r="330" spans="5:5" s="1" customFormat="1">
      <c r="E330" s="34"/>
    </row>
    <row r="331" spans="5:5" s="1" customFormat="1">
      <c r="E331" s="34"/>
    </row>
    <row r="332" spans="5:5" s="1" customFormat="1">
      <c r="E332" s="34"/>
    </row>
    <row r="333" spans="5:5" s="1" customFormat="1">
      <c r="E333" s="34"/>
    </row>
    <row r="334" spans="5:5" s="1" customFormat="1">
      <c r="E334" s="34"/>
    </row>
    <row r="335" spans="5:5" s="1" customFormat="1">
      <c r="E335" s="34"/>
    </row>
    <row r="336" spans="5:5" s="1" customFormat="1">
      <c r="E336" s="34"/>
    </row>
    <row r="337" spans="5:5" s="1" customFormat="1">
      <c r="E337" s="34"/>
    </row>
    <row r="338" spans="5:5" s="1" customFormat="1">
      <c r="E338" s="34"/>
    </row>
    <row r="339" spans="5:5" s="1" customFormat="1">
      <c r="E339" s="34"/>
    </row>
    <row r="340" spans="5:5" s="1" customFormat="1">
      <c r="E340" s="34"/>
    </row>
    <row r="341" spans="5:5" s="1" customFormat="1">
      <c r="E341" s="34"/>
    </row>
    <row r="342" spans="5:5" s="1" customFormat="1">
      <c r="E342" s="34"/>
    </row>
    <row r="343" spans="5:5" s="1" customFormat="1">
      <c r="E343" s="34"/>
    </row>
    <row r="344" spans="5:5" s="1" customFormat="1">
      <c r="E344" s="34"/>
    </row>
    <row r="345" spans="5:5" s="1" customFormat="1">
      <c r="E345" s="34"/>
    </row>
    <row r="346" spans="5:5" s="1" customFormat="1">
      <c r="E346" s="34"/>
    </row>
    <row r="347" spans="5:5" s="1" customFormat="1">
      <c r="E347" s="34"/>
    </row>
    <row r="348" spans="5:5" s="1" customFormat="1">
      <c r="E348" s="34"/>
    </row>
    <row r="349" spans="5:5" s="1" customFormat="1">
      <c r="E349" s="34"/>
    </row>
    <row r="350" spans="5:5" s="1" customFormat="1">
      <c r="E350" s="34"/>
    </row>
    <row r="351" spans="5:5" s="1" customFormat="1">
      <c r="E351" s="34"/>
    </row>
    <row r="352" spans="5:5" s="1" customFormat="1">
      <c r="E352" s="34"/>
    </row>
    <row r="353" spans="5:5" s="1" customFormat="1">
      <c r="E353" s="34"/>
    </row>
    <row r="354" spans="5:5" s="1" customFormat="1">
      <c r="E354" s="34"/>
    </row>
    <row r="355" spans="5:5" s="1" customFormat="1">
      <c r="E355" s="34"/>
    </row>
    <row r="356" spans="5:5" s="1" customFormat="1">
      <c r="E356" s="34"/>
    </row>
    <row r="357" spans="5:5" s="1" customFormat="1">
      <c r="E357" s="34"/>
    </row>
    <row r="358" spans="5:5" s="1" customFormat="1">
      <c r="E358" s="34"/>
    </row>
    <row r="359" spans="5:5" s="1" customFormat="1">
      <c r="E359" s="34"/>
    </row>
    <row r="360" spans="5:5" s="1" customFormat="1">
      <c r="E360" s="34"/>
    </row>
    <row r="361" spans="5:5" s="1" customFormat="1">
      <c r="E361" s="34"/>
    </row>
    <row r="362" spans="5:5" s="1" customFormat="1">
      <c r="E362" s="34"/>
    </row>
    <row r="363" spans="5:5" s="1" customFormat="1">
      <c r="E363" s="34"/>
    </row>
    <row r="364" spans="5:5" s="1" customFormat="1">
      <c r="E364" s="34"/>
    </row>
    <row r="365" spans="5:5" s="1" customFormat="1">
      <c r="E365" s="34"/>
    </row>
    <row r="366" spans="5:5" s="1" customFormat="1">
      <c r="E366" s="34"/>
    </row>
    <row r="367" spans="5:5" s="1" customFormat="1">
      <c r="E367" s="34"/>
    </row>
    <row r="368" spans="5:5" s="1" customFormat="1">
      <c r="E368" s="34"/>
    </row>
    <row r="369" spans="5:5" s="1" customFormat="1">
      <c r="E369" s="34"/>
    </row>
    <row r="370" spans="5:5" s="1" customFormat="1">
      <c r="E370" s="34"/>
    </row>
    <row r="371" spans="5:5" s="1" customFormat="1">
      <c r="E371" s="34"/>
    </row>
    <row r="372" spans="5:5" s="1" customFormat="1">
      <c r="E372" s="34"/>
    </row>
    <row r="373" spans="5:5" s="1" customFormat="1">
      <c r="E373" s="34"/>
    </row>
    <row r="374" spans="5:5" s="1" customFormat="1">
      <c r="E374" s="34"/>
    </row>
    <row r="375" spans="5:5" s="1" customFormat="1">
      <c r="E375" s="34"/>
    </row>
    <row r="376" spans="5:5" s="1" customFormat="1">
      <c r="E376" s="34"/>
    </row>
    <row r="377" spans="5:5" s="1" customFormat="1">
      <c r="E377" s="34"/>
    </row>
    <row r="378" spans="5:5" s="1" customFormat="1">
      <c r="E378" s="34"/>
    </row>
    <row r="379" spans="5:5" s="1" customFormat="1">
      <c r="E379" s="34"/>
    </row>
    <row r="380" spans="5:5" s="1" customFormat="1">
      <c r="E380" s="34"/>
    </row>
    <row r="381" spans="5:5" s="1" customFormat="1">
      <c r="E381" s="34"/>
    </row>
    <row r="382" spans="5:5" s="1" customFormat="1">
      <c r="E382" s="34"/>
    </row>
    <row r="383" spans="5:5" s="1" customFormat="1">
      <c r="E383" s="34"/>
    </row>
    <row r="384" spans="5:5" s="1" customFormat="1">
      <c r="E384" s="34"/>
    </row>
    <row r="385" spans="5:5" s="1" customFormat="1">
      <c r="E385" s="34"/>
    </row>
    <row r="386" spans="5:5" s="1" customFormat="1">
      <c r="E386" s="34"/>
    </row>
    <row r="387" spans="5:5" s="1" customFormat="1">
      <c r="E387" s="34"/>
    </row>
    <row r="388" spans="5:5" s="1" customFormat="1">
      <c r="E388" s="34"/>
    </row>
    <row r="389" spans="5:5" s="1" customFormat="1">
      <c r="E389" s="34"/>
    </row>
    <row r="390" spans="5:5" s="1" customFormat="1">
      <c r="E390" s="34"/>
    </row>
    <row r="391" spans="5:5" s="1" customFormat="1">
      <c r="E391" s="34"/>
    </row>
    <row r="392" spans="5:5" s="1" customFormat="1">
      <c r="E392" s="34"/>
    </row>
    <row r="393" spans="5:5" s="1" customFormat="1">
      <c r="E393" s="34"/>
    </row>
    <row r="394" spans="5:5" s="1" customFormat="1">
      <c r="E394" s="34"/>
    </row>
    <row r="395" spans="5:5" s="1" customFormat="1">
      <c r="E395" s="34"/>
    </row>
    <row r="396" spans="5:5" s="1" customFormat="1">
      <c r="E396" s="34"/>
    </row>
    <row r="397" spans="5:5" s="1" customFormat="1">
      <c r="E397" s="34"/>
    </row>
    <row r="398" spans="5:5" s="1" customFormat="1">
      <c r="E398" s="34"/>
    </row>
    <row r="399" spans="5:5" s="1" customFormat="1">
      <c r="E399" s="34"/>
    </row>
    <row r="400" spans="5:5" s="1" customFormat="1">
      <c r="E400" s="34"/>
    </row>
    <row r="401" spans="5:5" s="1" customFormat="1">
      <c r="E401" s="34"/>
    </row>
    <row r="402" spans="5:5" s="1" customFormat="1">
      <c r="E402" s="34"/>
    </row>
    <row r="403" spans="5:5" s="1" customFormat="1">
      <c r="E403" s="34"/>
    </row>
    <row r="404" spans="5:5" s="1" customFormat="1">
      <c r="E404" s="34"/>
    </row>
    <row r="405" spans="5:5" s="1" customFormat="1">
      <c r="E405" s="34"/>
    </row>
    <row r="406" spans="5:5" s="1" customFormat="1">
      <c r="E406" s="34"/>
    </row>
    <row r="407" spans="5:5" s="1" customFormat="1">
      <c r="E407" s="34"/>
    </row>
    <row r="408" spans="5:5" s="1" customFormat="1">
      <c r="E408" s="34"/>
    </row>
    <row r="409" spans="5:5" s="1" customFormat="1">
      <c r="E409" s="34"/>
    </row>
    <row r="410" spans="5:5" s="1" customFormat="1">
      <c r="E410" s="34"/>
    </row>
    <row r="411" spans="5:5" s="1" customFormat="1">
      <c r="E411" s="34"/>
    </row>
    <row r="412" spans="5:5" s="1" customFormat="1">
      <c r="E412" s="34"/>
    </row>
    <row r="413" spans="5:5" s="1" customFormat="1">
      <c r="E413" s="34"/>
    </row>
    <row r="414" spans="5:5" s="1" customFormat="1">
      <c r="E414" s="34"/>
    </row>
    <row r="415" spans="5:5" s="1" customFormat="1">
      <c r="E415" s="34"/>
    </row>
    <row r="416" spans="5:5" s="1" customFormat="1">
      <c r="E416" s="34"/>
    </row>
    <row r="417" spans="5:5" s="1" customFormat="1">
      <c r="E417" s="34"/>
    </row>
    <row r="418" spans="5:5" s="1" customFormat="1">
      <c r="E418" s="34"/>
    </row>
    <row r="419" spans="5:5" s="1" customFormat="1">
      <c r="E419" s="34"/>
    </row>
    <row r="420" spans="5:5" s="1" customFormat="1">
      <c r="E420" s="34"/>
    </row>
    <row r="421" spans="5:5" s="1" customFormat="1">
      <c r="E421" s="34"/>
    </row>
    <row r="422" spans="5:5" s="1" customFormat="1">
      <c r="E422" s="34"/>
    </row>
    <row r="423" spans="5:5" s="1" customFormat="1">
      <c r="E423" s="34"/>
    </row>
    <row r="424" spans="5:5" s="1" customFormat="1">
      <c r="E424" s="34"/>
    </row>
    <row r="425" spans="5:5" s="1" customFormat="1">
      <c r="E425" s="34"/>
    </row>
    <row r="426" spans="5:5" s="1" customFormat="1">
      <c r="E426" s="34"/>
    </row>
    <row r="427" spans="5:5" s="1" customFormat="1">
      <c r="E427" s="34"/>
    </row>
    <row r="428" spans="5:5" s="1" customFormat="1">
      <c r="E428" s="34"/>
    </row>
    <row r="429" spans="5:5" s="1" customFormat="1">
      <c r="E429" s="34"/>
    </row>
    <row r="430" spans="5:5" s="1" customFormat="1">
      <c r="E430" s="34"/>
    </row>
    <row r="431" spans="5:5" s="1" customFormat="1">
      <c r="E431" s="34"/>
    </row>
    <row r="432" spans="5:5" s="1" customFormat="1">
      <c r="E432" s="34"/>
    </row>
    <row r="433" spans="5:5" s="1" customFormat="1">
      <c r="E433" s="34"/>
    </row>
    <row r="434" spans="5:5" s="1" customFormat="1">
      <c r="E434" s="34"/>
    </row>
    <row r="435" spans="5:5" s="1" customFormat="1">
      <c r="E435" s="34"/>
    </row>
    <row r="436" spans="5:5" s="1" customFormat="1">
      <c r="E436" s="34"/>
    </row>
    <row r="437" spans="5:5" s="1" customFormat="1">
      <c r="E437" s="34"/>
    </row>
    <row r="438" spans="5:5" s="1" customFormat="1">
      <c r="E438" s="34"/>
    </row>
    <row r="439" spans="5:5" s="1" customFormat="1">
      <c r="E439" s="34"/>
    </row>
    <row r="440" spans="5:5" s="1" customFormat="1">
      <c r="E440" s="34"/>
    </row>
    <row r="441" spans="5:5" s="1" customFormat="1">
      <c r="E441" s="34"/>
    </row>
    <row r="442" spans="5:5" s="1" customFormat="1">
      <c r="E442" s="34"/>
    </row>
    <row r="443" spans="5:5" s="1" customFormat="1">
      <c r="E443" s="34"/>
    </row>
    <row r="444" spans="5:5" s="1" customFormat="1">
      <c r="E444" s="34"/>
    </row>
    <row r="445" spans="5:5" s="1" customFormat="1">
      <c r="E445" s="34"/>
    </row>
    <row r="446" spans="5:5" s="1" customFormat="1">
      <c r="E446" s="34"/>
    </row>
    <row r="447" spans="5:5" s="1" customFormat="1">
      <c r="E447" s="34"/>
    </row>
    <row r="448" spans="5:5" s="1" customFormat="1">
      <c r="E448" s="34"/>
    </row>
    <row r="449" spans="5:5" s="1" customFormat="1">
      <c r="E449" s="34"/>
    </row>
    <row r="450" spans="5:5" s="1" customFormat="1">
      <c r="E450" s="34"/>
    </row>
    <row r="451" spans="5:5" s="1" customFormat="1">
      <c r="E451" s="34"/>
    </row>
    <row r="452" spans="5:5" s="1" customFormat="1">
      <c r="E452" s="34"/>
    </row>
    <row r="453" spans="5:5" s="1" customFormat="1">
      <c r="E453" s="34"/>
    </row>
    <row r="454" spans="5:5" s="1" customFormat="1">
      <c r="E454" s="34"/>
    </row>
    <row r="455" spans="5:5" s="1" customFormat="1">
      <c r="E455" s="34"/>
    </row>
    <row r="456" spans="5:5" s="1" customFormat="1">
      <c r="E456" s="34"/>
    </row>
    <row r="457" spans="5:5" s="1" customFormat="1">
      <c r="E457" s="34"/>
    </row>
    <row r="458" spans="5:5" s="1" customFormat="1">
      <c r="E458" s="34"/>
    </row>
    <row r="459" spans="5:5" s="1" customFormat="1">
      <c r="E459" s="34"/>
    </row>
    <row r="460" spans="5:5" s="1" customFormat="1">
      <c r="E460" s="34"/>
    </row>
    <row r="461" spans="5:5" s="1" customFormat="1">
      <c r="E461" s="34"/>
    </row>
    <row r="462" spans="5:5" s="1" customFormat="1">
      <c r="E462" s="34"/>
    </row>
    <row r="463" spans="5:5" s="1" customFormat="1">
      <c r="E463" s="34"/>
    </row>
    <row r="464" spans="5:5" s="1" customFormat="1">
      <c r="E464" s="34"/>
    </row>
    <row r="465" spans="5:5" s="1" customFormat="1">
      <c r="E465" s="34"/>
    </row>
    <row r="466" spans="5:5" s="1" customFormat="1">
      <c r="E466" s="34"/>
    </row>
    <row r="467" spans="5:5" s="1" customFormat="1">
      <c r="E467" s="34"/>
    </row>
    <row r="468" spans="5:5" s="1" customFormat="1">
      <c r="E468" s="34"/>
    </row>
    <row r="469" spans="5:5" s="1" customFormat="1">
      <c r="E469" s="34"/>
    </row>
    <row r="470" spans="5:5" s="1" customFormat="1">
      <c r="E470" s="34"/>
    </row>
    <row r="471" spans="5:5" s="1" customFormat="1">
      <c r="E471" s="34"/>
    </row>
    <row r="472" spans="5:5" s="1" customFormat="1">
      <c r="E472" s="34"/>
    </row>
    <row r="473" spans="5:5" s="1" customFormat="1">
      <c r="E473" s="34"/>
    </row>
    <row r="474" spans="5:5" s="1" customFormat="1">
      <c r="E474" s="34"/>
    </row>
    <row r="475" spans="5:5" s="1" customFormat="1">
      <c r="E475" s="34"/>
    </row>
    <row r="476" spans="5:5" s="1" customFormat="1">
      <c r="E476" s="34"/>
    </row>
    <row r="477" spans="5:5" s="1" customFormat="1">
      <c r="E477" s="34"/>
    </row>
    <row r="478" spans="5:5" s="1" customFormat="1">
      <c r="E478" s="34"/>
    </row>
    <row r="479" spans="5:5" s="1" customFormat="1">
      <c r="E479" s="34"/>
    </row>
    <row r="480" spans="5:5" s="1" customFormat="1">
      <c r="E480" s="34"/>
    </row>
    <row r="481" spans="5:5" s="1" customFormat="1">
      <c r="E481" s="34"/>
    </row>
    <row r="482" spans="5:5" s="1" customFormat="1">
      <c r="E482" s="34"/>
    </row>
    <row r="483" spans="5:5" s="1" customFormat="1">
      <c r="E483" s="34"/>
    </row>
    <row r="484" spans="5:5" s="1" customFormat="1">
      <c r="E484" s="34"/>
    </row>
    <row r="485" spans="5:5" s="1" customFormat="1">
      <c r="E485" s="34"/>
    </row>
    <row r="486" spans="5:5" s="1" customFormat="1">
      <c r="E486" s="34"/>
    </row>
    <row r="487" spans="5:5" s="1" customFormat="1">
      <c r="E487" s="34"/>
    </row>
    <row r="488" spans="5:5" s="1" customFormat="1">
      <c r="E488" s="34"/>
    </row>
    <row r="489" spans="5:5" s="1" customFormat="1">
      <c r="E489" s="34"/>
    </row>
    <row r="490" spans="5:5" s="1" customFormat="1">
      <c r="E490" s="34"/>
    </row>
    <row r="491" spans="5:5" s="1" customFormat="1">
      <c r="E491" s="34"/>
    </row>
    <row r="492" spans="5:5" s="1" customFormat="1">
      <c r="E492" s="34"/>
    </row>
    <row r="493" spans="5:5" s="1" customFormat="1">
      <c r="E493" s="34"/>
    </row>
    <row r="494" spans="5:5" s="1" customFormat="1">
      <c r="E494" s="34"/>
    </row>
    <row r="495" spans="5:5" s="1" customFormat="1">
      <c r="E495" s="34"/>
    </row>
    <row r="496" spans="5:5" s="1" customFormat="1">
      <c r="E496" s="34"/>
    </row>
    <row r="497" spans="5:5" s="1" customFormat="1">
      <c r="E497" s="34"/>
    </row>
    <row r="498" spans="5:5" s="1" customFormat="1">
      <c r="E498" s="34"/>
    </row>
    <row r="499" spans="5:5" s="1" customFormat="1">
      <c r="E499" s="34"/>
    </row>
    <row r="500" spans="5:5" s="1" customFormat="1">
      <c r="E500" s="34"/>
    </row>
    <row r="501" spans="5:5" s="1" customFormat="1">
      <c r="E501" s="34"/>
    </row>
    <row r="502" spans="5:5" s="1" customFormat="1">
      <c r="E502" s="34"/>
    </row>
    <row r="503" spans="5:5" s="1" customFormat="1">
      <c r="E503" s="34"/>
    </row>
    <row r="504" spans="5:5" s="1" customFormat="1">
      <c r="E504" s="34"/>
    </row>
    <row r="505" spans="5:5" s="1" customFormat="1">
      <c r="E505" s="34"/>
    </row>
    <row r="506" spans="5:5" s="1" customFormat="1">
      <c r="E506" s="34"/>
    </row>
    <row r="507" spans="5:5" s="1" customFormat="1">
      <c r="E507" s="34"/>
    </row>
    <row r="508" spans="5:5" s="1" customFormat="1">
      <c r="E508" s="34"/>
    </row>
    <row r="509" spans="5:5" s="1" customFormat="1">
      <c r="E509" s="34"/>
    </row>
    <row r="510" spans="5:5" s="1" customFormat="1">
      <c r="E510" s="34"/>
    </row>
    <row r="511" spans="5:5" s="1" customFormat="1">
      <c r="E511" s="34"/>
    </row>
    <row r="512" spans="5:5" s="1" customFormat="1">
      <c r="E512" s="34"/>
    </row>
    <row r="513" spans="5:5" s="1" customFormat="1">
      <c r="E513" s="34"/>
    </row>
    <row r="514" spans="5:5" s="1" customFormat="1">
      <c r="E514" s="34"/>
    </row>
    <row r="515" spans="5:5" s="1" customFormat="1">
      <c r="E515" s="34"/>
    </row>
    <row r="516" spans="5:5" s="1" customFormat="1">
      <c r="E516" s="34"/>
    </row>
    <row r="517" spans="5:5" s="1" customFormat="1">
      <c r="E517" s="34"/>
    </row>
    <row r="518" spans="5:5" s="1" customFormat="1">
      <c r="E518" s="34"/>
    </row>
    <row r="519" spans="5:5" s="1" customFormat="1">
      <c r="E519" s="34"/>
    </row>
    <row r="520" spans="5:5" s="1" customFormat="1">
      <c r="E520" s="34"/>
    </row>
    <row r="521" spans="5:5" s="1" customFormat="1">
      <c r="E521" s="34"/>
    </row>
    <row r="522" spans="5:5" s="1" customFormat="1">
      <c r="E522" s="34"/>
    </row>
    <row r="523" spans="5:5" s="1" customFormat="1">
      <c r="E523" s="34"/>
    </row>
    <row r="524" spans="5:5" s="1" customFormat="1">
      <c r="E524" s="34"/>
    </row>
    <row r="525" spans="5:5" s="1" customFormat="1">
      <c r="E525" s="34"/>
    </row>
    <row r="526" spans="5:5" s="1" customFormat="1">
      <c r="E526" s="34"/>
    </row>
    <row r="527" spans="5:5" s="1" customFormat="1">
      <c r="E527" s="34"/>
    </row>
    <row r="528" spans="5:5" s="1" customFormat="1">
      <c r="E528" s="34"/>
    </row>
    <row r="529" spans="5:5" s="1" customFormat="1">
      <c r="E529" s="34"/>
    </row>
    <row r="530" spans="5:5" s="1" customFormat="1">
      <c r="E530" s="34"/>
    </row>
    <row r="531" spans="5:5" s="1" customFormat="1">
      <c r="E531" s="34"/>
    </row>
    <row r="532" spans="5:5" s="1" customFormat="1">
      <c r="E532" s="34"/>
    </row>
    <row r="533" spans="5:5" s="1" customFormat="1">
      <c r="E533" s="34"/>
    </row>
    <row r="534" spans="5:5" s="1" customFormat="1">
      <c r="E534" s="34"/>
    </row>
    <row r="535" spans="5:5" s="1" customFormat="1">
      <c r="E535" s="34"/>
    </row>
    <row r="536" spans="5:5" s="1" customFormat="1">
      <c r="E536" s="34"/>
    </row>
    <row r="537" spans="5:5" s="1" customFormat="1">
      <c r="E537" s="34"/>
    </row>
    <row r="538" spans="5:5" s="1" customFormat="1">
      <c r="E538" s="34"/>
    </row>
    <row r="539" spans="5:5" s="1" customFormat="1">
      <c r="E539" s="34"/>
    </row>
    <row r="540" spans="5:5" s="1" customFormat="1">
      <c r="E540" s="34"/>
    </row>
    <row r="541" spans="5:5" s="1" customFormat="1">
      <c r="E541" s="34"/>
    </row>
    <row r="542" spans="5:5" s="1" customFormat="1">
      <c r="E542" s="34"/>
    </row>
    <row r="543" spans="5:5" s="1" customFormat="1">
      <c r="E543" s="34"/>
    </row>
    <row r="544" spans="5:5" s="1" customFormat="1">
      <c r="E544" s="34"/>
    </row>
    <row r="545" spans="5:5" s="1" customFormat="1">
      <c r="E545" s="34"/>
    </row>
    <row r="546" spans="5:5" s="1" customFormat="1">
      <c r="E546" s="34"/>
    </row>
    <row r="547" spans="5:5" s="1" customFormat="1">
      <c r="E547" s="34"/>
    </row>
    <row r="548" spans="5:5" s="1" customFormat="1">
      <c r="E548" s="34"/>
    </row>
    <row r="549" spans="5:5" s="1" customFormat="1">
      <c r="E549" s="34"/>
    </row>
    <row r="550" spans="5:5" s="1" customFormat="1">
      <c r="E550" s="34"/>
    </row>
    <row r="551" spans="5:5" s="1" customFormat="1">
      <c r="E551" s="34"/>
    </row>
    <row r="552" spans="5:5" s="1" customFormat="1">
      <c r="E552" s="34"/>
    </row>
    <row r="553" spans="5:5" s="1" customFormat="1">
      <c r="E553" s="34"/>
    </row>
    <row r="554" spans="5:5" s="1" customFormat="1">
      <c r="E554" s="34"/>
    </row>
    <row r="555" spans="5:5" s="1" customFormat="1">
      <c r="E555" s="34"/>
    </row>
    <row r="556" spans="5:5" s="1" customFormat="1">
      <c r="E556" s="34"/>
    </row>
    <row r="557" spans="5:5" s="1" customFormat="1">
      <c r="E557" s="34"/>
    </row>
    <row r="558" spans="5:5" s="1" customFormat="1">
      <c r="E558" s="34"/>
    </row>
    <row r="559" spans="5:5" s="1" customFormat="1">
      <c r="E559" s="34"/>
    </row>
    <row r="560" spans="5:5" s="1" customFormat="1">
      <c r="E560" s="34"/>
    </row>
    <row r="561" spans="5:5" s="1" customFormat="1">
      <c r="E561" s="34"/>
    </row>
    <row r="562" spans="5:5" s="1" customFormat="1">
      <c r="E562" s="34"/>
    </row>
    <row r="563" spans="5:5" s="1" customFormat="1">
      <c r="E563" s="34"/>
    </row>
    <row r="564" spans="5:5" s="1" customFormat="1">
      <c r="E564" s="34"/>
    </row>
    <row r="565" spans="5:5" s="1" customFormat="1">
      <c r="E565" s="34"/>
    </row>
    <row r="566" spans="5:5" s="1" customFormat="1">
      <c r="E566" s="34"/>
    </row>
    <row r="567" spans="5:5" s="1" customFormat="1">
      <c r="E567" s="34"/>
    </row>
    <row r="568" spans="5:5" s="1" customFormat="1">
      <c r="E568" s="34"/>
    </row>
    <row r="569" spans="5:5" s="1" customFormat="1">
      <c r="E569" s="34"/>
    </row>
    <row r="570" spans="5:5" s="1" customFormat="1">
      <c r="E570" s="34"/>
    </row>
    <row r="571" spans="5:5" s="1" customFormat="1">
      <c r="E571" s="34"/>
    </row>
    <row r="572" spans="5:5" s="1" customFormat="1">
      <c r="E572" s="34"/>
    </row>
    <row r="573" spans="5:5" s="1" customFormat="1">
      <c r="E573" s="34"/>
    </row>
    <row r="574" spans="5:5" s="1" customFormat="1">
      <c r="E574" s="34"/>
    </row>
    <row r="575" spans="5:5" s="1" customFormat="1">
      <c r="E575" s="34"/>
    </row>
    <row r="576" spans="5:5" s="1" customFormat="1">
      <c r="E576" s="34"/>
    </row>
    <row r="577" spans="5:5" s="1" customFormat="1">
      <c r="E577" s="34"/>
    </row>
    <row r="578" spans="5:5" s="1" customFormat="1">
      <c r="E578" s="34"/>
    </row>
    <row r="579" spans="5:5" s="1" customFormat="1">
      <c r="E579" s="34"/>
    </row>
    <row r="580" spans="5:5" s="1" customFormat="1">
      <c r="E580" s="34"/>
    </row>
    <row r="581" spans="5:5" s="1" customFormat="1">
      <c r="E581" s="34"/>
    </row>
    <row r="582" spans="5:5" s="1" customFormat="1">
      <c r="E582" s="34"/>
    </row>
    <row r="583" spans="5:5" s="1" customFormat="1">
      <c r="E583" s="34"/>
    </row>
    <row r="584" spans="5:5" s="1" customFormat="1">
      <c r="E584" s="34"/>
    </row>
    <row r="585" spans="5:5" s="1" customFormat="1">
      <c r="E585" s="34"/>
    </row>
    <row r="586" spans="5:5" s="1" customFormat="1">
      <c r="E586" s="34"/>
    </row>
    <row r="587" spans="5:5" s="1" customFormat="1">
      <c r="E587" s="34"/>
    </row>
    <row r="588" spans="5:5" s="1" customFormat="1">
      <c r="E588" s="34"/>
    </row>
    <row r="589" spans="5:5" s="1" customFormat="1">
      <c r="E589" s="34"/>
    </row>
    <row r="590" spans="5:5" s="1" customFormat="1">
      <c r="E590" s="34"/>
    </row>
    <row r="591" spans="5:5" s="1" customFormat="1">
      <c r="E591" s="34"/>
    </row>
    <row r="592" spans="5:5" s="1" customFormat="1">
      <c r="E592" s="34"/>
    </row>
    <row r="593" spans="5:5" s="1" customFormat="1">
      <c r="E593" s="34"/>
    </row>
    <row r="594" spans="5:5" s="1" customFormat="1">
      <c r="E594" s="34"/>
    </row>
    <row r="595" spans="5:5" s="1" customFormat="1">
      <c r="E595" s="34"/>
    </row>
    <row r="596" spans="5:5" s="1" customFormat="1">
      <c r="E596" s="34"/>
    </row>
    <row r="597" spans="5:5" s="1" customFormat="1">
      <c r="E597" s="34"/>
    </row>
    <row r="598" spans="5:5" s="1" customFormat="1">
      <c r="E598" s="34"/>
    </row>
    <row r="599" spans="5:5" s="1" customFormat="1">
      <c r="E599" s="34"/>
    </row>
    <row r="600" spans="5:5" s="1" customFormat="1">
      <c r="E600" s="34"/>
    </row>
    <row r="601" spans="5:5" s="1" customFormat="1">
      <c r="E601" s="34"/>
    </row>
    <row r="602" spans="5:5" s="1" customFormat="1">
      <c r="E602" s="34"/>
    </row>
    <row r="603" spans="5:5" s="1" customFormat="1">
      <c r="E603" s="34"/>
    </row>
    <row r="604" spans="5:5" s="1" customFormat="1">
      <c r="E604" s="34"/>
    </row>
    <row r="605" spans="5:5" s="1" customFormat="1">
      <c r="E605" s="34"/>
    </row>
    <row r="606" spans="5:5" s="1" customFormat="1">
      <c r="E606" s="34"/>
    </row>
    <row r="607" spans="5:5" s="1" customFormat="1">
      <c r="E607" s="34"/>
    </row>
    <row r="608" spans="5:5" s="1" customFormat="1">
      <c r="E608" s="34"/>
    </row>
    <row r="609" spans="5:5" s="1" customFormat="1">
      <c r="E609" s="34"/>
    </row>
    <row r="610" spans="5:5" s="1" customFormat="1">
      <c r="E610" s="34"/>
    </row>
    <row r="611" spans="5:5" s="1" customFormat="1">
      <c r="E611" s="34"/>
    </row>
    <row r="612" spans="5:5" s="1" customFormat="1">
      <c r="E612" s="34"/>
    </row>
    <row r="613" spans="5:5" s="1" customFormat="1">
      <c r="E613" s="34"/>
    </row>
    <row r="614" spans="5:5" s="1" customFormat="1">
      <c r="E614" s="34"/>
    </row>
    <row r="615" spans="5:5" s="1" customFormat="1">
      <c r="E615" s="34"/>
    </row>
    <row r="616" spans="5:5" s="1" customFormat="1">
      <c r="E616" s="34"/>
    </row>
    <row r="617" spans="5:5" s="1" customFormat="1">
      <c r="E617" s="34"/>
    </row>
    <row r="618" spans="5:5" s="1" customFormat="1">
      <c r="E618" s="34"/>
    </row>
    <row r="619" spans="5:5" s="1" customFormat="1">
      <c r="E619" s="34"/>
    </row>
    <row r="620" spans="5:5" s="1" customFormat="1">
      <c r="E620" s="34"/>
    </row>
    <row r="621" spans="5:5" s="1" customFormat="1">
      <c r="E621" s="34"/>
    </row>
    <row r="622" spans="5:5" s="1" customFormat="1">
      <c r="E622" s="34"/>
    </row>
    <row r="623" spans="5:5" s="1" customFormat="1">
      <c r="E623" s="34"/>
    </row>
    <row r="624" spans="5:5" s="1" customFormat="1">
      <c r="E624" s="34"/>
    </row>
    <row r="625" spans="5:5" s="1" customFormat="1">
      <c r="E625" s="34"/>
    </row>
    <row r="626" spans="5:5" s="1" customFormat="1">
      <c r="E626" s="34"/>
    </row>
    <row r="627" spans="5:5" s="1" customFormat="1">
      <c r="E627" s="34"/>
    </row>
    <row r="628" spans="5:5" s="1" customFormat="1">
      <c r="E628" s="34"/>
    </row>
    <row r="629" spans="5:5" s="1" customFormat="1">
      <c r="E629" s="34"/>
    </row>
    <row r="630" spans="5:5" s="1" customFormat="1">
      <c r="E630" s="34"/>
    </row>
    <row r="631" spans="5:5" s="1" customFormat="1">
      <c r="E631" s="34"/>
    </row>
    <row r="632" spans="5:5" s="1" customFormat="1">
      <c r="E632" s="34"/>
    </row>
    <row r="633" spans="5:5" s="1" customFormat="1">
      <c r="E633" s="34"/>
    </row>
    <row r="634" spans="5:5" s="1" customFormat="1">
      <c r="E634" s="34"/>
    </row>
    <row r="635" spans="5:5" s="1" customFormat="1">
      <c r="E635" s="34"/>
    </row>
    <row r="636" spans="5:5" s="1" customFormat="1">
      <c r="E636" s="34"/>
    </row>
    <row r="637" spans="5:5" s="1" customFormat="1">
      <c r="E637" s="34"/>
    </row>
    <row r="638" spans="5:5" s="1" customFormat="1">
      <c r="E638" s="34"/>
    </row>
    <row r="639" spans="5:5" s="1" customFormat="1">
      <c r="E639" s="34"/>
    </row>
    <row r="640" spans="5:5" s="1" customFormat="1">
      <c r="E640" s="34"/>
    </row>
    <row r="641" spans="5:5" s="1" customFormat="1">
      <c r="E641" s="34"/>
    </row>
    <row r="642" spans="5:5" s="1" customFormat="1">
      <c r="E642" s="34"/>
    </row>
    <row r="643" spans="5:5" s="1" customFormat="1">
      <c r="E643" s="34"/>
    </row>
    <row r="644" spans="5:5" s="1" customFormat="1">
      <c r="E644" s="34"/>
    </row>
    <row r="645" spans="5:5" s="1" customFormat="1">
      <c r="E645" s="34"/>
    </row>
    <row r="646" spans="5:5" s="1" customFormat="1">
      <c r="E646" s="34"/>
    </row>
    <row r="647" spans="5:5" s="1" customFormat="1">
      <c r="E647" s="34"/>
    </row>
    <row r="648" spans="5:5" s="1" customFormat="1">
      <c r="E648" s="34"/>
    </row>
    <row r="649" spans="5:5" s="1" customFormat="1">
      <c r="E649" s="34"/>
    </row>
    <row r="650" spans="5:5" s="1" customFormat="1">
      <c r="E650" s="34"/>
    </row>
    <row r="651" spans="5:5" s="1" customFormat="1">
      <c r="E651" s="34"/>
    </row>
    <row r="652" spans="5:5" s="1" customFormat="1">
      <c r="E652" s="34"/>
    </row>
    <row r="653" spans="5:5" s="1" customFormat="1">
      <c r="E653" s="34"/>
    </row>
    <row r="654" spans="5:5" s="1" customFormat="1">
      <c r="E654" s="34"/>
    </row>
    <row r="655" spans="5:5" s="1" customFormat="1">
      <c r="E655" s="34"/>
    </row>
    <row r="656" spans="5:5" s="1" customFormat="1">
      <c r="E656" s="34"/>
    </row>
    <row r="657" spans="5:5" s="1" customFormat="1">
      <c r="E657" s="34"/>
    </row>
    <row r="658" spans="5:5" s="1" customFormat="1">
      <c r="E658" s="34"/>
    </row>
    <row r="659" spans="5:5" s="1" customFormat="1">
      <c r="E659" s="34"/>
    </row>
    <row r="660" spans="5:5" s="1" customFormat="1">
      <c r="E660" s="34"/>
    </row>
    <row r="661" spans="5:5" s="1" customFormat="1">
      <c r="E661" s="34"/>
    </row>
    <row r="662" spans="5:5" s="1" customFormat="1">
      <c r="E662" s="34"/>
    </row>
    <row r="663" spans="5:5" s="1" customFormat="1">
      <c r="E663" s="34"/>
    </row>
    <row r="664" spans="5:5" s="1" customFormat="1">
      <c r="E664" s="34"/>
    </row>
    <row r="665" spans="5:5" s="1" customFormat="1">
      <c r="E665" s="34"/>
    </row>
    <row r="666" spans="5:5" s="1" customFormat="1">
      <c r="E666" s="34"/>
    </row>
    <row r="667" spans="5:5" s="1" customFormat="1">
      <c r="E667" s="34"/>
    </row>
    <row r="668" spans="5:5" s="1" customFormat="1">
      <c r="E668" s="34"/>
    </row>
    <row r="669" spans="5:5" s="1" customFormat="1">
      <c r="E669" s="34"/>
    </row>
    <row r="670" spans="5:5" s="1" customFormat="1">
      <c r="E670" s="34"/>
    </row>
    <row r="671" spans="5:5" s="1" customFormat="1">
      <c r="E671" s="34"/>
    </row>
    <row r="672" spans="5:5" s="1" customFormat="1">
      <c r="E672" s="34"/>
    </row>
    <row r="673" spans="5:5" s="1" customFormat="1">
      <c r="E673" s="34"/>
    </row>
    <row r="674" spans="5:5" s="1" customFormat="1">
      <c r="E674" s="34"/>
    </row>
    <row r="675" spans="5:5" s="1" customFormat="1">
      <c r="E675" s="34"/>
    </row>
    <row r="676" spans="5:5" s="1" customFormat="1">
      <c r="E676" s="34"/>
    </row>
    <row r="677" spans="5:5" s="1" customFormat="1">
      <c r="E677" s="34"/>
    </row>
    <row r="678" spans="5:5" s="1" customFormat="1">
      <c r="E678" s="34"/>
    </row>
    <row r="679" spans="5:5" s="1" customFormat="1">
      <c r="E679" s="34"/>
    </row>
    <row r="680" spans="5:5" s="1" customFormat="1">
      <c r="E680" s="34"/>
    </row>
    <row r="681" spans="5:5" s="1" customFormat="1">
      <c r="E681" s="34"/>
    </row>
    <row r="682" spans="5:5" s="1" customFormat="1">
      <c r="E682" s="34"/>
    </row>
    <row r="683" spans="5:5" s="1" customFormat="1">
      <c r="E683" s="34"/>
    </row>
    <row r="684" spans="5:5" s="1" customFormat="1">
      <c r="E684" s="34"/>
    </row>
    <row r="685" spans="5:5" s="1" customFormat="1">
      <c r="E685" s="34"/>
    </row>
    <row r="686" spans="5:5" s="1" customFormat="1">
      <c r="E686" s="34"/>
    </row>
    <row r="687" spans="5:5" s="1" customFormat="1">
      <c r="E687" s="34"/>
    </row>
    <row r="688" spans="5:5" s="1" customFormat="1">
      <c r="E688" s="34"/>
    </row>
    <row r="689" spans="5:5" s="1" customFormat="1">
      <c r="E689" s="34"/>
    </row>
    <row r="690" spans="5:5" s="1" customFormat="1">
      <c r="E690" s="34"/>
    </row>
    <row r="691" spans="5:5" s="1" customFormat="1">
      <c r="E691" s="34"/>
    </row>
    <row r="692" spans="5:5" s="1" customFormat="1">
      <c r="E692" s="34"/>
    </row>
    <row r="693" spans="5:5" s="1" customFormat="1">
      <c r="E693" s="34"/>
    </row>
    <row r="694" spans="5:5" s="1" customFormat="1">
      <c r="E694" s="34"/>
    </row>
    <row r="695" spans="5:5" s="1" customFormat="1">
      <c r="E695" s="34"/>
    </row>
    <row r="696" spans="5:5" s="1" customFormat="1">
      <c r="E696" s="34"/>
    </row>
    <row r="697" spans="5:5" s="1" customFormat="1">
      <c r="E697" s="34"/>
    </row>
    <row r="698" spans="5:5" s="1" customFormat="1">
      <c r="E698" s="34"/>
    </row>
    <row r="699" spans="5:5" s="1" customFormat="1">
      <c r="E699" s="34"/>
    </row>
    <row r="700" spans="5:5" s="1" customFormat="1">
      <c r="E700" s="34"/>
    </row>
    <row r="701" spans="5:5" s="1" customFormat="1">
      <c r="E701" s="34"/>
    </row>
    <row r="702" spans="5:5" s="1" customFormat="1">
      <c r="E702" s="34"/>
    </row>
    <row r="703" spans="5:5" s="1" customFormat="1">
      <c r="E703" s="34"/>
    </row>
    <row r="704" spans="5:5" s="1" customFormat="1">
      <c r="E704" s="34"/>
    </row>
    <row r="705" spans="5:5" s="1" customFormat="1">
      <c r="E705" s="34"/>
    </row>
    <row r="706" spans="5:5" s="1" customFormat="1">
      <c r="E706" s="34"/>
    </row>
    <row r="707" spans="5:5" s="1" customFormat="1">
      <c r="E707" s="34"/>
    </row>
    <row r="708" spans="5:5" s="1" customFormat="1">
      <c r="E708" s="34"/>
    </row>
    <row r="709" spans="5:5" s="1" customFormat="1">
      <c r="E709" s="34"/>
    </row>
    <row r="710" spans="5:5" s="1" customFormat="1">
      <c r="E710" s="34"/>
    </row>
    <row r="711" spans="5:5" s="1" customFormat="1">
      <c r="E711" s="34"/>
    </row>
    <row r="712" spans="5:5" s="1" customFormat="1">
      <c r="E712" s="34"/>
    </row>
    <row r="713" spans="5:5" s="1" customFormat="1">
      <c r="E713" s="34"/>
    </row>
    <row r="714" spans="5:5" s="1" customFormat="1">
      <c r="E714" s="34"/>
    </row>
    <row r="715" spans="5:5" s="1" customFormat="1">
      <c r="E715" s="34"/>
    </row>
    <row r="716" spans="5:5" s="1" customFormat="1">
      <c r="E716" s="34"/>
    </row>
    <row r="717" spans="5:5" s="1" customFormat="1">
      <c r="E717" s="34"/>
    </row>
    <row r="718" spans="5:5" s="1" customFormat="1">
      <c r="E718" s="34"/>
    </row>
  </sheetData>
  <mergeCells count="37">
    <mergeCell ref="C16:E16"/>
    <mergeCell ref="C24:E24"/>
    <mergeCell ref="C25:E25"/>
    <mergeCell ref="B2:E2"/>
    <mergeCell ref="B14:E14"/>
    <mergeCell ref="C17:E17"/>
    <mergeCell ref="C18:E18"/>
    <mergeCell ref="C19:E19"/>
    <mergeCell ref="C27:E27"/>
    <mergeCell ref="C28:E28"/>
    <mergeCell ref="C29:E29"/>
    <mergeCell ref="C32:E32"/>
    <mergeCell ref="C20:E20"/>
    <mergeCell ref="C21:E21"/>
    <mergeCell ref="C26:E26"/>
    <mergeCell ref="C60:E60"/>
    <mergeCell ref="C61:E61"/>
    <mergeCell ref="C52:E52"/>
    <mergeCell ref="C53:E53"/>
    <mergeCell ref="C45:E45"/>
    <mergeCell ref="C48:E48"/>
    <mergeCell ref="C49:E49"/>
    <mergeCell ref="C50:E50"/>
    <mergeCell ref="C51:E51"/>
    <mergeCell ref="C57:E57"/>
    <mergeCell ref="C58:E58"/>
    <mergeCell ref="C59:E59"/>
    <mergeCell ref="C40:E40"/>
    <mergeCell ref="C41:E41"/>
    <mergeCell ref="C42:E42"/>
    <mergeCell ref="C43:E43"/>
    <mergeCell ref="C44:E44"/>
    <mergeCell ref="C33:E33"/>
    <mergeCell ref="C34:E34"/>
    <mergeCell ref="C35:E35"/>
    <mergeCell ref="C36:E36"/>
    <mergeCell ref="C37:E37"/>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2:S43"/>
  <sheetViews>
    <sheetView showGridLines="0" zoomScale="70" zoomScaleNormal="70" workbookViewId="0">
      <selection activeCell="K11" sqref="K11:P11"/>
    </sheetView>
  </sheetViews>
  <sheetFormatPr baseColWidth="10"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78"/>
      <c r="C3" s="79"/>
      <c r="D3" s="79"/>
      <c r="E3" s="79"/>
      <c r="F3" s="79"/>
      <c r="G3" s="79"/>
      <c r="H3" s="79"/>
      <c r="I3" s="80"/>
    </row>
    <row r="4" spans="2:19">
      <c r="B4" s="591" t="s">
        <v>428</v>
      </c>
      <c r="C4" s="592"/>
      <c r="D4" s="592"/>
      <c r="E4" s="593" t="s">
        <v>429</v>
      </c>
      <c r="F4" s="593"/>
      <c r="G4" s="593"/>
      <c r="H4" s="593"/>
      <c r="I4" s="594"/>
      <c r="Q4" s="595" t="s">
        <v>430</v>
      </c>
      <c r="R4" s="595"/>
    </row>
    <row r="5" spans="2:19">
      <c r="B5" s="591"/>
      <c r="C5" s="592"/>
      <c r="D5" s="592"/>
      <c r="E5" s="593"/>
      <c r="F5" s="593"/>
      <c r="G5" s="593"/>
      <c r="H5" s="593"/>
      <c r="I5" s="594"/>
      <c r="Q5" s="595"/>
      <c r="R5" s="595"/>
    </row>
    <row r="6" spans="2:19">
      <c r="B6" s="591"/>
      <c r="C6" s="592"/>
      <c r="D6" s="592"/>
      <c r="E6" s="593"/>
      <c r="F6" s="593"/>
      <c r="G6" s="593"/>
      <c r="H6" s="593"/>
      <c r="I6" s="594"/>
      <c r="Q6" s="595"/>
      <c r="R6" s="595"/>
    </row>
    <row r="7" spans="2:19" ht="15.75" thickBot="1">
      <c r="B7" s="81"/>
      <c r="I7" s="82"/>
    </row>
    <row r="8" spans="2:19" ht="62.25" customHeight="1" thickBot="1">
      <c r="B8" s="596" t="s">
        <v>375</v>
      </c>
      <c r="C8" s="597"/>
      <c r="D8" s="43" t="s">
        <v>431</v>
      </c>
      <c r="E8" s="44">
        <v>5</v>
      </c>
      <c r="F8" s="44">
        <v>10</v>
      </c>
      <c r="G8" s="44">
        <v>15</v>
      </c>
      <c r="H8" s="44">
        <v>20</v>
      </c>
      <c r="I8" s="83">
        <v>25</v>
      </c>
      <c r="K8" s="598" t="s">
        <v>432</v>
      </c>
      <c r="L8" s="599"/>
      <c r="M8" s="599"/>
      <c r="N8" s="599"/>
      <c r="O8" s="599"/>
      <c r="P8" s="600"/>
      <c r="Q8" s="601" t="s">
        <v>433</v>
      </c>
      <c r="R8" s="601"/>
      <c r="S8" s="9" t="s">
        <v>434</v>
      </c>
    </row>
    <row r="9" spans="2:19" ht="62.25" customHeight="1" thickBot="1">
      <c r="B9" s="596"/>
      <c r="C9" s="597"/>
      <c r="D9" s="43" t="s">
        <v>435</v>
      </c>
      <c r="E9" s="45">
        <v>4</v>
      </c>
      <c r="F9" s="45">
        <v>8</v>
      </c>
      <c r="G9" s="44">
        <v>12</v>
      </c>
      <c r="H9" s="44">
        <v>16</v>
      </c>
      <c r="I9" s="83">
        <v>20</v>
      </c>
      <c r="K9" s="602" t="s">
        <v>436</v>
      </c>
      <c r="L9" s="603"/>
      <c r="M9" s="603"/>
      <c r="N9" s="603"/>
      <c r="O9" s="603"/>
      <c r="P9" s="603"/>
      <c r="Q9" s="604" t="s">
        <v>437</v>
      </c>
      <c r="R9" s="605"/>
      <c r="S9" s="9" t="s">
        <v>370</v>
      </c>
    </row>
    <row r="10" spans="2:19" ht="62.25" customHeight="1" thickBot="1">
      <c r="B10" s="596"/>
      <c r="C10" s="597"/>
      <c r="D10" s="43" t="s">
        <v>438</v>
      </c>
      <c r="E10" s="45">
        <v>3</v>
      </c>
      <c r="F10" s="45">
        <v>6</v>
      </c>
      <c r="G10" s="45">
        <v>9</v>
      </c>
      <c r="H10" s="44">
        <v>12</v>
      </c>
      <c r="I10" s="83">
        <v>15</v>
      </c>
      <c r="K10" s="606" t="s">
        <v>399</v>
      </c>
      <c r="L10" s="607"/>
      <c r="M10" s="607"/>
      <c r="N10" s="607"/>
      <c r="O10" s="607"/>
      <c r="P10" s="607"/>
      <c r="Q10" s="601" t="s">
        <v>439</v>
      </c>
      <c r="R10" s="601"/>
      <c r="S10" s="9" t="s">
        <v>440</v>
      </c>
    </row>
    <row r="11" spans="2:19" ht="62.25" customHeight="1">
      <c r="B11" s="596"/>
      <c r="C11" s="597"/>
      <c r="D11" s="43" t="s">
        <v>441</v>
      </c>
      <c r="E11" s="46">
        <v>2</v>
      </c>
      <c r="F11" s="45">
        <v>4</v>
      </c>
      <c r="G11" s="45">
        <v>6</v>
      </c>
      <c r="H11" s="44">
        <v>8</v>
      </c>
      <c r="I11" s="83">
        <v>10</v>
      </c>
      <c r="K11" s="608" t="s">
        <v>442</v>
      </c>
      <c r="L11" s="609"/>
      <c r="M11" s="609"/>
      <c r="N11" s="609"/>
      <c r="O11" s="609"/>
      <c r="P11" s="609"/>
      <c r="Q11" s="601" t="s">
        <v>369</v>
      </c>
      <c r="R11" s="610"/>
      <c r="S11" s="9" t="s">
        <v>369</v>
      </c>
    </row>
    <row r="12" spans="2:19" ht="62.25" customHeight="1">
      <c r="B12" s="596"/>
      <c r="C12" s="597"/>
      <c r="D12" s="43" t="s">
        <v>443</v>
      </c>
      <c r="E12" s="46">
        <v>1</v>
      </c>
      <c r="F12" s="46">
        <v>2</v>
      </c>
      <c r="G12" s="45">
        <v>3</v>
      </c>
      <c r="H12" s="44">
        <v>4</v>
      </c>
      <c r="I12" s="83">
        <v>5</v>
      </c>
    </row>
    <row r="13" spans="2:19" ht="62.25" customHeight="1" thickBot="1">
      <c r="B13" s="84"/>
      <c r="C13" s="589" t="s">
        <v>444</v>
      </c>
      <c r="D13" s="590"/>
      <c r="E13" s="85" t="s">
        <v>445</v>
      </c>
      <c r="F13" s="85" t="s">
        <v>446</v>
      </c>
      <c r="G13" s="85" t="s">
        <v>447</v>
      </c>
      <c r="H13" s="85" t="s">
        <v>448</v>
      </c>
      <c r="I13" s="86" t="s">
        <v>449</v>
      </c>
    </row>
    <row r="17" spans="4:6">
      <c r="D17" s="9"/>
      <c r="E17" s="9"/>
      <c r="F17" s="9"/>
    </row>
    <row r="18" spans="4:6" ht="15.75">
      <c r="D18" s="14" t="s">
        <v>450</v>
      </c>
      <c r="E18" s="87" t="s">
        <v>442</v>
      </c>
      <c r="F18" s="87">
        <v>1</v>
      </c>
    </row>
    <row r="19" spans="4:6">
      <c r="D19" s="14" t="s">
        <v>451</v>
      </c>
      <c r="E19" s="14" t="s">
        <v>442</v>
      </c>
      <c r="F19" s="14">
        <v>2</v>
      </c>
    </row>
    <row r="20" spans="4:6">
      <c r="D20" s="14" t="s">
        <v>452</v>
      </c>
      <c r="E20" s="14" t="s">
        <v>399</v>
      </c>
      <c r="F20" s="14">
        <v>2</v>
      </c>
    </row>
    <row r="21" spans="4:6">
      <c r="D21" s="14" t="s">
        <v>453</v>
      </c>
      <c r="E21" s="14" t="s">
        <v>454</v>
      </c>
      <c r="F21" s="14">
        <v>3</v>
      </c>
    </row>
    <row r="22" spans="4:6">
      <c r="D22" s="14" t="s">
        <v>455</v>
      </c>
      <c r="E22" s="14" t="s">
        <v>432</v>
      </c>
      <c r="F22" s="14">
        <v>4</v>
      </c>
    </row>
    <row r="23" spans="4:6">
      <c r="D23" s="14" t="s">
        <v>456</v>
      </c>
      <c r="E23" s="14" t="s">
        <v>442</v>
      </c>
      <c r="F23" s="14">
        <v>1</v>
      </c>
    </row>
    <row r="24" spans="4:6">
      <c r="D24" s="14" t="s">
        <v>457</v>
      </c>
      <c r="E24" s="14" t="s">
        <v>399</v>
      </c>
      <c r="F24" s="14">
        <v>2</v>
      </c>
    </row>
    <row r="25" spans="4:6">
      <c r="D25" s="14" t="s">
        <v>458</v>
      </c>
      <c r="E25" s="14" t="s">
        <v>399</v>
      </c>
      <c r="F25" s="14">
        <v>2</v>
      </c>
    </row>
    <row r="26" spans="4:6">
      <c r="D26" s="14" t="s">
        <v>459</v>
      </c>
      <c r="E26" s="14" t="s">
        <v>436</v>
      </c>
      <c r="F26" s="14">
        <v>3</v>
      </c>
    </row>
    <row r="27" spans="4:6">
      <c r="D27" s="14" t="s">
        <v>460</v>
      </c>
      <c r="E27" s="14" t="s">
        <v>432</v>
      </c>
      <c r="F27" s="14">
        <v>4</v>
      </c>
    </row>
    <row r="28" spans="4:6">
      <c r="D28" s="14" t="s">
        <v>461</v>
      </c>
      <c r="E28" s="14" t="s">
        <v>399</v>
      </c>
      <c r="F28" s="14">
        <v>2</v>
      </c>
    </row>
    <row r="29" spans="4:6">
      <c r="D29" s="14" t="s">
        <v>462</v>
      </c>
      <c r="E29" s="14" t="s">
        <v>399</v>
      </c>
      <c r="F29" s="14">
        <v>2</v>
      </c>
    </row>
    <row r="30" spans="4:6">
      <c r="D30" s="14" t="s">
        <v>463</v>
      </c>
      <c r="E30" s="14" t="s">
        <v>399</v>
      </c>
      <c r="F30" s="14">
        <v>2</v>
      </c>
    </row>
    <row r="31" spans="4:6">
      <c r="D31" s="14" t="s">
        <v>464</v>
      </c>
      <c r="E31" s="14" t="s">
        <v>436</v>
      </c>
      <c r="F31" s="14">
        <v>3</v>
      </c>
    </row>
    <row r="32" spans="4:6">
      <c r="D32" s="14" t="s">
        <v>465</v>
      </c>
      <c r="E32" s="14" t="s">
        <v>432</v>
      </c>
      <c r="F32" s="14">
        <v>4</v>
      </c>
    </row>
    <row r="33" spans="4:6">
      <c r="D33" s="14" t="s">
        <v>466</v>
      </c>
      <c r="E33" s="14" t="s">
        <v>399</v>
      </c>
      <c r="F33" s="14">
        <v>2</v>
      </c>
    </row>
    <row r="34" spans="4:6">
      <c r="D34" s="14" t="s">
        <v>467</v>
      </c>
      <c r="E34" s="14" t="s">
        <v>399</v>
      </c>
      <c r="F34" s="14">
        <v>2</v>
      </c>
    </row>
    <row r="35" spans="4:6">
      <c r="D35" s="14" t="s">
        <v>468</v>
      </c>
      <c r="E35" s="14" t="s">
        <v>436</v>
      </c>
      <c r="F35" s="14">
        <v>3</v>
      </c>
    </row>
    <row r="36" spans="4:6">
      <c r="D36" s="14" t="s">
        <v>469</v>
      </c>
      <c r="E36" s="14" t="s">
        <v>436</v>
      </c>
      <c r="F36" s="14">
        <v>3</v>
      </c>
    </row>
    <row r="37" spans="4:6">
      <c r="D37" s="14" t="s">
        <v>470</v>
      </c>
      <c r="E37" s="14" t="s">
        <v>432</v>
      </c>
      <c r="F37" s="14">
        <v>4</v>
      </c>
    </row>
    <row r="38" spans="4:6">
      <c r="D38" s="14" t="s">
        <v>471</v>
      </c>
      <c r="E38" s="14" t="s">
        <v>436</v>
      </c>
      <c r="F38" s="14">
        <v>3</v>
      </c>
    </row>
    <row r="39" spans="4:6">
      <c r="D39" s="14" t="s">
        <v>472</v>
      </c>
      <c r="E39" s="14" t="s">
        <v>436</v>
      </c>
      <c r="F39" s="14">
        <v>3</v>
      </c>
    </row>
    <row r="40" spans="4:6">
      <c r="D40" s="14" t="s">
        <v>473</v>
      </c>
      <c r="E40" s="14" t="s">
        <v>436</v>
      </c>
      <c r="F40" s="14">
        <v>3</v>
      </c>
    </row>
    <row r="41" spans="4:6">
      <c r="D41" s="14" t="s">
        <v>474</v>
      </c>
      <c r="E41" s="14" t="s">
        <v>436</v>
      </c>
      <c r="F41" s="14">
        <v>3</v>
      </c>
    </row>
    <row r="42" spans="4:6">
      <c r="D42" s="14" t="s">
        <v>475</v>
      </c>
      <c r="E42" s="14" t="s">
        <v>432</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JK78"/>
  <sheetViews>
    <sheetView showGridLines="0" zoomScale="80" zoomScaleNormal="80" workbookViewId="0">
      <selection activeCell="M19" sqref="M19:M28"/>
    </sheetView>
  </sheetViews>
  <sheetFormatPr baseColWidth="10"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48.855468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54"/>
      <c r="B1" s="254"/>
      <c r="C1" s="639"/>
      <c r="D1" s="639"/>
      <c r="E1" s="639"/>
      <c r="F1" s="639"/>
      <c r="G1" s="639"/>
      <c r="H1" s="639"/>
      <c r="I1" s="639"/>
      <c r="J1" s="639"/>
      <c r="K1" s="639"/>
      <c r="L1" s="640"/>
      <c r="M1" s="641"/>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54"/>
      <c r="B2" s="254"/>
      <c r="C2" s="639"/>
      <c r="D2" s="639"/>
      <c r="E2" s="639"/>
      <c r="F2" s="639"/>
      <c r="G2" s="639"/>
      <c r="H2" s="639"/>
      <c r="I2" s="639"/>
      <c r="J2" s="639"/>
      <c r="K2" s="639"/>
      <c r="L2" s="640"/>
      <c r="M2" s="641"/>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500" t="s">
        <v>233</v>
      </c>
      <c r="B3" s="500"/>
      <c r="C3" s="580" t="s">
        <v>5</v>
      </c>
      <c r="D3" s="580"/>
      <c r="E3" s="580"/>
      <c r="F3" s="580"/>
      <c r="G3" s="580"/>
      <c r="H3" s="580"/>
      <c r="I3" s="580"/>
      <c r="J3" s="580"/>
      <c r="K3" s="580"/>
      <c r="L3" s="580"/>
      <c r="M3" s="58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500" t="s">
        <v>234</v>
      </c>
      <c r="B4" s="500"/>
      <c r="C4" s="579" t="s">
        <v>476</v>
      </c>
      <c r="D4" s="579"/>
      <c r="E4" s="579"/>
      <c r="F4" s="579"/>
      <c r="G4" s="579"/>
      <c r="H4" s="579"/>
      <c r="I4" s="579"/>
      <c r="J4" s="579"/>
      <c r="K4" s="579"/>
      <c r="L4" s="579"/>
      <c r="M4" s="579"/>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500" t="s">
        <v>236</v>
      </c>
      <c r="B5" s="500"/>
      <c r="C5" s="496" t="s">
        <v>237</v>
      </c>
      <c r="D5" s="637"/>
      <c r="E5" s="637"/>
      <c r="F5" s="637"/>
      <c r="G5" s="637"/>
      <c r="H5" s="637"/>
      <c r="I5" s="637"/>
      <c r="J5" s="637"/>
      <c r="K5" s="637"/>
      <c r="L5" s="637"/>
      <c r="M5" s="638"/>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652" t="s">
        <v>477</v>
      </c>
      <c r="B6" s="653"/>
      <c r="C6" s="654"/>
      <c r="D6" s="631" t="s">
        <v>478</v>
      </c>
      <c r="E6" s="631"/>
      <c r="F6" s="631"/>
      <c r="G6" s="636" t="s">
        <v>479</v>
      </c>
      <c r="H6" s="647" t="s">
        <v>480</v>
      </c>
      <c r="I6" s="649" t="s">
        <v>481</v>
      </c>
      <c r="J6" s="650"/>
      <c r="K6" s="649" t="s">
        <v>482</v>
      </c>
      <c r="L6" s="650"/>
      <c r="M6" s="651" t="s">
        <v>483</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38</v>
      </c>
      <c r="B7" s="27" t="s">
        <v>175</v>
      </c>
      <c r="C7" s="27" t="s">
        <v>177</v>
      </c>
      <c r="D7" s="20" t="s">
        <v>187</v>
      </c>
      <c r="E7" s="20" t="s">
        <v>484</v>
      </c>
      <c r="F7" s="20" t="s">
        <v>485</v>
      </c>
      <c r="G7" s="636"/>
      <c r="H7" s="648"/>
      <c r="I7" s="21" t="s">
        <v>486</v>
      </c>
      <c r="J7" s="21" t="s">
        <v>487</v>
      </c>
      <c r="K7" s="21" t="s">
        <v>488</v>
      </c>
      <c r="L7" s="21" t="s">
        <v>489</v>
      </c>
      <c r="M7" s="651"/>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642"/>
      <c r="B8" s="643"/>
      <c r="C8" s="643"/>
      <c r="D8" s="643"/>
      <c r="E8" s="643"/>
      <c r="F8" s="643"/>
      <c r="G8" s="643"/>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644">
        <f>'7- Mapa Final'!A10</f>
        <v>1</v>
      </c>
      <c r="B9" s="633" t="str">
        <f>'7- Mapa Final'!B10</f>
        <v xml:space="preserve">Incumplimiento de los requisitos legales del SG-SST </v>
      </c>
      <c r="C9" s="633" t="str">
        <f>'7- Mapa Final'!C10</f>
        <v>No implementar dentro de los tiempos legales el SGST o implementarlo en forma parcial</v>
      </c>
      <c r="D9" s="634" t="str">
        <f>'7- Mapa Final'!J10</f>
        <v>Muy Baja - 1</v>
      </c>
      <c r="E9" s="635" t="str">
        <f>'7- Mapa Final'!K10</f>
        <v>Menor - 2</v>
      </c>
      <c r="F9" s="645" t="str">
        <f>'7- Mapa Final'!M10</f>
        <v>Bajo - 2</v>
      </c>
      <c r="G9" s="467" t="s">
        <v>369</v>
      </c>
      <c r="H9" s="646"/>
      <c r="I9" s="646"/>
      <c r="J9" s="646" t="s">
        <v>490</v>
      </c>
      <c r="K9" s="612">
        <v>45658</v>
      </c>
      <c r="L9" s="612">
        <v>45747</v>
      </c>
      <c r="M9" s="632" t="s">
        <v>491</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627"/>
      <c r="B10" s="614"/>
      <c r="C10" s="614"/>
      <c r="D10" s="616"/>
      <c r="E10" s="618"/>
      <c r="F10" s="619"/>
      <c r="G10" s="468"/>
      <c r="H10" s="613"/>
      <c r="I10" s="613"/>
      <c r="J10" s="613"/>
      <c r="K10" s="613"/>
      <c r="L10" s="613"/>
      <c r="M10" s="621"/>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627"/>
      <c r="B11" s="614"/>
      <c r="C11" s="614"/>
      <c r="D11" s="616"/>
      <c r="E11" s="618"/>
      <c r="F11" s="619"/>
      <c r="G11" s="468"/>
      <c r="H11" s="613"/>
      <c r="I11" s="613"/>
      <c r="J11" s="613"/>
      <c r="K11" s="613"/>
      <c r="L11" s="613"/>
      <c r="M11" s="621"/>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627"/>
      <c r="B12" s="614"/>
      <c r="C12" s="614"/>
      <c r="D12" s="616"/>
      <c r="E12" s="618"/>
      <c r="F12" s="619"/>
      <c r="G12" s="468"/>
      <c r="H12" s="613"/>
      <c r="I12" s="613"/>
      <c r="J12" s="613"/>
      <c r="K12" s="613"/>
      <c r="L12" s="613"/>
      <c r="M12" s="621"/>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627"/>
      <c r="B13" s="614"/>
      <c r="C13" s="614"/>
      <c r="D13" s="616"/>
      <c r="E13" s="618"/>
      <c r="F13" s="619"/>
      <c r="G13" s="468"/>
      <c r="H13" s="613"/>
      <c r="I13" s="613"/>
      <c r="J13" s="613"/>
      <c r="K13" s="613"/>
      <c r="L13" s="613"/>
      <c r="M13" s="621"/>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627"/>
      <c r="B14" s="614"/>
      <c r="C14" s="614"/>
      <c r="D14" s="616"/>
      <c r="E14" s="618"/>
      <c r="F14" s="619"/>
      <c r="G14" s="468"/>
      <c r="H14" s="613"/>
      <c r="I14" s="613"/>
      <c r="J14" s="613"/>
      <c r="K14" s="613"/>
      <c r="L14" s="613"/>
      <c r="M14" s="621"/>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627"/>
      <c r="B15" s="614"/>
      <c r="C15" s="614"/>
      <c r="D15" s="616"/>
      <c r="E15" s="618"/>
      <c r="F15" s="619"/>
      <c r="G15" s="468"/>
      <c r="H15" s="613"/>
      <c r="I15" s="613"/>
      <c r="J15" s="613"/>
      <c r="K15" s="613"/>
      <c r="L15" s="613"/>
      <c r="M15" s="621"/>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627"/>
      <c r="B16" s="614"/>
      <c r="C16" s="614"/>
      <c r="D16" s="616"/>
      <c r="E16" s="618"/>
      <c r="F16" s="619"/>
      <c r="G16" s="468"/>
      <c r="H16" s="613"/>
      <c r="I16" s="613"/>
      <c r="J16" s="613"/>
      <c r="K16" s="613"/>
      <c r="L16" s="613"/>
      <c r="M16" s="621"/>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627"/>
      <c r="B17" s="614"/>
      <c r="C17" s="614"/>
      <c r="D17" s="616"/>
      <c r="E17" s="618"/>
      <c r="F17" s="619"/>
      <c r="G17" s="468"/>
      <c r="H17" s="613"/>
      <c r="I17" s="613"/>
      <c r="J17" s="613"/>
      <c r="K17" s="613"/>
      <c r="L17" s="613"/>
      <c r="M17" s="621"/>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627"/>
      <c r="B18" s="614"/>
      <c r="C18" s="614"/>
      <c r="D18" s="616"/>
      <c r="E18" s="618"/>
      <c r="F18" s="619"/>
      <c r="G18" s="468"/>
      <c r="H18" s="613"/>
      <c r="I18" s="613"/>
      <c r="J18" s="613"/>
      <c r="K18" s="613"/>
      <c r="L18" s="613"/>
      <c r="M18" s="621"/>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 r="A19" s="627">
        <f>'7- Mapa Final'!A20</f>
        <v>2</v>
      </c>
      <c r="B19" s="614" t="str">
        <f>'7- Mapa Final'!B20</f>
        <v>Incumplimiento Plan Trabajo de SG-SST</v>
      </c>
      <c r="C19" s="614" t="str">
        <f>'7- Mapa Final'!C20</f>
        <v>Posibilidad de incumplimiento de las metas establecidas por omisión en la ejecución de actividades del plan anual de SST.</v>
      </c>
      <c r="D19" s="615" t="str">
        <f>'7- Mapa Final'!J20</f>
        <v>Muy Baja - 1</v>
      </c>
      <c r="E19" s="617" t="str">
        <f>'7- Mapa Final'!K20</f>
        <v>Menor - 2</v>
      </c>
      <c r="F19" s="619" t="str">
        <f>'7- Mapa Final'!M20</f>
        <v>Bajo - 2</v>
      </c>
      <c r="G19" s="468" t="s">
        <v>369</v>
      </c>
      <c r="H19" s="613"/>
      <c r="I19" s="613"/>
      <c r="J19" s="613" t="s">
        <v>490</v>
      </c>
      <c r="K19" s="612">
        <v>45658</v>
      </c>
      <c r="L19" s="612">
        <v>45747</v>
      </c>
      <c r="M19" s="632" t="s">
        <v>492</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627"/>
      <c r="B20" s="614"/>
      <c r="C20" s="614"/>
      <c r="D20" s="616"/>
      <c r="E20" s="618"/>
      <c r="F20" s="619"/>
      <c r="G20" s="468"/>
      <c r="H20" s="613"/>
      <c r="I20" s="613"/>
      <c r="J20" s="613"/>
      <c r="K20" s="613"/>
      <c r="L20" s="613"/>
      <c r="M20" s="621"/>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627"/>
      <c r="B21" s="614"/>
      <c r="C21" s="614"/>
      <c r="D21" s="616"/>
      <c r="E21" s="618"/>
      <c r="F21" s="619"/>
      <c r="G21" s="468"/>
      <c r="H21" s="613"/>
      <c r="I21" s="613"/>
      <c r="J21" s="613"/>
      <c r="K21" s="613"/>
      <c r="L21" s="613"/>
      <c r="M21" s="621"/>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627"/>
      <c r="B22" s="614"/>
      <c r="C22" s="614"/>
      <c r="D22" s="616"/>
      <c r="E22" s="618"/>
      <c r="F22" s="619"/>
      <c r="G22" s="468"/>
      <c r="H22" s="613"/>
      <c r="I22" s="613"/>
      <c r="J22" s="613"/>
      <c r="K22" s="613"/>
      <c r="L22" s="613"/>
      <c r="M22" s="621"/>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627"/>
      <c r="B23" s="614"/>
      <c r="C23" s="614"/>
      <c r="D23" s="616"/>
      <c r="E23" s="618"/>
      <c r="F23" s="619"/>
      <c r="G23" s="468"/>
      <c r="H23" s="613"/>
      <c r="I23" s="613"/>
      <c r="J23" s="613"/>
      <c r="K23" s="613"/>
      <c r="L23" s="613"/>
      <c r="M23" s="621"/>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627"/>
      <c r="B24" s="614"/>
      <c r="C24" s="614"/>
      <c r="D24" s="616"/>
      <c r="E24" s="618"/>
      <c r="F24" s="619"/>
      <c r="G24" s="468"/>
      <c r="H24" s="613"/>
      <c r="I24" s="613"/>
      <c r="J24" s="613"/>
      <c r="K24" s="613"/>
      <c r="L24" s="613"/>
      <c r="M24" s="621"/>
      <c r="N24" s="26"/>
      <c r="O24" s="26"/>
    </row>
    <row r="25" spans="1:169">
      <c r="A25" s="627"/>
      <c r="B25" s="614"/>
      <c r="C25" s="614"/>
      <c r="D25" s="616"/>
      <c r="E25" s="618"/>
      <c r="F25" s="619"/>
      <c r="G25" s="468"/>
      <c r="H25" s="613"/>
      <c r="I25" s="613"/>
      <c r="J25" s="613"/>
      <c r="K25" s="613"/>
      <c r="L25" s="613"/>
      <c r="M25" s="621"/>
      <c r="N25" s="26"/>
      <c r="O25" s="26"/>
    </row>
    <row r="26" spans="1:169">
      <c r="A26" s="627"/>
      <c r="B26" s="614"/>
      <c r="C26" s="614"/>
      <c r="D26" s="616"/>
      <c r="E26" s="618"/>
      <c r="F26" s="619"/>
      <c r="G26" s="468"/>
      <c r="H26" s="613"/>
      <c r="I26" s="613"/>
      <c r="J26" s="613"/>
      <c r="K26" s="613"/>
      <c r="L26" s="613"/>
      <c r="M26" s="621"/>
      <c r="N26" s="26"/>
      <c r="O26" s="26"/>
    </row>
    <row r="27" spans="1:169">
      <c r="A27" s="627"/>
      <c r="B27" s="614"/>
      <c r="C27" s="614"/>
      <c r="D27" s="616"/>
      <c r="E27" s="618"/>
      <c r="F27" s="619"/>
      <c r="G27" s="468"/>
      <c r="H27" s="613"/>
      <c r="I27" s="613"/>
      <c r="J27" s="613"/>
      <c r="K27" s="613"/>
      <c r="L27" s="613"/>
      <c r="M27" s="621"/>
      <c r="N27" s="26"/>
      <c r="O27" s="26"/>
    </row>
    <row r="28" spans="1:169" ht="15.75" thickBot="1">
      <c r="A28" s="627"/>
      <c r="B28" s="614"/>
      <c r="C28" s="614"/>
      <c r="D28" s="616"/>
      <c r="E28" s="618"/>
      <c r="F28" s="619"/>
      <c r="G28" s="468"/>
      <c r="H28" s="613"/>
      <c r="I28" s="613"/>
      <c r="J28" s="613"/>
      <c r="K28" s="613"/>
      <c r="L28" s="613"/>
      <c r="M28" s="621"/>
      <c r="N28" s="26"/>
      <c r="O28" s="26"/>
    </row>
    <row r="29" spans="1:169" s="18" customFormat="1" ht="12.75" customHeight="1">
      <c r="A29" s="627">
        <f>'7- Mapa Final'!A30</f>
        <v>3</v>
      </c>
      <c r="B29" s="614" t="str">
        <f>'7- Mapa Final'!B30</f>
        <v xml:space="preserve">Aumento de Accidentes de trabajo y enfermedades laborales o salud pública </v>
      </c>
      <c r="C29" s="614" t="str">
        <f>'7- Mapa Final'!C30</f>
        <v>Accidentes de trabajo leves, graves y mortales y afectaciones a la salud durante las actividades de los servidores judiciales
Afectación a la salud de la población judicial y ambiental de la entidad  debido al contagio por virus y/o pandemias</v>
      </c>
      <c r="D29" s="615" t="str">
        <f>'7- Mapa Final'!J30</f>
        <v>Muy Baja - 1</v>
      </c>
      <c r="E29" s="617" t="str">
        <f>'7- Mapa Final'!K30</f>
        <v>Menor - 2</v>
      </c>
      <c r="F29" s="619" t="str">
        <f>'7- Mapa Final'!M30</f>
        <v>Bajo - 2</v>
      </c>
      <c r="G29" s="468" t="s">
        <v>369</v>
      </c>
      <c r="H29" s="613"/>
      <c r="I29" s="613"/>
      <c r="J29" s="613" t="s">
        <v>490</v>
      </c>
      <c r="K29" s="612">
        <v>45658</v>
      </c>
      <c r="L29" s="612">
        <v>45747</v>
      </c>
      <c r="M29" s="621" t="s">
        <v>493</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627"/>
      <c r="B30" s="614"/>
      <c r="C30" s="614"/>
      <c r="D30" s="616"/>
      <c r="E30" s="618"/>
      <c r="F30" s="619"/>
      <c r="G30" s="468"/>
      <c r="H30" s="613"/>
      <c r="I30" s="613"/>
      <c r="J30" s="613"/>
      <c r="K30" s="613"/>
      <c r="L30" s="613"/>
      <c r="M30" s="621"/>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627"/>
      <c r="B31" s="614"/>
      <c r="C31" s="614"/>
      <c r="D31" s="616"/>
      <c r="E31" s="618"/>
      <c r="F31" s="619"/>
      <c r="G31" s="468"/>
      <c r="H31" s="613"/>
      <c r="I31" s="613"/>
      <c r="J31" s="613"/>
      <c r="K31" s="613"/>
      <c r="L31" s="613"/>
      <c r="M31" s="621"/>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627"/>
      <c r="B32" s="614"/>
      <c r="C32" s="614"/>
      <c r="D32" s="616"/>
      <c r="E32" s="618"/>
      <c r="F32" s="619"/>
      <c r="G32" s="468"/>
      <c r="H32" s="613"/>
      <c r="I32" s="613"/>
      <c r="J32" s="613"/>
      <c r="K32" s="613"/>
      <c r="L32" s="613"/>
      <c r="M32" s="621"/>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627"/>
      <c r="B33" s="614"/>
      <c r="C33" s="614"/>
      <c r="D33" s="616"/>
      <c r="E33" s="618"/>
      <c r="F33" s="619"/>
      <c r="G33" s="468"/>
      <c r="H33" s="613"/>
      <c r="I33" s="613"/>
      <c r="J33" s="613"/>
      <c r="K33" s="613"/>
      <c r="L33" s="613"/>
      <c r="M33" s="621"/>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627"/>
      <c r="B34" s="614"/>
      <c r="C34" s="614"/>
      <c r="D34" s="616"/>
      <c r="E34" s="618"/>
      <c r="F34" s="619"/>
      <c r="G34" s="468"/>
      <c r="H34" s="613"/>
      <c r="I34" s="613"/>
      <c r="J34" s="613"/>
      <c r="K34" s="613"/>
      <c r="L34" s="613"/>
      <c r="M34" s="621"/>
      <c r="N34" s="26"/>
      <c r="O34" s="26"/>
    </row>
    <row r="35" spans="1:169">
      <c r="A35" s="627"/>
      <c r="B35" s="614"/>
      <c r="C35" s="614"/>
      <c r="D35" s="616"/>
      <c r="E35" s="618"/>
      <c r="F35" s="619"/>
      <c r="G35" s="468"/>
      <c r="H35" s="613"/>
      <c r="I35" s="613"/>
      <c r="J35" s="613"/>
      <c r="K35" s="613"/>
      <c r="L35" s="613"/>
      <c r="M35" s="621"/>
      <c r="N35" s="26"/>
      <c r="O35" s="26"/>
    </row>
    <row r="36" spans="1:169">
      <c r="A36" s="627"/>
      <c r="B36" s="614"/>
      <c r="C36" s="614"/>
      <c r="D36" s="616"/>
      <c r="E36" s="618"/>
      <c r="F36" s="619"/>
      <c r="G36" s="468"/>
      <c r="H36" s="613"/>
      <c r="I36" s="613"/>
      <c r="J36" s="613"/>
      <c r="K36" s="613"/>
      <c r="L36" s="613"/>
      <c r="M36" s="621"/>
      <c r="N36" s="26"/>
      <c r="O36" s="26"/>
    </row>
    <row r="37" spans="1:169">
      <c r="A37" s="627"/>
      <c r="B37" s="614"/>
      <c r="C37" s="614"/>
      <c r="D37" s="616"/>
      <c r="E37" s="618"/>
      <c r="F37" s="619"/>
      <c r="G37" s="468"/>
      <c r="H37" s="613"/>
      <c r="I37" s="613"/>
      <c r="J37" s="613"/>
      <c r="K37" s="613"/>
      <c r="L37" s="613"/>
      <c r="M37" s="621"/>
      <c r="N37" s="26"/>
      <c r="O37" s="26"/>
    </row>
    <row r="38" spans="1:169" ht="15.75" thickBot="1">
      <c r="A38" s="627"/>
      <c r="B38" s="614"/>
      <c r="C38" s="614"/>
      <c r="D38" s="616"/>
      <c r="E38" s="618"/>
      <c r="F38" s="619"/>
      <c r="G38" s="468"/>
      <c r="H38" s="613"/>
      <c r="I38" s="613"/>
      <c r="J38" s="613"/>
      <c r="K38" s="613"/>
      <c r="L38" s="613"/>
      <c r="M38" s="621"/>
      <c r="N38" s="26"/>
      <c r="O38" s="26"/>
    </row>
    <row r="39" spans="1:169" s="18" customFormat="1" ht="12.75" customHeight="1">
      <c r="A39" s="627">
        <f>'7- Mapa Final'!A40</f>
        <v>6</v>
      </c>
      <c r="B39" s="614" t="str">
        <f>'7- Mapa Final'!B40</f>
        <v>Incumplimiento en las afiliaciones al Sistema General de Seguridad Social</v>
      </c>
      <c r="C39" s="614" t="str">
        <f>'7- Mapa Final'!C40</f>
        <v xml:space="preserve">No realizar afiliaciones a EPS, ARL, Caja de Compensación Familiar y Fondos de pensiones </v>
      </c>
      <c r="D39" s="615" t="str">
        <f>'7- Mapa Final'!J40</f>
        <v>Muy Baja - 1</v>
      </c>
      <c r="E39" s="617" t="str">
        <f>'7- Mapa Final'!K40</f>
        <v>Menor - 2</v>
      </c>
      <c r="F39" s="619" t="str">
        <f>'7- Mapa Final'!M40</f>
        <v>Bajo - 2</v>
      </c>
      <c r="G39" s="468" t="s">
        <v>369</v>
      </c>
      <c r="H39" s="613"/>
      <c r="I39" s="613"/>
      <c r="J39" s="613" t="s">
        <v>490</v>
      </c>
      <c r="K39" s="612">
        <v>45658</v>
      </c>
      <c r="L39" s="612">
        <v>45747</v>
      </c>
      <c r="M39" s="621" t="s">
        <v>494</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627"/>
      <c r="B40" s="614"/>
      <c r="C40" s="614"/>
      <c r="D40" s="616"/>
      <c r="E40" s="618"/>
      <c r="F40" s="619"/>
      <c r="G40" s="468"/>
      <c r="H40" s="613"/>
      <c r="I40" s="613"/>
      <c r="J40" s="613"/>
      <c r="K40" s="613"/>
      <c r="L40" s="613"/>
      <c r="M40" s="621"/>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627"/>
      <c r="B41" s="614"/>
      <c r="C41" s="614"/>
      <c r="D41" s="616"/>
      <c r="E41" s="618"/>
      <c r="F41" s="619"/>
      <c r="G41" s="468"/>
      <c r="H41" s="613"/>
      <c r="I41" s="613"/>
      <c r="J41" s="613"/>
      <c r="K41" s="613"/>
      <c r="L41" s="613"/>
      <c r="M41" s="621"/>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627"/>
      <c r="B42" s="614"/>
      <c r="C42" s="614"/>
      <c r="D42" s="616"/>
      <c r="E42" s="618"/>
      <c r="F42" s="619"/>
      <c r="G42" s="468"/>
      <c r="H42" s="613"/>
      <c r="I42" s="613"/>
      <c r="J42" s="613"/>
      <c r="K42" s="613"/>
      <c r="L42" s="613"/>
      <c r="M42" s="621"/>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627"/>
      <c r="B43" s="614"/>
      <c r="C43" s="614"/>
      <c r="D43" s="616"/>
      <c r="E43" s="618"/>
      <c r="F43" s="619"/>
      <c r="G43" s="468"/>
      <c r="H43" s="613"/>
      <c r="I43" s="613"/>
      <c r="J43" s="613"/>
      <c r="K43" s="613"/>
      <c r="L43" s="613"/>
      <c r="M43" s="621"/>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627"/>
      <c r="B44" s="614"/>
      <c r="C44" s="614"/>
      <c r="D44" s="616"/>
      <c r="E44" s="618"/>
      <c r="F44" s="619"/>
      <c r="G44" s="468"/>
      <c r="H44" s="613"/>
      <c r="I44" s="613"/>
      <c r="J44" s="613"/>
      <c r="K44" s="613"/>
      <c r="L44" s="613"/>
      <c r="M44" s="621"/>
      <c r="N44" s="26"/>
      <c r="O44" s="26"/>
    </row>
    <row r="45" spans="1:169">
      <c r="A45" s="627"/>
      <c r="B45" s="614"/>
      <c r="C45" s="614"/>
      <c r="D45" s="616"/>
      <c r="E45" s="618"/>
      <c r="F45" s="619"/>
      <c r="G45" s="468"/>
      <c r="H45" s="613"/>
      <c r="I45" s="613"/>
      <c r="J45" s="613"/>
      <c r="K45" s="613"/>
      <c r="L45" s="613"/>
      <c r="M45" s="621"/>
      <c r="N45" s="26"/>
      <c r="O45" s="26"/>
    </row>
    <row r="46" spans="1:169">
      <c r="A46" s="627"/>
      <c r="B46" s="614"/>
      <c r="C46" s="614"/>
      <c r="D46" s="616"/>
      <c r="E46" s="618"/>
      <c r="F46" s="619"/>
      <c r="G46" s="468"/>
      <c r="H46" s="613"/>
      <c r="I46" s="613"/>
      <c r="J46" s="613"/>
      <c r="K46" s="613"/>
      <c r="L46" s="613"/>
      <c r="M46" s="621"/>
      <c r="N46" s="26"/>
      <c r="O46" s="26"/>
    </row>
    <row r="47" spans="1:169">
      <c r="A47" s="627"/>
      <c r="B47" s="614"/>
      <c r="C47" s="614"/>
      <c r="D47" s="616"/>
      <c r="E47" s="618"/>
      <c r="F47" s="619"/>
      <c r="G47" s="468"/>
      <c r="H47" s="613"/>
      <c r="I47" s="613"/>
      <c r="J47" s="613"/>
      <c r="K47" s="613"/>
      <c r="L47" s="613"/>
      <c r="M47" s="621"/>
      <c r="N47" s="26"/>
      <c r="O47" s="26"/>
    </row>
    <row r="48" spans="1:169" ht="15.75" thickBot="1">
      <c r="A48" s="627"/>
      <c r="B48" s="614"/>
      <c r="C48" s="614"/>
      <c r="D48" s="616"/>
      <c r="E48" s="618"/>
      <c r="F48" s="619"/>
      <c r="G48" s="468"/>
      <c r="H48" s="630"/>
      <c r="I48" s="630"/>
      <c r="J48" s="630"/>
      <c r="K48" s="613"/>
      <c r="L48" s="613"/>
      <c r="M48" s="621"/>
      <c r="N48" s="26"/>
      <c r="O48" s="26"/>
    </row>
    <row r="49" spans="1:169" ht="15" customHeight="1">
      <c r="A49" s="627">
        <f>'7- Mapa Final'!A50</f>
        <v>7</v>
      </c>
      <c r="B49" s="614" t="str">
        <f>'7- Mapa Final'!B50</f>
        <v>Corrupción</v>
      </c>
      <c r="C49" s="614" t="str">
        <f>'7- Mapa Final'!C50</f>
        <v>Posibilidad de actos indebidos de  los servidores judiciales debido a  la carencia en transparencia, ética y valores</v>
      </c>
      <c r="D49" s="615" t="str">
        <f>'7- Mapa Final'!J50</f>
        <v>Muy Baja - 1</v>
      </c>
      <c r="E49" s="617" t="str">
        <f>'7- Mapa Final'!K50</f>
        <v>Mayor - 4</v>
      </c>
      <c r="F49" s="619" t="str">
        <f>'7- Mapa Final'!M50</f>
        <v>Alto  - 4</v>
      </c>
      <c r="G49" s="620" t="s">
        <v>370</v>
      </c>
      <c r="H49" s="629" t="s">
        <v>495</v>
      </c>
      <c r="I49" s="611"/>
      <c r="J49" s="611" t="s">
        <v>490</v>
      </c>
      <c r="K49" s="612">
        <v>45658</v>
      </c>
      <c r="L49" s="612">
        <v>45747</v>
      </c>
      <c r="M49" s="628" t="s">
        <v>496</v>
      </c>
      <c r="N49" s="26"/>
      <c r="O49" s="26"/>
    </row>
    <row r="50" spans="1:169">
      <c r="A50" s="627"/>
      <c r="B50" s="614"/>
      <c r="C50" s="614"/>
      <c r="D50" s="616"/>
      <c r="E50" s="618"/>
      <c r="F50" s="619"/>
      <c r="G50" s="620"/>
      <c r="H50" s="611"/>
      <c r="I50" s="611"/>
      <c r="J50" s="611"/>
      <c r="K50" s="613"/>
      <c r="L50" s="613"/>
      <c r="M50" s="628"/>
      <c r="N50" s="26"/>
      <c r="O50" s="26"/>
    </row>
    <row r="51" spans="1:169">
      <c r="A51" s="627"/>
      <c r="B51" s="614"/>
      <c r="C51" s="614"/>
      <c r="D51" s="616"/>
      <c r="E51" s="618"/>
      <c r="F51" s="619"/>
      <c r="G51" s="620"/>
      <c r="H51" s="611"/>
      <c r="I51" s="611"/>
      <c r="J51" s="611"/>
      <c r="K51" s="613"/>
      <c r="L51" s="613"/>
      <c r="M51" s="628"/>
      <c r="N51" s="26"/>
      <c r="O51" s="26"/>
    </row>
    <row r="52" spans="1:169">
      <c r="A52" s="627"/>
      <c r="B52" s="614"/>
      <c r="C52" s="614"/>
      <c r="D52" s="616"/>
      <c r="E52" s="618"/>
      <c r="F52" s="619"/>
      <c r="G52" s="620"/>
      <c r="H52" s="611"/>
      <c r="I52" s="611"/>
      <c r="J52" s="611"/>
      <c r="K52" s="613"/>
      <c r="L52" s="613"/>
      <c r="M52" s="628"/>
      <c r="N52" s="26"/>
      <c r="O52" s="26"/>
    </row>
    <row r="53" spans="1:169">
      <c r="A53" s="627"/>
      <c r="B53" s="614"/>
      <c r="C53" s="614"/>
      <c r="D53" s="616"/>
      <c r="E53" s="618"/>
      <c r="F53" s="619"/>
      <c r="G53" s="620"/>
      <c r="H53" s="611"/>
      <c r="I53" s="611"/>
      <c r="J53" s="611"/>
      <c r="K53" s="613"/>
      <c r="L53" s="613"/>
      <c r="M53" s="628"/>
      <c r="N53" s="26"/>
      <c r="O53" s="26"/>
    </row>
    <row r="54" spans="1:169">
      <c r="A54" s="627"/>
      <c r="B54" s="614"/>
      <c r="C54" s="614"/>
      <c r="D54" s="616"/>
      <c r="E54" s="618"/>
      <c r="F54" s="619"/>
      <c r="G54" s="620"/>
      <c r="H54" s="611"/>
      <c r="I54" s="611"/>
      <c r="J54" s="611"/>
      <c r="K54" s="613"/>
      <c r="L54" s="613"/>
      <c r="M54" s="628"/>
      <c r="N54" s="26"/>
      <c r="O54" s="26"/>
    </row>
    <row r="55" spans="1:169">
      <c r="A55" s="627"/>
      <c r="B55" s="614"/>
      <c r="C55" s="614"/>
      <c r="D55" s="616"/>
      <c r="E55" s="618"/>
      <c r="F55" s="619"/>
      <c r="G55" s="620"/>
      <c r="H55" s="611"/>
      <c r="I55" s="611"/>
      <c r="J55" s="611"/>
      <c r="K55" s="613"/>
      <c r="L55" s="613"/>
      <c r="M55" s="628"/>
      <c r="N55" s="26"/>
      <c r="O55" s="26"/>
    </row>
    <row r="56" spans="1:169">
      <c r="A56" s="627"/>
      <c r="B56" s="614"/>
      <c r="C56" s="614"/>
      <c r="D56" s="616"/>
      <c r="E56" s="618"/>
      <c r="F56" s="619"/>
      <c r="G56" s="620"/>
      <c r="H56" s="611"/>
      <c r="I56" s="611"/>
      <c r="J56" s="611"/>
      <c r="K56" s="613"/>
      <c r="L56" s="613"/>
      <c r="M56" s="628"/>
      <c r="N56" s="26"/>
      <c r="O56" s="26"/>
    </row>
    <row r="57" spans="1:169">
      <c r="A57" s="627"/>
      <c r="B57" s="614"/>
      <c r="C57" s="614"/>
      <c r="D57" s="616"/>
      <c r="E57" s="618"/>
      <c r="F57" s="619"/>
      <c r="G57" s="620"/>
      <c r="H57" s="611"/>
      <c r="I57" s="611"/>
      <c r="J57" s="611"/>
      <c r="K57" s="613"/>
      <c r="L57" s="613"/>
      <c r="M57" s="628"/>
      <c r="N57" s="26"/>
      <c r="O57" s="26"/>
    </row>
    <row r="58" spans="1:169" ht="15.75" thickBot="1">
      <c r="A58" s="627"/>
      <c r="B58" s="614"/>
      <c r="C58" s="614"/>
      <c r="D58" s="616"/>
      <c r="E58" s="618"/>
      <c r="F58" s="619"/>
      <c r="G58" s="620"/>
      <c r="H58" s="611"/>
      <c r="I58" s="611"/>
      <c r="J58" s="611"/>
      <c r="K58" s="613"/>
      <c r="L58" s="613"/>
      <c r="M58" s="628"/>
      <c r="N58" s="26"/>
      <c r="O58" s="26"/>
    </row>
    <row r="59" spans="1:169" s="18" customFormat="1" ht="12.75" customHeight="1">
      <c r="A59" s="624">
        <f>'7- Mapa Final'!A60</f>
        <v>7</v>
      </c>
      <c r="B59" s="614" t="str">
        <f>'7- Mapa Final'!B60</f>
        <v>Recibir dádivas o beneficios a nombre propio o de terceros para  desviar recursos, no presentar o presentar reportes con información no veraz</v>
      </c>
      <c r="C59" s="614" t="str">
        <f>'7- Mapa Final'!C60</f>
        <v xml:space="preserve">Se favorece indebidamente a un servidor judicial a través de la validación del  reporte de accidentes de trabajo ante la Administradora de Riesgos Laborales </v>
      </c>
      <c r="D59" s="615" t="str">
        <f>'7- Mapa Final'!J60</f>
        <v>Muy Baja - 1</v>
      </c>
      <c r="E59" s="617" t="str">
        <f>'7- Mapa Final'!K60</f>
        <v>Mayor - 4</v>
      </c>
      <c r="F59" s="619" t="str">
        <f>'7- Mapa Final'!M60</f>
        <v>Alto  - 4</v>
      </c>
      <c r="G59" s="468" t="s">
        <v>370</v>
      </c>
      <c r="H59" s="625" t="s">
        <v>495</v>
      </c>
      <c r="I59" s="626"/>
      <c r="J59" s="626" t="s">
        <v>490</v>
      </c>
      <c r="K59" s="612">
        <v>45658</v>
      </c>
      <c r="L59" s="612">
        <v>45747</v>
      </c>
      <c r="M59" s="621" t="s">
        <v>497</v>
      </c>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624"/>
      <c r="B60" s="614"/>
      <c r="C60" s="614"/>
      <c r="D60" s="616"/>
      <c r="E60" s="618"/>
      <c r="F60" s="619"/>
      <c r="G60" s="468"/>
      <c r="H60" s="613"/>
      <c r="I60" s="613"/>
      <c r="J60" s="613"/>
      <c r="K60" s="613"/>
      <c r="L60" s="613"/>
      <c r="M60" s="621"/>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624"/>
      <c r="B61" s="614"/>
      <c r="C61" s="614"/>
      <c r="D61" s="616"/>
      <c r="E61" s="618"/>
      <c r="F61" s="619"/>
      <c r="G61" s="468"/>
      <c r="H61" s="613"/>
      <c r="I61" s="613"/>
      <c r="J61" s="613"/>
      <c r="K61" s="613"/>
      <c r="L61" s="613"/>
      <c r="M61" s="621"/>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624"/>
      <c r="B62" s="614"/>
      <c r="C62" s="614"/>
      <c r="D62" s="616"/>
      <c r="E62" s="618"/>
      <c r="F62" s="619"/>
      <c r="G62" s="468"/>
      <c r="H62" s="613"/>
      <c r="I62" s="613"/>
      <c r="J62" s="613"/>
      <c r="K62" s="613"/>
      <c r="L62" s="613"/>
      <c r="M62" s="621"/>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624"/>
      <c r="B63" s="614"/>
      <c r="C63" s="614"/>
      <c r="D63" s="616"/>
      <c r="E63" s="618"/>
      <c r="F63" s="619"/>
      <c r="G63" s="468"/>
      <c r="H63" s="613"/>
      <c r="I63" s="613"/>
      <c r="J63" s="613"/>
      <c r="K63" s="613"/>
      <c r="L63" s="613"/>
      <c r="M63" s="621"/>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624"/>
      <c r="B64" s="614"/>
      <c r="C64" s="614"/>
      <c r="D64" s="616"/>
      <c r="E64" s="618"/>
      <c r="F64" s="619"/>
      <c r="G64" s="468"/>
      <c r="H64" s="613"/>
      <c r="I64" s="613"/>
      <c r="J64" s="613"/>
      <c r="K64" s="613"/>
      <c r="L64" s="613"/>
      <c r="M64" s="621"/>
      <c r="N64" s="26"/>
      <c r="O64" s="26"/>
    </row>
    <row r="65" spans="1:169">
      <c r="A65" s="624"/>
      <c r="B65" s="614"/>
      <c r="C65" s="614"/>
      <c r="D65" s="616"/>
      <c r="E65" s="618"/>
      <c r="F65" s="619"/>
      <c r="G65" s="468"/>
      <c r="H65" s="613"/>
      <c r="I65" s="613"/>
      <c r="J65" s="613"/>
      <c r="K65" s="613"/>
      <c r="L65" s="613"/>
      <c r="M65" s="621"/>
      <c r="N65" s="26"/>
      <c r="O65" s="26"/>
    </row>
    <row r="66" spans="1:169">
      <c r="A66" s="624"/>
      <c r="B66" s="614"/>
      <c r="C66" s="614"/>
      <c r="D66" s="616"/>
      <c r="E66" s="618"/>
      <c r="F66" s="619"/>
      <c r="G66" s="468"/>
      <c r="H66" s="613"/>
      <c r="I66" s="613"/>
      <c r="J66" s="613"/>
      <c r="K66" s="613"/>
      <c r="L66" s="613"/>
      <c r="M66" s="621"/>
      <c r="N66" s="26"/>
      <c r="O66" s="26"/>
    </row>
    <row r="67" spans="1:169">
      <c r="A67" s="624"/>
      <c r="B67" s="614"/>
      <c r="C67" s="614"/>
      <c r="D67" s="616"/>
      <c r="E67" s="618"/>
      <c r="F67" s="619"/>
      <c r="G67" s="468"/>
      <c r="H67" s="613"/>
      <c r="I67" s="613"/>
      <c r="J67" s="613"/>
      <c r="K67" s="613"/>
      <c r="L67" s="613"/>
      <c r="M67" s="621"/>
      <c r="N67" s="26"/>
      <c r="O67" s="26"/>
    </row>
    <row r="68" spans="1:169" ht="15.75" thickBot="1">
      <c r="A68" s="624"/>
      <c r="B68" s="614"/>
      <c r="C68" s="614"/>
      <c r="D68" s="616"/>
      <c r="E68" s="618"/>
      <c r="F68" s="619"/>
      <c r="G68" s="468"/>
      <c r="H68" s="613"/>
      <c r="I68" s="613"/>
      <c r="J68" s="613"/>
      <c r="K68" s="613"/>
      <c r="L68" s="613"/>
      <c r="M68" s="621"/>
      <c r="N68" s="26"/>
      <c r="O68" s="26"/>
    </row>
    <row r="69" spans="1:169" s="18" customFormat="1" ht="12.75" customHeight="1">
      <c r="A69" s="624">
        <f>'7- Mapa Final'!A70</f>
        <v>8</v>
      </c>
      <c r="B69" s="614" t="str">
        <f>'7- Mapa Final'!B70</f>
        <v>Ofrecer, prometer y entregar, aceptar o solicitar una ventaja indebida  para influir o direccionar  la formulación de   requisitos habiliantes y/o técnicos  para satisfacer un interés personal, de manera directa, indirecta o interpuesta por otras personas</v>
      </c>
      <c r="C69" s="614" t="str">
        <f>'7- Mapa Final'!C70</f>
        <v>Cuando  se direccionan los requisitos habilitanes y/o técnicos para favorecer  indebidamente  a ciertos proponentes</v>
      </c>
      <c r="D69" s="615" t="str">
        <f>'7- Mapa Final'!J70</f>
        <v>Muy Baja - 1</v>
      </c>
      <c r="E69" s="617" t="str">
        <f>'7- Mapa Final'!K70</f>
        <v>Moderado - 3</v>
      </c>
      <c r="F69" s="619" t="str">
        <f>'7- Mapa Final'!M70</f>
        <v>Moderado - 3</v>
      </c>
      <c r="G69" s="468" t="s">
        <v>369</v>
      </c>
      <c r="H69" s="623"/>
      <c r="I69" s="613"/>
      <c r="J69" s="613" t="s">
        <v>490</v>
      </c>
      <c r="K69" s="612">
        <v>45658</v>
      </c>
      <c r="L69" s="612">
        <v>45747</v>
      </c>
      <c r="M69" s="621" t="s">
        <v>497</v>
      </c>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c r="BN69" s="26"/>
      <c r="BO69" s="26"/>
      <c r="BP69" s="26"/>
      <c r="BQ69" s="26"/>
      <c r="BR69" s="26"/>
      <c r="BS69" s="26"/>
      <c r="BT69" s="26"/>
      <c r="BU69" s="26"/>
      <c r="BV69" s="26"/>
      <c r="BW69" s="26"/>
      <c r="BX69" s="26"/>
      <c r="BY69" s="26"/>
      <c r="BZ69" s="26"/>
      <c r="CA69" s="26"/>
      <c r="CB69" s="26"/>
      <c r="CC69" s="26"/>
      <c r="CD69" s="26"/>
      <c r="CE69" s="26"/>
      <c r="CF69" s="26"/>
      <c r="CG69" s="26"/>
      <c r="CH69" s="26"/>
      <c r="CI69" s="26"/>
      <c r="CJ69" s="26"/>
      <c r="CK69" s="26"/>
      <c r="CL69" s="26"/>
      <c r="CM69" s="26"/>
      <c r="CN69" s="26"/>
      <c r="CO69" s="26"/>
      <c r="CP69" s="26"/>
      <c r="CQ69" s="26"/>
      <c r="CR69" s="26"/>
      <c r="CS69" s="26"/>
      <c r="CT69" s="26"/>
      <c r="CU69" s="26"/>
      <c r="CV69" s="26"/>
      <c r="CW69" s="26"/>
      <c r="CX69" s="26"/>
      <c r="CY69" s="26"/>
      <c r="CZ69" s="26"/>
      <c r="DA69" s="26"/>
      <c r="DB69" s="26"/>
      <c r="DC69" s="26"/>
      <c r="DD69" s="26"/>
      <c r="DE69" s="26"/>
      <c r="DF69" s="26"/>
      <c r="DG69" s="26"/>
      <c r="DH69" s="26"/>
      <c r="DI69" s="26"/>
      <c r="DJ69" s="26"/>
      <c r="DK69" s="26"/>
      <c r="DL69" s="26"/>
      <c r="DM69" s="26"/>
      <c r="DN69" s="26"/>
      <c r="DO69" s="26"/>
      <c r="DP69" s="26"/>
      <c r="DQ69" s="26"/>
      <c r="DR69" s="26"/>
      <c r="DS69" s="26"/>
      <c r="DT69" s="26"/>
      <c r="DU69" s="26"/>
      <c r="DV69" s="26"/>
      <c r="DW69" s="26"/>
      <c r="DX69" s="26"/>
      <c r="DY69" s="26"/>
      <c r="DZ69" s="26"/>
      <c r="EA69" s="26"/>
      <c r="EB69" s="26"/>
      <c r="EC69" s="26"/>
      <c r="ED69" s="26"/>
      <c r="EE69" s="26"/>
      <c r="EF69" s="26"/>
      <c r="EG69" s="26"/>
      <c r="EH69" s="26"/>
      <c r="EI69" s="26"/>
      <c r="EJ69" s="26"/>
      <c r="EK69" s="26"/>
      <c r="EL69" s="26"/>
      <c r="EM69" s="26"/>
      <c r="EN69" s="26"/>
      <c r="EO69" s="26"/>
      <c r="EP69" s="26"/>
      <c r="EQ69" s="26"/>
      <c r="ER69" s="26"/>
      <c r="ES69" s="26"/>
      <c r="ET69" s="26"/>
      <c r="EU69" s="26"/>
      <c r="EV69" s="26"/>
      <c r="EW69" s="26"/>
      <c r="EX69" s="26"/>
      <c r="EY69" s="26"/>
      <c r="EZ69" s="26"/>
      <c r="FA69" s="26"/>
      <c r="FB69" s="26"/>
      <c r="FC69" s="26"/>
      <c r="FD69" s="26"/>
      <c r="FE69" s="26"/>
      <c r="FF69" s="26"/>
      <c r="FG69" s="26"/>
      <c r="FH69" s="26"/>
      <c r="FI69" s="26"/>
      <c r="FJ69" s="26"/>
      <c r="FK69" s="26"/>
      <c r="FL69" s="26"/>
      <c r="FM69" s="26"/>
    </row>
    <row r="70" spans="1:169" s="18" customFormat="1" ht="12.75" customHeight="1">
      <c r="A70" s="624"/>
      <c r="B70" s="614"/>
      <c r="C70" s="614"/>
      <c r="D70" s="616"/>
      <c r="E70" s="618"/>
      <c r="F70" s="619"/>
      <c r="G70" s="468"/>
      <c r="H70" s="613"/>
      <c r="I70" s="613"/>
      <c r="J70" s="613"/>
      <c r="K70" s="613"/>
      <c r="L70" s="613"/>
      <c r="M70" s="621"/>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c r="BN70" s="26"/>
      <c r="BO70" s="26"/>
      <c r="BP70" s="26"/>
      <c r="BQ70" s="26"/>
      <c r="BR70" s="26"/>
      <c r="BS70" s="26"/>
      <c r="BT70" s="26"/>
      <c r="BU70" s="26"/>
      <c r="BV70" s="26"/>
      <c r="BW70" s="26"/>
      <c r="BX70" s="26"/>
      <c r="BY70" s="26"/>
      <c r="BZ70" s="26"/>
      <c r="CA70" s="26"/>
      <c r="CB70" s="26"/>
      <c r="CC70" s="26"/>
      <c r="CD70" s="26"/>
      <c r="CE70" s="26"/>
      <c r="CF70" s="26"/>
      <c r="CG70" s="26"/>
      <c r="CH70" s="26"/>
      <c r="CI70" s="26"/>
      <c r="CJ70" s="26"/>
      <c r="CK70" s="26"/>
      <c r="CL70" s="26"/>
      <c r="CM70" s="26"/>
      <c r="CN70" s="26"/>
      <c r="CO70" s="26"/>
      <c r="CP70" s="26"/>
      <c r="CQ70" s="26"/>
      <c r="CR70" s="26"/>
      <c r="CS70" s="26"/>
      <c r="CT70" s="26"/>
      <c r="CU70" s="26"/>
      <c r="CV70" s="26"/>
      <c r="CW70" s="26"/>
      <c r="CX70" s="26"/>
      <c r="CY70" s="26"/>
      <c r="CZ70" s="26"/>
      <c r="DA70" s="26"/>
      <c r="DB70" s="26"/>
      <c r="DC70" s="26"/>
      <c r="DD70" s="26"/>
      <c r="DE70" s="26"/>
      <c r="DF70" s="26"/>
      <c r="DG70" s="26"/>
      <c r="DH70" s="26"/>
      <c r="DI70" s="26"/>
      <c r="DJ70" s="26"/>
      <c r="DK70" s="26"/>
      <c r="DL70" s="26"/>
      <c r="DM70" s="26"/>
      <c r="DN70" s="26"/>
      <c r="DO70" s="26"/>
      <c r="DP70" s="26"/>
      <c r="DQ70" s="26"/>
      <c r="DR70" s="26"/>
      <c r="DS70" s="26"/>
      <c r="DT70" s="26"/>
      <c r="DU70" s="26"/>
      <c r="DV70" s="26"/>
      <c r="DW70" s="26"/>
      <c r="DX70" s="26"/>
      <c r="DY70" s="26"/>
      <c r="DZ70" s="26"/>
      <c r="EA70" s="26"/>
      <c r="EB70" s="26"/>
      <c r="EC70" s="26"/>
      <c r="ED70" s="26"/>
      <c r="EE70" s="26"/>
      <c r="EF70" s="26"/>
      <c r="EG70" s="26"/>
      <c r="EH70" s="26"/>
      <c r="EI70" s="26"/>
      <c r="EJ70" s="26"/>
      <c r="EK70" s="26"/>
      <c r="EL70" s="26"/>
      <c r="EM70" s="26"/>
      <c r="EN70" s="26"/>
      <c r="EO70" s="26"/>
      <c r="EP70" s="26"/>
      <c r="EQ70" s="26"/>
      <c r="ER70" s="26"/>
      <c r="ES70" s="26"/>
      <c r="ET70" s="26"/>
      <c r="EU70" s="26"/>
      <c r="EV70" s="26"/>
      <c r="EW70" s="26"/>
      <c r="EX70" s="26"/>
      <c r="EY70" s="26"/>
      <c r="EZ70" s="26"/>
      <c r="FA70" s="26"/>
      <c r="FB70" s="26"/>
      <c r="FC70" s="26"/>
      <c r="FD70" s="26"/>
      <c r="FE70" s="26"/>
      <c r="FF70" s="26"/>
      <c r="FG70" s="26"/>
      <c r="FH70" s="26"/>
      <c r="FI70" s="26"/>
      <c r="FJ70" s="26"/>
      <c r="FK70" s="26"/>
      <c r="FL70" s="26"/>
      <c r="FM70" s="26"/>
    </row>
    <row r="71" spans="1:169" s="18" customFormat="1" ht="12.75" customHeight="1">
      <c r="A71" s="624"/>
      <c r="B71" s="614"/>
      <c r="C71" s="614"/>
      <c r="D71" s="616"/>
      <c r="E71" s="618"/>
      <c r="F71" s="619"/>
      <c r="G71" s="468"/>
      <c r="H71" s="613"/>
      <c r="I71" s="613"/>
      <c r="J71" s="613"/>
      <c r="K71" s="613"/>
      <c r="L71" s="613"/>
      <c r="M71" s="621"/>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c r="BN71" s="26"/>
      <c r="BO71" s="26"/>
      <c r="BP71" s="26"/>
      <c r="BQ71" s="26"/>
      <c r="BR71" s="26"/>
      <c r="BS71" s="26"/>
      <c r="BT71" s="26"/>
      <c r="BU71" s="26"/>
      <c r="BV71" s="26"/>
      <c r="BW71" s="26"/>
      <c r="BX71" s="26"/>
      <c r="BY71" s="26"/>
      <c r="BZ71" s="26"/>
      <c r="CA71" s="26"/>
      <c r="CB71" s="26"/>
      <c r="CC71" s="26"/>
      <c r="CD71" s="26"/>
      <c r="CE71" s="26"/>
      <c r="CF71" s="26"/>
      <c r="CG71" s="26"/>
      <c r="CH71" s="26"/>
      <c r="CI71" s="26"/>
      <c r="CJ71" s="26"/>
      <c r="CK71" s="26"/>
      <c r="CL71" s="26"/>
      <c r="CM71" s="26"/>
      <c r="CN71" s="26"/>
      <c r="CO71" s="26"/>
      <c r="CP71" s="26"/>
      <c r="CQ71" s="26"/>
      <c r="CR71" s="26"/>
      <c r="CS71" s="26"/>
      <c r="CT71" s="26"/>
      <c r="CU71" s="26"/>
      <c r="CV71" s="26"/>
      <c r="CW71" s="26"/>
      <c r="CX71" s="26"/>
      <c r="CY71" s="26"/>
      <c r="CZ71" s="26"/>
      <c r="DA71" s="26"/>
      <c r="DB71" s="26"/>
      <c r="DC71" s="26"/>
      <c r="DD71" s="26"/>
      <c r="DE71" s="26"/>
      <c r="DF71" s="26"/>
      <c r="DG71" s="26"/>
      <c r="DH71" s="26"/>
      <c r="DI71" s="26"/>
      <c r="DJ71" s="26"/>
      <c r="DK71" s="26"/>
      <c r="DL71" s="26"/>
      <c r="DM71" s="26"/>
      <c r="DN71" s="26"/>
      <c r="DO71" s="26"/>
      <c r="DP71" s="26"/>
      <c r="DQ71" s="26"/>
      <c r="DR71" s="26"/>
      <c r="DS71" s="26"/>
      <c r="DT71" s="26"/>
      <c r="DU71" s="26"/>
      <c r="DV71" s="26"/>
      <c r="DW71" s="26"/>
      <c r="DX71" s="26"/>
      <c r="DY71" s="26"/>
      <c r="DZ71" s="26"/>
      <c r="EA71" s="26"/>
      <c r="EB71" s="26"/>
      <c r="EC71" s="26"/>
      <c r="ED71" s="26"/>
      <c r="EE71" s="26"/>
      <c r="EF71" s="26"/>
      <c r="EG71" s="26"/>
      <c r="EH71" s="26"/>
      <c r="EI71" s="26"/>
      <c r="EJ71" s="26"/>
      <c r="EK71" s="26"/>
      <c r="EL71" s="26"/>
      <c r="EM71" s="26"/>
      <c r="EN71" s="26"/>
      <c r="EO71" s="26"/>
      <c r="EP71" s="26"/>
      <c r="EQ71" s="26"/>
      <c r="ER71" s="26"/>
      <c r="ES71" s="26"/>
      <c r="ET71" s="26"/>
      <c r="EU71" s="26"/>
      <c r="EV71" s="26"/>
      <c r="EW71" s="26"/>
      <c r="EX71" s="26"/>
      <c r="EY71" s="26"/>
      <c r="EZ71" s="26"/>
      <c r="FA71" s="26"/>
      <c r="FB71" s="26"/>
      <c r="FC71" s="26"/>
      <c r="FD71" s="26"/>
      <c r="FE71" s="26"/>
      <c r="FF71" s="26"/>
      <c r="FG71" s="26"/>
      <c r="FH71" s="26"/>
      <c r="FI71" s="26"/>
      <c r="FJ71" s="26"/>
      <c r="FK71" s="26"/>
      <c r="FL71" s="26"/>
      <c r="FM71" s="26"/>
    </row>
    <row r="72" spans="1:169" s="18" customFormat="1" ht="12.75" customHeight="1">
      <c r="A72" s="624"/>
      <c r="B72" s="614"/>
      <c r="C72" s="614"/>
      <c r="D72" s="616"/>
      <c r="E72" s="618"/>
      <c r="F72" s="619"/>
      <c r="G72" s="468"/>
      <c r="H72" s="613"/>
      <c r="I72" s="613"/>
      <c r="J72" s="613"/>
      <c r="K72" s="613"/>
      <c r="L72" s="613"/>
      <c r="M72" s="621"/>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c r="BN72" s="26"/>
      <c r="BO72" s="26"/>
      <c r="BP72" s="26"/>
      <c r="BQ72" s="26"/>
      <c r="BR72" s="26"/>
      <c r="BS72" s="26"/>
      <c r="BT72" s="26"/>
      <c r="BU72" s="26"/>
      <c r="BV72" s="26"/>
      <c r="BW72" s="26"/>
      <c r="BX72" s="26"/>
      <c r="BY72" s="26"/>
      <c r="BZ72" s="26"/>
      <c r="CA72" s="26"/>
      <c r="CB72" s="26"/>
      <c r="CC72" s="26"/>
      <c r="CD72" s="26"/>
      <c r="CE72" s="26"/>
      <c r="CF72" s="26"/>
      <c r="CG72" s="26"/>
      <c r="CH72" s="26"/>
      <c r="CI72" s="26"/>
      <c r="CJ72" s="26"/>
      <c r="CK72" s="26"/>
      <c r="CL72" s="26"/>
      <c r="CM72" s="26"/>
      <c r="CN72" s="26"/>
      <c r="CO72" s="26"/>
      <c r="CP72" s="26"/>
      <c r="CQ72" s="26"/>
      <c r="CR72" s="26"/>
      <c r="CS72" s="26"/>
      <c r="CT72" s="26"/>
      <c r="CU72" s="26"/>
      <c r="CV72" s="26"/>
      <c r="CW72" s="26"/>
      <c r="CX72" s="26"/>
      <c r="CY72" s="26"/>
      <c r="CZ72" s="26"/>
      <c r="DA72" s="26"/>
      <c r="DB72" s="26"/>
      <c r="DC72" s="26"/>
      <c r="DD72" s="26"/>
      <c r="DE72" s="26"/>
      <c r="DF72" s="26"/>
      <c r="DG72" s="26"/>
      <c r="DH72" s="26"/>
      <c r="DI72" s="26"/>
      <c r="DJ72" s="26"/>
      <c r="DK72" s="26"/>
      <c r="DL72" s="26"/>
      <c r="DM72" s="26"/>
      <c r="DN72" s="26"/>
      <c r="DO72" s="26"/>
      <c r="DP72" s="26"/>
      <c r="DQ72" s="26"/>
      <c r="DR72" s="26"/>
      <c r="DS72" s="26"/>
      <c r="DT72" s="26"/>
      <c r="DU72" s="26"/>
      <c r="DV72" s="26"/>
      <c r="DW72" s="26"/>
      <c r="DX72" s="26"/>
      <c r="DY72" s="26"/>
      <c r="DZ72" s="26"/>
      <c r="EA72" s="26"/>
      <c r="EB72" s="26"/>
      <c r="EC72" s="26"/>
      <c r="ED72" s="26"/>
      <c r="EE72" s="26"/>
      <c r="EF72" s="26"/>
      <c r="EG72" s="26"/>
      <c r="EH72" s="26"/>
      <c r="EI72" s="26"/>
      <c r="EJ72" s="26"/>
      <c r="EK72" s="26"/>
      <c r="EL72" s="26"/>
      <c r="EM72" s="26"/>
      <c r="EN72" s="26"/>
      <c r="EO72" s="26"/>
      <c r="EP72" s="26"/>
      <c r="EQ72" s="26"/>
      <c r="ER72" s="26"/>
      <c r="ES72" s="26"/>
      <c r="ET72" s="26"/>
      <c r="EU72" s="26"/>
      <c r="EV72" s="26"/>
      <c r="EW72" s="26"/>
      <c r="EX72" s="26"/>
      <c r="EY72" s="26"/>
      <c r="EZ72" s="26"/>
      <c r="FA72" s="26"/>
      <c r="FB72" s="26"/>
      <c r="FC72" s="26"/>
      <c r="FD72" s="26"/>
      <c r="FE72" s="26"/>
      <c r="FF72" s="26"/>
      <c r="FG72" s="26"/>
      <c r="FH72" s="26"/>
      <c r="FI72" s="26"/>
      <c r="FJ72" s="26"/>
      <c r="FK72" s="26"/>
      <c r="FL72" s="26"/>
      <c r="FM72" s="26"/>
    </row>
    <row r="73" spans="1:169" s="18" customFormat="1" ht="13.5" customHeight="1">
      <c r="A73" s="624"/>
      <c r="B73" s="614"/>
      <c r="C73" s="614"/>
      <c r="D73" s="616"/>
      <c r="E73" s="618"/>
      <c r="F73" s="619"/>
      <c r="G73" s="468"/>
      <c r="H73" s="613"/>
      <c r="I73" s="613"/>
      <c r="J73" s="613"/>
      <c r="K73" s="613"/>
      <c r="L73" s="613"/>
      <c r="M73" s="621"/>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c r="BN73" s="26"/>
      <c r="BO73" s="26"/>
      <c r="BP73" s="26"/>
      <c r="BQ73" s="26"/>
      <c r="BR73" s="26"/>
      <c r="BS73" s="26"/>
      <c r="BT73" s="26"/>
      <c r="BU73" s="26"/>
      <c r="BV73" s="26"/>
      <c r="BW73" s="26"/>
      <c r="BX73" s="26"/>
      <c r="BY73" s="26"/>
      <c r="BZ73" s="26"/>
      <c r="CA73" s="26"/>
      <c r="CB73" s="26"/>
      <c r="CC73" s="26"/>
      <c r="CD73" s="26"/>
      <c r="CE73" s="26"/>
      <c r="CF73" s="26"/>
      <c r="CG73" s="26"/>
      <c r="CH73" s="26"/>
      <c r="CI73" s="26"/>
      <c r="CJ73" s="26"/>
      <c r="CK73" s="26"/>
      <c r="CL73" s="26"/>
      <c r="CM73" s="26"/>
      <c r="CN73" s="26"/>
      <c r="CO73" s="26"/>
      <c r="CP73" s="26"/>
      <c r="CQ73" s="26"/>
      <c r="CR73" s="26"/>
      <c r="CS73" s="26"/>
      <c r="CT73" s="26"/>
      <c r="CU73" s="26"/>
      <c r="CV73" s="26"/>
      <c r="CW73" s="26"/>
      <c r="CX73" s="26"/>
      <c r="CY73" s="26"/>
      <c r="CZ73" s="26"/>
      <c r="DA73" s="26"/>
      <c r="DB73" s="26"/>
      <c r="DC73" s="26"/>
      <c r="DD73" s="26"/>
      <c r="DE73" s="26"/>
      <c r="DF73" s="26"/>
      <c r="DG73" s="26"/>
      <c r="DH73" s="26"/>
      <c r="DI73" s="26"/>
      <c r="DJ73" s="26"/>
      <c r="DK73" s="26"/>
      <c r="DL73" s="26"/>
      <c r="DM73" s="26"/>
      <c r="DN73" s="26"/>
      <c r="DO73" s="26"/>
      <c r="DP73" s="26"/>
      <c r="DQ73" s="26"/>
      <c r="DR73" s="26"/>
      <c r="DS73" s="26"/>
      <c r="DT73" s="26"/>
      <c r="DU73" s="26"/>
      <c r="DV73" s="26"/>
      <c r="DW73" s="26"/>
      <c r="DX73" s="26"/>
      <c r="DY73" s="26"/>
      <c r="DZ73" s="26"/>
      <c r="EA73" s="26"/>
      <c r="EB73" s="26"/>
      <c r="EC73" s="26"/>
      <c r="ED73" s="26"/>
      <c r="EE73" s="26"/>
      <c r="EF73" s="26"/>
      <c r="EG73" s="26"/>
      <c r="EH73" s="26"/>
      <c r="EI73" s="26"/>
      <c r="EJ73" s="26"/>
      <c r="EK73" s="26"/>
      <c r="EL73" s="26"/>
      <c r="EM73" s="26"/>
      <c r="EN73" s="26"/>
      <c r="EO73" s="26"/>
      <c r="EP73" s="26"/>
      <c r="EQ73" s="26"/>
      <c r="ER73" s="26"/>
      <c r="ES73" s="26"/>
      <c r="ET73" s="26"/>
      <c r="EU73" s="26"/>
      <c r="EV73" s="26"/>
      <c r="EW73" s="26"/>
      <c r="EX73" s="26"/>
      <c r="EY73" s="26"/>
      <c r="EZ73" s="26"/>
      <c r="FA73" s="26"/>
      <c r="FB73" s="26"/>
      <c r="FC73" s="26"/>
      <c r="FD73" s="26"/>
      <c r="FE73" s="26"/>
      <c r="FF73" s="26"/>
      <c r="FG73" s="26"/>
      <c r="FH73" s="26"/>
      <c r="FI73" s="26"/>
      <c r="FJ73" s="26"/>
      <c r="FK73" s="26"/>
      <c r="FL73" s="26"/>
      <c r="FM73" s="26"/>
    </row>
    <row r="74" spans="1:169">
      <c r="A74" s="624"/>
      <c r="B74" s="614"/>
      <c r="C74" s="614"/>
      <c r="D74" s="616"/>
      <c r="E74" s="618"/>
      <c r="F74" s="619"/>
      <c r="G74" s="468"/>
      <c r="H74" s="613"/>
      <c r="I74" s="613"/>
      <c r="J74" s="613"/>
      <c r="K74" s="613"/>
      <c r="L74" s="613"/>
      <c r="M74" s="621"/>
      <c r="N74" s="26"/>
      <c r="O74" s="26"/>
    </row>
    <row r="75" spans="1:169">
      <c r="A75" s="624"/>
      <c r="B75" s="614"/>
      <c r="C75" s="614"/>
      <c r="D75" s="616"/>
      <c r="E75" s="618"/>
      <c r="F75" s="619"/>
      <c r="G75" s="468"/>
      <c r="H75" s="613"/>
      <c r="I75" s="613"/>
      <c r="J75" s="613"/>
      <c r="K75" s="613"/>
      <c r="L75" s="613"/>
      <c r="M75" s="621"/>
      <c r="N75" s="26"/>
      <c r="O75" s="26"/>
    </row>
    <row r="76" spans="1:169">
      <c r="A76" s="624"/>
      <c r="B76" s="614"/>
      <c r="C76" s="614"/>
      <c r="D76" s="616"/>
      <c r="E76" s="618"/>
      <c r="F76" s="619"/>
      <c r="G76" s="468"/>
      <c r="H76" s="613"/>
      <c r="I76" s="613"/>
      <c r="J76" s="613"/>
      <c r="K76" s="613"/>
      <c r="L76" s="613"/>
      <c r="M76" s="621"/>
      <c r="N76" s="26"/>
      <c r="O76" s="26"/>
    </row>
    <row r="77" spans="1:169">
      <c r="A77" s="624"/>
      <c r="B77" s="614"/>
      <c r="C77" s="614"/>
      <c r="D77" s="616"/>
      <c r="E77" s="618"/>
      <c r="F77" s="619"/>
      <c r="G77" s="468"/>
      <c r="H77" s="613"/>
      <c r="I77" s="613"/>
      <c r="J77" s="613"/>
      <c r="K77" s="613"/>
      <c r="L77" s="613"/>
      <c r="M77" s="621"/>
      <c r="N77" s="26"/>
      <c r="O77" s="26"/>
    </row>
    <row r="78" spans="1:169" ht="15.75" thickBot="1">
      <c r="A78" s="624"/>
      <c r="B78" s="614"/>
      <c r="C78" s="614"/>
      <c r="D78" s="616"/>
      <c r="E78" s="618"/>
      <c r="F78" s="619"/>
      <c r="G78" s="468"/>
      <c r="H78" s="613"/>
      <c r="I78" s="613"/>
      <c r="J78" s="613"/>
      <c r="K78" s="613"/>
      <c r="L78" s="613"/>
      <c r="M78" s="622"/>
      <c r="N78" s="26"/>
      <c r="O78" s="26"/>
    </row>
  </sheetData>
  <mergeCells count="107">
    <mergeCell ref="C5:M5"/>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C4:M4"/>
    <mergeCell ref="H6:H7"/>
    <mergeCell ref="I6:J6"/>
    <mergeCell ref="K6:L6"/>
    <mergeCell ref="M6:M7"/>
    <mergeCell ref="A5:B5"/>
    <mergeCell ref="A6:C6"/>
    <mergeCell ref="D6:F6"/>
    <mergeCell ref="K19:K28"/>
    <mergeCell ref="L19:L28"/>
    <mergeCell ref="M19:M28"/>
    <mergeCell ref="B9:B18"/>
    <mergeCell ref="B19:B28"/>
    <mergeCell ref="F19:F28"/>
    <mergeCell ref="I19:I28"/>
    <mergeCell ref="D9:D18"/>
    <mergeCell ref="E9:E18"/>
    <mergeCell ref="G19:G28"/>
    <mergeCell ref="H19:H28"/>
    <mergeCell ref="D19:D28"/>
    <mergeCell ref="E19:E28"/>
    <mergeCell ref="G6:G7"/>
    <mergeCell ref="D29:D38"/>
    <mergeCell ref="E29:E38"/>
    <mergeCell ref="J19:J28"/>
    <mergeCell ref="A29:A38"/>
    <mergeCell ref="A19:A28"/>
    <mergeCell ref="C19:C28"/>
    <mergeCell ref="B29:B38"/>
    <mergeCell ref="C29:C38"/>
    <mergeCell ref="I29:I38"/>
    <mergeCell ref="F29:F38"/>
    <mergeCell ref="J29:J38"/>
    <mergeCell ref="K29:K38"/>
    <mergeCell ref="L29:L38"/>
    <mergeCell ref="M29:M38"/>
    <mergeCell ref="G29:G38"/>
    <mergeCell ref="H29:H38"/>
    <mergeCell ref="M39:M48"/>
    <mergeCell ref="F39:F48"/>
    <mergeCell ref="G39:G48"/>
    <mergeCell ref="H39:H48"/>
    <mergeCell ref="I39:I48"/>
    <mergeCell ref="J39:J48"/>
    <mergeCell ref="M59:M68"/>
    <mergeCell ref="F59:F68"/>
    <mergeCell ref="G59:G68"/>
    <mergeCell ref="H59:H68"/>
    <mergeCell ref="I59:I68"/>
    <mergeCell ref="J59:J68"/>
    <mergeCell ref="A39:A48"/>
    <mergeCell ref="B39:B48"/>
    <mergeCell ref="C39:C48"/>
    <mergeCell ref="K59:K68"/>
    <mergeCell ref="L59:L68"/>
    <mergeCell ref="A59:A68"/>
    <mergeCell ref="B59:B68"/>
    <mergeCell ref="C59:C68"/>
    <mergeCell ref="D59:D68"/>
    <mergeCell ref="E59:E68"/>
    <mergeCell ref="D39:D48"/>
    <mergeCell ref="E39:E48"/>
    <mergeCell ref="K39:K48"/>
    <mergeCell ref="L39:L48"/>
    <mergeCell ref="A49:A58"/>
    <mergeCell ref="B49:B58"/>
    <mergeCell ref="M49:M58"/>
    <mergeCell ref="H49:H58"/>
    <mergeCell ref="K69:K78"/>
    <mergeCell ref="L69:L78"/>
    <mergeCell ref="M69:M78"/>
    <mergeCell ref="F69:F78"/>
    <mergeCell ref="G69:G78"/>
    <mergeCell ref="H69:H78"/>
    <mergeCell ref="I69:I78"/>
    <mergeCell ref="J69:J78"/>
    <mergeCell ref="A69:A78"/>
    <mergeCell ref="B69:B78"/>
    <mergeCell ref="C69:C78"/>
    <mergeCell ref="D69:D78"/>
    <mergeCell ref="E69:E78"/>
    <mergeCell ref="I49:I58"/>
    <mergeCell ref="J49:J58"/>
    <mergeCell ref="K49:K58"/>
    <mergeCell ref="L49:L58"/>
    <mergeCell ref="C49:C58"/>
    <mergeCell ref="D49:D58"/>
    <mergeCell ref="E49:E58"/>
    <mergeCell ref="F49:F58"/>
    <mergeCell ref="G49:G58"/>
  </mergeCells>
  <conditionalFormatting sqref="A6:B6">
    <cfRule type="containsText" dxfId="55" priority="956" operator="containsText" text="3- Moderado">
      <formula>NOT(ISERROR(SEARCH("3- Moderado",A6)))</formula>
    </cfRule>
    <cfRule type="containsText" dxfId="54" priority="957" operator="containsText" text="6- Moderado">
      <formula>NOT(ISERROR(SEARCH("6- Moderado",A6)))</formula>
    </cfRule>
    <cfRule type="containsText" dxfId="53" priority="958" operator="containsText" text="4- Moderado">
      <formula>NOT(ISERROR(SEARCH("4- Moderado",A6)))</formula>
    </cfRule>
    <cfRule type="containsText" dxfId="52" priority="959" operator="containsText" text="3- Bajo">
      <formula>NOT(ISERROR(SEARCH("3- Bajo",A6)))</formula>
    </cfRule>
    <cfRule type="containsText" dxfId="51" priority="960" operator="containsText" text="4- Bajo">
      <formula>NOT(ISERROR(SEARCH("4- Bajo",A6)))</formula>
    </cfRule>
    <cfRule type="containsText" dxfId="50" priority="961" operator="containsText" text="1- Bajo">
      <formula>NOT(ISERROR(SEARCH("1- Bajo",A6)))</formula>
    </cfRule>
  </conditionalFormatting>
  <conditionalFormatting sqref="A9:E9 A19:E19">
    <cfRule type="containsText" dxfId="49" priority="932" operator="containsText" text="3- Moderado">
      <formula>NOT(ISERROR(SEARCH("3- Moderado",A9)))</formula>
    </cfRule>
    <cfRule type="containsText" dxfId="48" priority="933" operator="containsText" text="6- Moderado">
      <formula>NOT(ISERROR(SEARCH("6- Moderado",A9)))</formula>
    </cfRule>
    <cfRule type="containsText" dxfId="47" priority="934" operator="containsText" text="4- Moderado">
      <formula>NOT(ISERROR(SEARCH("4- Moderado",A9)))</formula>
    </cfRule>
    <cfRule type="containsText" dxfId="46" priority="935" operator="containsText" text="3- Bajo">
      <formula>NOT(ISERROR(SEARCH("3- Bajo",A9)))</formula>
    </cfRule>
    <cfRule type="containsText" dxfId="45" priority="936" operator="containsText" text="4- Bajo">
      <formula>NOT(ISERROR(SEARCH("4- Bajo",A9)))</formula>
    </cfRule>
    <cfRule type="containsText" dxfId="44" priority="937" operator="containsText" text="1- Bajo">
      <formula>NOT(ISERROR(SEARCH("1- Bajo",A9)))</formula>
    </cfRule>
  </conditionalFormatting>
  <conditionalFormatting sqref="A29:E29">
    <cfRule type="containsText" dxfId="43" priority="270" operator="containsText" text="3- Moderado">
      <formula>NOT(ISERROR(SEARCH("3- Moderado",A29)))</formula>
    </cfRule>
    <cfRule type="containsText" dxfId="42" priority="271" operator="containsText" text="6- Moderado">
      <formula>NOT(ISERROR(SEARCH("6- Moderado",A29)))</formula>
    </cfRule>
    <cfRule type="containsText" dxfId="41" priority="272" operator="containsText" text="4- Moderado">
      <formula>NOT(ISERROR(SEARCH("4- Moderado",A29)))</formula>
    </cfRule>
    <cfRule type="containsText" dxfId="40" priority="273" operator="containsText" text="3- Bajo">
      <formula>NOT(ISERROR(SEARCH("3- Bajo",A29)))</formula>
    </cfRule>
    <cfRule type="containsText" dxfId="39" priority="274" operator="containsText" text="4- Bajo">
      <formula>NOT(ISERROR(SEARCH("4- Bajo",A29)))</formula>
    </cfRule>
    <cfRule type="containsText" dxfId="38" priority="275" operator="containsText" text="1- Bajo">
      <formula>NOT(ISERROR(SEARCH("1- Bajo",A29)))</formula>
    </cfRule>
  </conditionalFormatting>
  <conditionalFormatting sqref="A39:E39 A49:E49">
    <cfRule type="containsText" dxfId="37" priority="242" operator="containsText" text="3- Moderado">
      <formula>NOT(ISERROR(SEARCH("3- Moderado",A39)))</formula>
    </cfRule>
    <cfRule type="containsText" dxfId="36" priority="243" operator="containsText" text="6- Moderado">
      <formula>NOT(ISERROR(SEARCH("6- Moderado",A39)))</formula>
    </cfRule>
    <cfRule type="containsText" dxfId="35" priority="244" operator="containsText" text="4- Moderado">
      <formula>NOT(ISERROR(SEARCH("4- Moderado",A39)))</formula>
    </cfRule>
    <cfRule type="containsText" dxfId="34" priority="245" operator="containsText" text="3- Bajo">
      <formula>NOT(ISERROR(SEARCH("3- Bajo",A39)))</formula>
    </cfRule>
    <cfRule type="containsText" dxfId="33" priority="246" operator="containsText" text="4- Bajo">
      <formula>NOT(ISERROR(SEARCH("4- Bajo",A39)))</formula>
    </cfRule>
    <cfRule type="containsText" dxfId="32" priority="247" operator="containsText" text="1- Bajo">
      <formula>NOT(ISERROR(SEARCH("1- Bajo",A39)))</formula>
    </cfRule>
  </conditionalFormatting>
  <conditionalFormatting sqref="A59:E59">
    <cfRule type="containsText" dxfId="31" priority="186" operator="containsText" text="3- Moderado">
      <formula>NOT(ISERROR(SEARCH("3- Moderado",A59)))</formula>
    </cfRule>
    <cfRule type="containsText" dxfId="30" priority="187" operator="containsText" text="6- Moderado">
      <formula>NOT(ISERROR(SEARCH("6- Moderado",A59)))</formula>
    </cfRule>
    <cfRule type="containsText" dxfId="29" priority="188" operator="containsText" text="4- Moderado">
      <formula>NOT(ISERROR(SEARCH("4- Moderado",A59)))</formula>
    </cfRule>
    <cfRule type="containsText" dxfId="28" priority="189" operator="containsText" text="3- Bajo">
      <formula>NOT(ISERROR(SEARCH("3- Bajo",A59)))</formula>
    </cfRule>
    <cfRule type="containsText" dxfId="27" priority="190" operator="containsText" text="4- Bajo">
      <formula>NOT(ISERROR(SEARCH("4- Bajo",A59)))</formula>
    </cfRule>
    <cfRule type="containsText" dxfId="26" priority="191" operator="containsText" text="1- Bajo">
      <formula>NOT(ISERROR(SEARCH("1- Bajo",A59)))</formula>
    </cfRule>
  </conditionalFormatting>
  <conditionalFormatting sqref="A69:E69">
    <cfRule type="containsText" dxfId="25" priority="78" operator="containsText" text="3- Moderado">
      <formula>NOT(ISERROR(SEARCH("3- Moderado",A69)))</formula>
    </cfRule>
    <cfRule type="containsText" dxfId="24" priority="79" operator="containsText" text="6- Moderado">
      <formula>NOT(ISERROR(SEARCH("6- Moderado",A69)))</formula>
    </cfRule>
    <cfRule type="containsText" dxfId="23" priority="80" operator="containsText" text="4- Moderado">
      <formula>NOT(ISERROR(SEARCH("4- Moderado",A69)))</formula>
    </cfRule>
    <cfRule type="containsText" dxfId="22" priority="81" operator="containsText" text="3- Bajo">
      <formula>NOT(ISERROR(SEARCH("3- Bajo",A69)))</formula>
    </cfRule>
    <cfRule type="containsText" dxfId="21" priority="82" operator="containsText" text="4- Bajo">
      <formula>NOT(ISERROR(SEARCH("4- Bajo",A69)))</formula>
    </cfRule>
    <cfRule type="containsText" dxfId="20" priority="83" operator="containsText" text="1- Bajo">
      <formula>NOT(ISERROR(SEARCH("1- Bajo",A69)))</formula>
    </cfRule>
  </conditionalFormatting>
  <conditionalFormatting sqref="C7:F7">
    <cfRule type="containsText" dxfId="19" priority="288" operator="containsText" text="3- Moderado">
      <formula>NOT(ISERROR(SEARCH("3- Moderado",C7)))</formula>
    </cfRule>
    <cfRule type="containsText" dxfId="18" priority="289" operator="containsText" text="6- Moderado">
      <formula>NOT(ISERROR(SEARCH("6- Moderado",C7)))</formula>
    </cfRule>
    <cfRule type="containsText" dxfId="17" priority="290" operator="containsText" text="4- Moderado">
      <formula>NOT(ISERROR(SEARCH("4- Moderado",C7)))</formula>
    </cfRule>
    <cfRule type="containsText" dxfId="16" priority="291" operator="containsText" text="3- Bajo">
      <formula>NOT(ISERROR(SEARCH("3- Bajo",C7)))</formula>
    </cfRule>
    <cfRule type="containsText" dxfId="15" priority="292" operator="containsText" text="4- Bajo">
      <formula>NOT(ISERROR(SEARCH("4- Bajo",C7)))</formula>
    </cfRule>
    <cfRule type="containsText" dxfId="14" priority="293" operator="containsText" text="1- Bajo">
      <formula>NOT(ISERROR(SEARCH("1- Bajo",C7)))</formula>
    </cfRule>
  </conditionalFormatting>
  <conditionalFormatting sqref="D9:D78">
    <cfRule type="containsText" dxfId="13" priority="68" operator="containsText" text="Muy Alta">
      <formula>NOT(ISERROR(SEARCH("Muy Alta",D9)))</formula>
    </cfRule>
    <cfRule type="containsText" dxfId="12" priority="69" operator="containsText" text="Alta">
      <formula>NOT(ISERROR(SEARCH("Alta",D9)))</formula>
    </cfRule>
    <cfRule type="containsText" dxfId="11" priority="70" operator="containsText" text="Baja">
      <formula>NOT(ISERROR(SEARCH("Baja",D9)))</formula>
    </cfRule>
    <cfRule type="containsText" dxfId="10" priority="71" operator="containsText" text="Muy Baja">
      <formula>NOT(ISERROR(SEARCH("Muy Baja",D9)))</formula>
    </cfRule>
    <cfRule type="containsText" dxfId="9" priority="73" operator="containsText" text="Media">
      <formula>NOT(ISERROR(SEARCH("Media",D9)))</formula>
    </cfRule>
  </conditionalFormatting>
  <conditionalFormatting sqref="E9:E78">
    <cfRule type="containsText" dxfId="8" priority="64" operator="containsText" text="Catastrófico">
      <formula>NOT(ISERROR(SEARCH("Catastrófico",E9)))</formula>
    </cfRule>
    <cfRule type="containsText" dxfId="7" priority="65" operator="containsText" text="Mayor">
      <formula>NOT(ISERROR(SEARCH("Mayor",E9)))</formula>
    </cfRule>
    <cfRule type="containsText" dxfId="6" priority="66" operator="containsText" text="Menor">
      <formula>NOT(ISERROR(SEARCH("Menor",E9)))</formula>
    </cfRule>
    <cfRule type="containsText" dxfId="5" priority="67" operator="containsText" text="Leve">
      <formula>NOT(ISERROR(SEARCH("Leve",E9)))</formula>
    </cfRule>
  </conditionalFormatting>
  <conditionalFormatting sqref="E9:F78">
    <cfRule type="containsText" dxfId="4" priority="72"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78">
    <cfRule type="containsText" dxfId="3" priority="74" operator="containsText" text="Bajo">
      <formula>NOT(ISERROR(SEARCH("Bajo",F9)))</formula>
    </cfRule>
    <cfRule type="containsText" dxfId="2" priority="75" operator="containsText" text="Moderado">
      <formula>NOT(ISERROR(SEARCH("Moderado",F9)))</formula>
    </cfRule>
    <cfRule type="containsText" dxfId="1" priority="76" operator="containsText" text="Alto">
      <formula>NOT(ISERROR(SEARCH("Alto",F9)))</formula>
    </cfRule>
    <cfRule type="containsText" dxfId="0" priority="77"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58">
    <cfRule type="colorScale" priority="259">
      <colorScale>
        <cfvo type="min"/>
        <cfvo type="max"/>
        <color rgb="FFFF7128"/>
        <color rgb="FFFFEF9C"/>
      </colorScale>
    </cfRule>
  </conditionalFormatting>
  <conditionalFormatting sqref="F59:F68">
    <cfRule type="colorScale" priority="203">
      <colorScale>
        <cfvo type="min"/>
        <cfvo type="max"/>
        <color rgb="FFFF7128"/>
        <color rgb="FFFFEF9C"/>
      </colorScale>
    </cfRule>
  </conditionalFormatting>
  <conditionalFormatting sqref="F69:F7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900-000000000000}"/>
    <dataValidation allowBlank="1" showInputMessage="1" showErrorMessage="1" prompt="Seleccionar si el responsable es el responsable de las acciones es el nivel central" sqref="I6:I7" xr:uid="{00000000-0002-0000-0900-000001000000}"/>
    <dataValidation allowBlank="1" showInputMessage="1" showErrorMessage="1" prompt="Describir las actividades que se van a desarrollar para el proyecto" sqref="H6" xr:uid="{00000000-0002-0000-09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9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900-000004000000}">
          <x14:formula1>
            <xm:f>'9- Matriz de Calor '!$S$8:$S$11</xm:f>
          </x14:formula1>
          <xm:sqref>G9:G78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22A8-D5FB-4658-977B-FD2139A57BF5}">
  <dimension ref="A1:K39"/>
  <sheetViews>
    <sheetView workbookViewId="0">
      <selection activeCell="N22" sqref="N22"/>
    </sheetView>
  </sheetViews>
  <sheetFormatPr baseColWidth="10" defaultColWidth="11.42578125" defaultRowHeight="15"/>
  <sheetData>
    <row r="1" spans="1:11">
      <c r="A1" s="1"/>
      <c r="B1" s="154"/>
      <c r="C1" s="154"/>
      <c r="D1" s="154"/>
      <c r="E1" s="154"/>
      <c r="F1" s="154"/>
      <c r="G1" s="154"/>
      <c r="H1" s="154"/>
      <c r="I1" s="154"/>
      <c r="J1" s="154"/>
      <c r="K1" s="1"/>
    </row>
    <row r="2" spans="1:11">
      <c r="A2" s="1"/>
      <c r="B2" s="340" t="s">
        <v>21</v>
      </c>
      <c r="C2" s="340"/>
      <c r="D2" s="340"/>
      <c r="E2" s="340"/>
      <c r="F2" s="340"/>
      <c r="G2" s="340"/>
      <c r="H2" s="340"/>
      <c r="I2" s="340"/>
      <c r="J2" s="340"/>
      <c r="K2" s="1"/>
    </row>
    <row r="3" spans="1:11" ht="15.75" thickBot="1">
      <c r="A3" s="1"/>
      <c r="B3" s="154"/>
      <c r="C3" s="154"/>
      <c r="D3" s="154"/>
      <c r="E3" s="154"/>
      <c r="F3" s="154"/>
      <c r="G3" s="154"/>
      <c r="H3" s="154"/>
      <c r="I3" s="154"/>
      <c r="J3" s="154"/>
      <c r="K3" s="1"/>
    </row>
    <row r="4" spans="1:11">
      <c r="A4" s="1"/>
      <c r="B4" s="341" t="s">
        <v>22</v>
      </c>
      <c r="C4" s="342"/>
      <c r="D4" s="342"/>
      <c r="E4" s="342"/>
      <c r="F4" s="342"/>
      <c r="G4" s="342"/>
      <c r="H4" s="342"/>
      <c r="I4" s="342"/>
      <c r="J4" s="343"/>
      <c r="K4" s="1"/>
    </row>
    <row r="5" spans="1:11">
      <c r="A5" s="1"/>
      <c r="B5" s="344"/>
      <c r="C5" s="345"/>
      <c r="D5" s="345"/>
      <c r="E5" s="345"/>
      <c r="F5" s="345"/>
      <c r="G5" s="345"/>
      <c r="H5" s="345"/>
      <c r="I5" s="345"/>
      <c r="J5" s="346"/>
      <c r="K5" s="1"/>
    </row>
    <row r="6" spans="1:11">
      <c r="A6" s="1"/>
      <c r="B6" s="344"/>
      <c r="C6" s="345"/>
      <c r="D6" s="345"/>
      <c r="E6" s="345"/>
      <c r="F6" s="345"/>
      <c r="G6" s="345"/>
      <c r="H6" s="345"/>
      <c r="I6" s="345"/>
      <c r="J6" s="346"/>
      <c r="K6" s="1"/>
    </row>
    <row r="7" spans="1:11" ht="15.75" thickBot="1">
      <c r="A7" s="1"/>
      <c r="B7" s="347"/>
      <c r="C7" s="348"/>
      <c r="D7" s="348"/>
      <c r="E7" s="348"/>
      <c r="F7" s="348"/>
      <c r="G7" s="348"/>
      <c r="H7" s="348"/>
      <c r="I7" s="348"/>
      <c r="J7" s="349"/>
      <c r="K7" s="1"/>
    </row>
    <row r="8" spans="1:11" ht="15.75" thickBot="1">
      <c r="A8" s="1"/>
      <c r="B8" s="154"/>
      <c r="C8" s="154"/>
      <c r="D8" s="154"/>
      <c r="E8" s="154"/>
      <c r="F8" s="154"/>
      <c r="G8" s="154"/>
      <c r="H8" s="154"/>
      <c r="I8" s="154"/>
      <c r="J8" s="154"/>
      <c r="K8" s="1"/>
    </row>
    <row r="9" spans="1:11">
      <c r="A9" s="1"/>
      <c r="B9" s="341" t="s">
        <v>23</v>
      </c>
      <c r="C9" s="342"/>
      <c r="D9" s="342"/>
      <c r="E9" s="342"/>
      <c r="F9" s="342"/>
      <c r="G9" s="342"/>
      <c r="H9" s="342"/>
      <c r="I9" s="342"/>
      <c r="J9" s="343"/>
      <c r="K9" s="1"/>
    </row>
    <row r="10" spans="1:11">
      <c r="A10" s="1"/>
      <c r="B10" s="344"/>
      <c r="C10" s="345"/>
      <c r="D10" s="345"/>
      <c r="E10" s="345"/>
      <c r="F10" s="345"/>
      <c r="G10" s="345"/>
      <c r="H10" s="345"/>
      <c r="I10" s="345"/>
      <c r="J10" s="346"/>
      <c r="K10" s="1"/>
    </row>
    <row r="11" spans="1:11">
      <c r="A11" s="1"/>
      <c r="B11" s="344"/>
      <c r="C11" s="345"/>
      <c r="D11" s="345"/>
      <c r="E11" s="345"/>
      <c r="F11" s="345"/>
      <c r="G11" s="345"/>
      <c r="H11" s="345"/>
      <c r="I11" s="345"/>
      <c r="J11" s="346"/>
      <c r="K11" s="1"/>
    </row>
    <row r="12" spans="1:11">
      <c r="A12" s="1"/>
      <c r="B12" s="344"/>
      <c r="C12" s="345"/>
      <c r="D12" s="345"/>
      <c r="E12" s="345"/>
      <c r="F12" s="345"/>
      <c r="G12" s="345"/>
      <c r="H12" s="345"/>
      <c r="I12" s="345"/>
      <c r="J12" s="346"/>
      <c r="K12" s="1"/>
    </row>
    <row r="13" spans="1:11">
      <c r="A13" s="1"/>
      <c r="B13" s="344"/>
      <c r="C13" s="345"/>
      <c r="D13" s="345"/>
      <c r="E13" s="345"/>
      <c r="F13" s="345"/>
      <c r="G13" s="345"/>
      <c r="H13" s="345"/>
      <c r="I13" s="345"/>
      <c r="J13" s="346"/>
      <c r="K13" s="1"/>
    </row>
    <row r="14" spans="1:11">
      <c r="A14" s="1"/>
      <c r="B14" s="344"/>
      <c r="C14" s="345"/>
      <c r="D14" s="345"/>
      <c r="E14" s="345"/>
      <c r="F14" s="345"/>
      <c r="G14" s="345"/>
      <c r="H14" s="345"/>
      <c r="I14" s="345"/>
      <c r="J14" s="346"/>
      <c r="K14" s="1"/>
    </row>
    <row r="15" spans="1:11" ht="15.75" thickBot="1">
      <c r="A15" s="1"/>
      <c r="B15" s="347"/>
      <c r="C15" s="348"/>
      <c r="D15" s="348"/>
      <c r="E15" s="348"/>
      <c r="F15" s="348"/>
      <c r="G15" s="348"/>
      <c r="H15" s="348"/>
      <c r="I15" s="348"/>
      <c r="J15" s="349"/>
      <c r="K15" s="1"/>
    </row>
    <row r="16" spans="1:11" ht="15.75" thickBot="1">
      <c r="A16" s="1"/>
      <c r="B16" s="154"/>
      <c r="C16" s="154"/>
      <c r="D16" s="154"/>
      <c r="E16" s="154"/>
      <c r="F16" s="154"/>
      <c r="G16" s="154"/>
      <c r="H16" s="154"/>
      <c r="I16" s="154"/>
      <c r="J16" s="154"/>
      <c r="K16" s="1"/>
    </row>
    <row r="17" spans="1:11">
      <c r="A17" s="1"/>
      <c r="B17" s="341" t="s">
        <v>24</v>
      </c>
      <c r="C17" s="342"/>
      <c r="D17" s="342"/>
      <c r="E17" s="342"/>
      <c r="F17" s="342"/>
      <c r="G17" s="342"/>
      <c r="H17" s="342"/>
      <c r="I17" s="342"/>
      <c r="J17" s="343"/>
      <c r="K17" s="1"/>
    </row>
    <row r="18" spans="1:11">
      <c r="A18" s="1"/>
      <c r="B18" s="344"/>
      <c r="C18" s="345"/>
      <c r="D18" s="345"/>
      <c r="E18" s="345"/>
      <c r="F18" s="345"/>
      <c r="G18" s="345"/>
      <c r="H18" s="345"/>
      <c r="I18" s="345"/>
      <c r="J18" s="346"/>
      <c r="K18" s="1"/>
    </row>
    <row r="19" spans="1:11">
      <c r="A19" s="1"/>
      <c r="B19" s="344"/>
      <c r="C19" s="345"/>
      <c r="D19" s="345"/>
      <c r="E19" s="345"/>
      <c r="F19" s="345"/>
      <c r="G19" s="345"/>
      <c r="H19" s="345"/>
      <c r="I19" s="345"/>
      <c r="J19" s="346"/>
      <c r="K19" s="1"/>
    </row>
    <row r="20" spans="1:11" ht="15.75" thickBot="1">
      <c r="A20" s="1"/>
      <c r="B20" s="347"/>
      <c r="C20" s="348"/>
      <c r="D20" s="348"/>
      <c r="E20" s="348"/>
      <c r="F20" s="348"/>
      <c r="G20" s="348"/>
      <c r="H20" s="348"/>
      <c r="I20" s="348"/>
      <c r="J20" s="349"/>
      <c r="K20" s="1"/>
    </row>
    <row r="21" spans="1:11" ht="15.75" thickBot="1">
      <c r="A21" s="1"/>
      <c r="B21" s="154"/>
      <c r="C21" s="154"/>
      <c r="D21" s="154"/>
      <c r="E21" s="154"/>
      <c r="F21" s="154"/>
      <c r="G21" s="154"/>
      <c r="H21" s="154"/>
      <c r="I21" s="154"/>
      <c r="J21" s="154"/>
      <c r="K21" s="1"/>
    </row>
    <row r="22" spans="1:11">
      <c r="A22" s="1"/>
      <c r="B22" s="341" t="s">
        <v>25</v>
      </c>
      <c r="C22" s="342"/>
      <c r="D22" s="342"/>
      <c r="E22" s="342"/>
      <c r="F22" s="342"/>
      <c r="G22" s="342"/>
      <c r="H22" s="342"/>
      <c r="I22" s="342"/>
      <c r="J22" s="343"/>
      <c r="K22" s="1"/>
    </row>
    <row r="23" spans="1:11">
      <c r="A23" s="1"/>
      <c r="B23" s="344"/>
      <c r="C23" s="345"/>
      <c r="D23" s="345"/>
      <c r="E23" s="345"/>
      <c r="F23" s="345"/>
      <c r="G23" s="345"/>
      <c r="H23" s="345"/>
      <c r="I23" s="345"/>
      <c r="J23" s="346"/>
      <c r="K23" s="1"/>
    </row>
    <row r="24" spans="1:11">
      <c r="A24" s="1"/>
      <c r="B24" s="344"/>
      <c r="C24" s="345"/>
      <c r="D24" s="345"/>
      <c r="E24" s="345"/>
      <c r="F24" s="345"/>
      <c r="G24" s="345"/>
      <c r="H24" s="345"/>
      <c r="I24" s="345"/>
      <c r="J24" s="346"/>
      <c r="K24" s="1"/>
    </row>
    <row r="25" spans="1:11">
      <c r="A25" s="1"/>
      <c r="B25" s="344"/>
      <c r="C25" s="345"/>
      <c r="D25" s="345"/>
      <c r="E25" s="345"/>
      <c r="F25" s="345"/>
      <c r="G25" s="345"/>
      <c r="H25" s="345"/>
      <c r="I25" s="345"/>
      <c r="J25" s="346"/>
      <c r="K25" s="1"/>
    </row>
    <row r="26" spans="1:11">
      <c r="A26" s="1"/>
      <c r="B26" s="344"/>
      <c r="C26" s="345"/>
      <c r="D26" s="345"/>
      <c r="E26" s="345"/>
      <c r="F26" s="345"/>
      <c r="G26" s="345"/>
      <c r="H26" s="345"/>
      <c r="I26" s="345"/>
      <c r="J26" s="346"/>
      <c r="K26" s="1"/>
    </row>
    <row r="27" spans="1:11">
      <c r="A27" s="1"/>
      <c r="B27" s="344"/>
      <c r="C27" s="345"/>
      <c r="D27" s="345"/>
      <c r="E27" s="345"/>
      <c r="F27" s="345"/>
      <c r="G27" s="345"/>
      <c r="H27" s="345"/>
      <c r="I27" s="345"/>
      <c r="J27" s="346"/>
      <c r="K27" s="1"/>
    </row>
    <row r="28" spans="1:11">
      <c r="A28" s="1"/>
      <c r="B28" s="344"/>
      <c r="C28" s="345"/>
      <c r="D28" s="345"/>
      <c r="E28" s="345"/>
      <c r="F28" s="345"/>
      <c r="G28" s="345"/>
      <c r="H28" s="345"/>
      <c r="I28" s="345"/>
      <c r="J28" s="346"/>
      <c r="K28" s="1"/>
    </row>
    <row r="29" spans="1:11">
      <c r="A29" s="1"/>
      <c r="B29" s="344"/>
      <c r="C29" s="345"/>
      <c r="D29" s="345"/>
      <c r="E29" s="345"/>
      <c r="F29" s="345"/>
      <c r="G29" s="345"/>
      <c r="H29" s="345"/>
      <c r="I29" s="345"/>
      <c r="J29" s="346"/>
      <c r="K29" s="1"/>
    </row>
    <row r="30" spans="1:11" ht="15.75" thickBot="1">
      <c r="A30" s="1"/>
      <c r="B30" s="347"/>
      <c r="C30" s="348"/>
      <c r="D30" s="348"/>
      <c r="E30" s="348"/>
      <c r="F30" s="348"/>
      <c r="G30" s="348"/>
      <c r="H30" s="348"/>
      <c r="I30" s="348"/>
      <c r="J30" s="349"/>
      <c r="K30" s="1"/>
    </row>
    <row r="31" spans="1:11">
      <c r="A31" s="1"/>
      <c r="B31" s="154"/>
      <c r="C31" s="154"/>
      <c r="D31" s="154"/>
      <c r="E31" s="154"/>
      <c r="F31" s="154"/>
      <c r="G31" s="154"/>
      <c r="H31" s="154"/>
      <c r="I31" s="154"/>
      <c r="J31" s="154"/>
      <c r="K31" s="1"/>
    </row>
    <row r="32" spans="1:11">
      <c r="B32" s="145"/>
      <c r="C32" s="145"/>
      <c r="D32" s="145"/>
      <c r="E32" s="145"/>
      <c r="F32" s="145"/>
      <c r="G32" s="145"/>
      <c r="H32" s="145"/>
      <c r="I32" s="145"/>
      <c r="J32" s="145"/>
    </row>
    <row r="33" spans="2:10">
      <c r="B33" s="145"/>
      <c r="C33" s="145"/>
      <c r="D33" s="145"/>
      <c r="E33" s="145"/>
      <c r="F33" s="145"/>
      <c r="G33" s="145"/>
      <c r="H33" s="145"/>
      <c r="I33" s="145"/>
      <c r="J33" s="145"/>
    </row>
    <row r="34" spans="2:10">
      <c r="B34" s="145"/>
      <c r="C34" s="145"/>
      <c r="D34" s="145"/>
      <c r="E34" s="145"/>
      <c r="F34" s="145"/>
      <c r="G34" s="145"/>
      <c r="H34" s="145"/>
      <c r="I34" s="145"/>
      <c r="J34" s="145"/>
    </row>
    <row r="35" spans="2:10">
      <c r="B35" s="145"/>
      <c r="C35" s="145"/>
      <c r="D35" s="145"/>
      <c r="E35" s="145"/>
      <c r="F35" s="145"/>
      <c r="G35" s="145"/>
      <c r="H35" s="145"/>
      <c r="I35" s="145"/>
      <c r="J35" s="145"/>
    </row>
    <row r="36" spans="2:10">
      <c r="B36" s="145"/>
      <c r="C36" s="145"/>
      <c r="D36" s="145"/>
      <c r="E36" s="145"/>
      <c r="F36" s="145"/>
      <c r="G36" s="145"/>
      <c r="H36" s="145"/>
      <c r="I36" s="145"/>
      <c r="J36" s="145"/>
    </row>
    <row r="37" spans="2:10">
      <c r="B37" s="145"/>
      <c r="C37" s="145"/>
      <c r="D37" s="145"/>
      <c r="E37" s="145"/>
      <c r="F37" s="145"/>
      <c r="G37" s="145"/>
      <c r="H37" s="145"/>
      <c r="I37" s="145"/>
      <c r="J37" s="145"/>
    </row>
    <row r="38" spans="2:10">
      <c r="B38" s="145"/>
      <c r="C38" s="145"/>
      <c r="D38" s="145"/>
      <c r="E38" s="145"/>
      <c r="F38" s="145"/>
      <c r="G38" s="145"/>
      <c r="H38" s="145"/>
      <c r="I38" s="145"/>
      <c r="J38" s="145"/>
    </row>
    <row r="39" spans="2:10">
      <c r="B39" s="145"/>
      <c r="C39" s="145"/>
      <c r="D39" s="145"/>
      <c r="E39" s="145"/>
      <c r="F39" s="145"/>
      <c r="G39" s="145"/>
      <c r="H39" s="145"/>
      <c r="I39" s="145"/>
      <c r="J39" s="145"/>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75901-5378-41B9-9626-D5297B839D65}">
  <dimension ref="A1:K93"/>
  <sheetViews>
    <sheetView showGridLines="0" view="pageBreakPreview" zoomScaleNormal="96" zoomScaleSheetLayoutView="100" workbookViewId="0">
      <selection activeCell="D52" sqref="D52"/>
    </sheetView>
  </sheetViews>
  <sheetFormatPr baseColWidth="10" defaultColWidth="10.42578125" defaultRowHeight="14.25"/>
  <cols>
    <col min="1" max="1" width="4.7109375" style="198" customWidth="1"/>
    <col min="2" max="2" width="37.140625" style="225" customWidth="1"/>
    <col min="3" max="3" width="12" style="226" customWidth="1"/>
    <col min="4" max="4" width="51" style="198" customWidth="1"/>
    <col min="5" max="5" width="14.140625" style="226" customWidth="1"/>
    <col min="6" max="6" width="55.85546875" style="198" customWidth="1"/>
    <col min="7" max="7" width="4.7109375" style="198" customWidth="1"/>
    <col min="8" max="16384" width="10.42578125" style="198"/>
  </cols>
  <sheetData>
    <row r="1" spans="1:9" ht="80.099999999999994" customHeight="1">
      <c r="A1" s="197"/>
      <c r="B1" s="196"/>
      <c r="C1" s="350" t="s">
        <v>26</v>
      </c>
      <c r="D1" s="350"/>
      <c r="E1" s="350"/>
      <c r="F1" s="350"/>
      <c r="G1" s="197"/>
      <c r="H1" s="197"/>
      <c r="I1" s="197"/>
    </row>
    <row r="2" spans="1:9" ht="66.599999999999994" customHeight="1">
      <c r="B2" s="271" t="s">
        <v>27</v>
      </c>
      <c r="C2" s="351" t="s">
        <v>500</v>
      </c>
      <c r="D2" s="352"/>
      <c r="E2" s="199" t="s">
        <v>28</v>
      </c>
      <c r="F2" s="200" t="s">
        <v>501</v>
      </c>
    </row>
    <row r="3" spans="1:9" ht="16.7" customHeight="1">
      <c r="B3" s="201"/>
      <c r="C3" s="202"/>
      <c r="D3" s="202"/>
      <c r="E3" s="203"/>
      <c r="F3" s="202"/>
    </row>
    <row r="4" spans="1:9" ht="54.75" customHeight="1">
      <c r="B4" s="271" t="s">
        <v>502</v>
      </c>
      <c r="C4" s="353" t="s">
        <v>503</v>
      </c>
      <c r="D4" s="354"/>
      <c r="E4" s="354"/>
      <c r="F4" s="354"/>
    </row>
    <row r="5" spans="1:9" ht="13.35" customHeight="1">
      <c r="B5" s="204"/>
      <c r="C5" s="205"/>
      <c r="E5" s="203"/>
      <c r="F5" s="203"/>
    </row>
    <row r="6" spans="1:9" ht="39.6" customHeight="1">
      <c r="B6" s="355" t="s">
        <v>29</v>
      </c>
      <c r="C6" s="356" t="s">
        <v>30</v>
      </c>
      <c r="D6" s="356"/>
      <c r="E6" s="357" t="s">
        <v>31</v>
      </c>
      <c r="F6" s="357"/>
    </row>
    <row r="7" spans="1:9" ht="181.5" customHeight="1">
      <c r="B7" s="355"/>
      <c r="C7" s="358" t="s">
        <v>32</v>
      </c>
      <c r="D7" s="353"/>
      <c r="E7" s="358" t="s">
        <v>504</v>
      </c>
      <c r="F7" s="358"/>
    </row>
    <row r="8" spans="1:9" ht="21" customHeight="1">
      <c r="B8" s="204"/>
      <c r="C8" s="205"/>
      <c r="E8" s="203"/>
      <c r="F8" s="203"/>
    </row>
    <row r="9" spans="1:9" ht="20.100000000000001" customHeight="1">
      <c r="B9" s="360" t="s">
        <v>34</v>
      </c>
      <c r="C9" s="360"/>
      <c r="D9" s="360"/>
      <c r="E9" s="360"/>
      <c r="F9" s="360"/>
    </row>
    <row r="10" spans="1:9" ht="36.75" customHeight="1">
      <c r="B10" s="206" t="s">
        <v>35</v>
      </c>
      <c r="C10" s="206" t="s">
        <v>36</v>
      </c>
      <c r="D10" s="206" t="s">
        <v>37</v>
      </c>
      <c r="E10" s="206" t="s">
        <v>38</v>
      </c>
      <c r="F10" s="206" t="s">
        <v>39</v>
      </c>
    </row>
    <row r="11" spans="1:9" s="210" customFormat="1" ht="115.5" customHeight="1">
      <c r="B11" s="361" t="s">
        <v>40</v>
      </c>
      <c r="C11" s="207">
        <v>1</v>
      </c>
      <c r="D11" s="208" t="s">
        <v>41</v>
      </c>
      <c r="E11" s="209">
        <v>1</v>
      </c>
      <c r="F11" s="208" t="s">
        <v>505</v>
      </c>
    </row>
    <row r="12" spans="1:9" s="210" customFormat="1" ht="113.25" customHeight="1">
      <c r="B12" s="361"/>
      <c r="C12" s="207">
        <v>2</v>
      </c>
      <c r="D12" s="208" t="s">
        <v>42</v>
      </c>
      <c r="E12" s="209"/>
      <c r="F12" s="208"/>
      <c r="I12" s="210" t="s">
        <v>506</v>
      </c>
    </row>
    <row r="13" spans="1:9" ht="80.099999999999994" customHeight="1">
      <c r="B13" s="362" t="s">
        <v>43</v>
      </c>
      <c r="C13" s="211">
        <v>3</v>
      </c>
      <c r="D13" s="212" t="s">
        <v>507</v>
      </c>
      <c r="E13" s="211">
        <v>2</v>
      </c>
      <c r="F13" s="212" t="s">
        <v>44</v>
      </c>
    </row>
    <row r="14" spans="1:9" ht="80.099999999999994" customHeight="1">
      <c r="B14" s="362"/>
      <c r="C14" s="211">
        <v>4</v>
      </c>
      <c r="D14" s="212" t="s">
        <v>45</v>
      </c>
      <c r="E14" s="211"/>
      <c r="F14" s="212"/>
    </row>
    <row r="15" spans="1:9" ht="80.099999999999994" customHeight="1">
      <c r="B15" s="362"/>
      <c r="C15" s="211">
        <v>5</v>
      </c>
      <c r="D15" s="212" t="s">
        <v>46</v>
      </c>
      <c r="E15" s="211"/>
      <c r="F15" s="212"/>
    </row>
    <row r="16" spans="1:9" ht="80.099999999999994" customHeight="1">
      <c r="B16" s="363" t="s">
        <v>47</v>
      </c>
      <c r="C16" s="211">
        <v>6</v>
      </c>
      <c r="D16" s="212" t="s">
        <v>48</v>
      </c>
      <c r="E16" s="211">
        <v>3</v>
      </c>
      <c r="F16" s="208" t="s">
        <v>49</v>
      </c>
    </row>
    <row r="17" spans="2:11" ht="80.099999999999994" customHeight="1">
      <c r="B17" s="363"/>
      <c r="C17" s="211">
        <v>7</v>
      </c>
      <c r="D17" s="212" t="s">
        <v>50</v>
      </c>
      <c r="E17" s="211">
        <v>4</v>
      </c>
      <c r="F17" s="208" t="s">
        <v>51</v>
      </c>
    </row>
    <row r="18" spans="2:11" ht="80.099999999999994" customHeight="1">
      <c r="B18" s="363"/>
      <c r="C18" s="272">
        <v>8</v>
      </c>
      <c r="D18" s="273" t="s">
        <v>508</v>
      </c>
      <c r="E18" s="272">
        <v>5</v>
      </c>
      <c r="F18" s="273" t="s">
        <v>509</v>
      </c>
    </row>
    <row r="19" spans="2:11" ht="80.099999999999994" customHeight="1">
      <c r="B19" s="363"/>
      <c r="C19" s="211">
        <v>9</v>
      </c>
      <c r="D19" s="212" t="s">
        <v>52</v>
      </c>
      <c r="E19" s="211"/>
      <c r="F19" s="213"/>
    </row>
    <row r="20" spans="2:11" ht="80.099999999999994" customHeight="1">
      <c r="B20" s="363"/>
      <c r="C20" s="211">
        <v>10</v>
      </c>
      <c r="D20" s="212" t="s">
        <v>53</v>
      </c>
      <c r="E20" s="211"/>
      <c r="F20" s="212"/>
    </row>
    <row r="21" spans="2:11" ht="80.099999999999994" customHeight="1">
      <c r="B21" s="363"/>
      <c r="C21" s="211">
        <v>11</v>
      </c>
      <c r="D21" s="212" t="s">
        <v>54</v>
      </c>
      <c r="E21" s="211"/>
      <c r="F21" s="208"/>
      <c r="K21" s="214"/>
    </row>
    <row r="22" spans="2:11" ht="80.099999999999994" customHeight="1">
      <c r="B22" s="363"/>
      <c r="C22" s="211">
        <v>12</v>
      </c>
      <c r="D22" s="212" t="s">
        <v>55</v>
      </c>
      <c r="E22" s="211"/>
      <c r="F22" s="212"/>
      <c r="K22" s="214"/>
    </row>
    <row r="23" spans="2:11" ht="80.099999999999994" customHeight="1">
      <c r="B23" s="363"/>
      <c r="C23" s="211">
        <v>13</v>
      </c>
      <c r="D23" s="212" t="s">
        <v>56</v>
      </c>
      <c r="E23" s="211"/>
      <c r="F23" s="212"/>
      <c r="K23" s="214"/>
    </row>
    <row r="24" spans="2:11" ht="80.099999999999994" customHeight="1">
      <c r="B24" s="359" t="s">
        <v>57</v>
      </c>
      <c r="C24" s="211">
        <v>14</v>
      </c>
      <c r="D24" s="208" t="s">
        <v>58</v>
      </c>
      <c r="E24" s="207">
        <v>5</v>
      </c>
      <c r="F24" s="208" t="s">
        <v>59</v>
      </c>
    </row>
    <row r="25" spans="2:11" ht="80.099999999999994" customHeight="1">
      <c r="B25" s="359"/>
      <c r="C25" s="211">
        <v>15</v>
      </c>
      <c r="D25" s="208" t="s">
        <v>60</v>
      </c>
      <c r="E25" s="207">
        <v>6</v>
      </c>
      <c r="F25" s="208" t="s">
        <v>61</v>
      </c>
    </row>
    <row r="26" spans="2:11" ht="80.099999999999994" customHeight="1">
      <c r="B26" s="359"/>
      <c r="C26" s="211">
        <v>16</v>
      </c>
      <c r="D26" s="208" t="s">
        <v>62</v>
      </c>
      <c r="E26" s="207">
        <v>7</v>
      </c>
      <c r="F26" s="208" t="s">
        <v>63</v>
      </c>
    </row>
    <row r="27" spans="2:11" ht="100.5" customHeight="1">
      <c r="B27" s="359"/>
      <c r="C27" s="211">
        <v>17</v>
      </c>
      <c r="D27" s="208" t="s">
        <v>64</v>
      </c>
      <c r="E27" s="207"/>
      <c r="F27" s="208"/>
    </row>
    <row r="28" spans="2:11" ht="174.6" customHeight="1">
      <c r="B28" s="215" t="s">
        <v>65</v>
      </c>
      <c r="C28" s="211">
        <v>18</v>
      </c>
      <c r="D28" s="208" t="s">
        <v>66</v>
      </c>
      <c r="E28" s="207">
        <v>8</v>
      </c>
      <c r="F28" s="208" t="s">
        <v>67</v>
      </c>
    </row>
    <row r="29" spans="2:11" ht="48.75" customHeight="1">
      <c r="B29" s="364" t="s">
        <v>68</v>
      </c>
      <c r="C29" s="211">
        <v>19</v>
      </c>
      <c r="D29" s="216" t="s">
        <v>69</v>
      </c>
      <c r="E29" s="211"/>
      <c r="F29" s="212"/>
    </row>
    <row r="30" spans="2:11" ht="87" customHeight="1">
      <c r="B30" s="365"/>
      <c r="C30" s="211">
        <v>20</v>
      </c>
      <c r="D30" s="216" t="s">
        <v>70</v>
      </c>
      <c r="E30" s="211"/>
      <c r="F30" s="212"/>
    </row>
    <row r="31" spans="2:11" ht="87" customHeight="1">
      <c r="B31" s="365"/>
      <c r="C31" s="272">
        <v>21</v>
      </c>
      <c r="D31" s="274" t="s">
        <v>510</v>
      </c>
      <c r="E31" s="211"/>
      <c r="F31" s="212"/>
    </row>
    <row r="32" spans="2:11" ht="87" customHeight="1">
      <c r="B32" s="366"/>
      <c r="C32" s="272">
        <v>22</v>
      </c>
      <c r="D32" s="274" t="s">
        <v>511</v>
      </c>
      <c r="E32" s="211"/>
      <c r="F32" s="212"/>
    </row>
    <row r="33" spans="2:6" ht="27" customHeight="1">
      <c r="B33" s="360" t="s">
        <v>71</v>
      </c>
      <c r="C33" s="360"/>
      <c r="D33" s="360"/>
      <c r="E33" s="360"/>
      <c r="F33" s="360"/>
    </row>
    <row r="34" spans="2:6" ht="39.75" customHeight="1">
      <c r="B34" s="206" t="s">
        <v>35</v>
      </c>
      <c r="C34" s="206" t="s">
        <v>36</v>
      </c>
      <c r="D34" s="206" t="s">
        <v>72</v>
      </c>
      <c r="E34" s="206" t="s">
        <v>38</v>
      </c>
      <c r="F34" s="206" t="s">
        <v>73</v>
      </c>
    </row>
    <row r="35" spans="2:6" ht="126.75" customHeight="1">
      <c r="B35" s="364" t="s">
        <v>74</v>
      </c>
      <c r="C35" s="207">
        <v>1</v>
      </c>
      <c r="D35" s="208" t="s">
        <v>75</v>
      </c>
      <c r="E35" s="207">
        <v>1</v>
      </c>
      <c r="F35" s="208" t="s">
        <v>76</v>
      </c>
    </row>
    <row r="36" spans="2:6" ht="81" customHeight="1">
      <c r="B36" s="365"/>
      <c r="C36" s="207">
        <v>2</v>
      </c>
      <c r="D36" s="208" t="s">
        <v>77</v>
      </c>
      <c r="E36" s="207">
        <v>2</v>
      </c>
      <c r="F36" s="208" t="s">
        <v>78</v>
      </c>
    </row>
    <row r="37" spans="2:6" ht="92.1" hidden="1" customHeight="1">
      <c r="B37" s="365"/>
      <c r="C37" s="207"/>
      <c r="D37" s="208"/>
      <c r="E37" s="207">
        <v>3</v>
      </c>
      <c r="F37" s="208" t="s">
        <v>79</v>
      </c>
    </row>
    <row r="38" spans="2:6" ht="68.25" hidden="1" customHeight="1">
      <c r="B38" s="365"/>
      <c r="C38" s="207"/>
      <c r="D38" s="208"/>
      <c r="E38" s="207">
        <v>4</v>
      </c>
      <c r="F38" s="208" t="s">
        <v>80</v>
      </c>
    </row>
    <row r="39" spans="2:6" ht="68.25" hidden="1" customHeight="1">
      <c r="B39" s="365"/>
      <c r="C39" s="207"/>
      <c r="D39" s="210"/>
      <c r="E39" s="207">
        <v>5</v>
      </c>
      <c r="F39" s="208" t="s">
        <v>81</v>
      </c>
    </row>
    <row r="40" spans="2:6" ht="41.45" hidden="1" customHeight="1">
      <c r="B40" s="365"/>
      <c r="C40" s="207"/>
      <c r="D40" s="216"/>
      <c r="E40" s="207">
        <v>6</v>
      </c>
      <c r="F40" s="208" t="s">
        <v>82</v>
      </c>
    </row>
    <row r="41" spans="2:6" ht="49.5" hidden="1" customHeight="1">
      <c r="B41" s="365"/>
      <c r="C41" s="207"/>
      <c r="D41" s="216"/>
      <c r="E41" s="207">
        <v>7</v>
      </c>
      <c r="F41" s="216" t="s">
        <v>83</v>
      </c>
    </row>
    <row r="42" spans="2:6" ht="49.5" customHeight="1">
      <c r="B42" s="366"/>
      <c r="C42" s="207"/>
      <c r="D42" s="216"/>
      <c r="E42" s="272">
        <v>3</v>
      </c>
      <c r="F42" s="274" t="s">
        <v>512</v>
      </c>
    </row>
    <row r="43" spans="2:6" ht="49.5" customHeight="1">
      <c r="B43" s="359" t="s">
        <v>84</v>
      </c>
      <c r="C43" s="207">
        <v>3</v>
      </c>
      <c r="D43" s="216" t="s">
        <v>85</v>
      </c>
      <c r="E43" s="207">
        <v>8</v>
      </c>
      <c r="F43" s="216" t="s">
        <v>86</v>
      </c>
    </row>
    <row r="44" spans="2:6" ht="49.5" customHeight="1">
      <c r="B44" s="359"/>
      <c r="C44" s="207"/>
      <c r="D44" s="216"/>
      <c r="E44" s="207">
        <v>9</v>
      </c>
      <c r="F44" s="216" t="s">
        <v>87</v>
      </c>
    </row>
    <row r="45" spans="2:6" s="217" customFormat="1" ht="68.25" hidden="1" customHeight="1">
      <c r="B45" s="359"/>
      <c r="C45" s="207"/>
      <c r="D45" s="216"/>
      <c r="E45" s="207">
        <v>10</v>
      </c>
      <c r="F45" s="216" t="s">
        <v>88</v>
      </c>
    </row>
    <row r="46" spans="2:6" s="217" customFormat="1" ht="78.75" hidden="1" customHeight="1">
      <c r="B46" s="359"/>
      <c r="C46" s="207"/>
      <c r="D46" s="218"/>
      <c r="E46" s="207">
        <v>11</v>
      </c>
      <c r="F46" s="216" t="s">
        <v>89</v>
      </c>
    </row>
    <row r="47" spans="2:6" s="217" customFormat="1" ht="42.75">
      <c r="B47" s="363" t="s">
        <v>90</v>
      </c>
      <c r="C47" s="207">
        <v>4</v>
      </c>
      <c r="D47" s="208" t="s">
        <v>91</v>
      </c>
      <c r="E47" s="207">
        <v>12</v>
      </c>
      <c r="F47" s="219" t="s">
        <v>92</v>
      </c>
    </row>
    <row r="48" spans="2:6" s="217" customFormat="1" ht="55.5" customHeight="1">
      <c r="B48" s="363"/>
      <c r="C48" s="207">
        <v>5</v>
      </c>
      <c r="D48" s="208" t="s">
        <v>93</v>
      </c>
      <c r="E48" s="207"/>
      <c r="F48" s="208"/>
    </row>
    <row r="49" spans="2:6" s="217" customFormat="1" ht="57">
      <c r="B49" s="363"/>
      <c r="C49" s="207">
        <v>6</v>
      </c>
      <c r="D49" s="208" t="s">
        <v>94</v>
      </c>
      <c r="E49" s="207">
        <v>13</v>
      </c>
      <c r="F49" s="208" t="s">
        <v>95</v>
      </c>
    </row>
    <row r="50" spans="2:6" s="217" customFormat="1" ht="61.5" customHeight="1">
      <c r="B50" s="363"/>
      <c r="C50" s="207">
        <v>7</v>
      </c>
      <c r="D50" s="208" t="s">
        <v>96</v>
      </c>
      <c r="E50" s="207">
        <v>14</v>
      </c>
      <c r="F50" s="208" t="s">
        <v>97</v>
      </c>
    </row>
    <row r="51" spans="2:6" ht="71.25" customHeight="1">
      <c r="B51" s="363"/>
      <c r="C51" s="207">
        <v>8</v>
      </c>
      <c r="D51" s="219" t="s">
        <v>98</v>
      </c>
      <c r="E51" s="207">
        <v>15</v>
      </c>
      <c r="F51" s="208" t="s">
        <v>99</v>
      </c>
    </row>
    <row r="52" spans="2:6" ht="105" customHeight="1">
      <c r="B52" s="363"/>
      <c r="C52" s="207">
        <v>9</v>
      </c>
      <c r="D52" s="208" t="s">
        <v>100</v>
      </c>
      <c r="E52" s="207">
        <v>16</v>
      </c>
      <c r="F52" s="208" t="s">
        <v>101</v>
      </c>
    </row>
    <row r="53" spans="2:6" ht="110.25" customHeight="1">
      <c r="B53" s="359" t="s">
        <v>102</v>
      </c>
      <c r="C53" s="207">
        <v>10</v>
      </c>
      <c r="D53" s="208" t="s">
        <v>103</v>
      </c>
      <c r="E53" s="207">
        <v>17</v>
      </c>
      <c r="F53" s="208" t="s">
        <v>104</v>
      </c>
    </row>
    <row r="54" spans="2:6" ht="62.45" customHeight="1">
      <c r="B54" s="359"/>
      <c r="C54" s="207">
        <v>11</v>
      </c>
      <c r="D54" s="208" t="s">
        <v>105</v>
      </c>
      <c r="E54" s="209">
        <v>18</v>
      </c>
      <c r="F54" s="208" t="s">
        <v>106</v>
      </c>
    </row>
    <row r="55" spans="2:6" ht="42.75">
      <c r="B55" s="359"/>
      <c r="C55" s="207">
        <v>12</v>
      </c>
      <c r="D55" s="208" t="s">
        <v>107</v>
      </c>
      <c r="E55" s="209">
        <v>19</v>
      </c>
      <c r="F55" s="208" t="s">
        <v>108</v>
      </c>
    </row>
    <row r="56" spans="2:6" ht="57">
      <c r="B56" s="359" t="s">
        <v>109</v>
      </c>
      <c r="C56" s="207">
        <v>13</v>
      </c>
      <c r="D56" s="208" t="s">
        <v>110</v>
      </c>
      <c r="E56" s="209">
        <v>20</v>
      </c>
      <c r="F56" s="219" t="s">
        <v>111</v>
      </c>
    </row>
    <row r="57" spans="2:6" ht="28.5">
      <c r="B57" s="359"/>
      <c r="C57" s="207">
        <v>14</v>
      </c>
      <c r="D57" s="208" t="s">
        <v>112</v>
      </c>
      <c r="E57" s="209">
        <v>21</v>
      </c>
      <c r="F57" s="219" t="s">
        <v>113</v>
      </c>
    </row>
    <row r="58" spans="2:6" ht="85.5">
      <c r="B58" s="359"/>
      <c r="C58" s="207">
        <v>15</v>
      </c>
      <c r="D58" s="208" t="s">
        <v>114</v>
      </c>
      <c r="E58" s="209"/>
      <c r="F58" s="219"/>
    </row>
    <row r="59" spans="2:6" ht="28.5">
      <c r="B59" s="359"/>
      <c r="C59" s="207">
        <v>16</v>
      </c>
      <c r="D59" s="208" t="s">
        <v>115</v>
      </c>
      <c r="E59" s="209"/>
      <c r="F59" s="219"/>
    </row>
    <row r="60" spans="2:6" ht="28.5">
      <c r="B60" s="359"/>
      <c r="C60" s="207">
        <v>17</v>
      </c>
      <c r="D60" s="208" t="s">
        <v>116</v>
      </c>
      <c r="E60" s="209"/>
      <c r="F60" s="219"/>
    </row>
    <row r="61" spans="2:6" ht="28.5">
      <c r="B61" s="359"/>
      <c r="C61" s="207">
        <v>18</v>
      </c>
      <c r="D61" s="208" t="s">
        <v>117</v>
      </c>
      <c r="E61" s="209"/>
      <c r="F61" s="219"/>
    </row>
    <row r="62" spans="2:6" ht="28.5">
      <c r="B62" s="359"/>
      <c r="C62" s="207">
        <v>19</v>
      </c>
      <c r="D62" s="208" t="s">
        <v>118</v>
      </c>
      <c r="E62" s="209"/>
      <c r="F62" s="219"/>
    </row>
    <row r="63" spans="2:6" ht="42.75">
      <c r="B63" s="359"/>
      <c r="C63" s="207">
        <v>20</v>
      </c>
      <c r="D63" s="208" t="s">
        <v>119</v>
      </c>
      <c r="E63" s="209"/>
      <c r="F63" s="219"/>
    </row>
    <row r="64" spans="2:6" ht="42.75">
      <c r="B64" s="359"/>
      <c r="C64" s="207">
        <v>21</v>
      </c>
      <c r="D64" s="208" t="s">
        <v>120</v>
      </c>
      <c r="E64" s="209"/>
      <c r="F64" s="219"/>
    </row>
    <row r="65" spans="2:6" ht="28.5">
      <c r="B65" s="359"/>
      <c r="C65" s="207">
        <v>22</v>
      </c>
      <c r="D65" s="208" t="s">
        <v>121</v>
      </c>
      <c r="E65" s="209"/>
      <c r="F65" s="220"/>
    </row>
    <row r="66" spans="2:6" ht="42.75">
      <c r="B66" s="359" t="s">
        <v>122</v>
      </c>
      <c r="C66" s="207">
        <v>23</v>
      </c>
      <c r="D66" s="208" t="s">
        <v>123</v>
      </c>
      <c r="E66" s="209">
        <v>22</v>
      </c>
      <c r="F66" s="219" t="s">
        <v>124</v>
      </c>
    </row>
    <row r="67" spans="2:6" ht="42.75">
      <c r="B67" s="359"/>
      <c r="C67" s="207">
        <v>24</v>
      </c>
      <c r="D67" s="208" t="s">
        <v>125</v>
      </c>
      <c r="E67" s="209">
        <v>23</v>
      </c>
      <c r="F67" s="208" t="s">
        <v>126</v>
      </c>
    </row>
    <row r="68" spans="2:6" ht="28.5">
      <c r="B68" s="359"/>
      <c r="C68" s="207">
        <v>25</v>
      </c>
      <c r="D68" s="208" t="s">
        <v>127</v>
      </c>
      <c r="E68" s="275">
        <v>24</v>
      </c>
      <c r="F68" s="276" t="s">
        <v>513</v>
      </c>
    </row>
    <row r="69" spans="2:6" ht="71.25">
      <c r="B69" s="364" t="s">
        <v>128</v>
      </c>
      <c r="C69" s="207">
        <v>26</v>
      </c>
      <c r="D69" s="208" t="s">
        <v>129</v>
      </c>
      <c r="E69" s="209">
        <v>25</v>
      </c>
      <c r="F69" s="219" t="s">
        <v>130</v>
      </c>
    </row>
    <row r="70" spans="2:6" ht="96" customHeight="1">
      <c r="B70" s="365"/>
      <c r="C70" s="207"/>
      <c r="D70" s="208"/>
      <c r="E70" s="275">
        <v>26</v>
      </c>
      <c r="F70" s="275" t="s">
        <v>514</v>
      </c>
    </row>
    <row r="71" spans="2:6" ht="77.25" customHeight="1">
      <c r="B71" s="366"/>
      <c r="C71" s="207"/>
      <c r="D71" s="208"/>
      <c r="E71" s="275">
        <v>27</v>
      </c>
      <c r="F71" s="275" t="s">
        <v>515</v>
      </c>
    </row>
    <row r="72" spans="2:6" ht="77.099999999999994" customHeight="1">
      <c r="B72" s="359" t="s">
        <v>131</v>
      </c>
      <c r="C72" s="207">
        <v>27</v>
      </c>
      <c r="D72" s="208" t="s">
        <v>132</v>
      </c>
      <c r="E72" s="277">
        <v>28</v>
      </c>
      <c r="F72" s="208" t="s">
        <v>133</v>
      </c>
    </row>
    <row r="73" spans="2:6" ht="40.5" customHeight="1">
      <c r="B73" s="359"/>
      <c r="C73" s="207"/>
      <c r="D73" s="208"/>
      <c r="E73" s="209">
        <v>29</v>
      </c>
      <c r="F73" s="208" t="s">
        <v>134</v>
      </c>
    </row>
    <row r="74" spans="2:6" ht="50.1" customHeight="1">
      <c r="B74" s="369" t="s">
        <v>135</v>
      </c>
      <c r="C74" s="207">
        <v>28</v>
      </c>
      <c r="D74" s="219" t="s">
        <v>136</v>
      </c>
      <c r="E74" s="277">
        <v>30</v>
      </c>
      <c r="F74" s="219" t="s">
        <v>137</v>
      </c>
    </row>
    <row r="75" spans="2:6" ht="50.1" customHeight="1">
      <c r="B75" s="370"/>
      <c r="C75" s="207">
        <v>29</v>
      </c>
      <c r="D75" s="219" t="s">
        <v>138</v>
      </c>
      <c r="E75" s="209">
        <v>31</v>
      </c>
      <c r="F75" s="219" t="s">
        <v>139</v>
      </c>
    </row>
    <row r="76" spans="2:6" ht="50.1" customHeight="1">
      <c r="B76" s="370"/>
      <c r="C76" s="207"/>
      <c r="D76" s="210"/>
      <c r="E76" s="277">
        <v>32</v>
      </c>
      <c r="F76" s="219" t="s">
        <v>140</v>
      </c>
    </row>
    <row r="77" spans="2:6" ht="50.1" customHeight="1">
      <c r="B77" s="370"/>
      <c r="C77" s="207"/>
      <c r="D77" s="221"/>
      <c r="E77" s="209">
        <v>33</v>
      </c>
      <c r="F77" s="219" t="s">
        <v>141</v>
      </c>
    </row>
    <row r="78" spans="2:6" ht="50.1" customHeight="1">
      <c r="B78" s="370"/>
      <c r="C78" s="207"/>
      <c r="D78" s="219"/>
      <c r="E78" s="277">
        <v>34</v>
      </c>
      <c r="F78" s="219" t="s">
        <v>142</v>
      </c>
    </row>
    <row r="79" spans="2:6" ht="50.1" customHeight="1">
      <c r="B79" s="370"/>
      <c r="C79" s="207"/>
      <c r="D79" s="219"/>
      <c r="E79" s="209">
        <v>35</v>
      </c>
      <c r="F79" s="219" t="s">
        <v>143</v>
      </c>
    </row>
    <row r="80" spans="2:6" ht="50.1" customHeight="1">
      <c r="B80" s="370"/>
      <c r="C80" s="207"/>
      <c r="D80" s="219"/>
      <c r="E80" s="277">
        <v>36</v>
      </c>
      <c r="F80" s="221" t="s">
        <v>144</v>
      </c>
    </row>
    <row r="81" spans="1:11" ht="39.950000000000003" customHeight="1">
      <c r="B81" s="370"/>
      <c r="C81" s="207"/>
      <c r="D81" s="209"/>
      <c r="E81" s="209">
        <v>37</v>
      </c>
      <c r="F81" s="219" t="s">
        <v>145</v>
      </c>
    </row>
    <row r="82" spans="1:11" ht="51" customHeight="1">
      <c r="B82" s="371"/>
      <c r="C82" s="207"/>
      <c r="D82" s="209"/>
      <c r="E82" s="275">
        <v>38</v>
      </c>
      <c r="F82" s="276" t="s">
        <v>516</v>
      </c>
    </row>
    <row r="83" spans="1:11" ht="66.75" customHeight="1">
      <c r="B83" s="364" t="s">
        <v>146</v>
      </c>
      <c r="C83" s="207">
        <v>30</v>
      </c>
      <c r="D83" s="208" t="s">
        <v>147</v>
      </c>
      <c r="E83" s="277">
        <v>39</v>
      </c>
      <c r="F83" s="208" t="s">
        <v>148</v>
      </c>
    </row>
    <row r="84" spans="1:11" ht="72" customHeight="1">
      <c r="B84" s="365"/>
      <c r="C84" s="207">
        <v>31</v>
      </c>
      <c r="D84" s="208" t="s">
        <v>149</v>
      </c>
      <c r="E84" s="209">
        <v>40</v>
      </c>
      <c r="F84" s="208" t="s">
        <v>150</v>
      </c>
    </row>
    <row r="85" spans="1:11" ht="72" customHeight="1">
      <c r="B85" s="365"/>
      <c r="C85" s="207">
        <v>32</v>
      </c>
      <c r="D85" s="208" t="s">
        <v>151</v>
      </c>
      <c r="E85" s="222">
        <v>41</v>
      </c>
      <c r="F85" s="208" t="s">
        <v>517</v>
      </c>
    </row>
    <row r="86" spans="1:11" ht="72" customHeight="1">
      <c r="B86" s="365"/>
      <c r="C86" s="207">
        <v>33</v>
      </c>
      <c r="D86" s="208" t="s">
        <v>152</v>
      </c>
      <c r="E86" s="222">
        <v>42</v>
      </c>
      <c r="F86" s="208" t="s">
        <v>153</v>
      </c>
      <c r="K86" s="198" t="s">
        <v>33</v>
      </c>
    </row>
    <row r="87" spans="1:11" ht="77.25" customHeight="1">
      <c r="B87" s="365"/>
      <c r="C87" s="207">
        <v>34</v>
      </c>
      <c r="D87" s="223" t="s">
        <v>154</v>
      </c>
      <c r="E87" s="224">
        <v>43</v>
      </c>
      <c r="F87" s="208" t="s">
        <v>155</v>
      </c>
    </row>
    <row r="88" spans="1:11" ht="29.25" customHeight="1">
      <c r="B88" s="372"/>
      <c r="C88" s="278">
        <v>35</v>
      </c>
      <c r="D88" s="279" t="s">
        <v>518</v>
      </c>
      <c r="E88" s="280"/>
      <c r="F88" s="281"/>
    </row>
    <row r="89" spans="1:11" ht="45.75" customHeight="1">
      <c r="A89" s="282"/>
      <c r="B89" s="283" t="s">
        <v>519</v>
      </c>
      <c r="C89" s="373" t="s">
        <v>520</v>
      </c>
      <c r="D89" s="374"/>
      <c r="E89" s="284" t="s">
        <v>521</v>
      </c>
      <c r="F89" s="285" t="s">
        <v>522</v>
      </c>
      <c r="G89" s="282"/>
    </row>
    <row r="90" spans="1:11" ht="36" customHeight="1">
      <c r="A90" s="282"/>
      <c r="B90" s="286" t="s">
        <v>523</v>
      </c>
      <c r="C90" s="367" t="s">
        <v>524</v>
      </c>
      <c r="D90" s="368"/>
      <c r="E90" s="287" t="s">
        <v>525</v>
      </c>
      <c r="F90" s="288" t="s">
        <v>526</v>
      </c>
      <c r="G90" s="282"/>
    </row>
    <row r="91" spans="1:11" ht="18" customHeight="1">
      <c r="F91" s="289"/>
    </row>
    <row r="92" spans="1:11" ht="36" customHeight="1"/>
    <row r="93" spans="1:11" ht="36" customHeight="1"/>
  </sheetData>
  <mergeCells count="27">
    <mergeCell ref="C90:D90"/>
    <mergeCell ref="B66:B68"/>
    <mergeCell ref="B69:B71"/>
    <mergeCell ref="B72:B73"/>
    <mergeCell ref="B74:B82"/>
    <mergeCell ref="B83:B88"/>
    <mergeCell ref="C89:D89"/>
    <mergeCell ref="B56:B65"/>
    <mergeCell ref="B9:F9"/>
    <mergeCell ref="B11:B12"/>
    <mergeCell ref="B13:B15"/>
    <mergeCell ref="B16:B23"/>
    <mergeCell ref="B24:B27"/>
    <mergeCell ref="B29:B32"/>
    <mergeCell ref="B33:F33"/>
    <mergeCell ref="B35:B42"/>
    <mergeCell ref="B43:B46"/>
    <mergeCell ref="B47:B52"/>
    <mergeCell ref="B53:B55"/>
    <mergeCell ref="C1:F1"/>
    <mergeCell ref="C2:D2"/>
    <mergeCell ref="C4:F4"/>
    <mergeCell ref="B6:B7"/>
    <mergeCell ref="C6:D6"/>
    <mergeCell ref="E6:F6"/>
    <mergeCell ref="C7:D7"/>
    <mergeCell ref="E7:F7"/>
  </mergeCells>
  <pageMargins left="0.7" right="0.7" top="0.75" bottom="0.75" header="0.3" footer="0.3"/>
  <pageSetup scale="14" orientation="portrait" r:id="rId1"/>
  <colBreaks count="1" manualBreakCount="1">
    <brk id="9"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B5F2E-E26D-473E-A792-5880CBC8832D}">
  <dimension ref="A1:N66"/>
  <sheetViews>
    <sheetView showGridLines="0" view="pageBreakPreview" topLeftCell="C10" zoomScaleNormal="96" zoomScaleSheetLayoutView="100" workbookViewId="0">
      <selection activeCell="B9" sqref="B9:F9"/>
    </sheetView>
  </sheetViews>
  <sheetFormatPr baseColWidth="10" defaultColWidth="10.42578125" defaultRowHeight="14.25"/>
  <cols>
    <col min="1" max="1" width="4.7109375" style="198" customWidth="1"/>
    <col min="2" max="2" width="37.140625" style="225" customWidth="1"/>
    <col min="3" max="3" width="12" style="226" customWidth="1"/>
    <col min="4" max="4" width="48" style="198" customWidth="1"/>
    <col min="5" max="5" width="19.85546875" style="226" customWidth="1"/>
    <col min="6" max="6" width="61.85546875" style="198" customWidth="1"/>
    <col min="7" max="7" width="4.7109375" style="198" customWidth="1"/>
    <col min="8" max="9" width="10.42578125" style="198"/>
    <col min="10" max="10" width="11.7109375" style="198" bestFit="1" customWidth="1"/>
    <col min="11" max="12" width="10.42578125" style="198"/>
    <col min="13" max="13" width="13" style="198" bestFit="1" customWidth="1"/>
    <col min="14" max="14" width="47.7109375" style="198" customWidth="1"/>
    <col min="15" max="16384" width="10.42578125" style="198"/>
  </cols>
  <sheetData>
    <row r="1" spans="1:14" ht="80.099999999999994" customHeight="1">
      <c r="A1" s="197"/>
      <c r="B1" s="196"/>
      <c r="C1" s="350" t="s">
        <v>26</v>
      </c>
      <c r="D1" s="350"/>
      <c r="E1" s="350"/>
      <c r="F1" s="350"/>
      <c r="G1" s="197"/>
      <c r="H1" s="197"/>
      <c r="I1" s="197"/>
    </row>
    <row r="2" spans="1:14" ht="66.599999999999994" customHeight="1">
      <c r="B2" s="271" t="s">
        <v>27</v>
      </c>
      <c r="C2" s="351" t="s">
        <v>527</v>
      </c>
      <c r="D2" s="352"/>
      <c r="E2" s="199" t="s">
        <v>28</v>
      </c>
      <c r="F2" s="200" t="s">
        <v>528</v>
      </c>
    </row>
    <row r="3" spans="1:14" ht="16.7" customHeight="1">
      <c r="B3" s="201"/>
      <c r="C3" s="202"/>
      <c r="D3" s="202"/>
      <c r="E3" s="203"/>
      <c r="F3" s="202"/>
    </row>
    <row r="4" spans="1:14" ht="54.75" customHeight="1">
      <c r="B4" s="271" t="s">
        <v>502</v>
      </c>
      <c r="C4" s="353" t="s">
        <v>529</v>
      </c>
      <c r="D4" s="354"/>
      <c r="E4" s="354"/>
      <c r="F4" s="354"/>
    </row>
    <row r="5" spans="1:14" ht="13.35" customHeight="1">
      <c r="B5" s="204"/>
      <c r="C5" s="205"/>
      <c r="E5" s="203"/>
      <c r="F5" s="203"/>
    </row>
    <row r="6" spans="1:14" ht="39.6" customHeight="1">
      <c r="B6" s="355" t="s">
        <v>29</v>
      </c>
      <c r="C6" s="356" t="s">
        <v>30</v>
      </c>
      <c r="D6" s="356"/>
      <c r="E6" s="357" t="s">
        <v>31</v>
      </c>
      <c r="F6" s="357"/>
    </row>
    <row r="7" spans="1:14" ht="87.95" customHeight="1">
      <c r="B7" s="355"/>
      <c r="C7" s="375" t="s">
        <v>530</v>
      </c>
      <c r="D7" s="376"/>
      <c r="E7" s="377" t="s">
        <v>504</v>
      </c>
      <c r="F7" s="378"/>
    </row>
    <row r="8" spans="1:14" ht="21" customHeight="1">
      <c r="B8" s="204"/>
      <c r="C8" s="205"/>
      <c r="E8" s="203"/>
      <c r="F8" s="203"/>
    </row>
    <row r="9" spans="1:14" ht="20.100000000000001" customHeight="1">
      <c r="B9" s="379" t="s">
        <v>34</v>
      </c>
      <c r="C9" s="380"/>
      <c r="D9" s="380"/>
      <c r="E9" s="380"/>
      <c r="F9" s="381"/>
    </row>
    <row r="10" spans="1:14" ht="21.75" customHeight="1">
      <c r="B10" s="290" t="s">
        <v>35</v>
      </c>
      <c r="C10" s="291" t="s">
        <v>36</v>
      </c>
      <c r="D10" s="291" t="s">
        <v>37</v>
      </c>
      <c r="E10" s="291" t="s">
        <v>38</v>
      </c>
      <c r="F10" s="291" t="s">
        <v>39</v>
      </c>
    </row>
    <row r="11" spans="1:14" s="210" customFormat="1" ht="53.25" customHeight="1">
      <c r="B11" s="382" t="s">
        <v>40</v>
      </c>
      <c r="C11" s="292">
        <v>1</v>
      </c>
      <c r="D11" s="293" t="s">
        <v>531</v>
      </c>
      <c r="E11" s="294">
        <v>1</v>
      </c>
      <c r="F11" s="293" t="s">
        <v>532</v>
      </c>
    </row>
    <row r="12" spans="1:14" s="210" customFormat="1" ht="46.5" customHeight="1">
      <c r="B12" s="383"/>
      <c r="C12" s="292">
        <v>2</v>
      </c>
      <c r="D12" s="293" t="s">
        <v>533</v>
      </c>
      <c r="E12" s="294" t="s">
        <v>534</v>
      </c>
      <c r="F12" s="293" t="s">
        <v>534</v>
      </c>
      <c r="I12" s="384" t="s">
        <v>156</v>
      </c>
      <c r="J12" s="384"/>
      <c r="K12" s="384"/>
      <c r="L12" s="384"/>
      <c r="M12" s="384"/>
      <c r="N12" s="295" t="s">
        <v>157</v>
      </c>
    </row>
    <row r="13" spans="1:14" ht="69" customHeight="1">
      <c r="B13" s="385" t="s">
        <v>43</v>
      </c>
      <c r="C13" s="296">
        <v>3</v>
      </c>
      <c r="D13" s="293" t="s">
        <v>535</v>
      </c>
      <c r="E13" s="296" t="s">
        <v>534</v>
      </c>
      <c r="F13" s="293" t="s">
        <v>534</v>
      </c>
      <c r="I13" s="387" t="s">
        <v>536</v>
      </c>
      <c r="J13" s="388"/>
      <c r="K13" s="388"/>
      <c r="L13" s="388"/>
      <c r="M13" s="389"/>
      <c r="N13" s="297" t="s">
        <v>159</v>
      </c>
    </row>
    <row r="14" spans="1:14" ht="49.5" customHeight="1">
      <c r="B14" s="385"/>
      <c r="C14" s="296">
        <v>4</v>
      </c>
      <c r="D14" s="298" t="s">
        <v>45</v>
      </c>
      <c r="E14" s="296" t="s">
        <v>534</v>
      </c>
      <c r="F14" s="298" t="s">
        <v>534</v>
      </c>
      <c r="I14" s="387" t="s">
        <v>537</v>
      </c>
      <c r="J14" s="388"/>
      <c r="K14" s="388"/>
      <c r="L14" s="388"/>
      <c r="M14" s="389"/>
      <c r="N14" s="299" t="s">
        <v>538</v>
      </c>
    </row>
    <row r="15" spans="1:14" ht="58.5" customHeight="1">
      <c r="B15" s="386"/>
      <c r="C15" s="296">
        <v>5</v>
      </c>
      <c r="D15" s="298" t="s">
        <v>46</v>
      </c>
      <c r="E15" s="296" t="s">
        <v>534</v>
      </c>
      <c r="F15" s="298" t="s">
        <v>534</v>
      </c>
      <c r="I15" s="387" t="s">
        <v>539</v>
      </c>
      <c r="J15" s="388"/>
      <c r="K15" s="388"/>
      <c r="L15" s="388"/>
      <c r="M15" s="389"/>
      <c r="N15" s="300" t="s">
        <v>158</v>
      </c>
    </row>
    <row r="16" spans="1:14" ht="80.099999999999994" customHeight="1">
      <c r="B16" s="385" t="s">
        <v>47</v>
      </c>
      <c r="C16" s="296">
        <v>6</v>
      </c>
      <c r="D16" s="293" t="s">
        <v>540</v>
      </c>
      <c r="E16" s="296">
        <v>2</v>
      </c>
      <c r="F16" s="293" t="s">
        <v>541</v>
      </c>
      <c r="I16" s="387" t="s">
        <v>542</v>
      </c>
      <c r="J16" s="388"/>
      <c r="K16" s="388"/>
      <c r="L16" s="388"/>
      <c r="M16" s="389"/>
      <c r="N16" s="299" t="s">
        <v>543</v>
      </c>
    </row>
    <row r="17" spans="2:14" ht="55.5" customHeight="1">
      <c r="B17" s="385"/>
      <c r="C17" s="296">
        <v>7</v>
      </c>
      <c r="D17" s="293" t="s">
        <v>544</v>
      </c>
      <c r="E17" s="296">
        <v>3</v>
      </c>
      <c r="F17" s="293" t="s">
        <v>545</v>
      </c>
      <c r="I17" s="387" t="s">
        <v>546</v>
      </c>
      <c r="J17" s="388"/>
      <c r="K17" s="388"/>
      <c r="L17" s="388"/>
      <c r="M17" s="389"/>
      <c r="N17" s="299" t="s">
        <v>547</v>
      </c>
    </row>
    <row r="18" spans="2:14" ht="92.25" customHeight="1">
      <c r="B18" s="386"/>
      <c r="C18" s="296">
        <v>8</v>
      </c>
      <c r="D18" s="293" t="s">
        <v>548</v>
      </c>
      <c r="E18" s="296">
        <v>4</v>
      </c>
      <c r="F18" s="293" t="s">
        <v>549</v>
      </c>
      <c r="I18" s="387" t="s">
        <v>550</v>
      </c>
      <c r="J18" s="388"/>
      <c r="K18" s="388"/>
      <c r="L18" s="388"/>
      <c r="M18" s="389"/>
      <c r="N18" s="301" t="s">
        <v>551</v>
      </c>
    </row>
    <row r="19" spans="2:14" ht="61.5" customHeight="1">
      <c r="B19" s="385" t="s">
        <v>57</v>
      </c>
      <c r="C19" s="292">
        <v>9</v>
      </c>
      <c r="D19" s="293" t="s">
        <v>552</v>
      </c>
      <c r="E19" s="292">
        <v>5</v>
      </c>
      <c r="F19" s="293" t="s">
        <v>553</v>
      </c>
    </row>
    <row r="20" spans="2:14" ht="56.25" customHeight="1">
      <c r="B20" s="385"/>
      <c r="C20" s="292">
        <v>10</v>
      </c>
      <c r="D20" s="293" t="s">
        <v>554</v>
      </c>
      <c r="E20" s="292">
        <v>6</v>
      </c>
      <c r="F20" s="293" t="s">
        <v>555</v>
      </c>
      <c r="I20" s="387"/>
      <c r="J20" s="388"/>
      <c r="K20" s="388"/>
      <c r="L20" s="388"/>
      <c r="M20" s="389"/>
      <c r="N20" s="301"/>
    </row>
    <row r="21" spans="2:14" ht="59.25" customHeight="1">
      <c r="B21" s="386"/>
      <c r="C21" s="292">
        <v>11</v>
      </c>
      <c r="D21" s="293" t="s">
        <v>556</v>
      </c>
      <c r="E21" s="292" t="s">
        <v>534</v>
      </c>
      <c r="F21" s="293" t="s">
        <v>534</v>
      </c>
      <c r="N21" s="300"/>
    </row>
    <row r="22" spans="2:14" ht="48" customHeight="1">
      <c r="B22" s="302" t="s">
        <v>65</v>
      </c>
      <c r="C22" s="292">
        <v>12</v>
      </c>
      <c r="D22" s="293" t="s">
        <v>557</v>
      </c>
      <c r="E22" s="292">
        <v>7</v>
      </c>
      <c r="F22" s="293" t="s">
        <v>558</v>
      </c>
      <c r="K22" s="214"/>
    </row>
    <row r="23" spans="2:14" ht="34.5" customHeight="1">
      <c r="B23" s="385" t="s">
        <v>68</v>
      </c>
      <c r="C23" s="296">
        <v>13</v>
      </c>
      <c r="D23" s="303" t="s">
        <v>69</v>
      </c>
      <c r="E23" s="296" t="s">
        <v>534</v>
      </c>
      <c r="F23" s="298" t="s">
        <v>534</v>
      </c>
    </row>
    <row r="24" spans="2:14" ht="36" customHeight="1">
      <c r="B24" s="386"/>
      <c r="C24" s="296">
        <v>14</v>
      </c>
      <c r="D24" s="303" t="s">
        <v>559</v>
      </c>
      <c r="E24" s="296" t="s">
        <v>534</v>
      </c>
      <c r="F24" s="298" t="s">
        <v>534</v>
      </c>
    </row>
    <row r="25" spans="2:14" ht="23.25" customHeight="1">
      <c r="B25" s="379" t="s">
        <v>71</v>
      </c>
      <c r="C25" s="380"/>
      <c r="D25" s="380"/>
      <c r="E25" s="380"/>
      <c r="F25" s="381"/>
    </row>
    <row r="26" spans="2:14" ht="19.5" customHeight="1">
      <c r="B26" s="304" t="s">
        <v>35</v>
      </c>
      <c r="C26" s="305" t="s">
        <v>36</v>
      </c>
      <c r="D26" s="305" t="s">
        <v>72</v>
      </c>
      <c r="E26" s="305" t="s">
        <v>38</v>
      </c>
      <c r="F26" s="305" t="s">
        <v>73</v>
      </c>
    </row>
    <row r="27" spans="2:14" ht="100.5" customHeight="1">
      <c r="B27" s="385" t="s">
        <v>74</v>
      </c>
      <c r="C27" s="292">
        <v>1</v>
      </c>
      <c r="D27" s="306" t="s">
        <v>75</v>
      </c>
      <c r="E27" s="292">
        <v>1</v>
      </c>
      <c r="F27" s="306" t="s">
        <v>560</v>
      </c>
    </row>
    <row r="28" spans="2:14" ht="48.75" customHeight="1">
      <c r="B28" s="385"/>
      <c r="C28" s="292">
        <v>2</v>
      </c>
      <c r="D28" s="306" t="s">
        <v>561</v>
      </c>
      <c r="E28" s="292">
        <v>2</v>
      </c>
      <c r="F28" s="306" t="s">
        <v>562</v>
      </c>
    </row>
    <row r="29" spans="2:14" ht="60" customHeight="1">
      <c r="B29" s="385"/>
      <c r="C29" s="292">
        <v>3</v>
      </c>
      <c r="D29" s="306" t="s">
        <v>563</v>
      </c>
      <c r="E29" s="292">
        <v>3</v>
      </c>
      <c r="F29" s="306" t="s">
        <v>564</v>
      </c>
    </row>
    <row r="30" spans="2:14" ht="33" customHeight="1">
      <c r="B30" s="385"/>
      <c r="C30" s="292" t="s">
        <v>534</v>
      </c>
      <c r="D30" s="306" t="s">
        <v>534</v>
      </c>
      <c r="E30" s="292">
        <v>4</v>
      </c>
      <c r="F30" s="306" t="s">
        <v>565</v>
      </c>
    </row>
    <row r="31" spans="2:14" ht="57.75" customHeight="1">
      <c r="B31" s="385"/>
      <c r="C31" s="292" t="s">
        <v>534</v>
      </c>
      <c r="D31" s="307" t="s">
        <v>534</v>
      </c>
      <c r="E31" s="292">
        <v>5</v>
      </c>
      <c r="F31" s="306" t="s">
        <v>566</v>
      </c>
    </row>
    <row r="32" spans="2:14" ht="49.5" customHeight="1">
      <c r="B32" s="385"/>
      <c r="C32" s="292" t="s">
        <v>534</v>
      </c>
      <c r="D32" s="307" t="s">
        <v>534</v>
      </c>
      <c r="E32" s="292">
        <v>6</v>
      </c>
      <c r="F32" s="306" t="s">
        <v>567</v>
      </c>
    </row>
    <row r="33" spans="2:6" ht="107.25" customHeight="1">
      <c r="B33" s="385"/>
      <c r="C33" s="292" t="s">
        <v>534</v>
      </c>
      <c r="D33" s="307" t="s">
        <v>534</v>
      </c>
      <c r="E33" s="292">
        <v>7</v>
      </c>
      <c r="F33" s="306" t="s">
        <v>568</v>
      </c>
    </row>
    <row r="34" spans="2:6" ht="37.5" customHeight="1">
      <c r="B34" s="386"/>
      <c r="C34" s="292" t="s">
        <v>534</v>
      </c>
      <c r="D34" s="307" t="s">
        <v>534</v>
      </c>
      <c r="E34" s="292">
        <v>8</v>
      </c>
      <c r="F34" s="307" t="s">
        <v>569</v>
      </c>
    </row>
    <row r="35" spans="2:6" ht="45.75" customHeight="1">
      <c r="B35" s="385" t="s">
        <v>84</v>
      </c>
      <c r="C35" s="292">
        <v>4</v>
      </c>
      <c r="D35" s="307" t="s">
        <v>570</v>
      </c>
      <c r="E35" s="292" t="s">
        <v>534</v>
      </c>
      <c r="F35" s="307" t="s">
        <v>534</v>
      </c>
    </row>
    <row r="36" spans="2:6" ht="42" customHeight="1">
      <c r="B36" s="386"/>
      <c r="C36" s="292">
        <v>5</v>
      </c>
      <c r="D36" s="307" t="s">
        <v>571</v>
      </c>
      <c r="E36" s="292" t="s">
        <v>534</v>
      </c>
      <c r="F36" s="307" t="s">
        <v>534</v>
      </c>
    </row>
    <row r="37" spans="2:6" ht="53.25" customHeight="1">
      <c r="B37" s="385" t="s">
        <v>90</v>
      </c>
      <c r="C37" s="292">
        <v>6</v>
      </c>
      <c r="D37" s="306" t="s">
        <v>572</v>
      </c>
      <c r="E37" s="292">
        <v>9</v>
      </c>
      <c r="F37" s="306" t="s">
        <v>573</v>
      </c>
    </row>
    <row r="38" spans="2:6" ht="55.5" customHeight="1">
      <c r="B38" s="385"/>
      <c r="C38" s="292">
        <v>7</v>
      </c>
      <c r="D38" s="308" t="s">
        <v>574</v>
      </c>
      <c r="E38" s="292">
        <v>10</v>
      </c>
      <c r="F38" s="306" t="s">
        <v>575</v>
      </c>
    </row>
    <row r="39" spans="2:6" ht="49.5" customHeight="1">
      <c r="B39" s="385"/>
      <c r="C39" s="292">
        <v>8</v>
      </c>
      <c r="D39" s="306" t="s">
        <v>576</v>
      </c>
      <c r="E39" s="292" t="s">
        <v>534</v>
      </c>
      <c r="F39" s="306" t="s">
        <v>534</v>
      </c>
    </row>
    <row r="40" spans="2:6" ht="49.5" customHeight="1">
      <c r="B40" s="386"/>
      <c r="C40" s="292">
        <v>9</v>
      </c>
      <c r="D40" s="306" t="s">
        <v>577</v>
      </c>
      <c r="E40" s="292" t="s">
        <v>534</v>
      </c>
      <c r="F40" s="306" t="s">
        <v>534</v>
      </c>
    </row>
    <row r="41" spans="2:6" s="217" customFormat="1" ht="68.25" customHeight="1">
      <c r="B41" s="385" t="s">
        <v>102</v>
      </c>
      <c r="C41" s="292">
        <v>10</v>
      </c>
      <c r="D41" s="306" t="s">
        <v>578</v>
      </c>
      <c r="E41" s="294">
        <v>11</v>
      </c>
      <c r="F41" s="306" t="s">
        <v>579</v>
      </c>
    </row>
    <row r="42" spans="2:6" s="217" customFormat="1" ht="78.75" customHeight="1">
      <c r="B42" s="385"/>
      <c r="C42" s="292">
        <v>11</v>
      </c>
      <c r="D42" s="306" t="s">
        <v>580</v>
      </c>
      <c r="E42" s="294">
        <v>12</v>
      </c>
      <c r="F42" s="306" t="s">
        <v>581</v>
      </c>
    </row>
    <row r="43" spans="2:6" s="217" customFormat="1" ht="57">
      <c r="B43" s="390" t="s">
        <v>109</v>
      </c>
      <c r="C43" s="292">
        <v>12</v>
      </c>
      <c r="D43" s="306" t="s">
        <v>582</v>
      </c>
      <c r="E43" s="294">
        <v>13</v>
      </c>
      <c r="F43" s="306" t="s">
        <v>583</v>
      </c>
    </row>
    <row r="44" spans="2:6" s="217" customFormat="1" ht="55.5" customHeight="1">
      <c r="B44" s="385"/>
      <c r="C44" s="292">
        <v>13</v>
      </c>
      <c r="D44" s="306" t="s">
        <v>584</v>
      </c>
      <c r="E44" s="294" t="s">
        <v>534</v>
      </c>
      <c r="F44" s="306" t="s">
        <v>534</v>
      </c>
    </row>
    <row r="45" spans="2:6" s="217" customFormat="1" ht="14.25" customHeight="1">
      <c r="B45" s="386"/>
      <c r="C45" s="292">
        <v>14</v>
      </c>
      <c r="D45" s="306" t="s">
        <v>585</v>
      </c>
      <c r="E45" s="294" t="s">
        <v>534</v>
      </c>
      <c r="F45" s="306" t="s">
        <v>534</v>
      </c>
    </row>
    <row r="46" spans="2:6" s="217" customFormat="1" ht="61.5" customHeight="1">
      <c r="B46" s="302" t="s">
        <v>122</v>
      </c>
      <c r="C46" s="292">
        <v>15</v>
      </c>
      <c r="D46" s="306" t="s">
        <v>586</v>
      </c>
      <c r="E46" s="294">
        <v>14</v>
      </c>
      <c r="F46" s="306" t="s">
        <v>587</v>
      </c>
    </row>
    <row r="47" spans="2:6" ht="71.25" customHeight="1">
      <c r="B47" s="385" t="s">
        <v>128</v>
      </c>
      <c r="C47" s="292">
        <v>16</v>
      </c>
      <c r="D47" s="306" t="s">
        <v>588</v>
      </c>
      <c r="E47" s="294">
        <v>15</v>
      </c>
      <c r="F47" s="306" t="s">
        <v>589</v>
      </c>
    </row>
    <row r="48" spans="2:6" ht="58.5" customHeight="1">
      <c r="B48" s="386"/>
      <c r="C48" s="292">
        <v>17</v>
      </c>
      <c r="D48" s="306" t="s">
        <v>590</v>
      </c>
      <c r="E48" s="294" t="s">
        <v>534</v>
      </c>
      <c r="F48" s="306" t="s">
        <v>534</v>
      </c>
    </row>
    <row r="49" spans="1:7" ht="52.5" customHeight="1">
      <c r="B49" s="385" t="s">
        <v>131</v>
      </c>
      <c r="C49" s="292">
        <v>18</v>
      </c>
      <c r="D49" s="306" t="s">
        <v>591</v>
      </c>
      <c r="E49" s="294">
        <v>16</v>
      </c>
      <c r="F49" s="306" t="s">
        <v>133</v>
      </c>
    </row>
    <row r="50" spans="1:7" ht="39.75" customHeight="1">
      <c r="B50" s="386"/>
      <c r="C50" s="292" t="s">
        <v>534</v>
      </c>
      <c r="D50" s="306" t="s">
        <v>534</v>
      </c>
      <c r="E50" s="294">
        <v>17</v>
      </c>
      <c r="F50" s="306" t="s">
        <v>592</v>
      </c>
    </row>
    <row r="51" spans="1:7" ht="60" customHeight="1">
      <c r="B51" s="385" t="s">
        <v>135</v>
      </c>
      <c r="C51" s="292">
        <v>19</v>
      </c>
      <c r="D51" s="306" t="s">
        <v>138</v>
      </c>
      <c r="E51" s="294">
        <v>18</v>
      </c>
      <c r="F51" s="306" t="s">
        <v>593</v>
      </c>
    </row>
    <row r="52" spans="1:7" ht="36" customHeight="1">
      <c r="B52" s="385"/>
      <c r="C52" s="292" t="s">
        <v>534</v>
      </c>
      <c r="D52" s="306" t="s">
        <v>534</v>
      </c>
      <c r="E52" s="294">
        <v>19</v>
      </c>
      <c r="F52" s="306" t="s">
        <v>594</v>
      </c>
    </row>
    <row r="53" spans="1:7" ht="32.25" customHeight="1">
      <c r="B53" s="385"/>
      <c r="C53" s="292" t="s">
        <v>534</v>
      </c>
      <c r="D53" s="309" t="s">
        <v>534</v>
      </c>
      <c r="E53" s="310">
        <v>20</v>
      </c>
      <c r="F53" s="306" t="s">
        <v>595</v>
      </c>
    </row>
    <row r="54" spans="1:7" ht="33.75" customHeight="1">
      <c r="B54" s="385"/>
      <c r="C54" s="292" t="s">
        <v>534</v>
      </c>
      <c r="D54" s="311" t="s">
        <v>534</v>
      </c>
      <c r="E54" s="294">
        <v>21</v>
      </c>
      <c r="F54" s="306" t="s">
        <v>596</v>
      </c>
    </row>
    <row r="55" spans="1:7" ht="30.75" customHeight="1">
      <c r="B55" s="385"/>
      <c r="C55" s="292" t="s">
        <v>534</v>
      </c>
      <c r="D55" s="306" t="s">
        <v>534</v>
      </c>
      <c r="E55" s="294">
        <v>22</v>
      </c>
      <c r="F55" s="306" t="s">
        <v>597</v>
      </c>
    </row>
    <row r="56" spans="1:7" ht="36.75" customHeight="1">
      <c r="B56" s="386"/>
      <c r="C56" s="292" t="s">
        <v>534</v>
      </c>
      <c r="D56" s="306" t="s">
        <v>534</v>
      </c>
      <c r="E56" s="294">
        <v>23</v>
      </c>
      <c r="F56" s="312" t="s">
        <v>144</v>
      </c>
    </row>
    <row r="57" spans="1:7" ht="42.75">
      <c r="B57" s="385" t="s">
        <v>146</v>
      </c>
      <c r="C57" s="292">
        <v>20</v>
      </c>
      <c r="D57" s="306" t="s">
        <v>147</v>
      </c>
      <c r="E57" s="294">
        <v>24</v>
      </c>
      <c r="F57" s="306" t="s">
        <v>148</v>
      </c>
    </row>
    <row r="58" spans="1:7" ht="32.25" customHeight="1">
      <c r="B58" s="385"/>
      <c r="C58" s="292">
        <v>21</v>
      </c>
      <c r="D58" s="306" t="s">
        <v>152</v>
      </c>
      <c r="E58" s="294">
        <v>25</v>
      </c>
      <c r="F58" s="306" t="s">
        <v>598</v>
      </c>
    </row>
    <row r="59" spans="1:7" ht="31.5" customHeight="1">
      <c r="B59" s="385"/>
      <c r="C59" s="292">
        <v>22</v>
      </c>
      <c r="D59" s="306" t="s">
        <v>154</v>
      </c>
      <c r="E59" s="313">
        <v>26</v>
      </c>
      <c r="F59" s="306" t="s">
        <v>599</v>
      </c>
    </row>
    <row r="60" spans="1:7" ht="30.75" customHeight="1">
      <c r="B60" s="386"/>
      <c r="C60" s="292" t="s">
        <v>534</v>
      </c>
      <c r="D60" s="306" t="s">
        <v>534</v>
      </c>
      <c r="E60" s="313">
        <v>27</v>
      </c>
      <c r="F60" s="306" t="s">
        <v>600</v>
      </c>
    </row>
    <row r="61" spans="1:7">
      <c r="C61" s="314"/>
      <c r="D61" s="315"/>
      <c r="E61" s="314"/>
    </row>
    <row r="62" spans="1:7" ht="45.75" customHeight="1">
      <c r="A62" s="282"/>
      <c r="B62" s="283" t="s">
        <v>519</v>
      </c>
      <c r="C62" s="373" t="s">
        <v>520</v>
      </c>
      <c r="D62" s="374"/>
      <c r="E62" s="284" t="s">
        <v>521</v>
      </c>
      <c r="F62" s="285" t="s">
        <v>522</v>
      </c>
      <c r="G62" s="282"/>
    </row>
    <row r="63" spans="1:7" ht="36" customHeight="1">
      <c r="A63" s="282"/>
      <c r="B63" s="286" t="s">
        <v>523</v>
      </c>
      <c r="C63" s="367" t="s">
        <v>524</v>
      </c>
      <c r="D63" s="368"/>
      <c r="E63" s="287" t="s">
        <v>525</v>
      </c>
      <c r="F63" s="288" t="s">
        <v>526</v>
      </c>
      <c r="G63" s="282"/>
    </row>
    <row r="64" spans="1:7" ht="18" customHeight="1">
      <c r="F64" s="289"/>
    </row>
    <row r="65" ht="36" customHeight="1"/>
    <row r="66" ht="36" customHeight="1"/>
  </sheetData>
  <mergeCells count="34">
    <mergeCell ref="C63:D63"/>
    <mergeCell ref="B43:B45"/>
    <mergeCell ref="B47:B48"/>
    <mergeCell ref="B49:B50"/>
    <mergeCell ref="B51:B56"/>
    <mergeCell ref="B57:B60"/>
    <mergeCell ref="C62:D62"/>
    <mergeCell ref="B41:B42"/>
    <mergeCell ref="B16:B18"/>
    <mergeCell ref="I16:M16"/>
    <mergeCell ref="I17:M17"/>
    <mergeCell ref="I18:M18"/>
    <mergeCell ref="B19:B21"/>
    <mergeCell ref="I20:M20"/>
    <mergeCell ref="B23:B24"/>
    <mergeCell ref="B25:F25"/>
    <mergeCell ref="B27:B34"/>
    <mergeCell ref="B35:B36"/>
    <mergeCell ref="B37:B40"/>
    <mergeCell ref="B9:F9"/>
    <mergeCell ref="B11:B12"/>
    <mergeCell ref="I12:M12"/>
    <mergeCell ref="B13:B15"/>
    <mergeCell ref="I13:M13"/>
    <mergeCell ref="I14:M14"/>
    <mergeCell ref="I15:M15"/>
    <mergeCell ref="C1:F1"/>
    <mergeCell ref="C2:D2"/>
    <mergeCell ref="C4:F4"/>
    <mergeCell ref="B6:B7"/>
    <mergeCell ref="C6:D6"/>
    <mergeCell ref="E6:F6"/>
    <mergeCell ref="C7:D7"/>
    <mergeCell ref="E7:F7"/>
  </mergeCells>
  <pageMargins left="0.7" right="0.7" top="0.75" bottom="0.75" header="0.3" footer="0.3"/>
  <pageSetup scale="14" orientation="portrait" r:id="rId1"/>
  <colBreaks count="1" manualBreakCount="1">
    <brk id="9"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CEB7C-8503-4438-878C-21C519B3B5AF}">
  <sheetPr>
    <tabColor rgb="FF002060"/>
    <pageSetUpPr fitToPage="1"/>
  </sheetPr>
  <dimension ref="A1:F15"/>
  <sheetViews>
    <sheetView showGridLines="0" topLeftCell="A2" zoomScale="90" zoomScaleNormal="90" workbookViewId="0">
      <selection activeCell="A7" sqref="A7"/>
    </sheetView>
  </sheetViews>
  <sheetFormatPr baseColWidth="10" defaultColWidth="10.42578125" defaultRowHeight="114.75" customHeight="1"/>
  <cols>
    <col min="1" max="1" width="60.85546875" style="332" customWidth="1"/>
    <col min="2" max="2" width="15.85546875" style="333" customWidth="1"/>
    <col min="3" max="5" width="15.85546875" style="334" customWidth="1"/>
    <col min="6" max="6" width="40.85546875" style="332" customWidth="1"/>
    <col min="7" max="7" width="2.7109375" style="317" customWidth="1"/>
    <col min="8" max="16384" width="10.42578125" style="317"/>
  </cols>
  <sheetData>
    <row r="1" spans="1:6" ht="114.75" customHeight="1">
      <c r="A1" s="316"/>
      <c r="B1" s="391" t="s">
        <v>601</v>
      </c>
      <c r="C1" s="391"/>
      <c r="D1" s="391"/>
      <c r="E1" s="391"/>
      <c r="F1" s="316"/>
    </row>
    <row r="2" spans="1:6" ht="42.75" customHeight="1">
      <c r="A2" s="392" t="s">
        <v>602</v>
      </c>
      <c r="B2" s="392"/>
      <c r="C2" s="392"/>
      <c r="D2" s="392"/>
      <c r="E2" s="392"/>
      <c r="F2" s="392"/>
    </row>
    <row r="3" spans="1:6" ht="26.25" customHeight="1">
      <c r="A3" s="393" t="s">
        <v>156</v>
      </c>
      <c r="B3" s="394" t="s">
        <v>603</v>
      </c>
      <c r="C3" s="394"/>
      <c r="D3" s="394"/>
      <c r="E3" s="394"/>
      <c r="F3" s="318" t="s">
        <v>157</v>
      </c>
    </row>
    <row r="4" spans="1:6" ht="26.25" customHeight="1">
      <c r="A4" s="393"/>
      <c r="B4" s="319" t="s">
        <v>604</v>
      </c>
      <c r="C4" s="319" t="s">
        <v>605</v>
      </c>
      <c r="D4" s="319" t="s">
        <v>606</v>
      </c>
      <c r="E4" s="319" t="s">
        <v>607</v>
      </c>
      <c r="F4" s="320"/>
    </row>
    <row r="5" spans="1:6" ht="48" customHeight="1">
      <c r="A5" s="321" t="s">
        <v>608</v>
      </c>
      <c r="B5" s="322"/>
      <c r="C5" s="323"/>
      <c r="D5" s="323">
        <v>8.9</v>
      </c>
      <c r="E5" s="323">
        <v>14.17</v>
      </c>
      <c r="F5" s="324" t="s">
        <v>158</v>
      </c>
    </row>
    <row r="6" spans="1:6" ht="48" customHeight="1">
      <c r="A6" s="325" t="s">
        <v>609</v>
      </c>
      <c r="B6" s="322"/>
      <c r="C6" s="323"/>
      <c r="D6" s="323">
        <v>11</v>
      </c>
      <c r="E6" s="323" t="s">
        <v>610</v>
      </c>
      <c r="F6" s="324" t="s">
        <v>158</v>
      </c>
    </row>
    <row r="7" spans="1:6" ht="48" customHeight="1">
      <c r="A7" s="326" t="s">
        <v>611</v>
      </c>
      <c r="B7" s="327"/>
      <c r="C7" s="328"/>
      <c r="D7" s="328">
        <v>1</v>
      </c>
      <c r="E7" s="328" t="s">
        <v>612</v>
      </c>
      <c r="F7" s="324" t="s">
        <v>158</v>
      </c>
    </row>
    <row r="8" spans="1:6" ht="48" customHeight="1">
      <c r="A8" s="329" t="s">
        <v>613</v>
      </c>
      <c r="B8" s="327">
        <v>17</v>
      </c>
      <c r="C8" s="328">
        <v>3.4</v>
      </c>
      <c r="D8" s="328" t="s">
        <v>614</v>
      </c>
      <c r="E8" s="328" t="s">
        <v>615</v>
      </c>
      <c r="F8" s="324" t="s">
        <v>158</v>
      </c>
    </row>
    <row r="9" spans="1:6" ht="48" customHeight="1">
      <c r="A9" s="329" t="s">
        <v>616</v>
      </c>
      <c r="B9" s="327" t="s">
        <v>617</v>
      </c>
      <c r="C9" s="327">
        <v>8</v>
      </c>
      <c r="D9" s="323" t="s">
        <v>618</v>
      </c>
      <c r="E9" s="323" t="s">
        <v>619</v>
      </c>
      <c r="F9" s="324" t="s">
        <v>158</v>
      </c>
    </row>
    <row r="10" spans="1:6" ht="48" customHeight="1">
      <c r="A10" s="325" t="s">
        <v>620</v>
      </c>
      <c r="B10" s="322"/>
      <c r="C10" s="323"/>
      <c r="D10" s="323" t="s">
        <v>621</v>
      </c>
      <c r="E10" s="323">
        <v>32</v>
      </c>
      <c r="F10" s="324" t="s">
        <v>158</v>
      </c>
    </row>
    <row r="11" spans="1:6" ht="48" customHeight="1">
      <c r="A11" s="330" t="s">
        <v>622</v>
      </c>
      <c r="B11" s="327"/>
      <c r="C11" s="328"/>
      <c r="D11" s="328" t="s">
        <v>623</v>
      </c>
      <c r="E11" s="328">
        <v>21.22</v>
      </c>
      <c r="F11" s="331" t="s">
        <v>158</v>
      </c>
    </row>
    <row r="12" spans="1:6" ht="48" customHeight="1">
      <c r="A12" s="330" t="s">
        <v>624</v>
      </c>
      <c r="B12" s="327"/>
      <c r="C12" s="328"/>
      <c r="D12" s="323" t="s">
        <v>625</v>
      </c>
      <c r="E12" s="328" t="s">
        <v>626</v>
      </c>
      <c r="F12" s="331" t="s">
        <v>158</v>
      </c>
    </row>
    <row r="13" spans="1:6" ht="48" customHeight="1">
      <c r="A13" s="330" t="s">
        <v>627</v>
      </c>
      <c r="B13" s="327">
        <v>2.1800000000000002</v>
      </c>
      <c r="C13" s="328">
        <v>9</v>
      </c>
      <c r="D13" s="328">
        <v>1</v>
      </c>
      <c r="E13" s="328" t="s">
        <v>628</v>
      </c>
      <c r="F13" s="331" t="s">
        <v>159</v>
      </c>
    </row>
    <row r="14" spans="1:6" ht="48" customHeight="1"/>
    <row r="15" spans="1:6" ht="48" customHeight="1"/>
  </sheetData>
  <mergeCells count="4">
    <mergeCell ref="B1:E1"/>
    <mergeCell ref="A2:F2"/>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45DCA338-52DD-4C0D-A71D-A11F1B2482C2}"/>
    <dataValidation allowBlank="1" showInputMessage="1" showErrorMessage="1" prompt="Proponer y escribir en una frase la estrategia para gestionar la debilidad, la oportunidad, la amenaza o la fortaleza.Usar verbo de acción en infinitivo._x000a_" sqref="G1 A3" xr:uid="{E9D6BDA9-E458-4D8B-AF8B-A14548C25823}"/>
  </dataValidations>
  <printOptions horizontalCentered="1"/>
  <pageMargins left="0.70866141732283472" right="0.70866141732283472" top="0.74803149606299213" bottom="0.74803149606299213" header="0.31496062992125984" footer="0.31496062992125984"/>
  <pageSetup scale="76"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B1:I57"/>
  <sheetViews>
    <sheetView showGridLines="0" topLeftCell="B1" zoomScaleNormal="100" workbookViewId="0">
      <selection activeCell="B52" sqref="B52:G52"/>
    </sheetView>
  </sheetViews>
  <sheetFormatPr baseColWidth="10" defaultColWidth="11.42578125" defaultRowHeight="12"/>
  <cols>
    <col min="1" max="1" width="2.7109375" style="154" customWidth="1"/>
    <col min="2" max="2" width="24.7109375" style="154" customWidth="1"/>
    <col min="3" max="3" width="11.28515625" style="155" customWidth="1"/>
    <col min="4" max="4" width="19.28515625" style="155" customWidth="1"/>
    <col min="5" max="5" width="13.5703125" style="154" customWidth="1"/>
    <col min="6" max="6" width="24.7109375" style="154" customWidth="1"/>
    <col min="7" max="7" width="79.140625" style="154" customWidth="1"/>
    <col min="8" max="8" width="11.42578125" style="154"/>
    <col min="9" max="9" width="32" style="154" customWidth="1"/>
    <col min="10" max="16384" width="11.42578125" style="154"/>
  </cols>
  <sheetData>
    <row r="1" spans="2:9" ht="12.75" thickBot="1"/>
    <row r="2" spans="2:9">
      <c r="B2" s="429" t="s">
        <v>160</v>
      </c>
      <c r="C2" s="430"/>
      <c r="D2" s="430"/>
      <c r="E2" s="430"/>
      <c r="F2" s="430"/>
      <c r="G2" s="431"/>
    </row>
    <row r="3" spans="2:9">
      <c r="B3" s="432" t="s">
        <v>161</v>
      </c>
      <c r="C3" s="433"/>
      <c r="D3" s="434"/>
      <c r="E3" s="434"/>
      <c r="F3" s="434"/>
      <c r="G3" s="435"/>
    </row>
    <row r="4" spans="2:9" ht="48.75" customHeight="1">
      <c r="B4" s="436" t="s">
        <v>162</v>
      </c>
      <c r="C4" s="437"/>
      <c r="D4" s="437"/>
      <c r="E4" s="437"/>
      <c r="F4" s="437"/>
      <c r="G4" s="438"/>
    </row>
    <row r="5" spans="2:9">
      <c r="B5" s="156"/>
      <c r="C5" s="171"/>
      <c r="D5" s="172"/>
      <c r="E5" s="173"/>
      <c r="F5" s="173"/>
      <c r="G5" s="174"/>
    </row>
    <row r="6" spans="2:9" ht="16.5" customHeight="1">
      <c r="B6" s="439" t="s">
        <v>163</v>
      </c>
      <c r="C6" s="440"/>
      <c r="D6" s="440"/>
      <c r="E6" s="440"/>
      <c r="F6" s="440"/>
      <c r="G6" s="441"/>
    </row>
    <row r="7" spans="2:9" ht="76.5" customHeight="1">
      <c r="B7" s="439"/>
      <c r="C7" s="440"/>
      <c r="D7" s="440"/>
      <c r="E7" s="440"/>
      <c r="F7" s="440"/>
      <c r="G7" s="441"/>
    </row>
    <row r="8" spans="2:9" ht="12.75" thickBot="1">
      <c r="B8" s="157"/>
      <c r="C8" s="158"/>
      <c r="D8" s="158"/>
      <c r="E8" s="159"/>
      <c r="F8" s="160"/>
      <c r="G8" s="175"/>
    </row>
    <row r="9" spans="2:9">
      <c r="B9" s="161"/>
      <c r="C9" s="162" t="s">
        <v>164</v>
      </c>
      <c r="D9" s="442" t="s">
        <v>165</v>
      </c>
      <c r="E9" s="443"/>
      <c r="F9" s="444" t="s">
        <v>166</v>
      </c>
      <c r="G9" s="445"/>
    </row>
    <row r="10" spans="2:9" ht="15" customHeight="1">
      <c r="B10" s="163"/>
      <c r="C10" s="164">
        <v>5</v>
      </c>
      <c r="D10" s="427" t="s">
        <v>167</v>
      </c>
      <c r="E10" s="428"/>
      <c r="F10" s="421" t="s">
        <v>168</v>
      </c>
      <c r="G10" s="418"/>
      <c r="H10" s="396"/>
      <c r="I10" s="396"/>
    </row>
    <row r="11" spans="2:9">
      <c r="B11" s="163"/>
      <c r="C11" s="164">
        <v>5</v>
      </c>
      <c r="D11" s="427" t="s">
        <v>169</v>
      </c>
      <c r="E11" s="428"/>
      <c r="F11" s="421" t="s">
        <v>170</v>
      </c>
      <c r="G11" s="418"/>
      <c r="H11" s="396"/>
      <c r="I11" s="396"/>
    </row>
    <row r="12" spans="2:9">
      <c r="B12" s="163"/>
      <c r="C12" s="164">
        <v>5</v>
      </c>
      <c r="D12" s="427" t="s">
        <v>171</v>
      </c>
      <c r="E12" s="428"/>
      <c r="F12" s="421" t="s">
        <v>172</v>
      </c>
      <c r="G12" s="418"/>
      <c r="H12" s="396"/>
      <c r="I12" s="396"/>
    </row>
    <row r="13" spans="2:9" ht="27.75" customHeight="1">
      <c r="B13" s="163"/>
      <c r="C13" s="164">
        <v>5</v>
      </c>
      <c r="D13" s="427" t="s">
        <v>173</v>
      </c>
      <c r="E13" s="428"/>
      <c r="F13" s="421" t="s">
        <v>174</v>
      </c>
      <c r="G13" s="418"/>
      <c r="H13" s="396"/>
      <c r="I13" s="396"/>
    </row>
    <row r="14" spans="2:9">
      <c r="B14" s="163"/>
      <c r="C14" s="164">
        <v>5</v>
      </c>
      <c r="D14" s="427" t="s">
        <v>175</v>
      </c>
      <c r="E14" s="428"/>
      <c r="F14" s="421" t="s">
        <v>176</v>
      </c>
      <c r="G14" s="418"/>
      <c r="H14" s="396"/>
      <c r="I14" s="396"/>
    </row>
    <row r="15" spans="2:9" ht="41.25" customHeight="1">
      <c r="B15" s="163"/>
      <c r="C15" s="164">
        <v>5</v>
      </c>
      <c r="D15" s="427" t="s">
        <v>177</v>
      </c>
      <c r="E15" s="428"/>
      <c r="F15" s="421" t="s">
        <v>178</v>
      </c>
      <c r="G15" s="418"/>
      <c r="H15" s="396"/>
      <c r="I15" s="396"/>
    </row>
    <row r="16" spans="2:9" ht="41.25" customHeight="1">
      <c r="B16" s="163"/>
      <c r="C16" s="164">
        <v>5</v>
      </c>
      <c r="D16" s="422" t="s">
        <v>179</v>
      </c>
      <c r="E16" s="423"/>
      <c r="F16" s="421" t="s">
        <v>180</v>
      </c>
      <c r="G16" s="418"/>
      <c r="H16" s="396"/>
      <c r="I16" s="396"/>
    </row>
    <row r="17" spans="2:9" ht="51.75" customHeight="1">
      <c r="B17" s="163"/>
      <c r="C17" s="164">
        <v>5</v>
      </c>
      <c r="D17" s="423" t="s">
        <v>181</v>
      </c>
      <c r="E17" s="426"/>
      <c r="F17" s="421" t="s">
        <v>182</v>
      </c>
      <c r="G17" s="418"/>
      <c r="H17" s="396"/>
      <c r="I17" s="396"/>
    </row>
    <row r="18" spans="2:9" ht="51.75" customHeight="1">
      <c r="B18" s="163"/>
      <c r="C18" s="164">
        <v>5</v>
      </c>
      <c r="D18" s="422" t="s">
        <v>183</v>
      </c>
      <c r="E18" s="423"/>
      <c r="F18" s="421" t="s">
        <v>184</v>
      </c>
      <c r="G18" s="418"/>
      <c r="H18" s="396"/>
      <c r="I18" s="396"/>
    </row>
    <row r="19" spans="2:9" ht="51.75" customHeight="1">
      <c r="B19" s="163"/>
      <c r="C19" s="164">
        <v>5</v>
      </c>
      <c r="D19" s="143" t="s">
        <v>185</v>
      </c>
      <c r="E19" s="144"/>
      <c r="F19" s="421" t="s">
        <v>186</v>
      </c>
      <c r="G19" s="418"/>
      <c r="H19" s="396"/>
      <c r="I19" s="396"/>
    </row>
    <row r="20" spans="2:9" ht="51.75" customHeight="1">
      <c r="B20" s="163"/>
      <c r="C20" s="164">
        <v>5</v>
      </c>
      <c r="D20" s="143" t="s">
        <v>187</v>
      </c>
      <c r="E20" s="144"/>
      <c r="F20" s="421" t="s">
        <v>188</v>
      </c>
      <c r="G20" s="418"/>
      <c r="H20" s="396"/>
      <c r="I20" s="396"/>
    </row>
    <row r="21" spans="2:9" ht="66.75" customHeight="1">
      <c r="B21" s="163"/>
      <c r="C21" s="164">
        <v>5</v>
      </c>
      <c r="D21" s="422" t="s">
        <v>189</v>
      </c>
      <c r="E21" s="423"/>
      <c r="F21" s="421" t="s">
        <v>190</v>
      </c>
      <c r="G21" s="418"/>
      <c r="H21" s="396"/>
      <c r="I21" s="396"/>
    </row>
    <row r="22" spans="2:9" ht="23.25" customHeight="1">
      <c r="B22" s="163"/>
      <c r="C22" s="164">
        <v>5</v>
      </c>
      <c r="D22" s="424" t="s">
        <v>191</v>
      </c>
      <c r="E22" s="425"/>
      <c r="F22" s="421" t="s">
        <v>192</v>
      </c>
      <c r="G22" s="418"/>
      <c r="H22" s="397"/>
      <c r="I22" s="397"/>
    </row>
    <row r="23" spans="2:9" ht="26.25" customHeight="1">
      <c r="B23" s="163"/>
      <c r="C23" s="164">
        <v>5</v>
      </c>
      <c r="D23" s="416" t="s">
        <v>193</v>
      </c>
      <c r="E23" s="416"/>
      <c r="F23" s="417" t="s">
        <v>194</v>
      </c>
      <c r="G23" s="418"/>
      <c r="H23" s="396"/>
      <c r="I23" s="396"/>
    </row>
    <row r="24" spans="2:9" ht="26.25" customHeight="1">
      <c r="B24" s="163"/>
      <c r="C24" s="164">
        <v>5</v>
      </c>
      <c r="D24" s="416" t="s">
        <v>195</v>
      </c>
      <c r="E24" s="416"/>
      <c r="F24" s="417" t="s">
        <v>196</v>
      </c>
      <c r="G24" s="418"/>
      <c r="H24" s="396"/>
      <c r="I24" s="396"/>
    </row>
    <row r="25" spans="2:9" ht="26.25" customHeight="1">
      <c r="B25" s="163"/>
      <c r="C25" s="164">
        <v>5</v>
      </c>
      <c r="D25" s="419" t="s">
        <v>197</v>
      </c>
      <c r="E25" s="420"/>
      <c r="F25" s="417" t="s">
        <v>198</v>
      </c>
      <c r="G25" s="418"/>
      <c r="H25" s="396"/>
      <c r="I25" s="396"/>
    </row>
    <row r="26" spans="2:9" ht="27" customHeight="1">
      <c r="B26" s="94"/>
      <c r="C26" s="396" t="s">
        <v>199</v>
      </c>
      <c r="D26" s="411"/>
      <c r="E26" s="411"/>
      <c r="F26" s="411"/>
      <c r="G26" s="412"/>
    </row>
    <row r="27" spans="2:9" ht="27" customHeight="1">
      <c r="B27" s="398" t="s">
        <v>200</v>
      </c>
      <c r="C27" s="399"/>
      <c r="D27" s="399"/>
      <c r="E27" s="399"/>
      <c r="F27" s="399"/>
      <c r="G27" s="400"/>
    </row>
    <row r="28" spans="2:9" ht="10.5" customHeight="1">
      <c r="B28" s="165"/>
      <c r="D28" s="95"/>
      <c r="E28" s="96"/>
      <c r="F28" s="97"/>
      <c r="G28" s="97"/>
    </row>
    <row r="29" spans="2:9">
      <c r="B29" s="165"/>
      <c r="C29" s="166"/>
      <c r="D29" s="413" t="s">
        <v>165</v>
      </c>
      <c r="E29" s="413"/>
      <c r="F29" s="414" t="s">
        <v>166</v>
      </c>
      <c r="G29" s="415"/>
    </row>
    <row r="30" spans="2:9">
      <c r="B30" s="165"/>
      <c r="D30" s="404" t="s">
        <v>167</v>
      </c>
      <c r="E30" s="404"/>
      <c r="F30" s="405" t="s">
        <v>201</v>
      </c>
      <c r="G30" s="406"/>
      <c r="H30" s="396"/>
      <c r="I30" s="396"/>
    </row>
    <row r="31" spans="2:9">
      <c r="B31" s="165"/>
      <c r="D31" s="404" t="s">
        <v>169</v>
      </c>
      <c r="E31" s="404"/>
      <c r="F31" s="405" t="s">
        <v>202</v>
      </c>
      <c r="G31" s="406"/>
      <c r="H31" s="396"/>
      <c r="I31" s="396"/>
    </row>
    <row r="32" spans="2:9">
      <c r="B32" s="165"/>
      <c r="D32" s="404" t="s">
        <v>171</v>
      </c>
      <c r="E32" s="404"/>
      <c r="F32" s="405" t="s">
        <v>203</v>
      </c>
      <c r="G32" s="406"/>
      <c r="H32" s="396"/>
      <c r="I32" s="396"/>
    </row>
    <row r="33" spans="2:9">
      <c r="B33" s="165"/>
      <c r="D33" s="404" t="s">
        <v>173</v>
      </c>
      <c r="E33" s="404"/>
      <c r="F33" s="405" t="s">
        <v>204</v>
      </c>
      <c r="G33" s="406"/>
      <c r="H33" s="396"/>
      <c r="I33" s="396"/>
    </row>
    <row r="34" spans="2:9">
      <c r="B34" s="165"/>
      <c r="D34" s="404" t="s">
        <v>175</v>
      </c>
      <c r="E34" s="404"/>
      <c r="F34" s="405" t="s">
        <v>205</v>
      </c>
      <c r="G34" s="406"/>
      <c r="H34" s="396"/>
      <c r="I34" s="396"/>
    </row>
    <row r="35" spans="2:9" ht="40.9" customHeight="1">
      <c r="B35" s="165"/>
      <c r="D35" s="404" t="s">
        <v>206</v>
      </c>
      <c r="E35" s="404"/>
      <c r="F35" s="405" t="s">
        <v>207</v>
      </c>
      <c r="G35" s="406"/>
      <c r="H35" s="396"/>
      <c r="I35" s="396"/>
    </row>
    <row r="36" spans="2:9" ht="42" customHeight="1">
      <c r="B36" s="167"/>
      <c r="C36" s="168"/>
      <c r="D36" s="404" t="s">
        <v>208</v>
      </c>
      <c r="E36" s="404"/>
      <c r="F36" s="405" t="s">
        <v>209</v>
      </c>
      <c r="G36" s="406"/>
      <c r="H36" s="395"/>
      <c r="I36" s="395"/>
    </row>
    <row r="37" spans="2:9" ht="30.75" customHeight="1">
      <c r="B37" s="167"/>
      <c r="C37" s="168"/>
      <c r="D37" s="404" t="s">
        <v>210</v>
      </c>
      <c r="E37" s="404"/>
      <c r="F37" s="405" t="s">
        <v>211</v>
      </c>
      <c r="G37" s="406"/>
      <c r="H37" s="395"/>
      <c r="I37" s="395"/>
    </row>
    <row r="38" spans="2:9" ht="33" customHeight="1">
      <c r="B38" s="167"/>
      <c r="C38" s="168"/>
      <c r="D38" s="404" t="s">
        <v>212</v>
      </c>
      <c r="E38" s="404"/>
      <c r="F38" s="405" t="s">
        <v>211</v>
      </c>
      <c r="G38" s="406"/>
      <c r="H38" s="395"/>
      <c r="I38" s="395"/>
    </row>
    <row r="39" spans="2:9" ht="30" customHeight="1">
      <c r="B39" s="167"/>
      <c r="C39" s="168"/>
      <c r="D39" s="404" t="s">
        <v>213</v>
      </c>
      <c r="E39" s="404"/>
      <c r="F39" s="405" t="s">
        <v>211</v>
      </c>
      <c r="G39" s="406"/>
      <c r="H39" s="395"/>
      <c r="I39" s="395"/>
    </row>
    <row r="40" spans="2:9" ht="30" customHeight="1">
      <c r="B40" s="167"/>
      <c r="C40" s="168"/>
      <c r="D40" s="404" t="s">
        <v>214</v>
      </c>
      <c r="E40" s="404"/>
      <c r="F40" s="405" t="s">
        <v>211</v>
      </c>
      <c r="G40" s="406"/>
      <c r="H40" s="395"/>
      <c r="I40" s="395"/>
    </row>
    <row r="41" spans="2:9" ht="30" customHeight="1">
      <c r="B41" s="167"/>
      <c r="C41" s="168"/>
      <c r="D41" s="407" t="s">
        <v>215</v>
      </c>
      <c r="E41" s="408"/>
      <c r="F41" s="405" t="s">
        <v>216</v>
      </c>
      <c r="G41" s="406"/>
      <c r="H41" s="395"/>
      <c r="I41" s="395"/>
    </row>
    <row r="42" spans="2:9" ht="35.25" customHeight="1">
      <c r="B42" s="167"/>
      <c r="C42" s="168"/>
      <c r="D42" s="404" t="s">
        <v>217</v>
      </c>
      <c r="E42" s="404"/>
      <c r="F42" s="405" t="s">
        <v>218</v>
      </c>
      <c r="G42" s="406"/>
      <c r="H42" s="395"/>
      <c r="I42" s="395"/>
    </row>
    <row r="43" spans="2:9" ht="31.5" customHeight="1">
      <c r="B43" s="167"/>
      <c r="C43" s="168"/>
      <c r="D43" s="404" t="s">
        <v>210</v>
      </c>
      <c r="E43" s="404"/>
      <c r="F43" s="405" t="s">
        <v>211</v>
      </c>
      <c r="G43" s="406"/>
      <c r="H43" s="395"/>
      <c r="I43" s="395"/>
    </row>
    <row r="44" spans="2:9" ht="35.25" customHeight="1">
      <c r="B44" s="167"/>
      <c r="C44" s="168"/>
      <c r="D44" s="404" t="s">
        <v>219</v>
      </c>
      <c r="E44" s="404"/>
      <c r="F44" s="405" t="s">
        <v>211</v>
      </c>
      <c r="G44" s="406"/>
      <c r="H44" s="395"/>
      <c r="I44" s="395"/>
    </row>
    <row r="45" spans="2:9" ht="57" customHeight="1">
      <c r="B45" s="167"/>
      <c r="C45" s="168"/>
      <c r="D45" s="404" t="s">
        <v>214</v>
      </c>
      <c r="E45" s="404"/>
      <c r="F45" s="405" t="s">
        <v>211</v>
      </c>
      <c r="G45" s="406"/>
      <c r="H45" s="395"/>
      <c r="I45" s="395"/>
    </row>
    <row r="46" spans="2:9" ht="32.25" customHeight="1">
      <c r="B46" s="167"/>
      <c r="C46" s="168"/>
      <c r="D46" s="404" t="s">
        <v>212</v>
      </c>
      <c r="E46" s="404"/>
      <c r="F46" s="405" t="s">
        <v>211</v>
      </c>
      <c r="G46" s="406"/>
      <c r="H46" s="395"/>
      <c r="I46" s="395"/>
    </row>
    <row r="47" spans="2:9" ht="32.25" customHeight="1">
      <c r="B47" s="167"/>
      <c r="C47" s="168"/>
      <c r="D47" s="407" t="s">
        <v>220</v>
      </c>
      <c r="E47" s="408"/>
      <c r="F47" s="409" t="s">
        <v>221</v>
      </c>
      <c r="G47" s="410"/>
      <c r="H47" s="395"/>
      <c r="I47" s="395"/>
    </row>
    <row r="48" spans="2:9" ht="32.25" customHeight="1">
      <c r="B48" s="167"/>
      <c r="C48" s="168"/>
      <c r="D48" s="404" t="s">
        <v>222</v>
      </c>
      <c r="E48" s="404"/>
      <c r="F48" s="405" t="s">
        <v>223</v>
      </c>
      <c r="G48" s="406"/>
      <c r="H48" s="395"/>
      <c r="I48" s="395"/>
    </row>
    <row r="49" spans="2:9" ht="32.25" customHeight="1">
      <c r="B49" s="167"/>
      <c r="C49" s="168"/>
      <c r="D49" s="404" t="s">
        <v>224</v>
      </c>
      <c r="E49" s="404"/>
      <c r="F49" s="405" t="s">
        <v>225</v>
      </c>
      <c r="G49" s="406"/>
      <c r="H49" s="395"/>
      <c r="I49" s="395"/>
    </row>
    <row r="50" spans="2:9" ht="32.25" customHeight="1">
      <c r="B50" s="167"/>
      <c r="C50" s="168"/>
      <c r="D50" s="404" t="s">
        <v>226</v>
      </c>
      <c r="E50" s="404"/>
      <c r="F50" s="405" t="s">
        <v>227</v>
      </c>
      <c r="G50" s="406"/>
      <c r="H50" s="395"/>
      <c r="I50" s="395"/>
    </row>
    <row r="51" spans="2:9" ht="32.25" customHeight="1">
      <c r="B51" s="167"/>
      <c r="C51" s="168"/>
      <c r="D51" s="95"/>
      <c r="E51" s="95"/>
      <c r="F51" s="97"/>
      <c r="G51" s="97"/>
    </row>
    <row r="52" spans="2:9" ht="21.75" customHeight="1">
      <c r="B52" s="398" t="s">
        <v>228</v>
      </c>
      <c r="C52" s="399"/>
      <c r="D52" s="399"/>
      <c r="E52" s="399"/>
      <c r="F52" s="399"/>
      <c r="G52" s="400"/>
    </row>
    <row r="53" spans="2:9" ht="21.75" customHeight="1">
      <c r="B53" s="398" t="s">
        <v>229</v>
      </c>
      <c r="C53" s="399"/>
      <c r="D53" s="399"/>
      <c r="E53" s="399"/>
      <c r="F53" s="399"/>
      <c r="G53" s="400"/>
    </row>
    <row r="54" spans="2:9" ht="20.25" customHeight="1">
      <c r="B54" s="398" t="s">
        <v>230</v>
      </c>
      <c r="C54" s="399"/>
      <c r="D54" s="399"/>
      <c r="E54" s="399"/>
      <c r="F54" s="399"/>
      <c r="G54" s="400"/>
    </row>
    <row r="55" spans="2:9" ht="20.25" customHeight="1">
      <c r="B55" s="398" t="s">
        <v>231</v>
      </c>
      <c r="C55" s="399"/>
      <c r="D55" s="399"/>
      <c r="E55" s="399"/>
      <c r="F55" s="399"/>
      <c r="G55" s="400"/>
    </row>
    <row r="56" spans="2:9" ht="18" customHeight="1" thickBot="1">
      <c r="B56" s="401" t="s">
        <v>232</v>
      </c>
      <c r="C56" s="402"/>
      <c r="D56" s="402"/>
      <c r="E56" s="402"/>
      <c r="F56" s="402"/>
      <c r="G56" s="403"/>
    </row>
    <row r="57" spans="2:9">
      <c r="B57" s="169"/>
      <c r="C57" s="170"/>
      <c r="D57" s="169"/>
      <c r="E57" s="169"/>
      <c r="F57" s="169"/>
      <c r="G57" s="169"/>
    </row>
  </sheetData>
  <mergeCells count="124">
    <mergeCell ref="B2:G2"/>
    <mergeCell ref="B3:G3"/>
    <mergeCell ref="B4:G4"/>
    <mergeCell ref="B6:G7"/>
    <mergeCell ref="D9:E9"/>
    <mergeCell ref="F9:G9"/>
    <mergeCell ref="D13:E13"/>
    <mergeCell ref="F13:G13"/>
    <mergeCell ref="D14:E14"/>
    <mergeCell ref="F14:G14"/>
    <mergeCell ref="D15:E15"/>
    <mergeCell ref="F15:G15"/>
    <mergeCell ref="D10:E10"/>
    <mergeCell ref="F10:G10"/>
    <mergeCell ref="D11:E11"/>
    <mergeCell ref="F11:G11"/>
    <mergeCell ref="D12:E12"/>
    <mergeCell ref="F12:G12"/>
    <mergeCell ref="F19:G19"/>
    <mergeCell ref="F20:G20"/>
    <mergeCell ref="D21:E21"/>
    <mergeCell ref="F21:G21"/>
    <mergeCell ref="D22:E22"/>
    <mergeCell ref="F22:G22"/>
    <mergeCell ref="D16:E16"/>
    <mergeCell ref="F16:G16"/>
    <mergeCell ref="D17:E17"/>
    <mergeCell ref="F17:G17"/>
    <mergeCell ref="D18:E18"/>
    <mergeCell ref="F18:G18"/>
    <mergeCell ref="C26:G26"/>
    <mergeCell ref="B27:G27"/>
    <mergeCell ref="D29:E29"/>
    <mergeCell ref="F29:G29"/>
    <mergeCell ref="D30:E30"/>
    <mergeCell ref="F30:G30"/>
    <mergeCell ref="D23:E23"/>
    <mergeCell ref="F23:G23"/>
    <mergeCell ref="D24:E24"/>
    <mergeCell ref="F24:G24"/>
    <mergeCell ref="D25:E25"/>
    <mergeCell ref="F25:G25"/>
    <mergeCell ref="D34:E34"/>
    <mergeCell ref="F34:G34"/>
    <mergeCell ref="D35:E35"/>
    <mergeCell ref="F35:G35"/>
    <mergeCell ref="D36:E36"/>
    <mergeCell ref="F36:G36"/>
    <mergeCell ref="D31:E31"/>
    <mergeCell ref="F31:G31"/>
    <mergeCell ref="D32:E32"/>
    <mergeCell ref="F32:G32"/>
    <mergeCell ref="D33:E33"/>
    <mergeCell ref="F33:G33"/>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H20:I20"/>
    <mergeCell ref="H21:I21"/>
    <mergeCell ref="H22:I22"/>
    <mergeCell ref="H23:I23"/>
    <mergeCell ref="H24:I24"/>
    <mergeCell ref="H15:I15"/>
    <mergeCell ref="H16:I16"/>
    <mergeCell ref="H17:I17"/>
    <mergeCell ref="H18:I18"/>
    <mergeCell ref="H19:I19"/>
    <mergeCell ref="H34:I34"/>
    <mergeCell ref="H35:I35"/>
    <mergeCell ref="H36:I36"/>
    <mergeCell ref="H37:I37"/>
    <mergeCell ref="H38:I38"/>
    <mergeCell ref="H25:I25"/>
    <mergeCell ref="H30:I30"/>
    <mergeCell ref="H31:I31"/>
    <mergeCell ref="H32:I32"/>
    <mergeCell ref="H33:I33"/>
    <mergeCell ref="H49:I49"/>
    <mergeCell ref="H50:I50"/>
    <mergeCell ref="H44:I44"/>
    <mergeCell ref="H45:I45"/>
    <mergeCell ref="H46:I46"/>
    <mergeCell ref="H47:I47"/>
    <mergeCell ref="H48:I48"/>
    <mergeCell ref="H39:I39"/>
    <mergeCell ref="H40:I40"/>
    <mergeCell ref="H41:I41"/>
    <mergeCell ref="H42:I42"/>
    <mergeCell ref="H43:I43"/>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JG89"/>
  <sheetViews>
    <sheetView showGridLines="0" zoomScale="90" zoomScaleNormal="90" zoomScalePageLayoutView="50" workbookViewId="0">
      <selection activeCell="I52" sqref="I52"/>
    </sheetView>
  </sheetViews>
  <sheetFormatPr baseColWidth="10" defaultColWidth="11.42578125" defaultRowHeight="15"/>
  <cols>
    <col min="1" max="1" width="5" bestFit="1" customWidth="1"/>
    <col min="2" max="2" width="36.7109375" customWidth="1"/>
    <col min="3" max="3" width="35.7109375" customWidth="1"/>
    <col min="4" max="4" width="52.5703125" style="7" customWidth="1"/>
    <col min="5" max="5" width="27.42578125" customWidth="1"/>
    <col min="6" max="6" width="22" customWidth="1"/>
    <col min="7" max="7" width="17.28515625" bestFit="1" customWidth="1"/>
    <col min="8" max="8" width="26.28515625" customWidth="1"/>
    <col min="9" max="9" width="37.28515625" customWidth="1"/>
    <col min="10" max="10" width="33.28515625" customWidth="1"/>
    <col min="11" max="11" width="25.28515625" customWidth="1"/>
    <col min="12" max="12" width="8.140625" customWidth="1"/>
    <col min="13" max="13" width="25.5703125" customWidth="1"/>
    <col min="14" max="14" width="26.28515625" customWidth="1"/>
    <col min="15" max="15" width="6.28515625" hidden="1" customWidth="1"/>
    <col min="16" max="257" width="11.42578125" style="9"/>
    <col min="258" max="16384" width="11.42578125" style="14"/>
  </cols>
  <sheetData>
    <row r="1" spans="1:267" s="11" customFormat="1" ht="27">
      <c r="A1" s="504"/>
      <c r="B1" s="505"/>
      <c r="C1" s="505"/>
      <c r="D1" s="227"/>
      <c r="E1" s="33"/>
      <c r="F1" s="33"/>
      <c r="G1" s="33"/>
      <c r="H1" s="33"/>
      <c r="I1" s="33"/>
      <c r="J1" s="33"/>
      <c r="K1" s="33"/>
      <c r="L1" s="33"/>
      <c r="M1" s="33"/>
      <c r="N1" s="228"/>
      <c r="O1" s="3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506"/>
      <c r="B2" s="507"/>
      <c r="C2" s="507"/>
      <c r="D2" s="229"/>
      <c r="E2" s="28"/>
      <c r="F2" s="28"/>
      <c r="G2" s="28"/>
      <c r="H2" s="28"/>
      <c r="I2" s="28"/>
      <c r="J2" s="28"/>
      <c r="K2" s="28"/>
      <c r="L2" s="28"/>
      <c r="M2" s="28"/>
      <c r="N2" s="230"/>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31"/>
      <c r="B3" s="232"/>
      <c r="C3" s="232"/>
      <c r="D3" s="229"/>
      <c r="E3" s="28"/>
      <c r="F3" s="28"/>
      <c r="G3" s="28"/>
      <c r="H3" s="28"/>
      <c r="I3" s="28"/>
      <c r="J3" s="28"/>
      <c r="K3" s="28"/>
      <c r="L3" s="28"/>
      <c r="M3" s="28"/>
      <c r="N3" s="230"/>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500" t="s">
        <v>233</v>
      </c>
      <c r="B4" s="500"/>
      <c r="C4" s="500"/>
      <c r="D4" s="496" t="s">
        <v>5</v>
      </c>
      <c r="E4" s="497"/>
      <c r="F4" s="497"/>
      <c r="G4" s="497"/>
      <c r="H4" s="497"/>
      <c r="I4" s="497"/>
      <c r="J4" s="497"/>
      <c r="K4" s="497"/>
      <c r="L4" s="497"/>
      <c r="M4" s="497"/>
      <c r="N4" s="498"/>
      <c r="O4" s="139"/>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500" t="s">
        <v>234</v>
      </c>
      <c r="B5" s="500"/>
      <c r="C5" s="500"/>
      <c r="D5" s="496" t="s">
        <v>235</v>
      </c>
      <c r="E5" s="497"/>
      <c r="F5" s="497"/>
      <c r="G5" s="497"/>
      <c r="H5" s="497"/>
      <c r="I5" s="497"/>
      <c r="J5" s="497"/>
      <c r="K5" s="497"/>
      <c r="L5" s="497"/>
      <c r="M5" s="497"/>
      <c r="N5" s="498"/>
      <c r="O5" s="14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500" t="s">
        <v>236</v>
      </c>
      <c r="B6" s="500"/>
      <c r="C6" s="500"/>
      <c r="D6" s="496" t="s">
        <v>237</v>
      </c>
      <c r="E6" s="497"/>
      <c r="F6" s="497"/>
      <c r="G6" s="497"/>
      <c r="H6" s="497"/>
      <c r="I6" s="497"/>
      <c r="J6" s="497"/>
      <c r="K6" s="497"/>
      <c r="L6" s="497"/>
      <c r="M6" s="497"/>
      <c r="N6" s="498"/>
      <c r="O6" s="98"/>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9" t="s">
        <v>238</v>
      </c>
      <c r="B7" s="100"/>
      <c r="C7" s="100"/>
      <c r="D7" s="493" t="s">
        <v>239</v>
      </c>
      <c r="E7" s="526" t="s">
        <v>240</v>
      </c>
      <c r="F7" s="527"/>
      <c r="G7" s="527"/>
      <c r="H7" s="528"/>
      <c r="I7" s="519" t="s">
        <v>241</v>
      </c>
      <c r="J7" s="520"/>
      <c r="K7" s="520"/>
      <c r="L7" s="520"/>
      <c r="M7" s="521"/>
      <c r="N7" s="511" t="s">
        <v>242</v>
      </c>
      <c r="O7" s="512"/>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490" t="s">
        <v>243</v>
      </c>
      <c r="B8" s="492" t="s">
        <v>244</v>
      </c>
      <c r="C8" s="93" t="s">
        <v>245</v>
      </c>
      <c r="D8" s="493"/>
      <c r="E8" s="494" t="s">
        <v>181</v>
      </c>
      <c r="F8" s="494" t="s">
        <v>246</v>
      </c>
      <c r="G8" s="494" t="s">
        <v>247</v>
      </c>
      <c r="H8" s="494" t="s">
        <v>187</v>
      </c>
      <c r="I8" s="499" t="s">
        <v>248</v>
      </c>
      <c r="J8" s="88" t="s">
        <v>249</v>
      </c>
      <c r="K8" s="499" t="s">
        <v>241</v>
      </c>
      <c r="L8" s="499" t="s">
        <v>250</v>
      </c>
      <c r="M8" s="499" t="s">
        <v>251</v>
      </c>
      <c r="N8" s="515" t="s">
        <v>252</v>
      </c>
      <c r="O8" s="515" t="s">
        <v>253</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491"/>
      <c r="B9" s="493"/>
      <c r="C9" s="183" t="s">
        <v>254</v>
      </c>
      <c r="D9" s="493"/>
      <c r="E9" s="495"/>
      <c r="F9" s="495"/>
      <c r="G9" s="495"/>
      <c r="H9" s="495"/>
      <c r="I9" s="495"/>
      <c r="J9" s="92" t="s">
        <v>255</v>
      </c>
      <c r="K9" s="495" t="s">
        <v>256</v>
      </c>
      <c r="L9" s="495"/>
      <c r="M9" s="495" t="s">
        <v>256</v>
      </c>
      <c r="N9" s="517"/>
      <c r="O9" s="516"/>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30.75" thickBot="1">
      <c r="A10" s="472">
        <v>1</v>
      </c>
      <c r="B10" s="467" t="s">
        <v>257</v>
      </c>
      <c r="C10" s="467" t="s">
        <v>258</v>
      </c>
      <c r="D10" s="111" t="s">
        <v>259</v>
      </c>
      <c r="E10" s="467">
        <v>150</v>
      </c>
      <c r="F10" s="501">
        <v>4</v>
      </c>
      <c r="G10" s="461">
        <f>+F10/E10</f>
        <v>2.6666666666666668E-2</v>
      </c>
      <c r="H10" s="455"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Muy Baja - 1</v>
      </c>
      <c r="I10" s="102" t="s">
        <v>260</v>
      </c>
      <c r="J10" s="121" t="s">
        <v>261</v>
      </c>
      <c r="K10" s="102" t="str">
        <f>IFERROR(CONCATENATE(INDEX('8- Políticas de Administración '!$B$16:$F$53,MATCH('5- Identificación de Riesgos'!J10,'8- Políticas de Administración '!$C$16:$C$54,0),1)," - ",L10),"")</f>
        <v>Moderado - 3</v>
      </c>
      <c r="L10" s="138">
        <f>IFERROR(VLOOKUP(INDEX('8- Políticas de Administración '!$B$16:$F$63,MATCH('5- Identificación de Riesgos'!J10,'8- Políticas de Administración '!$C$16:$C$64,0),1),'8- Políticas de Administración '!$B$16:$F$64,5,FALSE),"")</f>
        <v>3</v>
      </c>
      <c r="M10" s="467" t="str">
        <f>IFERROR(CONCATENATE(INDEX('8- Políticas de Administración '!$B$16:$F$53,MATCH(ROUND(AVERAGE(L10:L19),0),'8- Políticas de Administración '!$F$16:$F$53,0),1)," - ",ROUND(AVERAGE(L10:L19),0)),"")</f>
        <v>Moderado - 3</v>
      </c>
      <c r="N10" s="508" t="str">
        <f>IFERROR(CONCATENATE(VLOOKUP((LEFT(H10,LEN(H10)-4)&amp;LEFT(M10,LEN(M10)-4)),'9- Matriz de Calor '!$D$18:$E$42,2,0)," - ",RIGHT(H10,1)*RIGHT(M10,1)),"")</f>
        <v>Moderado - 3</v>
      </c>
      <c r="O10" s="524">
        <f>RIGHT(H10,1)*RIGHT(M10,1)</f>
        <v>3</v>
      </c>
      <c r="P10" s="10"/>
    </row>
    <row r="11" spans="1:267" ht="45.75" thickBot="1">
      <c r="A11" s="473"/>
      <c r="B11" s="468"/>
      <c r="C11" s="468"/>
      <c r="D11" s="111" t="s">
        <v>262</v>
      </c>
      <c r="E11" s="468"/>
      <c r="F11" s="502"/>
      <c r="G11" s="462"/>
      <c r="H11" s="456"/>
      <c r="I11" s="103" t="s">
        <v>263</v>
      </c>
      <c r="J11" s="141" t="s">
        <v>264</v>
      </c>
      <c r="K11" s="102" t="str">
        <f>IFERROR(CONCATENATE(INDEX('8- Políticas de Administración '!$B$16:$F$53,MATCH('5- Identificación de Riesgos'!J11,'8- Políticas de Administración '!$C$16:$C$54,0),1)," - ",L11),"")</f>
        <v>Mayor - 4</v>
      </c>
      <c r="L11" s="138">
        <f>IFERROR(VLOOKUP(INDEX('8- Políticas de Administración '!$B$16:$F$63,MATCH('5- Identificación de Riesgos'!J11,'8- Políticas de Administración '!$C$16:$C$64,0),1),'8- Políticas de Administración '!$B$16:$F$64,5,FALSE),"")</f>
        <v>4</v>
      </c>
      <c r="M11" s="468"/>
      <c r="N11" s="509"/>
      <c r="O11" s="524"/>
      <c r="P11" s="10"/>
    </row>
    <row r="12" spans="1:267" ht="30.75" thickBot="1">
      <c r="A12" s="473"/>
      <c r="B12" s="468"/>
      <c r="C12" s="468"/>
      <c r="D12" s="111" t="s">
        <v>265</v>
      </c>
      <c r="E12" s="468"/>
      <c r="F12" s="502"/>
      <c r="G12" s="462"/>
      <c r="H12" s="456"/>
      <c r="I12" s="103" t="s">
        <v>266</v>
      </c>
      <c r="J12" s="141" t="s">
        <v>267</v>
      </c>
      <c r="K12" s="102" t="str">
        <f>IFERROR(CONCATENATE(INDEX('8- Políticas de Administración '!$B$16:$F$53,MATCH('5- Identificación de Riesgos'!J12,'8- Políticas de Administración '!$C$16:$C$54,0),1)," - ",L12),"")</f>
        <v>Moderado - 3</v>
      </c>
      <c r="L12" s="138">
        <f>IFERROR(VLOOKUP(INDEX('8- Políticas de Administración '!$B$16:$F$63,MATCH('5- Identificación de Riesgos'!J12,'8- Políticas de Administración '!$C$16:$C$64,0),1),'8- Políticas de Administración '!$B$16:$F$64,5,FALSE),"")</f>
        <v>3</v>
      </c>
      <c r="M12" s="468"/>
      <c r="N12" s="509"/>
      <c r="O12" s="524"/>
      <c r="P12" s="10"/>
    </row>
    <row r="13" spans="1:267" ht="17.25" thickBot="1">
      <c r="A13" s="473"/>
      <c r="B13" s="468"/>
      <c r="C13" s="468"/>
      <c r="D13" s="111"/>
      <c r="E13" s="468"/>
      <c r="F13" s="502"/>
      <c r="G13" s="462"/>
      <c r="H13" s="456"/>
      <c r="I13" s="103"/>
      <c r="J13" s="141"/>
      <c r="K13" s="102" t="str">
        <f>IFERROR(CONCATENATE(INDEX('8- Políticas de Administración '!$B$16:$F$53,MATCH('5- Identificación de Riesgos'!J13,'8- Políticas de Administración '!$C$16:$C$54,0),1)," - ",L13),"")</f>
        <v/>
      </c>
      <c r="L13" s="138" t="str">
        <f>IFERROR(VLOOKUP(INDEX('8- Políticas de Administración '!$B$16:$F$63,MATCH('5- Identificación de Riesgos'!J13,'8- Políticas de Administración '!$C$16:$C$64,0),1),'8- Políticas de Administración '!$B$16:$F$64,5,FALSE),"")</f>
        <v/>
      </c>
      <c r="M13" s="468"/>
      <c r="N13" s="509"/>
      <c r="O13" s="524"/>
      <c r="P13" s="10"/>
    </row>
    <row r="14" spans="1:267" ht="17.25" thickBot="1">
      <c r="A14" s="473"/>
      <c r="B14" s="468"/>
      <c r="C14" s="468"/>
      <c r="D14" s="111"/>
      <c r="E14" s="468"/>
      <c r="F14" s="502"/>
      <c r="G14" s="462"/>
      <c r="H14" s="456"/>
      <c r="I14" s="103"/>
      <c r="J14" s="141"/>
      <c r="K14" s="102" t="str">
        <f>IFERROR(CONCATENATE(INDEX('8- Políticas de Administración '!$B$16:$F$53,MATCH('5- Identificación de Riesgos'!J14,'8- Políticas de Administración '!$C$16:$C$54,0),1)," - ",L14),"")</f>
        <v/>
      </c>
      <c r="L14" s="138" t="str">
        <f>IFERROR(VLOOKUP(INDEX('8- Políticas de Administración '!$B$16:$F$63,MATCH('5- Identificación de Riesgos'!J14,'8- Políticas de Administración '!$C$16:$C$64,0),1),'8- Políticas de Administración '!$B$16:$F$64,5,FALSE),"")</f>
        <v/>
      </c>
      <c r="M14" s="468"/>
      <c r="N14" s="509"/>
      <c r="O14" s="524"/>
      <c r="P14" s="10"/>
    </row>
    <row r="15" spans="1:267" ht="17.25" thickBot="1">
      <c r="A15" s="473"/>
      <c r="B15" s="468"/>
      <c r="C15" s="468"/>
      <c r="E15" s="468"/>
      <c r="F15" s="502"/>
      <c r="G15" s="462"/>
      <c r="H15" s="456"/>
      <c r="I15" s="103"/>
      <c r="J15" s="141"/>
      <c r="K15" s="102" t="str">
        <f>IFERROR(CONCATENATE(INDEX('8- Políticas de Administración '!$B$16:$F$53,MATCH('5- Identificación de Riesgos'!J15,'8- Políticas de Administración '!$C$16:$C$54,0),1)," - ",L15),"")</f>
        <v/>
      </c>
      <c r="L15" s="138" t="str">
        <f>IFERROR(VLOOKUP(INDEX('8- Políticas de Administración '!$B$16:$F$63,MATCH('5- Identificación de Riesgos'!J15,'8- Políticas de Administración '!$C$16:$C$64,0),1),'8- Políticas de Administración '!$B$16:$F$64,5,FALSE),"")</f>
        <v/>
      </c>
      <c r="M15" s="468"/>
      <c r="N15" s="509"/>
      <c r="O15" s="524"/>
      <c r="P15" s="10"/>
    </row>
    <row r="16" spans="1:267" ht="17.25" thickBot="1">
      <c r="A16" s="473"/>
      <c r="B16" s="468"/>
      <c r="C16" s="468"/>
      <c r="E16" s="468"/>
      <c r="F16" s="502"/>
      <c r="G16" s="462"/>
      <c r="H16" s="456"/>
      <c r="I16" s="103"/>
      <c r="J16" s="141"/>
      <c r="K16" s="102" t="str">
        <f>IFERROR(CONCATENATE(INDEX('8- Políticas de Administración '!$B$16:$F$53,MATCH('5- Identificación de Riesgos'!J16,'8- Políticas de Administración '!$C$16:$C$54,0),1)," - ",L16),"")</f>
        <v/>
      </c>
      <c r="L16" s="138" t="str">
        <f>IFERROR(VLOOKUP(INDEX('8- Políticas de Administración '!$B$16:$F$63,MATCH('5- Identificación de Riesgos'!J16,'8- Políticas de Administración '!$C$16:$C$64,0),1),'8- Políticas de Administración '!$B$16:$F$64,5,FALSE),"")</f>
        <v/>
      </c>
      <c r="M16" s="468"/>
      <c r="N16" s="509"/>
      <c r="O16" s="524"/>
      <c r="P16" s="10"/>
    </row>
    <row r="17" spans="1:16" ht="17.25" thickBot="1">
      <c r="A17" s="473"/>
      <c r="B17" s="468"/>
      <c r="C17" s="468"/>
      <c r="E17" s="468"/>
      <c r="F17" s="502"/>
      <c r="G17" s="462"/>
      <c r="H17" s="456"/>
      <c r="I17" s="103"/>
      <c r="J17" s="141"/>
      <c r="K17" s="102" t="str">
        <f>IFERROR(CONCATENATE(INDEX('8- Políticas de Administración '!$B$16:$F$53,MATCH('5- Identificación de Riesgos'!J17,'8- Políticas de Administración '!$C$16:$C$54,0),1)," - ",L17),"")</f>
        <v/>
      </c>
      <c r="L17" s="138" t="str">
        <f>IFERROR(VLOOKUP(INDEX('8- Políticas de Administración '!$B$16:$F$63,MATCH('5- Identificación de Riesgos'!J17,'8- Políticas de Administración '!$C$16:$C$64,0),1),'8- Políticas de Administración '!$B$16:$F$64,5,FALSE),"")</f>
        <v/>
      </c>
      <c r="M17" s="468"/>
      <c r="N17" s="509"/>
      <c r="O17" s="524"/>
      <c r="P17" s="10"/>
    </row>
    <row r="18" spans="1:16" ht="17.25" thickBot="1">
      <c r="A18" s="473"/>
      <c r="B18" s="468"/>
      <c r="C18" s="468"/>
      <c r="D18" s="113"/>
      <c r="E18" s="468"/>
      <c r="F18" s="502"/>
      <c r="G18" s="462"/>
      <c r="H18" s="456"/>
      <c r="I18" s="103"/>
      <c r="J18" s="141"/>
      <c r="K18" s="102" t="str">
        <f>IFERROR(CONCATENATE(INDEX('8- Políticas de Administración '!$B$16:$F$53,MATCH('5- Identificación de Riesgos'!J18,'8- Políticas de Administración '!$C$16:$C$54,0),1)," - ",L18),"")</f>
        <v/>
      </c>
      <c r="L18" s="138" t="str">
        <f>IFERROR(VLOOKUP(INDEX('8- Políticas de Administración '!$B$16:$F$63,MATCH('5- Identificación de Riesgos'!J18,'8- Políticas de Administración '!$C$16:$C$64,0),1),'8- Políticas de Administración '!$B$16:$F$64,5,FALSE),"")</f>
        <v/>
      </c>
      <c r="M18" s="468"/>
      <c r="N18" s="509"/>
      <c r="O18" s="524"/>
      <c r="P18" s="10"/>
    </row>
    <row r="19" spans="1:16" ht="17.25" thickBot="1">
      <c r="A19" s="474"/>
      <c r="B19" s="469"/>
      <c r="C19" s="469"/>
      <c r="D19" s="114"/>
      <c r="E19" s="469"/>
      <c r="F19" s="503"/>
      <c r="G19" s="463"/>
      <c r="H19" s="457"/>
      <c r="I19" s="104"/>
      <c r="J19" s="142"/>
      <c r="K19" s="102" t="str">
        <f>IFERROR(CONCATENATE(INDEX('8- Políticas de Administración '!$B$16:$F$53,MATCH('5- Identificación de Riesgos'!J19,'8- Políticas de Administración '!$C$16:$C$54,0),1)," - ",L19),"")</f>
        <v/>
      </c>
      <c r="L19" s="138" t="str">
        <f>IFERROR(VLOOKUP(INDEX('8- Políticas de Administración '!$B$16:$F$63,MATCH('5- Identificación de Riesgos'!J19,'8- Políticas de Administración '!$C$16:$C$64,0),1),'8- Políticas de Administración '!$B$16:$F$64,5,FALSE),"")</f>
        <v/>
      </c>
      <c r="M19" s="469"/>
      <c r="N19" s="510"/>
      <c r="O19" s="524"/>
      <c r="P19" s="10"/>
    </row>
    <row r="20" spans="1:16" ht="30.75" thickBot="1">
      <c r="A20" s="472">
        <v>2</v>
      </c>
      <c r="B20" s="467" t="s">
        <v>268</v>
      </c>
      <c r="C20" s="467" t="s">
        <v>269</v>
      </c>
      <c r="D20" s="180" t="s">
        <v>270</v>
      </c>
      <c r="E20" s="467">
        <v>365</v>
      </c>
      <c r="F20" s="476">
        <v>4</v>
      </c>
      <c r="G20" s="461">
        <f t="shared" ref="G20" si="0">+F20/E20</f>
        <v>1.0958904109589041E-2</v>
      </c>
      <c r="H20" s="455"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102" t="s">
        <v>260</v>
      </c>
      <c r="J20" s="121" t="s">
        <v>261</v>
      </c>
      <c r="K20" s="102" t="str">
        <f>IFERROR(CONCATENATE(INDEX('8- Políticas de Administración '!$B$16:$F$53,MATCH('5- Identificación de Riesgos'!J20,'8- Políticas de Administración '!$C$16:$C$54,0),1)," - ",L20),"")</f>
        <v>Moderado - 3</v>
      </c>
      <c r="L20" s="138">
        <f>IFERROR(VLOOKUP(INDEX('8- Políticas de Administración '!$B$16:$F$63,MATCH('5- Identificación de Riesgos'!J20,'8- Políticas de Administración '!$C$16:$C$64,0),1),'8- Políticas de Administración '!$B$16:$F$64,5,FALSE),"")</f>
        <v>3</v>
      </c>
      <c r="M20" s="467" t="str">
        <f>IFERROR(CONCATENATE(INDEX('8- Políticas de Administración '!$B$16:$F$53,MATCH(ROUND(AVERAGE(L20:L29),0),'8- Políticas de Administración '!$F$16:$F$53,0),1)," - ",ROUND(AVERAGE(L20:L29),0)),"")</f>
        <v>Moderado - 3</v>
      </c>
      <c r="N20" s="508" t="str">
        <f>IFERROR(CONCATENATE(VLOOKUP((LEFT(H20,LEN(H20)-4)&amp;LEFT(M20,LEN(M20)-4)),'9- Matriz de Calor '!$D$18:$E$42,2,0)," - ",RIGHT(H20,1)*RIGHT(M20,1)),"")</f>
        <v>Moderado - 3</v>
      </c>
      <c r="O20" s="525">
        <f>RIGHT(H20,1)*RIGHT(M20,1)</f>
        <v>3</v>
      </c>
    </row>
    <row r="21" spans="1:16" ht="45.75" thickBot="1">
      <c r="A21" s="473"/>
      <c r="B21" s="468"/>
      <c r="C21" s="468"/>
      <c r="D21" s="181" t="s">
        <v>271</v>
      </c>
      <c r="E21" s="468"/>
      <c r="F21" s="477"/>
      <c r="G21" s="462"/>
      <c r="H21" s="456"/>
      <c r="I21" s="103" t="s">
        <v>263</v>
      </c>
      <c r="J21" s="141" t="s">
        <v>264</v>
      </c>
      <c r="K21" s="102" t="str">
        <f>IFERROR(CONCATENATE(INDEX('8- Políticas de Administración '!$B$16:$F$53,MATCH('5- Identificación de Riesgos'!J21,'8- Políticas de Administración '!$C$16:$C$54,0),1)," - ",L21),"")</f>
        <v>Mayor - 4</v>
      </c>
      <c r="L21" s="138">
        <f>IFERROR(VLOOKUP(INDEX('8- Políticas de Administración '!$B$16:$F$63,MATCH('5- Identificación de Riesgos'!J21,'8- Políticas de Administración '!$C$16:$C$64,0),1),'8- Políticas de Administración '!$B$16:$F$64,5,FALSE),"")</f>
        <v>4</v>
      </c>
      <c r="M21" s="468"/>
      <c r="N21" s="509"/>
      <c r="O21" s="518"/>
    </row>
    <row r="22" spans="1:16" ht="45.75" thickBot="1">
      <c r="A22" s="473"/>
      <c r="B22" s="468"/>
      <c r="C22" s="468"/>
      <c r="D22" s="181" t="s">
        <v>272</v>
      </c>
      <c r="E22" s="468"/>
      <c r="F22" s="477"/>
      <c r="G22" s="462"/>
      <c r="H22" s="456"/>
      <c r="I22" s="103" t="s">
        <v>266</v>
      </c>
      <c r="J22" s="141" t="s">
        <v>273</v>
      </c>
      <c r="K22" s="102" t="str">
        <f>IFERROR(CONCATENATE(INDEX('8- Políticas de Administración '!$B$16:$F$53,MATCH('5- Identificación de Riesgos'!J22,'8- Políticas de Administración '!$C$16:$C$54,0),1)," - ",L22),"")</f>
        <v>Menor - 2</v>
      </c>
      <c r="L22" s="138">
        <f>IFERROR(VLOOKUP(INDEX('8- Políticas de Administración '!$B$16:$F$63,MATCH('5- Identificación de Riesgos'!J22,'8- Políticas de Administración '!$C$16:$C$64,0),1),'8- Políticas de Administración '!$B$16:$F$64,5,FALSE),"")</f>
        <v>2</v>
      </c>
      <c r="M22" s="468"/>
      <c r="N22" s="509"/>
      <c r="O22" s="518"/>
    </row>
    <row r="23" spans="1:16" ht="30.75" thickBot="1">
      <c r="A23" s="473"/>
      <c r="B23" s="468"/>
      <c r="C23" s="468"/>
      <c r="D23" s="182" t="s">
        <v>274</v>
      </c>
      <c r="E23" s="468"/>
      <c r="F23" s="477"/>
      <c r="G23" s="462"/>
      <c r="H23" s="456"/>
      <c r="I23" s="103"/>
      <c r="J23" s="141"/>
      <c r="K23" s="102" t="str">
        <f>IFERROR(CONCATENATE(INDEX('8- Políticas de Administración '!$B$16:$F$53,MATCH('5- Identificación de Riesgos'!J23,'8- Políticas de Administración '!$C$16:$C$54,0),1)," - ",L23),"")</f>
        <v/>
      </c>
      <c r="L23" s="138" t="str">
        <f>IFERROR(VLOOKUP(INDEX('8- Políticas de Administración '!$B$16:$F$63,MATCH('5- Identificación de Riesgos'!J23,'8- Políticas de Administración '!$C$16:$C$64,0),1),'8- Políticas de Administración '!$B$16:$F$64,5,FALSE),"")</f>
        <v/>
      </c>
      <c r="M23" s="468"/>
      <c r="N23" s="509"/>
      <c r="O23" s="518"/>
    </row>
    <row r="24" spans="1:16" ht="15.75" thickBot="1">
      <c r="A24" s="473"/>
      <c r="B24" s="468"/>
      <c r="C24" s="468"/>
      <c r="D24" s="111"/>
      <c r="E24" s="468"/>
      <c r="F24" s="477"/>
      <c r="G24" s="462"/>
      <c r="H24" s="456"/>
      <c r="I24" s="103"/>
      <c r="J24" s="141"/>
      <c r="K24" s="102" t="str">
        <f>IFERROR(CONCATENATE(INDEX('8- Políticas de Administración '!$B$16:$F$53,MATCH('5- Identificación de Riesgos'!J24,'8- Políticas de Administración '!$C$16:$C$54,0),1)," - ",L24),"")</f>
        <v/>
      </c>
      <c r="L24" s="138" t="str">
        <f>IFERROR(VLOOKUP(INDEX('8- Políticas de Administración '!$B$16:$F$63,MATCH('5- Identificación de Riesgos'!J24,'8- Políticas de Administración '!$C$16:$C$64,0),1),'8- Políticas de Administración '!$B$16:$F$64,5,FALSE),"")</f>
        <v/>
      </c>
      <c r="M24" s="468"/>
      <c r="N24" s="509"/>
      <c r="O24" s="518"/>
    </row>
    <row r="25" spans="1:16" ht="15.75" thickBot="1">
      <c r="A25" s="473"/>
      <c r="B25" s="468"/>
      <c r="C25" s="468"/>
      <c r="D25" s="115"/>
      <c r="E25" s="468"/>
      <c r="F25" s="477"/>
      <c r="G25" s="462"/>
      <c r="H25" s="456"/>
      <c r="I25" s="103"/>
      <c r="J25" s="141"/>
      <c r="K25" s="102" t="str">
        <f>IFERROR(CONCATENATE(INDEX('8- Políticas de Administración '!$B$16:$F$53,MATCH('5- Identificación de Riesgos'!J25,'8- Políticas de Administración '!$C$16:$C$54,0),1)," - ",L25),"")</f>
        <v/>
      </c>
      <c r="L25" s="138" t="str">
        <f>IFERROR(VLOOKUP(INDEX('8- Políticas de Administración '!$B$16:$F$63,MATCH('5- Identificación de Riesgos'!J25,'8- Políticas de Administración '!$C$16:$C$64,0),1),'8- Políticas de Administración '!$B$16:$F$64,5,FALSE),"")</f>
        <v/>
      </c>
      <c r="M25" s="468"/>
      <c r="N25" s="509"/>
      <c r="O25" s="518"/>
    </row>
    <row r="26" spans="1:16" ht="15.75" thickBot="1">
      <c r="A26" s="473"/>
      <c r="B26" s="468"/>
      <c r="C26" s="468"/>
      <c r="D26" s="113"/>
      <c r="E26" s="468"/>
      <c r="F26" s="477"/>
      <c r="G26" s="462"/>
      <c r="H26" s="456"/>
      <c r="I26" s="103"/>
      <c r="J26" s="141"/>
      <c r="K26" s="102" t="str">
        <f>IFERROR(CONCATENATE(INDEX('8- Políticas de Administración '!$B$16:$F$53,MATCH('5- Identificación de Riesgos'!J26,'8- Políticas de Administración '!$C$16:$C$54,0),1)," - ",L26),"")</f>
        <v/>
      </c>
      <c r="L26" s="138" t="str">
        <f>IFERROR(VLOOKUP(INDEX('8- Políticas de Administración '!$B$16:$F$63,MATCH('5- Identificación de Riesgos'!J26,'8- Políticas de Administración '!$C$16:$C$64,0),1),'8- Políticas de Administración '!$B$16:$F$64,5,FALSE),"")</f>
        <v/>
      </c>
      <c r="M26" s="468"/>
      <c r="N26" s="509"/>
      <c r="O26" s="518"/>
    </row>
    <row r="27" spans="1:16" ht="15.75" thickBot="1">
      <c r="A27" s="473"/>
      <c r="B27" s="468"/>
      <c r="C27" s="468"/>
      <c r="D27" s="113"/>
      <c r="E27" s="468"/>
      <c r="F27" s="477"/>
      <c r="G27" s="462"/>
      <c r="H27" s="456"/>
      <c r="I27" s="103"/>
      <c r="J27" s="141"/>
      <c r="K27" s="102" t="str">
        <f>IFERROR(CONCATENATE(INDEX('8- Políticas de Administración '!$B$16:$F$53,MATCH('5- Identificación de Riesgos'!J27,'8- Políticas de Administración '!$C$16:$C$54,0),1)," - ",L27),"")</f>
        <v/>
      </c>
      <c r="L27" s="138" t="str">
        <f>IFERROR(VLOOKUP(INDEX('8- Políticas de Administración '!$B$16:$F$63,MATCH('5- Identificación de Riesgos'!J27,'8- Políticas de Administración '!$C$16:$C$64,0),1),'8- Políticas de Administración '!$B$16:$F$64,5,FALSE),"")</f>
        <v/>
      </c>
      <c r="M27" s="468"/>
      <c r="N27" s="509"/>
      <c r="O27" s="518"/>
    </row>
    <row r="28" spans="1:16" ht="15.75" thickBot="1">
      <c r="A28" s="473"/>
      <c r="B28" s="468"/>
      <c r="C28" s="468"/>
      <c r="D28" s="113"/>
      <c r="E28" s="468"/>
      <c r="F28" s="477"/>
      <c r="G28" s="462"/>
      <c r="H28" s="456"/>
      <c r="I28" s="103"/>
      <c r="J28" s="141"/>
      <c r="K28" s="102" t="str">
        <f>IFERROR(CONCATENATE(INDEX('8- Políticas de Administración '!$B$16:$F$53,MATCH('5- Identificación de Riesgos'!J28,'8- Políticas de Administración '!$C$16:$C$54,0),1)," - ",L28),"")</f>
        <v/>
      </c>
      <c r="L28" s="138" t="str">
        <f>IFERROR(VLOOKUP(INDEX('8- Políticas de Administración '!$B$16:$F$63,MATCH('5- Identificación de Riesgos'!J28,'8- Políticas de Administración '!$C$16:$C$64,0),1),'8- Políticas de Administración '!$B$16:$F$64,5,FALSE),"")</f>
        <v/>
      </c>
      <c r="M28" s="468"/>
      <c r="N28" s="509"/>
      <c r="O28" s="518"/>
    </row>
    <row r="29" spans="1:16">
      <c r="A29" s="474"/>
      <c r="B29" s="469"/>
      <c r="C29" s="469"/>
      <c r="D29" s="114"/>
      <c r="E29" s="469"/>
      <c r="F29" s="478"/>
      <c r="G29" s="463"/>
      <c r="H29" s="457"/>
      <c r="I29" s="104"/>
      <c r="J29" s="142"/>
      <c r="K29" s="102" t="str">
        <f>IFERROR(CONCATENATE(INDEX('8- Políticas de Administración '!$B$16:$F$53,MATCH('5- Identificación de Riesgos'!J29,'8- Políticas de Administración '!$C$16:$C$54,0),1)," - ",L29),"")</f>
        <v/>
      </c>
      <c r="L29" s="138" t="str">
        <f>IFERROR(VLOOKUP(INDEX('8- Políticas de Administración '!$B$16:$F$63,MATCH('5- Identificación de Riesgos'!J29,'8- Políticas de Administración '!$C$16:$C$64,0),1),'8- Políticas de Administración '!$B$16:$F$64,5,FALSE),"")</f>
        <v/>
      </c>
      <c r="M29" s="469"/>
      <c r="N29" s="510"/>
      <c r="O29" s="518"/>
    </row>
    <row r="30" spans="1:16" ht="38.25">
      <c r="A30" s="472">
        <v>3</v>
      </c>
      <c r="B30" s="446" t="s">
        <v>275</v>
      </c>
      <c r="C30" s="482" t="s">
        <v>276</v>
      </c>
      <c r="D30" s="176" t="s">
        <v>277</v>
      </c>
      <c r="E30" s="467">
        <v>365</v>
      </c>
      <c r="F30" s="446">
        <v>10</v>
      </c>
      <c r="G30" s="461">
        <f t="shared" ref="G30" si="1">+F30/E30</f>
        <v>2.7397260273972601E-2</v>
      </c>
      <c r="H30" s="455"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Muy Baja - 1</v>
      </c>
      <c r="I30" s="102" t="s">
        <v>260</v>
      </c>
      <c r="J30" s="121" t="s">
        <v>261</v>
      </c>
      <c r="K30" s="102" t="str">
        <f>IFERROR(CONCATENATE(INDEX('8- Políticas de Administración '!$B$16:$F$53,MATCH('5- Identificación de Riesgos'!J30,'8- Políticas de Administración '!$C$16:$C$54,0),1)," - ",L30),"")</f>
        <v>Moderado - 3</v>
      </c>
      <c r="L30" s="138">
        <f>IFERROR(VLOOKUP(INDEX('8- Políticas de Administración '!$B$16:$F$63,MATCH('5- Identificación de Riesgos'!J30,'8- Políticas de Administración '!$C$16:$C$64,0),1),'8- Políticas de Administración '!$B$16:$F$64,5,FALSE),"")</f>
        <v>3</v>
      </c>
      <c r="M30" s="467" t="str">
        <f>IFERROR(CONCATENATE(INDEX('8- Políticas de Administración '!$B$16:$F$53,MATCH(ROUND(AVERAGE(L30:L39),0),'8- Políticas de Administración '!$F$16:$F$53,0),1)," - ",ROUND(AVERAGE(L30:L39),0)),"")</f>
        <v>Moderado - 3</v>
      </c>
      <c r="N30" s="508" t="str">
        <f>IFERROR(CONCATENATE(VLOOKUP((LEFT(H30,LEN(H30)-4)&amp;LEFT(M30,LEN(M30)-4)),'9- Matriz de Calor '!$D$18:$E$42,2,0)," - ",RIGHT(H30,1)*RIGHT(M30,1)),"")</f>
        <v>Moderado - 3</v>
      </c>
      <c r="O30" s="518">
        <f>RIGHT(H30,1)*RIGHT(M30,1)</f>
        <v>3</v>
      </c>
    </row>
    <row r="31" spans="1:16" ht="59.25" customHeight="1">
      <c r="A31" s="473"/>
      <c r="B31" s="447"/>
      <c r="C31" s="483"/>
      <c r="D31" s="176" t="s">
        <v>278</v>
      </c>
      <c r="E31" s="468"/>
      <c r="F31" s="447"/>
      <c r="G31" s="462"/>
      <c r="H31" s="456"/>
      <c r="I31" s="103" t="s">
        <v>263</v>
      </c>
      <c r="J31" s="141" t="s">
        <v>264</v>
      </c>
      <c r="K31" s="102" t="str">
        <f>IFERROR(CONCATENATE(INDEX('8- Políticas de Administración '!$B$16:$F$53,MATCH('5- Identificación de Riesgos'!J31,'8- Políticas de Administración '!$C$16:$C$54,0),1)," - ",L31),"")</f>
        <v>Mayor - 4</v>
      </c>
      <c r="L31" s="138">
        <f>IFERROR(VLOOKUP(INDEX('8- Políticas de Administración '!$B$16:$F$63,MATCH('5- Identificación de Riesgos'!J31,'8- Políticas de Administración '!$C$16:$C$64,0),1),'8- Políticas de Administración '!$B$16:$F$64,5,FALSE),"")</f>
        <v>4</v>
      </c>
      <c r="M31" s="468"/>
      <c r="N31" s="509"/>
      <c r="O31" s="518"/>
    </row>
    <row r="32" spans="1:16" ht="30">
      <c r="A32" s="473"/>
      <c r="B32" s="447"/>
      <c r="C32" s="483"/>
      <c r="D32" s="111"/>
      <c r="E32" s="468"/>
      <c r="F32" s="447"/>
      <c r="G32" s="462"/>
      <c r="H32" s="456"/>
      <c r="I32" s="103" t="s">
        <v>266</v>
      </c>
      <c r="J32" s="141" t="s">
        <v>273</v>
      </c>
      <c r="K32" s="102" t="str">
        <f>IFERROR(CONCATENATE(INDEX('8- Políticas de Administración '!$B$16:$F$53,MATCH('5- Identificación de Riesgos'!J32,'8- Políticas de Administración '!$C$16:$C$54,0),1)," - ",L32),"")</f>
        <v>Menor - 2</v>
      </c>
      <c r="L32" s="138">
        <f>IFERROR(VLOOKUP(INDEX('8- Políticas de Administración '!$B$16:$F$63,MATCH('5- Identificación de Riesgos'!J32,'8- Políticas de Administración '!$C$16:$C$64,0),1),'8- Políticas de Administración '!$B$16:$F$64,5,FALSE),"")</f>
        <v>2</v>
      </c>
      <c r="M32" s="468"/>
      <c r="N32" s="509"/>
      <c r="O32" s="518"/>
    </row>
    <row r="33" spans="1:15" ht="15.75" customHeight="1">
      <c r="A33" s="473"/>
      <c r="B33" s="447"/>
      <c r="C33" s="483"/>
      <c r="D33" s="111"/>
      <c r="E33" s="468"/>
      <c r="F33" s="447"/>
      <c r="G33" s="462"/>
      <c r="H33" s="456"/>
      <c r="I33" s="103"/>
      <c r="J33" s="141"/>
      <c r="K33" s="102" t="str">
        <f>IFERROR(CONCATENATE(INDEX('8- Políticas de Administración '!$B$16:$F$53,MATCH('5- Identificación de Riesgos'!J33,'8- Políticas de Administración '!$C$16:$C$54,0),1)," - ",L33),"")</f>
        <v/>
      </c>
      <c r="L33" s="138" t="str">
        <f>IFERROR(VLOOKUP(INDEX('8- Políticas de Administración '!$B$16:$F$63,MATCH('5- Identificación de Riesgos'!J33,'8- Políticas de Administración '!$C$16:$C$64,0),1),'8- Políticas de Administración '!$B$16:$F$64,5,FALSE),"")</f>
        <v/>
      </c>
      <c r="M33" s="468"/>
      <c r="N33" s="509"/>
      <c r="O33" s="518"/>
    </row>
    <row r="34" spans="1:15" ht="15.75" customHeight="1">
      <c r="A34" s="473"/>
      <c r="B34" s="447"/>
      <c r="C34" s="483"/>
      <c r="D34" s="113"/>
      <c r="E34" s="468"/>
      <c r="F34" s="447"/>
      <c r="G34" s="462"/>
      <c r="H34" s="456"/>
      <c r="I34" s="103"/>
      <c r="J34" s="141"/>
      <c r="K34" s="102" t="str">
        <f>IFERROR(CONCATENATE(INDEX('8- Políticas de Administración '!$B$16:$F$53,MATCH('5- Identificación de Riesgos'!J34,'8- Políticas de Administración '!$C$16:$C$54,0),1)," - ",L34),"")</f>
        <v/>
      </c>
      <c r="L34" s="138" t="str">
        <f>IFERROR(VLOOKUP(INDEX('8- Políticas de Administración '!$B$16:$F$63,MATCH('5- Identificación de Riesgos'!J34,'8- Políticas de Administración '!$C$16:$C$64,0),1),'8- Políticas de Administración '!$B$16:$F$64,5,FALSE),"")</f>
        <v/>
      </c>
      <c r="M34" s="468"/>
      <c r="N34" s="509"/>
      <c r="O34" s="518"/>
    </row>
    <row r="35" spans="1:15" ht="15.75" customHeight="1">
      <c r="A35" s="473"/>
      <c r="B35" s="447"/>
      <c r="C35" s="483"/>
      <c r="D35" s="116"/>
      <c r="E35" s="468"/>
      <c r="F35" s="447"/>
      <c r="G35" s="462"/>
      <c r="H35" s="456"/>
      <c r="I35" s="103"/>
      <c r="J35" s="141"/>
      <c r="K35" s="102" t="str">
        <f>IFERROR(CONCATENATE(INDEX('8- Políticas de Administración '!$B$16:$F$53,MATCH('5- Identificación de Riesgos'!J35,'8- Políticas de Administración '!$C$16:$C$54,0),1)," - ",L35),"")</f>
        <v/>
      </c>
      <c r="L35" s="138" t="str">
        <f>IFERROR(VLOOKUP(INDEX('8- Políticas de Administración '!$B$16:$F$63,MATCH('5- Identificación de Riesgos'!J35,'8- Políticas de Administración '!$C$16:$C$64,0),1),'8- Políticas de Administración '!$B$16:$F$64,5,FALSE),"")</f>
        <v/>
      </c>
      <c r="M35" s="468"/>
      <c r="N35" s="509"/>
      <c r="O35" s="518"/>
    </row>
    <row r="36" spans="1:15" ht="15.75" customHeight="1">
      <c r="A36" s="473"/>
      <c r="B36" s="447"/>
      <c r="C36" s="483"/>
      <c r="D36" s="112"/>
      <c r="E36" s="468"/>
      <c r="F36" s="447"/>
      <c r="G36" s="462"/>
      <c r="H36" s="456"/>
      <c r="I36" s="103"/>
      <c r="J36" s="141"/>
      <c r="K36" s="102" t="str">
        <f>IFERROR(CONCATENATE(INDEX('8- Políticas de Administración '!$B$16:$F$53,MATCH('5- Identificación de Riesgos'!J36,'8- Políticas de Administración '!$C$16:$C$54,0),1)," - ",L36),"")</f>
        <v/>
      </c>
      <c r="L36" s="138" t="str">
        <f>IFERROR(VLOOKUP(INDEX('8- Políticas de Administración '!$B$16:$F$63,MATCH('5- Identificación de Riesgos'!J36,'8- Políticas de Administración '!$C$16:$C$64,0),1),'8- Políticas de Administración '!$B$16:$F$64,5,FALSE),"")</f>
        <v/>
      </c>
      <c r="M36" s="468"/>
      <c r="N36" s="509"/>
      <c r="O36" s="518"/>
    </row>
    <row r="37" spans="1:15" ht="15.75" customHeight="1">
      <c r="A37" s="473"/>
      <c r="B37" s="447"/>
      <c r="C37" s="483"/>
      <c r="D37" s="113"/>
      <c r="E37" s="468"/>
      <c r="F37" s="447"/>
      <c r="G37" s="462"/>
      <c r="H37" s="456"/>
      <c r="I37" s="103"/>
      <c r="J37" s="141"/>
      <c r="K37" s="102" t="str">
        <f>IFERROR(CONCATENATE(INDEX('8- Políticas de Administración '!$B$16:$F$53,MATCH('5- Identificación de Riesgos'!J37,'8- Políticas de Administración '!$C$16:$C$54,0),1)," - ",L37),"")</f>
        <v/>
      </c>
      <c r="L37" s="138" t="str">
        <f>IFERROR(VLOOKUP(INDEX('8- Políticas de Administración '!$B$16:$F$63,MATCH('5- Identificación de Riesgos'!J37,'8- Políticas de Administración '!$C$16:$C$64,0),1),'8- Políticas de Administración '!$B$16:$F$64,5,FALSE),"")</f>
        <v/>
      </c>
      <c r="M37" s="468"/>
      <c r="N37" s="509"/>
      <c r="O37" s="518"/>
    </row>
    <row r="38" spans="1:15" ht="15.75" customHeight="1">
      <c r="A38" s="473"/>
      <c r="B38" s="447"/>
      <c r="C38" s="483"/>
      <c r="D38" s="113"/>
      <c r="E38" s="468"/>
      <c r="F38" s="447"/>
      <c r="G38" s="462"/>
      <c r="H38" s="456"/>
      <c r="I38" s="103"/>
      <c r="J38" s="141"/>
      <c r="K38" s="102" t="str">
        <f>IFERROR(CONCATENATE(INDEX('8- Políticas de Administración '!$B$16:$F$53,MATCH('5- Identificación de Riesgos'!J38,'8- Políticas de Administración '!$C$16:$C$54,0),1)," - ",L38),"")</f>
        <v/>
      </c>
      <c r="L38" s="138" t="str">
        <f>IFERROR(VLOOKUP(INDEX('8- Políticas de Administración '!$B$16:$F$63,MATCH('5- Identificación de Riesgos'!J38,'8- Políticas de Administración '!$C$16:$C$64,0),1),'8- Políticas de Administración '!$B$16:$F$64,5,FALSE),"")</f>
        <v/>
      </c>
      <c r="M38" s="468"/>
      <c r="N38" s="509"/>
      <c r="O38" s="518"/>
    </row>
    <row r="39" spans="1:15" ht="15.75" customHeight="1">
      <c r="A39" s="474"/>
      <c r="B39" s="448"/>
      <c r="C39" s="489"/>
      <c r="D39" s="114"/>
      <c r="E39" s="469"/>
      <c r="F39" s="448"/>
      <c r="G39" s="463"/>
      <c r="H39" s="457"/>
      <c r="I39" s="104"/>
      <c r="J39" s="142"/>
      <c r="K39" s="102" t="str">
        <f>IFERROR(CONCATENATE(INDEX('8- Políticas de Administración '!$B$16:$F$53,MATCH('5- Identificación de Riesgos'!J39,'8- Políticas de Administración '!$C$16:$C$54,0),1)," - ",L39),"")</f>
        <v/>
      </c>
      <c r="L39" s="138" t="str">
        <f>IFERROR(VLOOKUP(INDEX('8- Políticas de Administración '!$B$16:$F$63,MATCH('5- Identificación de Riesgos'!J39,'8- Políticas de Administración '!$C$16:$C$64,0),1),'8- Políticas de Administración '!$B$16:$F$64,5,FALSE),"")</f>
        <v/>
      </c>
      <c r="M39" s="469"/>
      <c r="N39" s="510"/>
      <c r="O39" s="518"/>
    </row>
    <row r="40" spans="1:15" ht="30">
      <c r="A40" s="472">
        <v>4</v>
      </c>
      <c r="B40" s="446" t="s">
        <v>279</v>
      </c>
      <c r="C40" s="482" t="s">
        <v>280</v>
      </c>
      <c r="D40" s="176" t="s">
        <v>281</v>
      </c>
      <c r="E40" s="467">
        <v>500</v>
      </c>
      <c r="F40" s="446">
        <v>0</v>
      </c>
      <c r="G40" s="461">
        <f t="shared" ref="G40" si="2">+F40/E40</f>
        <v>0</v>
      </c>
      <c r="H40" s="455" t="str">
        <f>CONCATENATE(IF(G40&lt;='8- Políticas de Administración '!$D$6,'8- Políticas de Administración '!$B$6,IF(G40&lt;='8- Políticas de Administración '!$D$7,'8- Políticas de Administración '!$B$7,IF(G40&lt;='8- Políticas de Administración '!$D$8,'8- Políticas de Administración '!$B$8,IF(G40&lt;='8- Políticas de Administración '!$D$9,'8- Políticas de Administración '!$B$9,IF(G40&lt;='8- Políticas de Administración '!$D$10,'8- Políticas de Administración '!$B$10,"Probabilidad no valida")))))," - ",VLOOKUP(IF(G40&lt;='8- Políticas de Administración '!$D$6,'8- Políticas de Administración '!$B$6,IF(G40&lt;='8- Políticas de Administración '!$D$7,'8- Políticas de Administración '!$B$7,IF(G40&lt;='8- Políticas de Administración '!$D$8,'8- Políticas de Administración '!$B$8,IF(G40&lt;='8- Políticas de Administración '!$D$9,'8- Políticas de Administración '!$B$9,IF(G40&lt;='8- Políticas de Administración '!$D$10,'8- Políticas de Administración '!$B$10,"Probabilidad no valida"))))),'8- Políticas de Administración '!$B$6:$F$10,5,FALSE))</f>
        <v>Muy Baja - 1</v>
      </c>
      <c r="I40" s="102" t="s">
        <v>260</v>
      </c>
      <c r="J40" s="121" t="s">
        <v>261</v>
      </c>
      <c r="K40" s="102" t="str">
        <f>IFERROR(CONCATENATE(INDEX('8- Políticas de Administración '!$B$16:$F$53,MATCH('5- Identificación de Riesgos'!J40,'8- Políticas de Administración '!$C$16:$C$54,0),1)," - ",L40),"")</f>
        <v>Moderado - 3</v>
      </c>
      <c r="L40" s="138">
        <f>IFERROR(VLOOKUP(INDEX('8- Políticas de Administración '!$B$16:$F$63,MATCH('5- Identificación de Riesgos'!J40,'8- Políticas de Administración '!$C$16:$C$64,0),1),'8- Políticas de Administración '!$B$16:$F$64,5,FALSE),"")</f>
        <v>3</v>
      </c>
      <c r="M40" s="467" t="str">
        <f>IFERROR(CONCATENATE(INDEX('8- Políticas de Administración '!$B$16:$F$53,MATCH(ROUND(AVERAGE(L40:L49),0),'8- Políticas de Administración '!$F$16:$F$53,0),1)," - ",ROUND(AVERAGE(L40:L49),0)),"")</f>
        <v>Moderado - 3</v>
      </c>
      <c r="N40" s="508" t="str">
        <f>IFERROR(CONCATENATE(VLOOKUP((LEFT(H40,LEN(H40)-4)&amp;LEFT(M40,LEN(M40)-4)),'9- Matriz de Calor '!$D$18:$E$42,2,0)," - ",RIGHT(H40,1)*RIGHT(M40,1)),"")</f>
        <v>Moderado - 3</v>
      </c>
      <c r="O40" s="256"/>
    </row>
    <row r="41" spans="1:15" ht="45.75" customHeight="1">
      <c r="A41" s="473"/>
      <c r="B41" s="447"/>
      <c r="C41" s="483"/>
      <c r="D41" s="176" t="s">
        <v>282</v>
      </c>
      <c r="E41" s="468"/>
      <c r="F41" s="447"/>
      <c r="G41" s="462"/>
      <c r="H41" s="456"/>
      <c r="I41" s="103" t="s">
        <v>263</v>
      </c>
      <c r="J41" s="141" t="s">
        <v>264</v>
      </c>
      <c r="K41" s="102" t="str">
        <f>IFERROR(CONCATENATE(INDEX('8- Políticas de Administración '!$B$16:$F$53,MATCH('5- Identificación de Riesgos'!J41,'8- Políticas de Administración '!$C$16:$C$54,0),1)," - ",L41),"")</f>
        <v>Mayor - 4</v>
      </c>
      <c r="L41" s="138">
        <f>IFERROR(VLOOKUP(INDEX('8- Políticas de Administración '!$B$16:$F$63,MATCH('5- Identificación de Riesgos'!J41,'8- Políticas de Administración '!$C$16:$C$64,0),1),'8- Políticas de Administración '!$B$16:$F$64,5,FALSE),"")</f>
        <v>4</v>
      </c>
      <c r="M41" s="468"/>
      <c r="N41" s="509"/>
      <c r="O41" s="256"/>
    </row>
    <row r="42" spans="1:15" ht="30">
      <c r="A42" s="473"/>
      <c r="B42" s="447"/>
      <c r="C42" s="483"/>
      <c r="D42" s="111" t="s">
        <v>283</v>
      </c>
      <c r="E42" s="468"/>
      <c r="F42" s="447"/>
      <c r="G42" s="462"/>
      <c r="H42" s="456"/>
      <c r="I42" s="103" t="s">
        <v>266</v>
      </c>
      <c r="J42" s="141" t="s">
        <v>273</v>
      </c>
      <c r="K42" s="102" t="str">
        <f>IFERROR(CONCATENATE(INDEX('8- Políticas de Administración '!$B$16:$F$53,MATCH('5- Identificación de Riesgos'!J42,'8- Políticas de Administración '!$C$16:$C$54,0),1)," - ",L42),"")</f>
        <v>Menor - 2</v>
      </c>
      <c r="L42" s="138">
        <f>IFERROR(VLOOKUP(INDEX('8- Políticas de Administración '!$B$16:$F$63,MATCH('5- Identificación de Riesgos'!J42,'8- Políticas de Administración '!$C$16:$C$64,0),1),'8- Políticas de Administración '!$B$16:$F$64,5,FALSE),"")</f>
        <v>2</v>
      </c>
      <c r="M42" s="468"/>
      <c r="N42" s="509"/>
      <c r="O42" s="256"/>
    </row>
    <row r="43" spans="1:15" ht="15.75" customHeight="1">
      <c r="A43" s="473"/>
      <c r="B43" s="447"/>
      <c r="C43" s="483"/>
      <c r="D43" s="111"/>
      <c r="E43" s="468"/>
      <c r="F43" s="447"/>
      <c r="G43" s="462"/>
      <c r="H43" s="456"/>
      <c r="I43" s="103"/>
      <c r="J43" s="141"/>
      <c r="K43" s="102" t="str">
        <f>IFERROR(CONCATENATE(INDEX('8- Políticas de Administración '!$B$16:$F$53,MATCH('5- Identificación de Riesgos'!J43,'8- Políticas de Administración '!$C$16:$C$54,0),1)," - ",L43),"")</f>
        <v/>
      </c>
      <c r="L43" s="138" t="str">
        <f>IFERROR(VLOOKUP(INDEX('8- Políticas de Administración '!$B$16:$F$63,MATCH('5- Identificación de Riesgos'!J43,'8- Políticas de Administración '!$C$16:$C$64,0),1),'8- Políticas de Administración '!$B$16:$F$64,5,FALSE),"")</f>
        <v/>
      </c>
      <c r="M43" s="468"/>
      <c r="N43" s="509"/>
      <c r="O43" s="256"/>
    </row>
    <row r="44" spans="1:15" ht="15.75" customHeight="1">
      <c r="A44" s="473"/>
      <c r="B44" s="447"/>
      <c r="C44" s="483"/>
      <c r="D44" s="113"/>
      <c r="E44" s="468"/>
      <c r="F44" s="447"/>
      <c r="G44" s="462"/>
      <c r="H44" s="456"/>
      <c r="I44" s="103"/>
      <c r="J44" s="141"/>
      <c r="K44" s="102" t="str">
        <f>IFERROR(CONCATENATE(INDEX('8- Políticas de Administración '!$B$16:$F$53,MATCH('5- Identificación de Riesgos'!J44,'8- Políticas de Administración '!$C$16:$C$54,0),1)," - ",L44),"")</f>
        <v/>
      </c>
      <c r="L44" s="138" t="str">
        <f>IFERROR(VLOOKUP(INDEX('8- Políticas de Administración '!$B$16:$F$63,MATCH('5- Identificación de Riesgos'!J44,'8- Políticas de Administración '!$C$16:$C$64,0),1),'8- Políticas de Administración '!$B$16:$F$64,5,FALSE),"")</f>
        <v/>
      </c>
      <c r="M44" s="468"/>
      <c r="N44" s="509"/>
      <c r="O44" s="256"/>
    </row>
    <row r="45" spans="1:15" ht="15.75" customHeight="1">
      <c r="A45" s="473"/>
      <c r="B45" s="447"/>
      <c r="C45" s="483"/>
      <c r="D45" s="116"/>
      <c r="E45" s="468"/>
      <c r="F45" s="447"/>
      <c r="G45" s="462"/>
      <c r="H45" s="456"/>
      <c r="I45" s="103"/>
      <c r="J45" s="141"/>
      <c r="K45" s="102" t="str">
        <f>IFERROR(CONCATENATE(INDEX('8- Políticas de Administración '!$B$16:$F$53,MATCH('5- Identificación de Riesgos'!J45,'8- Políticas de Administración '!$C$16:$C$54,0),1)," - ",L45),"")</f>
        <v/>
      </c>
      <c r="L45" s="138" t="str">
        <f>IFERROR(VLOOKUP(INDEX('8- Políticas de Administración '!$B$16:$F$63,MATCH('5- Identificación de Riesgos'!J45,'8- Políticas de Administración '!$C$16:$C$64,0),1),'8- Políticas de Administración '!$B$16:$F$64,5,FALSE),"")</f>
        <v/>
      </c>
      <c r="M45" s="468"/>
      <c r="N45" s="509"/>
      <c r="O45" s="256"/>
    </row>
    <row r="46" spans="1:15" ht="15.75" customHeight="1">
      <c r="A46" s="473"/>
      <c r="B46" s="447"/>
      <c r="C46" s="483"/>
      <c r="D46" s="112"/>
      <c r="E46" s="468"/>
      <c r="F46" s="447"/>
      <c r="G46" s="462"/>
      <c r="H46" s="456"/>
      <c r="I46" s="103"/>
      <c r="J46" s="141"/>
      <c r="K46" s="102" t="str">
        <f>IFERROR(CONCATENATE(INDEX('8- Políticas de Administración '!$B$16:$F$53,MATCH('5- Identificación de Riesgos'!J46,'8- Políticas de Administración '!$C$16:$C$54,0),1)," - ",L46),"")</f>
        <v/>
      </c>
      <c r="L46" s="138" t="str">
        <f>IFERROR(VLOOKUP(INDEX('8- Políticas de Administración '!$B$16:$F$63,MATCH('5- Identificación de Riesgos'!J46,'8- Políticas de Administración '!$C$16:$C$64,0),1),'8- Políticas de Administración '!$B$16:$F$64,5,FALSE),"")</f>
        <v/>
      </c>
      <c r="M46" s="468"/>
      <c r="N46" s="509"/>
      <c r="O46" s="256"/>
    </row>
    <row r="47" spans="1:15" ht="15.75" customHeight="1">
      <c r="A47" s="473"/>
      <c r="B47" s="447"/>
      <c r="C47" s="483"/>
      <c r="D47" s="113"/>
      <c r="E47" s="468"/>
      <c r="F47" s="447"/>
      <c r="G47" s="462"/>
      <c r="H47" s="456"/>
      <c r="I47" s="103"/>
      <c r="J47" s="141"/>
      <c r="K47" s="102" t="str">
        <f>IFERROR(CONCATENATE(INDEX('8- Políticas de Administración '!$B$16:$F$53,MATCH('5- Identificación de Riesgos'!J47,'8- Políticas de Administración '!$C$16:$C$54,0),1)," - ",L47),"")</f>
        <v/>
      </c>
      <c r="L47" s="138" t="str">
        <f>IFERROR(VLOOKUP(INDEX('8- Políticas de Administración '!$B$16:$F$63,MATCH('5- Identificación de Riesgos'!J47,'8- Políticas de Administración '!$C$16:$C$64,0),1),'8- Políticas de Administración '!$B$16:$F$64,5,FALSE),"")</f>
        <v/>
      </c>
      <c r="M47" s="468"/>
      <c r="N47" s="509"/>
      <c r="O47" s="256"/>
    </row>
    <row r="48" spans="1:15" ht="15.75" customHeight="1">
      <c r="A48" s="473"/>
      <c r="B48" s="447"/>
      <c r="C48" s="483"/>
      <c r="D48" s="113"/>
      <c r="E48" s="468"/>
      <c r="F48" s="447"/>
      <c r="G48" s="462"/>
      <c r="H48" s="456"/>
      <c r="I48" s="103"/>
      <c r="J48" s="141"/>
      <c r="K48" s="102" t="str">
        <f>IFERROR(CONCATENATE(INDEX('8- Políticas de Administración '!$B$16:$F$53,MATCH('5- Identificación de Riesgos'!J48,'8- Políticas de Administración '!$C$16:$C$54,0),1)," - ",L48),"")</f>
        <v/>
      </c>
      <c r="L48" s="138" t="str">
        <f>IFERROR(VLOOKUP(INDEX('8- Políticas de Administración '!$B$16:$F$63,MATCH('5- Identificación de Riesgos'!J48,'8- Políticas de Administración '!$C$16:$C$64,0),1),'8- Políticas de Administración '!$B$16:$F$64,5,FALSE),"")</f>
        <v/>
      </c>
      <c r="M48" s="468"/>
      <c r="N48" s="509"/>
      <c r="O48" s="256"/>
    </row>
    <row r="49" spans="1:22">
      <c r="A49" s="479"/>
      <c r="B49" s="481"/>
      <c r="C49" s="484"/>
      <c r="D49" s="114"/>
      <c r="E49" s="469"/>
      <c r="F49" s="448"/>
      <c r="G49" s="463"/>
      <c r="H49" s="457"/>
      <c r="I49" s="104"/>
      <c r="J49" s="142"/>
      <c r="K49" s="102" t="str">
        <f>IFERROR(CONCATENATE(INDEX('8- Políticas de Administración '!$B$16:$F$53,MATCH('5- Identificación de Riesgos'!J49,'8- Políticas de Administración '!$C$16:$C$54,0),1)," - ",L49),"")</f>
        <v/>
      </c>
      <c r="L49" s="138" t="str">
        <f>IFERROR(VLOOKUP(INDEX('8- Políticas de Administración '!$B$16:$F$63,MATCH('5- Identificación de Riesgos'!J49,'8- Políticas de Administración '!$C$16:$C$64,0),1),'8- Políticas de Administración '!$B$16:$F$64,5,FALSE),"")</f>
        <v/>
      </c>
      <c r="M49" s="469"/>
      <c r="N49" s="510"/>
      <c r="O49" s="256"/>
    </row>
    <row r="50" spans="1:22" ht="60">
      <c r="A50" s="480">
        <v>5</v>
      </c>
      <c r="B50" s="485" t="s">
        <v>284</v>
      </c>
      <c r="C50" s="480" t="s">
        <v>285</v>
      </c>
      <c r="D50" s="270" t="s">
        <v>286</v>
      </c>
      <c r="E50" s="486">
        <v>365</v>
      </c>
      <c r="F50" s="458">
        <v>0</v>
      </c>
      <c r="G50" s="461">
        <f t="shared" ref="G50" si="3">+F50/E50</f>
        <v>0</v>
      </c>
      <c r="H50" s="455"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2" t="s">
        <v>263</v>
      </c>
      <c r="J50" s="121" t="s">
        <v>264</v>
      </c>
      <c r="K50" s="103" t="s">
        <v>498</v>
      </c>
      <c r="L50" s="138">
        <f>IFERROR(VLOOKUP(INDEX('8- Políticas de Administración '!$B$16:$F$63,MATCH('5- Identificación de Riesgos'!J50,'8- Políticas de Administración '!$C$16:$C$64,0),1),'8- Políticas de Administración '!$B$16:$F$64,5,FALSE),"")</f>
        <v>4</v>
      </c>
      <c r="M50" s="467" t="str">
        <f>IFERROR(CONCATENATE(INDEX('8- Políticas de Administración '!$B$16:$F$53,MATCH(ROUND(AVERAGE(L50:L59),0),'8- Políticas de Administración '!$F$16:$F$53,0),1)," - ",ROUND(AVERAGE(L50:L59),0)),"")</f>
        <v>Mayor - 4</v>
      </c>
      <c r="N50" s="508" t="str">
        <f>IFERROR(CONCATENATE(VLOOKUP((LEFT(H50,LEN(H50)-4)&amp;LEFT(M50,LEN(M50)-4)),'9- Matriz de Calor '!$D$18:$E$42,2,0)," - ",RIGHT(H50,1)*RIGHT(M50,1)),"")</f>
        <v>Alto  - 4</v>
      </c>
      <c r="O50" s="256"/>
    </row>
    <row r="51" spans="1:22">
      <c r="A51" s="480"/>
      <c r="B51" s="485"/>
      <c r="C51" s="480"/>
      <c r="D51" s="270" t="s">
        <v>287</v>
      </c>
      <c r="E51" s="487"/>
      <c r="F51" s="459"/>
      <c r="G51" s="462"/>
      <c r="H51" s="456"/>
      <c r="I51" s="261"/>
      <c r="J51" s="262"/>
      <c r="K51" s="103" t="s">
        <v>499</v>
      </c>
      <c r="L51" s="138" t="str">
        <f>IFERROR(VLOOKUP(INDEX('8- Políticas de Administración '!$B$16:$F$63,MATCH('5- Identificación de Riesgos'!J51,'8- Políticas de Administración '!$C$16:$C$64,0),1),'8- Políticas de Administración '!$B$16:$F$64,5,FALSE),"")</f>
        <v/>
      </c>
      <c r="M51" s="468"/>
      <c r="N51" s="509"/>
      <c r="O51" s="256"/>
    </row>
    <row r="52" spans="1:22" ht="30">
      <c r="A52" s="480"/>
      <c r="B52" s="485"/>
      <c r="C52" s="480"/>
      <c r="D52" s="270" t="s">
        <v>288</v>
      </c>
      <c r="E52" s="487"/>
      <c r="F52" s="459"/>
      <c r="G52" s="462"/>
      <c r="H52" s="456"/>
      <c r="I52" s="261"/>
      <c r="J52" s="262"/>
      <c r="K52" s="103" t="s">
        <v>499</v>
      </c>
      <c r="L52" s="138"/>
      <c r="M52" s="468"/>
      <c r="N52" s="509"/>
      <c r="O52" s="256"/>
    </row>
    <row r="53" spans="1:22" ht="30">
      <c r="A53" s="480"/>
      <c r="B53" s="485"/>
      <c r="C53" s="480"/>
      <c r="D53" s="270" t="s">
        <v>289</v>
      </c>
      <c r="E53" s="487"/>
      <c r="F53" s="459"/>
      <c r="G53" s="462"/>
      <c r="H53" s="456"/>
      <c r="I53" s="261"/>
      <c r="J53" s="262"/>
      <c r="K53" s="103" t="s">
        <v>499</v>
      </c>
      <c r="L53" s="138"/>
      <c r="M53" s="468"/>
      <c r="N53" s="509"/>
      <c r="O53" s="256"/>
    </row>
    <row r="54" spans="1:22">
      <c r="A54" s="480"/>
      <c r="B54" s="485"/>
      <c r="C54" s="480"/>
      <c r="D54" s="270" t="s">
        <v>290</v>
      </c>
      <c r="E54" s="487"/>
      <c r="F54" s="459"/>
      <c r="G54" s="462"/>
      <c r="H54" s="456"/>
      <c r="I54" s="261"/>
      <c r="J54" s="262"/>
      <c r="K54" s="103" t="s">
        <v>499</v>
      </c>
      <c r="L54" s="138"/>
      <c r="M54" s="468"/>
      <c r="N54" s="509"/>
      <c r="O54" s="256"/>
    </row>
    <row r="55" spans="1:22">
      <c r="A55" s="480"/>
      <c r="B55" s="485"/>
      <c r="C55" s="480"/>
      <c r="D55" s="270"/>
      <c r="E55" s="487"/>
      <c r="F55" s="459"/>
      <c r="G55" s="462"/>
      <c r="H55" s="456"/>
      <c r="I55" s="261"/>
      <c r="J55" s="262"/>
      <c r="K55" s="103" t="s">
        <v>499</v>
      </c>
      <c r="L55" s="138"/>
      <c r="M55" s="468"/>
      <c r="N55" s="509"/>
      <c r="O55" s="256"/>
    </row>
    <row r="56" spans="1:22">
      <c r="A56" s="480"/>
      <c r="B56" s="485"/>
      <c r="C56" s="480"/>
      <c r="D56" s="270"/>
      <c r="E56" s="487"/>
      <c r="F56" s="459"/>
      <c r="G56" s="462"/>
      <c r="H56" s="456"/>
      <c r="I56" s="261"/>
      <c r="J56" s="262"/>
      <c r="K56" s="103" t="s">
        <v>499</v>
      </c>
      <c r="L56" s="138"/>
      <c r="M56" s="468"/>
      <c r="N56" s="509"/>
      <c r="O56" s="256"/>
    </row>
    <row r="57" spans="1:22">
      <c r="A57" s="480"/>
      <c r="B57" s="485"/>
      <c r="C57" s="480"/>
      <c r="D57" s="270"/>
      <c r="E57" s="487"/>
      <c r="F57" s="459"/>
      <c r="G57" s="462"/>
      <c r="H57" s="456"/>
      <c r="I57" s="261"/>
      <c r="J57" s="262"/>
      <c r="K57" s="103" t="s">
        <v>499</v>
      </c>
      <c r="L57" s="138"/>
      <c r="M57" s="468"/>
      <c r="N57" s="509"/>
      <c r="O57" s="256"/>
    </row>
    <row r="58" spans="1:22">
      <c r="A58" s="480"/>
      <c r="B58" s="485"/>
      <c r="C58" s="480"/>
      <c r="D58" s="270"/>
      <c r="E58" s="487"/>
      <c r="F58" s="459"/>
      <c r="G58" s="462"/>
      <c r="H58" s="456"/>
      <c r="I58" s="261"/>
      <c r="J58" s="262"/>
      <c r="K58" s="103" t="s">
        <v>499</v>
      </c>
      <c r="L58" s="138"/>
      <c r="M58" s="468"/>
      <c r="N58" s="509"/>
      <c r="O58" s="256"/>
    </row>
    <row r="59" spans="1:22">
      <c r="A59" s="480"/>
      <c r="B59" s="485"/>
      <c r="C59" s="480"/>
      <c r="D59" s="270"/>
      <c r="E59" s="488"/>
      <c r="F59" s="460"/>
      <c r="G59" s="463"/>
      <c r="H59" s="457"/>
      <c r="I59" s="261"/>
      <c r="J59" s="262"/>
      <c r="K59" s="103" t="s">
        <v>499</v>
      </c>
      <c r="L59" s="138"/>
      <c r="M59" s="469"/>
      <c r="N59" s="510"/>
      <c r="O59" s="256"/>
    </row>
    <row r="60" spans="1:22" ht="51">
      <c r="A60" s="471">
        <v>6</v>
      </c>
      <c r="B60" s="475" t="s">
        <v>291</v>
      </c>
      <c r="C60" s="475" t="s">
        <v>292</v>
      </c>
      <c r="D60" s="255" t="s">
        <v>293</v>
      </c>
      <c r="E60" s="467">
        <v>500</v>
      </c>
      <c r="F60" s="475">
        <v>0</v>
      </c>
      <c r="G60" s="452">
        <f t="shared" ref="G60" si="4">F60/E60</f>
        <v>0</v>
      </c>
      <c r="H60" s="455"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Muy Baja - 1</v>
      </c>
      <c r="I60" s="103" t="s">
        <v>263</v>
      </c>
      <c r="J60" s="141" t="s">
        <v>294</v>
      </c>
      <c r="K60" s="102" t="str">
        <f>IFERROR(CONCATENATE(INDEX('8- Políticas de Administración '!$B$16:$F$53,MATCH('5- Identificación de Riesgos'!J60,'8- Políticas de Administración '!$C$16:$C$54,0),1)," - ",L60),"")</f>
        <v>Catastrófico - 5</v>
      </c>
      <c r="L60" s="138">
        <f>IFERROR(VLOOKUP(INDEX('8- Políticas de Administración '!$B$16:$F$63,MATCH('5- Identificación de Riesgos'!J60,'8- Políticas de Administración '!$C$16:$C$64,0),1),'8- Políticas de Administración '!$B$16:$F$64,5,FALSE),"")</f>
        <v>5</v>
      </c>
      <c r="M60" s="467" t="str">
        <f>IFERROR(CONCATENATE(INDEX('8- Políticas de Administración '!$B$16:$F$53,MATCH(ROUND(AVERAGE(L60:L69),0),'8- Políticas de Administración '!$F$16:$F$53,0),1)," - ",ROUND(AVERAGE(L60:L69),0)),"")</f>
        <v>Catastrófico - 5</v>
      </c>
      <c r="N60" s="508" t="str">
        <f>IFERROR(CONCATENATE(VLOOKUP((LEFT(H60,LEN(H60)-4)&amp;LEFT(M60,LEN(M60)-4)),'9- Matriz de Calor '!$D$18:$E$42,2,0)," - ",RIGHT(H60,1)*RIGHT(M60,1)),"")</f>
        <v>Extremo - 5</v>
      </c>
      <c r="O60" s="479">
        <f>RIGHT(H60,1)*RIGHT(M60,1)</f>
        <v>5</v>
      </c>
      <c r="Q60" s="522" t="s">
        <v>295</v>
      </c>
      <c r="R60" s="522"/>
      <c r="S60" s="522"/>
      <c r="T60" s="522"/>
      <c r="U60" s="522"/>
      <c r="V60" s="522"/>
    </row>
    <row r="61" spans="1:22" ht="39" customHeight="1">
      <c r="A61" s="465"/>
      <c r="B61" s="468"/>
      <c r="C61" s="468"/>
      <c r="D61" s="119" t="s">
        <v>296</v>
      </c>
      <c r="E61" s="468"/>
      <c r="F61" s="468"/>
      <c r="G61" s="453"/>
      <c r="H61" s="456"/>
      <c r="I61" s="103"/>
      <c r="J61" s="141"/>
      <c r="K61" s="102" t="str">
        <f>IFERROR(CONCATENATE(INDEX('8- Políticas de Administración '!$B$16:$F$53,MATCH('5- Identificación de Riesgos'!J61,'8- Políticas de Administración '!$C$16:$C$54,0),1)," - ",L61),"")</f>
        <v/>
      </c>
      <c r="L61" s="138" t="str">
        <f>IFERROR(VLOOKUP(INDEX('8- Políticas de Administración '!$B$16:$F$63,MATCH('5- Identificación de Riesgos'!J61,'8- Políticas de Administración '!$C$16:$C$64,0),1),'8- Políticas de Administración '!$B$16:$F$64,5,FALSE),"")</f>
        <v/>
      </c>
      <c r="M61" s="468"/>
      <c r="N61" s="509"/>
      <c r="O61" s="513"/>
      <c r="Q61" s="522"/>
      <c r="R61" s="522"/>
      <c r="S61" s="522"/>
      <c r="T61" s="522"/>
      <c r="U61" s="522"/>
      <c r="V61" s="522"/>
    </row>
    <row r="62" spans="1:22" ht="42.75" customHeight="1">
      <c r="A62" s="465"/>
      <c r="B62" s="468"/>
      <c r="C62" s="468"/>
      <c r="D62" s="119" t="s">
        <v>297</v>
      </c>
      <c r="E62" s="468"/>
      <c r="F62" s="468"/>
      <c r="G62" s="453"/>
      <c r="H62" s="456"/>
      <c r="I62" s="103"/>
      <c r="J62" s="141"/>
      <c r="K62" s="102" t="str">
        <f>IFERROR(CONCATENATE(INDEX('8- Políticas de Administración '!$B$16:$F$53,MATCH('5- Identificación de Riesgos'!J62,'8- Políticas de Administración '!$C$16:$C$54,0),1)," - ",L62),"")</f>
        <v/>
      </c>
      <c r="L62" s="138" t="str">
        <f>IFERROR(VLOOKUP(INDEX('8- Políticas de Administración '!$B$16:$F$63,MATCH('5- Identificación de Riesgos'!J62,'8- Políticas de Administración '!$C$16:$C$64,0),1),'8- Políticas de Administración '!$B$16:$F$64,5,FALSE),"")</f>
        <v/>
      </c>
      <c r="M62" s="468"/>
      <c r="N62" s="509"/>
      <c r="O62" s="513"/>
      <c r="Q62" s="522"/>
      <c r="R62" s="522"/>
      <c r="S62" s="522"/>
      <c r="T62" s="522"/>
      <c r="U62" s="522"/>
      <c r="V62" s="522"/>
    </row>
    <row r="63" spans="1:22" ht="51" customHeight="1">
      <c r="A63" s="465"/>
      <c r="B63" s="468"/>
      <c r="C63" s="468"/>
      <c r="D63" s="118" t="s">
        <v>298</v>
      </c>
      <c r="E63" s="468"/>
      <c r="F63" s="468"/>
      <c r="G63" s="453"/>
      <c r="H63" s="456"/>
      <c r="I63" s="103"/>
      <c r="J63" s="141"/>
      <c r="K63" s="102" t="str">
        <f>IFERROR(CONCATENATE(INDEX('8- Políticas de Administración '!$B$16:$F$53,MATCH('5- Identificación de Riesgos'!J63,'8- Políticas de Administración '!$C$16:$C$54,0),1)," - ",L63),"")</f>
        <v/>
      </c>
      <c r="L63" s="138" t="str">
        <f>IFERROR(VLOOKUP(INDEX('8- Políticas de Administración '!$B$16:$F$63,MATCH('5- Identificación de Riesgos'!J63,'8- Políticas de Administración '!$C$16:$C$64,0),1),'8- Políticas de Administración '!$B$16:$F$64,5,FALSE),"")</f>
        <v/>
      </c>
      <c r="M63" s="468"/>
      <c r="N63" s="509"/>
      <c r="O63" s="513"/>
      <c r="Q63" s="522"/>
      <c r="R63" s="522"/>
      <c r="S63" s="522"/>
      <c r="T63" s="522"/>
      <c r="U63" s="522"/>
      <c r="V63" s="522"/>
    </row>
    <row r="64" spans="1:22" ht="27" customHeight="1">
      <c r="A64" s="465"/>
      <c r="B64" s="468"/>
      <c r="C64" s="468"/>
      <c r="D64" s="119" t="s">
        <v>299</v>
      </c>
      <c r="E64" s="468"/>
      <c r="F64" s="468"/>
      <c r="G64" s="453"/>
      <c r="H64" s="456"/>
      <c r="I64" s="103"/>
      <c r="J64" s="141"/>
      <c r="K64" s="102" t="str">
        <f>IFERROR(CONCATENATE(INDEX('8- Políticas de Administración '!$B$16:$F$53,MATCH('5- Identificación de Riesgos'!J64,'8- Políticas de Administración '!$C$16:$C$54,0),1)," - ",L64),"")</f>
        <v/>
      </c>
      <c r="L64" s="138" t="str">
        <f>IFERROR(VLOOKUP(INDEX('8- Políticas de Administración '!$B$16:$F$63,MATCH('5- Identificación de Riesgos'!J64,'8- Políticas de Administración '!$C$16:$C$64,0),1),'8- Políticas de Administración '!$B$16:$F$64,5,FALSE),"")</f>
        <v/>
      </c>
      <c r="M64" s="468"/>
      <c r="N64" s="509"/>
      <c r="O64" s="513"/>
      <c r="Q64" s="522"/>
      <c r="R64" s="522"/>
      <c r="S64" s="522"/>
      <c r="T64" s="522"/>
      <c r="U64" s="522"/>
      <c r="V64" s="522"/>
    </row>
    <row r="65" spans="1:257" ht="15.75" customHeight="1">
      <c r="A65" s="465"/>
      <c r="B65" s="468"/>
      <c r="C65" s="468"/>
      <c r="D65" s="119"/>
      <c r="E65" s="468"/>
      <c r="F65" s="468"/>
      <c r="G65" s="453"/>
      <c r="H65" s="456"/>
      <c r="I65" s="103"/>
      <c r="J65" s="141"/>
      <c r="K65" s="102" t="str">
        <f>IFERROR(CONCATENATE(INDEX('8- Políticas de Administración '!$B$16:$F$53,MATCH('5- Identificación de Riesgos'!J65,'8- Políticas de Administración '!$C$16:$C$54,0),1)," - ",L65),"")</f>
        <v/>
      </c>
      <c r="L65" s="138" t="str">
        <f>IFERROR(VLOOKUP(INDEX('8- Políticas de Administración '!$B$16:$F$63,MATCH('5- Identificación de Riesgos'!J65,'8- Políticas de Administración '!$C$16:$C$64,0),1),'8- Políticas de Administración '!$B$16:$F$64,5,FALSE),"")</f>
        <v/>
      </c>
      <c r="M65" s="468"/>
      <c r="N65" s="509"/>
      <c r="O65" s="513"/>
      <c r="Q65" s="522"/>
      <c r="R65" s="522"/>
      <c r="S65" s="522"/>
      <c r="T65" s="522"/>
      <c r="U65" s="522"/>
      <c r="V65" s="522"/>
    </row>
    <row r="66" spans="1:257" ht="15.75" customHeight="1">
      <c r="A66" s="465"/>
      <c r="B66" s="468"/>
      <c r="C66" s="468"/>
      <c r="D66" s="119"/>
      <c r="E66" s="468"/>
      <c r="F66" s="468"/>
      <c r="G66" s="453"/>
      <c r="H66" s="456"/>
      <c r="I66" s="103"/>
      <c r="J66" s="141"/>
      <c r="K66" s="102" t="str">
        <f>IFERROR(CONCATENATE(INDEX('8- Políticas de Administración '!$B$16:$F$53,MATCH('5- Identificación de Riesgos'!J66,'8- Políticas de Administración '!$C$16:$C$54,0),1)," - ",L66),"")</f>
        <v/>
      </c>
      <c r="L66" s="138" t="str">
        <f>IFERROR(VLOOKUP(INDEX('8- Políticas de Administración '!$B$16:$F$63,MATCH('5- Identificación de Riesgos'!J66,'8- Políticas de Administración '!$C$16:$C$64,0),1),'8- Políticas de Administración '!$B$16:$F$64,5,FALSE),"")</f>
        <v/>
      </c>
      <c r="M66" s="468"/>
      <c r="N66" s="509"/>
      <c r="O66" s="513"/>
      <c r="Q66" s="522"/>
      <c r="R66" s="522"/>
      <c r="S66" s="522"/>
      <c r="T66" s="522"/>
      <c r="U66" s="522"/>
      <c r="V66" s="522"/>
    </row>
    <row r="67" spans="1:257" ht="15.75" customHeight="1">
      <c r="A67" s="465"/>
      <c r="B67" s="468"/>
      <c r="C67" s="468"/>
      <c r="D67" s="118"/>
      <c r="E67" s="468"/>
      <c r="F67" s="468"/>
      <c r="G67" s="453"/>
      <c r="H67" s="456"/>
      <c r="I67" s="103"/>
      <c r="J67" s="141"/>
      <c r="K67" s="102" t="str">
        <f>IFERROR(CONCATENATE(INDEX('8- Políticas de Administración '!$B$16:$F$53,MATCH('5- Identificación de Riesgos'!J67,'8- Políticas de Administración '!$C$16:$C$54,0),1)," - ",L67),"")</f>
        <v/>
      </c>
      <c r="L67" s="138" t="str">
        <f>IFERROR(VLOOKUP(INDEX('8- Políticas de Administración '!$B$16:$F$63,MATCH('5- Identificación de Riesgos'!J67,'8- Políticas de Administración '!$C$16:$C$64,0),1),'8- Políticas de Administración '!$B$16:$F$64,5,FALSE),"")</f>
        <v/>
      </c>
      <c r="M67" s="468"/>
      <c r="N67" s="509"/>
      <c r="O67" s="513"/>
      <c r="Q67" s="522"/>
      <c r="R67" s="522"/>
      <c r="S67" s="522"/>
      <c r="T67" s="522"/>
      <c r="U67" s="522"/>
      <c r="V67" s="522"/>
    </row>
    <row r="68" spans="1:257" ht="15.75" customHeight="1">
      <c r="A68" s="465"/>
      <c r="B68" s="468"/>
      <c r="C68" s="468"/>
      <c r="D68" s="118"/>
      <c r="E68" s="468"/>
      <c r="F68" s="468"/>
      <c r="G68" s="453"/>
      <c r="H68" s="456"/>
      <c r="I68" s="103"/>
      <c r="J68" s="141"/>
      <c r="K68" s="102" t="str">
        <f>IFERROR(CONCATENATE(INDEX('8- Políticas de Administración '!$B$16:$F$53,MATCH('5- Identificación de Riesgos'!J68,'8- Políticas de Administración '!$C$16:$C$54,0),1)," - ",L68),"")</f>
        <v/>
      </c>
      <c r="L68" s="138" t="str">
        <f>IFERROR(VLOOKUP(INDEX('8- Políticas de Administración '!$B$16:$F$63,MATCH('5- Identificación de Riesgos'!J68,'8- Políticas de Administración '!$C$16:$C$64,0),1),'8- Políticas de Administración '!$B$16:$F$64,5,FALSE),"")</f>
        <v/>
      </c>
      <c r="M68" s="468"/>
      <c r="N68" s="509"/>
      <c r="O68" s="513"/>
      <c r="Q68" s="522"/>
      <c r="R68" s="522"/>
      <c r="S68" s="522"/>
      <c r="T68" s="522"/>
      <c r="U68" s="522"/>
      <c r="V68" s="522"/>
    </row>
    <row r="69" spans="1:257" ht="15.75" customHeight="1">
      <c r="A69" s="466"/>
      <c r="B69" s="469"/>
      <c r="C69" s="469"/>
      <c r="D69" s="120"/>
      <c r="E69" s="469"/>
      <c r="F69" s="469"/>
      <c r="G69" s="454"/>
      <c r="H69" s="457"/>
      <c r="I69" s="104"/>
      <c r="J69" s="142"/>
      <c r="K69" s="102" t="str">
        <f>IFERROR(CONCATENATE(INDEX('8- Políticas de Administración '!$B$16:$F$53,MATCH('5- Identificación de Riesgos'!J69,'8- Políticas de Administración '!$C$16:$C$54,0),1)," - ",L69),"")</f>
        <v/>
      </c>
      <c r="L69" s="138" t="str">
        <f>IFERROR(VLOOKUP(INDEX('8- Políticas de Administración '!$B$16:$F$63,MATCH('5- Identificación de Riesgos'!J69,'8- Políticas de Administración '!$C$16:$C$64,0),1),'8- Políticas de Administración '!$B$16:$F$64,5,FALSE),"")</f>
        <v/>
      </c>
      <c r="M69" s="469"/>
      <c r="N69" s="510"/>
      <c r="O69" s="513"/>
      <c r="Q69" s="522"/>
      <c r="R69" s="522"/>
      <c r="S69" s="522"/>
      <c r="T69" s="522"/>
      <c r="U69" s="522"/>
      <c r="V69" s="522"/>
    </row>
    <row r="70" spans="1:257" s="90" customFormat="1" ht="30">
      <c r="A70" s="464">
        <v>7</v>
      </c>
      <c r="B70" s="467" t="s">
        <v>300</v>
      </c>
      <c r="C70" s="458" t="s">
        <v>301</v>
      </c>
      <c r="D70" s="180" t="s">
        <v>302</v>
      </c>
      <c r="E70" s="449">
        <v>4</v>
      </c>
      <c r="F70" s="449">
        <v>0</v>
      </c>
      <c r="G70" s="470">
        <f t="shared" ref="G70" si="5">F70/E70</f>
        <v>0</v>
      </c>
      <c r="H70" s="455" t="str">
        <f>CONCATENATE(IF(G70&lt;='8- Políticas de Administración '!$D$6,'8- Políticas de Administración '!$B$6,IF(G70&lt;='8- Políticas de Administración '!$D$7,'8- Políticas de Administración '!$B$7,IF(G70&lt;='8- Políticas de Administración '!$D$8,'8- Políticas de Administración '!$B$8,IF(G70&lt;='8- Políticas de Administración '!$D$9,'8- Políticas de Administración '!$B$9,IF(G70&lt;='8- Políticas de Administración '!$D$10,'8- Políticas de Administración '!$B$10,"Probabilidad no valida")))))," - ",VLOOKUP(IF(G70&lt;='8- Políticas de Administración '!$D$6,'8- Políticas de Administración '!$B$6,IF(G70&lt;='8- Políticas de Administración '!$D$7,'8- Políticas de Administración '!$B$7,IF(G70&lt;='8- Políticas de Administración '!$D$8,'8- Políticas de Administración '!$B$8,IF(G70&lt;='8- Políticas de Administración '!$D$9,'8- Políticas de Administración '!$B$9,IF(G70&lt;='8- Políticas de Administración '!$D$10,'8- Políticas de Administración '!$B$10,"Probabilidad no valida"))))),'8- Políticas de Administración '!$B$6:$F$10,5,FALSE))</f>
        <v>Muy Baja - 1</v>
      </c>
      <c r="I70" s="102" t="s">
        <v>260</v>
      </c>
      <c r="J70" s="121" t="s">
        <v>261</v>
      </c>
      <c r="K70" s="102" t="str">
        <f>IFERROR(CONCATENATE(INDEX('8- Políticas de Administración '!$B$16:$F$53,MATCH('5- Identificación de Riesgos'!J70,'8- Políticas de Administración '!$C$16:$C$54,0),1)," - ",L70),"")</f>
        <v>Moderado - 3</v>
      </c>
      <c r="L70" s="138">
        <f>IFERROR(VLOOKUP(INDEX('8- Políticas de Administración '!$B$16:$F$63,MATCH('5- Identificación de Riesgos'!J70,'8- Políticas de Administración '!$C$16:$C$64,0),1),'8- Políticas de Administración '!$B$16:$F$64,5,FALSE),"")</f>
        <v>3</v>
      </c>
      <c r="M70" s="467" t="str">
        <f>IFERROR(CONCATENATE(INDEX('8- Políticas de Administración '!$B$16:$F$53,MATCH(ROUND(AVERAGE(L70:L79),0),'8- Políticas de Administración '!$F$16:$F$53,0),1)," - ",ROUND(AVERAGE(L70:L79),0)),"")</f>
        <v>Mayor - 4</v>
      </c>
      <c r="N70" s="508" t="str">
        <f>IFERROR(CONCATENATE(VLOOKUP((LEFT(H70,LEN(H70)-4)&amp;LEFT(M70,LEN(M70)-4)),'9- Matriz de Calor '!$D$18:$E$42,2,0)," - ",RIGHT(H70,1)*RIGHT(M70,1)),"")</f>
        <v>Alto  - 4</v>
      </c>
      <c r="O70" s="514">
        <f>RIGHT(H70,1)*RIGHT(M70,1)</f>
        <v>4</v>
      </c>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c r="BC70" s="89"/>
      <c r="BD70" s="89"/>
      <c r="BE70" s="89"/>
      <c r="BF70" s="89"/>
      <c r="BG70" s="89"/>
      <c r="BH70" s="89"/>
      <c r="BI70" s="89"/>
      <c r="BJ70" s="89"/>
      <c r="BK70" s="89"/>
      <c r="BL70" s="89"/>
      <c r="BM70" s="89"/>
      <c r="BN70" s="89"/>
      <c r="BO70" s="89"/>
      <c r="BP70" s="89"/>
      <c r="BQ70" s="89"/>
      <c r="BR70" s="89"/>
      <c r="BS70" s="89"/>
      <c r="BT70" s="89"/>
      <c r="BU70" s="89"/>
      <c r="BV70" s="89"/>
      <c r="BW70" s="89"/>
      <c r="BX70" s="89"/>
      <c r="BY70" s="89"/>
      <c r="BZ70" s="89"/>
      <c r="CA70" s="89"/>
      <c r="CB70" s="89"/>
      <c r="CC70" s="89"/>
      <c r="CD70" s="89"/>
      <c r="CE70" s="89"/>
      <c r="CF70" s="89"/>
      <c r="CG70" s="89"/>
      <c r="CH70" s="89"/>
      <c r="CI70" s="89"/>
      <c r="CJ70" s="89"/>
      <c r="CK70" s="89"/>
      <c r="CL70" s="89"/>
      <c r="CM70" s="89"/>
      <c r="CN70" s="89"/>
      <c r="CO70" s="89"/>
      <c r="CP70" s="89"/>
      <c r="CQ70" s="89"/>
      <c r="CR70" s="89"/>
      <c r="CS70" s="89"/>
      <c r="CT70" s="89"/>
      <c r="CU70" s="89"/>
      <c r="CV70" s="89"/>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89"/>
      <c r="FX70" s="89"/>
      <c r="FY70" s="89"/>
      <c r="FZ70" s="89"/>
      <c r="GA70" s="89"/>
      <c r="GB70" s="89"/>
      <c r="GC70" s="89"/>
      <c r="GD70" s="89"/>
      <c r="GE70" s="89"/>
      <c r="GF70" s="89"/>
      <c r="GG70" s="89"/>
      <c r="GH70" s="89"/>
      <c r="GI70" s="89"/>
      <c r="GJ70" s="89"/>
      <c r="GK70" s="89"/>
      <c r="GL70" s="89"/>
      <c r="GM70" s="89"/>
      <c r="GN70" s="89"/>
      <c r="GO70" s="89"/>
      <c r="GP70" s="89"/>
      <c r="GQ70" s="89"/>
      <c r="GR70" s="89"/>
      <c r="GS70" s="89"/>
      <c r="GT70" s="89"/>
      <c r="GU70" s="89"/>
      <c r="GV70" s="89"/>
      <c r="GW70" s="89"/>
      <c r="GX70" s="89"/>
      <c r="GY70" s="89"/>
      <c r="GZ70" s="89"/>
      <c r="HA70" s="89"/>
      <c r="HB70" s="89"/>
      <c r="HC70" s="89"/>
      <c r="HD70" s="89"/>
      <c r="HE70" s="89"/>
      <c r="HF70" s="89"/>
      <c r="HG70" s="89"/>
      <c r="HH70" s="89"/>
      <c r="HI70" s="89"/>
      <c r="HJ70" s="89"/>
      <c r="HK70" s="89"/>
      <c r="HL70" s="89"/>
      <c r="HM70" s="89"/>
      <c r="HN70" s="89"/>
      <c r="HO70" s="89"/>
      <c r="HP70" s="89"/>
      <c r="HQ70" s="89"/>
      <c r="HR70" s="89"/>
      <c r="HS70" s="89"/>
      <c r="HT70" s="89"/>
      <c r="HU70" s="89"/>
      <c r="HV70" s="89"/>
      <c r="HW70" s="89"/>
      <c r="HX70" s="89"/>
      <c r="HY70" s="89"/>
      <c r="HZ70" s="89"/>
      <c r="IA70" s="89"/>
      <c r="IB70" s="89"/>
      <c r="IC70" s="89"/>
      <c r="ID70" s="89"/>
      <c r="IE70" s="89"/>
      <c r="IF70" s="89"/>
      <c r="IG70" s="89"/>
      <c r="IH70" s="89"/>
      <c r="II70" s="89"/>
      <c r="IJ70" s="89"/>
      <c r="IK70" s="89"/>
      <c r="IL70" s="89"/>
      <c r="IM70" s="89"/>
      <c r="IN70" s="89"/>
      <c r="IO70" s="89"/>
      <c r="IP70" s="89"/>
      <c r="IQ70" s="89"/>
      <c r="IR70" s="89"/>
      <c r="IS70" s="89"/>
      <c r="IT70" s="89"/>
      <c r="IU70" s="89"/>
      <c r="IV70" s="89"/>
      <c r="IW70" s="89"/>
    </row>
    <row r="71" spans="1:257" s="90" customFormat="1" ht="45.75" customHeight="1">
      <c r="A71" s="465"/>
      <c r="B71" s="468"/>
      <c r="C71" s="459"/>
      <c r="D71" s="184" t="s">
        <v>303</v>
      </c>
      <c r="E71" s="450"/>
      <c r="F71" s="450"/>
      <c r="G71" s="453"/>
      <c r="H71" s="456"/>
      <c r="I71" s="103" t="s">
        <v>263</v>
      </c>
      <c r="J71" s="141" t="s">
        <v>264</v>
      </c>
      <c r="K71" s="102" t="str">
        <f>IFERROR(CONCATENATE(INDEX('8- Políticas de Administración '!$B$16:$F$53,MATCH('5- Identificación de Riesgos'!J71,'8- Políticas de Administración '!$C$16:$C$54,0),1)," - ",L71),"")</f>
        <v>Mayor - 4</v>
      </c>
      <c r="L71" s="138">
        <f>IFERROR(VLOOKUP(INDEX('8- Políticas de Administración '!$B$16:$F$63,MATCH('5- Identificación de Riesgos'!J71,'8- Políticas de Administración '!$C$16:$C$64,0),1),'8- Políticas de Administración '!$B$16:$F$64,5,FALSE),"")</f>
        <v>4</v>
      </c>
      <c r="M71" s="468"/>
      <c r="N71" s="509"/>
      <c r="O71" s="514"/>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c r="AZ71" s="89"/>
      <c r="BA71" s="89"/>
      <c r="BB71" s="89"/>
      <c r="BC71" s="89"/>
      <c r="BD71" s="89"/>
      <c r="BE71" s="89"/>
      <c r="BF71" s="89"/>
      <c r="BG71" s="89"/>
      <c r="BH71" s="89"/>
      <c r="BI71" s="89"/>
      <c r="BJ71" s="89"/>
      <c r="BK71" s="89"/>
      <c r="BL71" s="89"/>
      <c r="BM71" s="89"/>
      <c r="BN71" s="89"/>
      <c r="BO71" s="89"/>
      <c r="BP71" s="89"/>
      <c r="BQ71" s="89"/>
      <c r="BR71" s="89"/>
      <c r="BS71" s="89"/>
      <c r="BT71" s="89"/>
      <c r="BU71" s="89"/>
      <c r="BV71" s="89"/>
      <c r="BW71" s="89"/>
      <c r="BX71" s="89"/>
      <c r="BY71" s="89"/>
      <c r="BZ71" s="89"/>
      <c r="CA71" s="89"/>
      <c r="CB71" s="89"/>
      <c r="CC71" s="89"/>
      <c r="CD71" s="89"/>
      <c r="CE71" s="89"/>
      <c r="CF71" s="89"/>
      <c r="CG71" s="89"/>
      <c r="CH71" s="89"/>
      <c r="CI71" s="89"/>
      <c r="CJ71" s="89"/>
      <c r="CK71" s="89"/>
      <c r="CL71" s="89"/>
      <c r="CM71" s="89"/>
      <c r="CN71" s="89"/>
      <c r="CO71" s="89"/>
      <c r="CP71" s="89"/>
      <c r="CQ71" s="89"/>
      <c r="CR71" s="89"/>
      <c r="CS71" s="89"/>
      <c r="CT71" s="89"/>
      <c r="CU71" s="89"/>
      <c r="CV71" s="89"/>
      <c r="CW71" s="89"/>
      <c r="CX71" s="89"/>
      <c r="CY71" s="89"/>
      <c r="CZ71" s="89"/>
      <c r="DA71" s="89"/>
      <c r="DB71" s="89"/>
      <c r="DC71" s="89"/>
      <c r="DD71" s="89"/>
      <c r="DE71" s="89"/>
      <c r="DF71" s="89"/>
      <c r="DG71" s="89"/>
      <c r="DH71" s="89"/>
      <c r="DI71" s="89"/>
      <c r="DJ71" s="89"/>
      <c r="DK71" s="89"/>
      <c r="DL71" s="89"/>
      <c r="DM71" s="89"/>
      <c r="DN71" s="89"/>
      <c r="DO71" s="89"/>
      <c r="DP71" s="89"/>
      <c r="DQ71" s="89"/>
      <c r="DR71" s="89"/>
      <c r="DS71" s="89"/>
      <c r="DT71" s="89"/>
      <c r="DU71" s="89"/>
      <c r="DV71" s="89"/>
      <c r="DW71" s="89"/>
      <c r="DX71" s="89"/>
      <c r="DY71" s="89"/>
      <c r="DZ71" s="89"/>
      <c r="EA71" s="89"/>
      <c r="EB71" s="89"/>
      <c r="EC71" s="89"/>
      <c r="ED71" s="89"/>
      <c r="EE71" s="89"/>
      <c r="EF71" s="89"/>
      <c r="EG71" s="89"/>
      <c r="EH71" s="89"/>
      <c r="EI71" s="89"/>
      <c r="EJ71" s="89"/>
      <c r="EK71" s="89"/>
      <c r="EL71" s="89"/>
      <c r="EM71" s="89"/>
      <c r="EN71" s="89"/>
      <c r="EO71" s="89"/>
      <c r="EP71" s="89"/>
      <c r="EQ71" s="89"/>
      <c r="ER71" s="89"/>
      <c r="ES71" s="89"/>
      <c r="ET71" s="89"/>
      <c r="EU71" s="89"/>
      <c r="EV71" s="89"/>
      <c r="EW71" s="89"/>
      <c r="EX71" s="89"/>
      <c r="EY71" s="89"/>
      <c r="EZ71" s="89"/>
      <c r="FA71" s="89"/>
      <c r="FB71" s="89"/>
      <c r="FC71" s="89"/>
      <c r="FD71" s="89"/>
      <c r="FE71" s="89"/>
      <c r="FF71" s="89"/>
      <c r="FG71" s="89"/>
      <c r="FH71" s="89"/>
      <c r="FI71" s="89"/>
      <c r="FJ71" s="89"/>
      <c r="FK71" s="89"/>
      <c r="FL71" s="89"/>
      <c r="FM71" s="89"/>
      <c r="FN71" s="89"/>
      <c r="FO71" s="89"/>
      <c r="FP71" s="89"/>
      <c r="FQ71" s="89"/>
      <c r="FR71" s="89"/>
      <c r="FS71" s="89"/>
      <c r="FT71" s="89"/>
      <c r="FU71" s="89"/>
      <c r="FV71" s="89"/>
      <c r="FW71" s="89"/>
      <c r="FX71" s="89"/>
      <c r="FY71" s="89"/>
      <c r="FZ71" s="89"/>
      <c r="GA71" s="89"/>
      <c r="GB71" s="89"/>
      <c r="GC71" s="89"/>
      <c r="GD71" s="89"/>
      <c r="GE71" s="89"/>
      <c r="GF71" s="89"/>
      <c r="GG71" s="89"/>
      <c r="GH71" s="89"/>
      <c r="GI71" s="89"/>
      <c r="GJ71" s="89"/>
      <c r="GK71" s="89"/>
      <c r="GL71" s="89"/>
      <c r="GM71" s="89"/>
      <c r="GN71" s="89"/>
      <c r="GO71" s="89"/>
      <c r="GP71" s="89"/>
      <c r="GQ71" s="89"/>
      <c r="GR71" s="89"/>
      <c r="GS71" s="89"/>
      <c r="GT71" s="89"/>
      <c r="GU71" s="89"/>
      <c r="GV71" s="89"/>
      <c r="GW71" s="89"/>
      <c r="GX71" s="89"/>
      <c r="GY71" s="89"/>
      <c r="GZ71" s="89"/>
      <c r="HA71" s="89"/>
      <c r="HB71" s="89"/>
      <c r="HC71" s="89"/>
      <c r="HD71" s="89"/>
      <c r="HE71" s="89"/>
      <c r="HF71" s="89"/>
      <c r="HG71" s="89"/>
      <c r="HH71" s="89"/>
      <c r="HI71" s="89"/>
      <c r="HJ71" s="89"/>
      <c r="HK71" s="89"/>
      <c r="HL71" s="89"/>
      <c r="HM71" s="89"/>
      <c r="HN71" s="89"/>
      <c r="HO71" s="89"/>
      <c r="HP71" s="89"/>
      <c r="HQ71" s="89"/>
      <c r="HR71" s="89"/>
      <c r="HS71" s="89"/>
      <c r="HT71" s="89"/>
      <c r="HU71" s="89"/>
      <c r="HV71" s="89"/>
      <c r="HW71" s="89"/>
      <c r="HX71" s="89"/>
      <c r="HY71" s="89"/>
      <c r="HZ71" s="89"/>
      <c r="IA71" s="89"/>
      <c r="IB71" s="89"/>
      <c r="IC71" s="89"/>
      <c r="ID71" s="89"/>
      <c r="IE71" s="89"/>
      <c r="IF71" s="89"/>
      <c r="IG71" s="89"/>
      <c r="IH71" s="89"/>
      <c r="II71" s="89"/>
      <c r="IJ71" s="89"/>
      <c r="IK71" s="89"/>
      <c r="IL71" s="89"/>
      <c r="IM71" s="89"/>
      <c r="IN71" s="89"/>
      <c r="IO71" s="89"/>
      <c r="IP71" s="89"/>
      <c r="IQ71" s="89"/>
      <c r="IR71" s="89"/>
      <c r="IS71" s="89"/>
      <c r="IT71" s="89"/>
      <c r="IU71" s="89"/>
      <c r="IV71" s="89"/>
      <c r="IW71" s="89"/>
    </row>
    <row r="72" spans="1:257" s="90" customFormat="1" ht="30">
      <c r="A72" s="465"/>
      <c r="B72" s="468"/>
      <c r="C72" s="459"/>
      <c r="D72" s="181" t="s">
        <v>304</v>
      </c>
      <c r="E72" s="450"/>
      <c r="F72" s="450"/>
      <c r="G72" s="453"/>
      <c r="H72" s="456"/>
      <c r="I72" s="103"/>
      <c r="J72" s="141"/>
      <c r="K72" s="102" t="str">
        <f>IFERROR(CONCATENATE(INDEX('8- Políticas de Administración '!$B$16:$F$53,MATCH('5- Identificación de Riesgos'!J72,'8- Políticas de Administración '!$C$16:$C$54,0),1)," - ",L72),"")</f>
        <v/>
      </c>
      <c r="L72" s="138" t="str">
        <f>IFERROR(VLOOKUP(INDEX('8- Políticas de Administración '!$B$16:$F$63,MATCH('5- Identificación de Riesgos'!J72,'8- Políticas de Administración '!$C$16:$C$64,0),1),'8- Políticas de Administración '!$B$16:$F$64,5,FALSE),"")</f>
        <v/>
      </c>
      <c r="M72" s="468"/>
      <c r="N72" s="509"/>
      <c r="O72" s="514"/>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c r="AX72" s="89"/>
      <c r="AY72" s="89"/>
      <c r="AZ72" s="89"/>
      <c r="BA72" s="89"/>
      <c r="BB72" s="89"/>
      <c r="BC72" s="89"/>
      <c r="BD72" s="89"/>
      <c r="BE72" s="89"/>
      <c r="BF72" s="89"/>
      <c r="BG72" s="89"/>
      <c r="BH72" s="89"/>
      <c r="BI72" s="89"/>
      <c r="BJ72" s="89"/>
      <c r="BK72" s="89"/>
      <c r="BL72" s="89"/>
      <c r="BM72" s="89"/>
      <c r="BN72" s="89"/>
      <c r="BO72" s="89"/>
      <c r="BP72" s="89"/>
      <c r="BQ72" s="89"/>
      <c r="BR72" s="89"/>
      <c r="BS72" s="89"/>
      <c r="BT72" s="89"/>
      <c r="BU72" s="89"/>
      <c r="BV72" s="89"/>
      <c r="BW72" s="89"/>
      <c r="BX72" s="89"/>
      <c r="BY72" s="89"/>
      <c r="BZ72" s="89"/>
      <c r="CA72" s="89"/>
      <c r="CB72" s="89"/>
      <c r="CC72" s="89"/>
      <c r="CD72" s="89"/>
      <c r="CE72" s="89"/>
      <c r="CF72" s="89"/>
      <c r="CG72" s="89"/>
      <c r="CH72" s="89"/>
      <c r="CI72" s="89"/>
      <c r="CJ72" s="89"/>
      <c r="CK72" s="89"/>
      <c r="CL72" s="89"/>
      <c r="CM72" s="89"/>
      <c r="CN72" s="89"/>
      <c r="CO72" s="89"/>
      <c r="CP72" s="89"/>
      <c r="CQ72" s="89"/>
      <c r="CR72" s="89"/>
      <c r="CS72" s="89"/>
      <c r="CT72" s="89"/>
      <c r="CU72" s="89"/>
      <c r="CV72" s="89"/>
      <c r="CW72" s="89"/>
      <c r="CX72" s="89"/>
      <c r="CY72" s="89"/>
      <c r="CZ72" s="89"/>
      <c r="DA72" s="89"/>
      <c r="DB72" s="89"/>
      <c r="DC72" s="89"/>
      <c r="DD72" s="89"/>
      <c r="DE72" s="89"/>
      <c r="DF72" s="89"/>
      <c r="DG72" s="89"/>
      <c r="DH72" s="89"/>
      <c r="DI72" s="89"/>
      <c r="DJ72" s="89"/>
      <c r="DK72" s="89"/>
      <c r="DL72" s="89"/>
      <c r="DM72" s="89"/>
      <c r="DN72" s="89"/>
      <c r="DO72" s="89"/>
      <c r="DP72" s="89"/>
      <c r="DQ72" s="89"/>
      <c r="DR72" s="89"/>
      <c r="DS72" s="89"/>
      <c r="DT72" s="89"/>
      <c r="DU72" s="89"/>
      <c r="DV72" s="89"/>
      <c r="DW72" s="89"/>
      <c r="DX72" s="89"/>
      <c r="DY72" s="89"/>
      <c r="DZ72" s="89"/>
      <c r="EA72" s="89"/>
      <c r="EB72" s="89"/>
      <c r="EC72" s="89"/>
      <c r="ED72" s="89"/>
      <c r="EE72" s="89"/>
      <c r="EF72" s="89"/>
      <c r="EG72" s="89"/>
      <c r="EH72" s="89"/>
      <c r="EI72" s="89"/>
      <c r="EJ72" s="89"/>
      <c r="EK72" s="89"/>
      <c r="EL72" s="89"/>
      <c r="EM72" s="89"/>
      <c r="EN72" s="89"/>
      <c r="EO72" s="89"/>
      <c r="EP72" s="89"/>
      <c r="EQ72" s="89"/>
      <c r="ER72" s="89"/>
      <c r="ES72" s="89"/>
      <c r="ET72" s="89"/>
      <c r="EU72" s="89"/>
      <c r="EV72" s="89"/>
      <c r="EW72" s="89"/>
      <c r="EX72" s="89"/>
      <c r="EY72" s="89"/>
      <c r="EZ72" s="89"/>
      <c r="FA72" s="89"/>
      <c r="FB72" s="89"/>
      <c r="FC72" s="89"/>
      <c r="FD72" s="89"/>
      <c r="FE72" s="89"/>
      <c r="FF72" s="89"/>
      <c r="FG72" s="89"/>
      <c r="FH72" s="89"/>
      <c r="FI72" s="89"/>
      <c r="FJ72" s="89"/>
      <c r="FK72" s="89"/>
      <c r="FL72" s="89"/>
      <c r="FM72" s="89"/>
      <c r="FN72" s="89"/>
      <c r="FO72" s="89"/>
      <c r="FP72" s="89"/>
      <c r="FQ72" s="89"/>
      <c r="FR72" s="89"/>
      <c r="FS72" s="89"/>
      <c r="FT72" s="89"/>
      <c r="FU72" s="89"/>
      <c r="FV72" s="89"/>
      <c r="FW72" s="89"/>
      <c r="FX72" s="89"/>
      <c r="FY72" s="89"/>
      <c r="FZ72" s="89"/>
      <c r="GA72" s="89"/>
      <c r="GB72" s="89"/>
      <c r="GC72" s="89"/>
      <c r="GD72" s="89"/>
      <c r="GE72" s="89"/>
      <c r="GF72" s="89"/>
      <c r="GG72" s="89"/>
      <c r="GH72" s="89"/>
      <c r="GI72" s="89"/>
      <c r="GJ72" s="89"/>
      <c r="GK72" s="89"/>
      <c r="GL72" s="89"/>
      <c r="GM72" s="89"/>
      <c r="GN72" s="89"/>
      <c r="GO72" s="89"/>
      <c r="GP72" s="89"/>
      <c r="GQ72" s="89"/>
      <c r="GR72" s="89"/>
      <c r="GS72" s="89"/>
      <c r="GT72" s="89"/>
      <c r="GU72" s="89"/>
      <c r="GV72" s="89"/>
      <c r="GW72" s="89"/>
      <c r="GX72" s="89"/>
      <c r="GY72" s="89"/>
      <c r="GZ72" s="89"/>
      <c r="HA72" s="89"/>
      <c r="HB72" s="89"/>
      <c r="HC72" s="89"/>
      <c r="HD72" s="89"/>
      <c r="HE72" s="89"/>
      <c r="HF72" s="89"/>
      <c r="HG72" s="89"/>
      <c r="HH72" s="89"/>
      <c r="HI72" s="89"/>
      <c r="HJ72" s="89"/>
      <c r="HK72" s="89"/>
      <c r="HL72" s="89"/>
      <c r="HM72" s="89"/>
      <c r="HN72" s="89"/>
      <c r="HO72" s="89"/>
      <c r="HP72" s="89"/>
      <c r="HQ72" s="89"/>
      <c r="HR72" s="89"/>
      <c r="HS72" s="89"/>
      <c r="HT72" s="89"/>
      <c r="HU72" s="89"/>
      <c r="HV72" s="89"/>
      <c r="HW72" s="89"/>
      <c r="HX72" s="89"/>
      <c r="HY72" s="89"/>
      <c r="HZ72" s="89"/>
      <c r="IA72" s="89"/>
      <c r="IB72" s="89"/>
      <c r="IC72" s="89"/>
      <c r="ID72" s="89"/>
      <c r="IE72" s="89"/>
      <c r="IF72" s="89"/>
      <c r="IG72" s="89"/>
      <c r="IH72" s="89"/>
      <c r="II72" s="89"/>
      <c r="IJ72" s="89"/>
      <c r="IK72" s="89"/>
      <c r="IL72" s="89"/>
      <c r="IM72" s="89"/>
      <c r="IN72" s="89"/>
      <c r="IO72" s="89"/>
      <c r="IP72" s="89"/>
      <c r="IQ72" s="89"/>
      <c r="IR72" s="89"/>
      <c r="IS72" s="89"/>
      <c r="IT72" s="89"/>
      <c r="IU72" s="89"/>
      <c r="IV72" s="89"/>
      <c r="IW72" s="89"/>
    </row>
    <row r="73" spans="1:257" s="90" customFormat="1" ht="15.75" customHeight="1">
      <c r="A73" s="465"/>
      <c r="B73" s="468"/>
      <c r="C73" s="459"/>
      <c r="D73" s="181"/>
      <c r="E73" s="450"/>
      <c r="F73" s="450"/>
      <c r="G73" s="453"/>
      <c r="H73" s="456"/>
      <c r="I73" s="103"/>
      <c r="J73" s="141"/>
      <c r="K73" s="102" t="str">
        <f>IFERROR(CONCATENATE(INDEX('8- Políticas de Administración '!$B$16:$F$53,MATCH('5- Identificación de Riesgos'!J73,'8- Políticas de Administración '!$C$16:$C$54,0),1)," - ",L73),"")</f>
        <v/>
      </c>
      <c r="L73" s="138" t="str">
        <f>IFERROR(VLOOKUP(INDEX('8- Políticas de Administración '!$B$16:$F$63,MATCH('5- Identificación de Riesgos'!J73,'8- Políticas de Administración '!$C$16:$C$64,0),1),'8- Políticas de Administración '!$B$16:$F$64,5,FALSE),"")</f>
        <v/>
      </c>
      <c r="M73" s="468"/>
      <c r="N73" s="509"/>
      <c r="O73" s="514"/>
      <c r="P73" s="89"/>
      <c r="Q73" s="89"/>
      <c r="R73" s="89"/>
      <c r="S73" s="89"/>
      <c r="T73" s="89"/>
      <c r="U73" s="89"/>
      <c r="V73" s="89"/>
      <c r="W73" s="89"/>
      <c r="X73" s="89"/>
      <c r="Y73" s="89"/>
      <c r="Z73" s="89"/>
      <c r="AA73" s="89"/>
      <c r="AB73" s="89"/>
      <c r="AC73" s="89"/>
      <c r="AD73" s="89"/>
      <c r="AE73" s="89"/>
      <c r="AF73" s="89"/>
      <c r="AG73" s="89"/>
      <c r="AH73" s="89"/>
      <c r="AI73" s="89"/>
      <c r="AJ73" s="89"/>
      <c r="AK73" s="89"/>
      <c r="AL73" s="89"/>
      <c r="AM73" s="89"/>
      <c r="AN73" s="89"/>
      <c r="AO73" s="89"/>
      <c r="AP73" s="89"/>
      <c r="AQ73" s="89"/>
      <c r="AR73" s="89"/>
      <c r="AS73" s="89"/>
      <c r="AT73" s="89"/>
      <c r="AU73" s="89"/>
      <c r="AV73" s="89"/>
      <c r="AW73" s="89"/>
      <c r="AX73" s="89"/>
      <c r="AY73" s="89"/>
      <c r="AZ73" s="89"/>
      <c r="BA73" s="89"/>
      <c r="BB73" s="89"/>
      <c r="BC73" s="89"/>
      <c r="BD73" s="89"/>
      <c r="BE73" s="89"/>
      <c r="BF73" s="89"/>
      <c r="BG73" s="89"/>
      <c r="BH73" s="89"/>
      <c r="BI73" s="89"/>
      <c r="BJ73" s="89"/>
      <c r="BK73" s="89"/>
      <c r="BL73" s="89"/>
      <c r="BM73" s="89"/>
      <c r="BN73" s="89"/>
      <c r="BO73" s="89"/>
      <c r="BP73" s="89"/>
      <c r="BQ73" s="89"/>
      <c r="BR73" s="89"/>
      <c r="BS73" s="89"/>
      <c r="BT73" s="89"/>
      <c r="BU73" s="89"/>
      <c r="BV73" s="89"/>
      <c r="BW73" s="89"/>
      <c r="BX73" s="89"/>
      <c r="BY73" s="89"/>
      <c r="BZ73" s="89"/>
      <c r="CA73" s="89"/>
      <c r="CB73" s="89"/>
      <c r="CC73" s="89"/>
      <c r="CD73" s="89"/>
      <c r="CE73" s="89"/>
      <c r="CF73" s="89"/>
      <c r="CG73" s="89"/>
      <c r="CH73" s="89"/>
      <c r="CI73" s="89"/>
      <c r="CJ73" s="89"/>
      <c r="CK73" s="89"/>
      <c r="CL73" s="89"/>
      <c r="CM73" s="89"/>
      <c r="CN73" s="89"/>
      <c r="CO73" s="89"/>
      <c r="CP73" s="89"/>
      <c r="CQ73" s="89"/>
      <c r="CR73" s="89"/>
      <c r="CS73" s="89"/>
      <c r="CT73" s="89"/>
      <c r="CU73" s="89"/>
      <c r="CV73" s="89"/>
      <c r="CW73" s="89"/>
      <c r="CX73" s="89"/>
      <c r="CY73" s="89"/>
      <c r="CZ73" s="89"/>
      <c r="DA73" s="89"/>
      <c r="DB73" s="89"/>
      <c r="DC73" s="89"/>
      <c r="DD73" s="89"/>
      <c r="DE73" s="89"/>
      <c r="DF73" s="89"/>
      <c r="DG73" s="89"/>
      <c r="DH73" s="89"/>
      <c r="DI73" s="89"/>
      <c r="DJ73" s="89"/>
      <c r="DK73" s="89"/>
      <c r="DL73" s="89"/>
      <c r="DM73" s="89"/>
      <c r="DN73" s="89"/>
      <c r="DO73" s="89"/>
      <c r="DP73" s="89"/>
      <c r="DQ73" s="89"/>
      <c r="DR73" s="89"/>
      <c r="DS73" s="89"/>
      <c r="DT73" s="89"/>
      <c r="DU73" s="89"/>
      <c r="DV73" s="89"/>
      <c r="DW73" s="89"/>
      <c r="DX73" s="89"/>
      <c r="DY73" s="89"/>
      <c r="DZ73" s="89"/>
      <c r="EA73" s="89"/>
      <c r="EB73" s="89"/>
      <c r="EC73" s="89"/>
      <c r="ED73" s="89"/>
      <c r="EE73" s="89"/>
      <c r="EF73" s="89"/>
      <c r="EG73" s="89"/>
      <c r="EH73" s="89"/>
      <c r="EI73" s="89"/>
      <c r="EJ73" s="89"/>
      <c r="EK73" s="89"/>
      <c r="EL73" s="89"/>
      <c r="EM73" s="89"/>
      <c r="EN73" s="89"/>
      <c r="EO73" s="89"/>
      <c r="EP73" s="89"/>
      <c r="EQ73" s="89"/>
      <c r="ER73" s="89"/>
      <c r="ES73" s="89"/>
      <c r="ET73" s="89"/>
      <c r="EU73" s="89"/>
      <c r="EV73" s="89"/>
      <c r="EW73" s="89"/>
      <c r="EX73" s="89"/>
      <c r="EY73" s="89"/>
      <c r="EZ73" s="89"/>
      <c r="FA73" s="89"/>
      <c r="FB73" s="89"/>
      <c r="FC73" s="89"/>
      <c r="FD73" s="89"/>
      <c r="FE73" s="89"/>
      <c r="FF73" s="89"/>
      <c r="FG73" s="89"/>
      <c r="FH73" s="89"/>
      <c r="FI73" s="89"/>
      <c r="FJ73" s="89"/>
      <c r="FK73" s="89"/>
      <c r="FL73" s="89"/>
      <c r="FM73" s="89"/>
      <c r="FN73" s="89"/>
      <c r="FO73" s="89"/>
      <c r="FP73" s="89"/>
      <c r="FQ73" s="89"/>
      <c r="FR73" s="89"/>
      <c r="FS73" s="89"/>
      <c r="FT73" s="89"/>
      <c r="FU73" s="89"/>
      <c r="FV73" s="89"/>
      <c r="FW73" s="89"/>
      <c r="FX73" s="89"/>
      <c r="FY73" s="89"/>
      <c r="FZ73" s="89"/>
      <c r="GA73" s="89"/>
      <c r="GB73" s="89"/>
      <c r="GC73" s="89"/>
      <c r="GD73" s="89"/>
      <c r="GE73" s="89"/>
      <c r="GF73" s="89"/>
      <c r="GG73" s="89"/>
      <c r="GH73" s="89"/>
      <c r="GI73" s="89"/>
      <c r="GJ73" s="89"/>
      <c r="GK73" s="89"/>
      <c r="GL73" s="89"/>
      <c r="GM73" s="89"/>
      <c r="GN73" s="89"/>
      <c r="GO73" s="89"/>
      <c r="GP73" s="89"/>
      <c r="GQ73" s="89"/>
      <c r="GR73" s="89"/>
      <c r="GS73" s="89"/>
      <c r="GT73" s="89"/>
      <c r="GU73" s="89"/>
      <c r="GV73" s="89"/>
      <c r="GW73" s="89"/>
      <c r="GX73" s="89"/>
      <c r="GY73" s="89"/>
      <c r="GZ73" s="89"/>
      <c r="HA73" s="89"/>
      <c r="HB73" s="89"/>
      <c r="HC73" s="89"/>
      <c r="HD73" s="89"/>
      <c r="HE73" s="89"/>
      <c r="HF73" s="89"/>
      <c r="HG73" s="89"/>
      <c r="HH73" s="89"/>
      <c r="HI73" s="89"/>
      <c r="HJ73" s="89"/>
      <c r="HK73" s="89"/>
      <c r="HL73" s="89"/>
      <c r="HM73" s="89"/>
      <c r="HN73" s="89"/>
      <c r="HO73" s="89"/>
      <c r="HP73" s="89"/>
      <c r="HQ73" s="89"/>
      <c r="HR73" s="89"/>
      <c r="HS73" s="89"/>
      <c r="HT73" s="89"/>
      <c r="HU73" s="89"/>
      <c r="HV73" s="89"/>
      <c r="HW73" s="89"/>
      <c r="HX73" s="89"/>
      <c r="HY73" s="89"/>
      <c r="HZ73" s="89"/>
      <c r="IA73" s="89"/>
      <c r="IB73" s="89"/>
      <c r="IC73" s="89"/>
      <c r="ID73" s="89"/>
      <c r="IE73" s="89"/>
      <c r="IF73" s="89"/>
      <c r="IG73" s="89"/>
      <c r="IH73" s="89"/>
      <c r="II73" s="89"/>
      <c r="IJ73" s="89"/>
      <c r="IK73" s="89"/>
      <c r="IL73" s="89"/>
      <c r="IM73" s="89"/>
      <c r="IN73" s="89"/>
      <c r="IO73" s="89"/>
      <c r="IP73" s="89"/>
      <c r="IQ73" s="89"/>
      <c r="IR73" s="89"/>
      <c r="IS73" s="89"/>
      <c r="IT73" s="89"/>
      <c r="IU73" s="89"/>
      <c r="IV73" s="89"/>
      <c r="IW73" s="89"/>
    </row>
    <row r="74" spans="1:257" s="90" customFormat="1" ht="15.75" customHeight="1">
      <c r="A74" s="465"/>
      <c r="B74" s="468"/>
      <c r="C74" s="459"/>
      <c r="D74" s="181"/>
      <c r="E74" s="450"/>
      <c r="F74" s="450"/>
      <c r="G74" s="453"/>
      <c r="H74" s="456"/>
      <c r="I74" s="103"/>
      <c r="J74" s="141"/>
      <c r="K74" s="102" t="str">
        <f>IFERROR(CONCATENATE(INDEX('8- Políticas de Administración '!$B$16:$F$53,MATCH('5- Identificación de Riesgos'!J74,'8- Políticas de Administración '!$C$16:$C$54,0),1)," - ",L74),"")</f>
        <v/>
      </c>
      <c r="L74" s="138" t="str">
        <f>IFERROR(VLOOKUP(INDEX('8- Políticas de Administración '!$B$16:$F$63,MATCH('5- Identificación de Riesgos'!J74,'8- Políticas de Administración '!$C$16:$C$64,0),1),'8- Políticas de Administración '!$B$16:$F$64,5,FALSE),"")</f>
        <v/>
      </c>
      <c r="M74" s="468"/>
      <c r="N74" s="509"/>
      <c r="O74" s="514"/>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c r="BC74" s="89"/>
      <c r="BD74" s="89"/>
      <c r="BE74" s="89"/>
      <c r="BF74" s="89"/>
      <c r="BG74" s="89"/>
      <c r="BH74" s="89"/>
      <c r="BI74" s="89"/>
      <c r="BJ74" s="89"/>
      <c r="BK74" s="89"/>
      <c r="BL74" s="89"/>
      <c r="BM74" s="89"/>
      <c r="BN74" s="89"/>
      <c r="BO74" s="89"/>
      <c r="BP74" s="89"/>
      <c r="BQ74" s="89"/>
      <c r="BR74" s="89"/>
      <c r="BS74" s="89"/>
      <c r="BT74" s="89"/>
      <c r="BU74" s="89"/>
      <c r="BV74" s="89"/>
      <c r="BW74" s="89"/>
      <c r="BX74" s="89"/>
      <c r="BY74" s="89"/>
      <c r="BZ74" s="89"/>
      <c r="CA74" s="89"/>
      <c r="CB74" s="89"/>
      <c r="CC74" s="89"/>
      <c r="CD74" s="89"/>
      <c r="CE74" s="89"/>
      <c r="CF74" s="89"/>
      <c r="CG74" s="89"/>
      <c r="CH74" s="89"/>
      <c r="CI74" s="89"/>
      <c r="CJ74" s="89"/>
      <c r="CK74" s="89"/>
      <c r="CL74" s="89"/>
      <c r="CM74" s="89"/>
      <c r="CN74" s="89"/>
      <c r="CO74" s="89"/>
      <c r="CP74" s="89"/>
      <c r="CQ74" s="89"/>
      <c r="CR74" s="89"/>
      <c r="CS74" s="89"/>
      <c r="CT74" s="89"/>
      <c r="CU74" s="89"/>
      <c r="CV74" s="89"/>
      <c r="CW74" s="89"/>
      <c r="CX74" s="89"/>
      <c r="CY74" s="89"/>
      <c r="CZ74" s="89"/>
      <c r="DA74" s="89"/>
      <c r="DB74" s="89"/>
      <c r="DC74" s="89"/>
      <c r="DD74" s="89"/>
      <c r="DE74" s="89"/>
      <c r="DF74" s="89"/>
      <c r="DG74" s="89"/>
      <c r="DH74" s="89"/>
      <c r="DI74" s="89"/>
      <c r="DJ74" s="89"/>
      <c r="DK74" s="89"/>
      <c r="DL74" s="89"/>
      <c r="DM74" s="89"/>
      <c r="DN74" s="89"/>
      <c r="DO74" s="89"/>
      <c r="DP74" s="89"/>
      <c r="DQ74" s="89"/>
      <c r="DR74" s="89"/>
      <c r="DS74" s="89"/>
      <c r="DT74" s="89"/>
      <c r="DU74" s="89"/>
      <c r="DV74" s="89"/>
      <c r="DW74" s="89"/>
      <c r="DX74" s="89"/>
      <c r="DY74" s="89"/>
      <c r="DZ74" s="89"/>
      <c r="EA74" s="89"/>
      <c r="EB74" s="89"/>
      <c r="EC74" s="89"/>
      <c r="ED74" s="89"/>
      <c r="EE74" s="89"/>
      <c r="EF74" s="89"/>
      <c r="EG74" s="89"/>
      <c r="EH74" s="89"/>
      <c r="EI74" s="89"/>
      <c r="EJ74" s="89"/>
      <c r="EK74" s="89"/>
      <c r="EL74" s="89"/>
      <c r="EM74" s="89"/>
      <c r="EN74" s="89"/>
      <c r="EO74" s="89"/>
      <c r="EP74" s="89"/>
      <c r="EQ74" s="89"/>
      <c r="ER74" s="89"/>
      <c r="ES74" s="89"/>
      <c r="ET74" s="89"/>
      <c r="EU74" s="89"/>
      <c r="EV74" s="89"/>
      <c r="EW74" s="89"/>
      <c r="EX74" s="89"/>
      <c r="EY74" s="89"/>
      <c r="EZ74" s="89"/>
      <c r="FA74" s="89"/>
      <c r="FB74" s="89"/>
      <c r="FC74" s="89"/>
      <c r="FD74" s="89"/>
      <c r="FE74" s="89"/>
      <c r="FF74" s="89"/>
      <c r="FG74" s="89"/>
      <c r="FH74" s="89"/>
      <c r="FI74" s="89"/>
      <c r="FJ74" s="89"/>
      <c r="FK74" s="89"/>
      <c r="FL74" s="89"/>
      <c r="FM74" s="89"/>
      <c r="FN74" s="89"/>
      <c r="FO74" s="89"/>
      <c r="FP74" s="89"/>
      <c r="FQ74" s="89"/>
      <c r="FR74" s="89"/>
      <c r="FS74" s="89"/>
      <c r="FT74" s="89"/>
      <c r="FU74" s="89"/>
      <c r="FV74" s="89"/>
      <c r="FW74" s="89"/>
      <c r="FX74" s="89"/>
      <c r="FY74" s="89"/>
      <c r="FZ74" s="89"/>
      <c r="GA74" s="89"/>
      <c r="GB74" s="89"/>
      <c r="GC74" s="89"/>
      <c r="GD74" s="89"/>
      <c r="GE74" s="89"/>
      <c r="GF74" s="89"/>
      <c r="GG74" s="89"/>
      <c r="GH74" s="89"/>
      <c r="GI74" s="89"/>
      <c r="GJ74" s="89"/>
      <c r="GK74" s="89"/>
      <c r="GL74" s="89"/>
      <c r="GM74" s="89"/>
      <c r="GN74" s="89"/>
      <c r="GO74" s="89"/>
      <c r="GP74" s="89"/>
      <c r="GQ74" s="89"/>
      <c r="GR74" s="89"/>
      <c r="GS74" s="89"/>
      <c r="GT74" s="89"/>
      <c r="GU74" s="89"/>
      <c r="GV74" s="89"/>
      <c r="GW74" s="89"/>
      <c r="GX74" s="89"/>
      <c r="GY74" s="89"/>
      <c r="GZ74" s="89"/>
      <c r="HA74" s="89"/>
      <c r="HB74" s="89"/>
      <c r="HC74" s="89"/>
      <c r="HD74" s="89"/>
      <c r="HE74" s="89"/>
      <c r="HF74" s="89"/>
      <c r="HG74" s="89"/>
      <c r="HH74" s="89"/>
      <c r="HI74" s="89"/>
      <c r="HJ74" s="89"/>
      <c r="HK74" s="89"/>
      <c r="HL74" s="89"/>
      <c r="HM74" s="89"/>
      <c r="HN74" s="89"/>
      <c r="HO74" s="89"/>
      <c r="HP74" s="89"/>
      <c r="HQ74" s="89"/>
      <c r="HR74" s="89"/>
      <c r="HS74" s="89"/>
      <c r="HT74" s="89"/>
      <c r="HU74" s="89"/>
      <c r="HV74" s="89"/>
      <c r="HW74" s="89"/>
      <c r="HX74" s="89"/>
      <c r="HY74" s="89"/>
      <c r="HZ74" s="89"/>
      <c r="IA74" s="89"/>
      <c r="IB74" s="89"/>
      <c r="IC74" s="89"/>
      <c r="ID74" s="89"/>
      <c r="IE74" s="89"/>
      <c r="IF74" s="89"/>
      <c r="IG74" s="89"/>
      <c r="IH74" s="89"/>
      <c r="II74" s="89"/>
      <c r="IJ74" s="89"/>
      <c r="IK74" s="89"/>
      <c r="IL74" s="89"/>
      <c r="IM74" s="89"/>
      <c r="IN74" s="89"/>
      <c r="IO74" s="89"/>
      <c r="IP74" s="89"/>
      <c r="IQ74" s="89"/>
      <c r="IR74" s="89"/>
      <c r="IS74" s="89"/>
      <c r="IT74" s="89"/>
      <c r="IU74" s="89"/>
      <c r="IV74" s="89"/>
      <c r="IW74" s="89"/>
    </row>
    <row r="75" spans="1:257" s="90" customFormat="1" ht="15.75" customHeight="1">
      <c r="A75" s="465"/>
      <c r="B75" s="468"/>
      <c r="C75" s="459"/>
      <c r="D75" s="181"/>
      <c r="E75" s="450"/>
      <c r="F75" s="450"/>
      <c r="G75" s="453"/>
      <c r="H75" s="456"/>
      <c r="I75" s="103"/>
      <c r="J75" s="141"/>
      <c r="K75" s="102" t="str">
        <f>IFERROR(CONCATENATE(INDEX('8- Políticas de Administración '!$B$16:$F$53,MATCH('5- Identificación de Riesgos'!J75,'8- Políticas de Administración '!$C$16:$C$54,0),1)," - ",L75),"")</f>
        <v/>
      </c>
      <c r="L75" s="138" t="str">
        <f>IFERROR(VLOOKUP(INDEX('8- Políticas de Administración '!$B$16:$F$63,MATCH('5- Identificación de Riesgos'!J75,'8- Políticas de Administración '!$C$16:$C$64,0),1),'8- Políticas de Administración '!$B$16:$F$64,5,FALSE),"")</f>
        <v/>
      </c>
      <c r="M75" s="468"/>
      <c r="N75" s="509"/>
      <c r="O75" s="514"/>
      <c r="P75" s="89"/>
      <c r="Q75" s="89"/>
      <c r="R75" s="89"/>
      <c r="S75" s="89"/>
      <c r="T75" s="89"/>
      <c r="U75" s="89"/>
      <c r="V75" s="89"/>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c r="AX75" s="89"/>
      <c r="AY75" s="89"/>
      <c r="AZ75" s="89"/>
      <c r="BA75" s="89"/>
      <c r="BB75" s="89"/>
      <c r="BC75" s="89"/>
      <c r="BD75" s="89"/>
      <c r="BE75" s="89"/>
      <c r="BF75" s="89"/>
      <c r="BG75" s="89"/>
      <c r="BH75" s="89"/>
      <c r="BI75" s="89"/>
      <c r="BJ75" s="89"/>
      <c r="BK75" s="89"/>
      <c r="BL75" s="89"/>
      <c r="BM75" s="89"/>
      <c r="BN75" s="89"/>
      <c r="BO75" s="89"/>
      <c r="BP75" s="89"/>
      <c r="BQ75" s="89"/>
      <c r="BR75" s="89"/>
      <c r="BS75" s="89"/>
      <c r="BT75" s="89"/>
      <c r="BU75" s="89"/>
      <c r="BV75" s="89"/>
      <c r="BW75" s="89"/>
      <c r="BX75" s="89"/>
      <c r="BY75" s="89"/>
      <c r="BZ75" s="89"/>
      <c r="CA75" s="89"/>
      <c r="CB75" s="89"/>
      <c r="CC75" s="89"/>
      <c r="CD75" s="89"/>
      <c r="CE75" s="89"/>
      <c r="CF75" s="89"/>
      <c r="CG75" s="89"/>
      <c r="CH75" s="89"/>
      <c r="CI75" s="89"/>
      <c r="CJ75" s="89"/>
      <c r="CK75" s="89"/>
      <c r="CL75" s="89"/>
      <c r="CM75" s="89"/>
      <c r="CN75" s="89"/>
      <c r="CO75" s="89"/>
      <c r="CP75" s="89"/>
      <c r="CQ75" s="89"/>
      <c r="CR75" s="89"/>
      <c r="CS75" s="89"/>
      <c r="CT75" s="89"/>
      <c r="CU75" s="89"/>
      <c r="CV75" s="89"/>
      <c r="CW75" s="89"/>
      <c r="CX75" s="89"/>
      <c r="CY75" s="89"/>
      <c r="CZ75" s="89"/>
      <c r="DA75" s="89"/>
      <c r="DB75" s="89"/>
      <c r="DC75" s="89"/>
      <c r="DD75" s="89"/>
      <c r="DE75" s="89"/>
      <c r="DF75" s="89"/>
      <c r="DG75" s="89"/>
      <c r="DH75" s="89"/>
      <c r="DI75" s="89"/>
      <c r="DJ75" s="89"/>
      <c r="DK75" s="89"/>
      <c r="DL75" s="89"/>
      <c r="DM75" s="89"/>
      <c r="DN75" s="89"/>
      <c r="DO75" s="89"/>
      <c r="DP75" s="89"/>
      <c r="DQ75" s="89"/>
      <c r="DR75" s="89"/>
      <c r="DS75" s="89"/>
      <c r="DT75" s="89"/>
      <c r="DU75" s="89"/>
      <c r="DV75" s="89"/>
      <c r="DW75" s="89"/>
      <c r="DX75" s="89"/>
      <c r="DY75" s="89"/>
      <c r="DZ75" s="89"/>
      <c r="EA75" s="89"/>
      <c r="EB75" s="89"/>
      <c r="EC75" s="89"/>
      <c r="ED75" s="89"/>
      <c r="EE75" s="89"/>
      <c r="EF75" s="89"/>
      <c r="EG75" s="89"/>
      <c r="EH75" s="89"/>
      <c r="EI75" s="89"/>
      <c r="EJ75" s="89"/>
      <c r="EK75" s="89"/>
      <c r="EL75" s="89"/>
      <c r="EM75" s="89"/>
      <c r="EN75" s="89"/>
      <c r="EO75" s="89"/>
      <c r="EP75" s="89"/>
      <c r="EQ75" s="89"/>
      <c r="ER75" s="89"/>
      <c r="ES75" s="89"/>
      <c r="ET75" s="89"/>
      <c r="EU75" s="89"/>
      <c r="EV75" s="89"/>
      <c r="EW75" s="89"/>
      <c r="EX75" s="89"/>
      <c r="EY75" s="89"/>
      <c r="EZ75" s="89"/>
      <c r="FA75" s="89"/>
      <c r="FB75" s="89"/>
      <c r="FC75" s="89"/>
      <c r="FD75" s="89"/>
      <c r="FE75" s="89"/>
      <c r="FF75" s="89"/>
      <c r="FG75" s="89"/>
      <c r="FH75" s="89"/>
      <c r="FI75" s="89"/>
      <c r="FJ75" s="89"/>
      <c r="FK75" s="89"/>
      <c r="FL75" s="89"/>
      <c r="FM75" s="89"/>
      <c r="FN75" s="89"/>
      <c r="FO75" s="89"/>
      <c r="FP75" s="89"/>
      <c r="FQ75" s="89"/>
      <c r="FR75" s="89"/>
      <c r="FS75" s="89"/>
      <c r="FT75" s="89"/>
      <c r="FU75" s="89"/>
      <c r="FV75" s="89"/>
      <c r="FW75" s="89"/>
      <c r="FX75" s="89"/>
      <c r="FY75" s="89"/>
      <c r="FZ75" s="89"/>
      <c r="GA75" s="89"/>
      <c r="GB75" s="89"/>
      <c r="GC75" s="89"/>
      <c r="GD75" s="89"/>
      <c r="GE75" s="89"/>
      <c r="GF75" s="89"/>
      <c r="GG75" s="89"/>
      <c r="GH75" s="89"/>
      <c r="GI75" s="89"/>
      <c r="GJ75" s="89"/>
      <c r="GK75" s="89"/>
      <c r="GL75" s="89"/>
      <c r="GM75" s="89"/>
      <c r="GN75" s="89"/>
      <c r="GO75" s="89"/>
      <c r="GP75" s="89"/>
      <c r="GQ75" s="89"/>
      <c r="GR75" s="89"/>
      <c r="GS75" s="89"/>
      <c r="GT75" s="89"/>
      <c r="GU75" s="89"/>
      <c r="GV75" s="89"/>
      <c r="GW75" s="89"/>
      <c r="GX75" s="89"/>
      <c r="GY75" s="89"/>
      <c r="GZ75" s="89"/>
      <c r="HA75" s="89"/>
      <c r="HB75" s="89"/>
      <c r="HC75" s="89"/>
      <c r="HD75" s="89"/>
      <c r="HE75" s="89"/>
      <c r="HF75" s="89"/>
      <c r="HG75" s="89"/>
      <c r="HH75" s="89"/>
      <c r="HI75" s="89"/>
      <c r="HJ75" s="89"/>
      <c r="HK75" s="89"/>
      <c r="HL75" s="89"/>
      <c r="HM75" s="89"/>
      <c r="HN75" s="89"/>
      <c r="HO75" s="89"/>
      <c r="HP75" s="89"/>
      <c r="HQ75" s="89"/>
      <c r="HR75" s="89"/>
      <c r="HS75" s="89"/>
      <c r="HT75" s="89"/>
      <c r="HU75" s="89"/>
      <c r="HV75" s="89"/>
      <c r="HW75" s="89"/>
      <c r="HX75" s="89"/>
      <c r="HY75" s="89"/>
      <c r="HZ75" s="89"/>
      <c r="IA75" s="89"/>
      <c r="IB75" s="89"/>
      <c r="IC75" s="89"/>
      <c r="ID75" s="89"/>
      <c r="IE75" s="89"/>
      <c r="IF75" s="89"/>
      <c r="IG75" s="89"/>
      <c r="IH75" s="89"/>
      <c r="II75" s="89"/>
      <c r="IJ75" s="89"/>
      <c r="IK75" s="89"/>
      <c r="IL75" s="89"/>
      <c r="IM75" s="89"/>
      <c r="IN75" s="89"/>
      <c r="IO75" s="89"/>
      <c r="IP75" s="89"/>
      <c r="IQ75" s="89"/>
      <c r="IR75" s="89"/>
      <c r="IS75" s="89"/>
      <c r="IT75" s="89"/>
      <c r="IU75" s="89"/>
      <c r="IV75" s="89"/>
      <c r="IW75" s="89"/>
    </row>
    <row r="76" spans="1:257" s="90" customFormat="1" ht="15.75" customHeight="1">
      <c r="A76" s="465"/>
      <c r="B76" s="468"/>
      <c r="C76" s="459"/>
      <c r="D76" s="181"/>
      <c r="E76" s="450"/>
      <c r="F76" s="450"/>
      <c r="G76" s="453"/>
      <c r="H76" s="456"/>
      <c r="I76" s="103"/>
      <c r="J76" s="141"/>
      <c r="K76" s="102" t="str">
        <f>IFERROR(CONCATENATE(INDEX('8- Políticas de Administración '!$B$16:$F$53,MATCH('5- Identificación de Riesgos'!J76,'8- Políticas de Administración '!$C$16:$C$54,0),1)," - ",L76),"")</f>
        <v/>
      </c>
      <c r="L76" s="138" t="str">
        <f>IFERROR(VLOOKUP(INDEX('8- Políticas de Administración '!$B$16:$F$63,MATCH('5- Identificación de Riesgos'!J76,'8- Políticas de Administración '!$C$16:$C$64,0),1),'8- Políticas de Administración '!$B$16:$F$64,5,FALSE),"")</f>
        <v/>
      </c>
      <c r="M76" s="468"/>
      <c r="N76" s="509"/>
      <c r="O76" s="514"/>
      <c r="P76" s="89"/>
      <c r="Q76" s="89"/>
      <c r="R76" s="89"/>
      <c r="S76" s="89"/>
      <c r="T76" s="89"/>
      <c r="U76" s="89"/>
      <c r="V76" s="89"/>
      <c r="W76" s="89"/>
      <c r="X76" s="89"/>
      <c r="Y76" s="89"/>
      <c r="Z76" s="89"/>
      <c r="AA76" s="89"/>
      <c r="AB76" s="89"/>
      <c r="AC76" s="89"/>
      <c r="AD76" s="89"/>
      <c r="AE76" s="89"/>
      <c r="AF76" s="89"/>
      <c r="AG76" s="89"/>
      <c r="AH76" s="89"/>
      <c r="AI76" s="89"/>
      <c r="AJ76" s="89"/>
      <c r="AK76" s="89"/>
      <c r="AL76" s="89"/>
      <c r="AM76" s="89"/>
      <c r="AN76" s="89"/>
      <c r="AO76" s="89"/>
      <c r="AP76" s="89"/>
      <c r="AQ76" s="89"/>
      <c r="AR76" s="89"/>
      <c r="AS76" s="89"/>
      <c r="AT76" s="89"/>
      <c r="AU76" s="89"/>
      <c r="AV76" s="89"/>
      <c r="AW76" s="89"/>
      <c r="AX76" s="89"/>
      <c r="AY76" s="89"/>
      <c r="AZ76" s="89"/>
      <c r="BA76" s="89"/>
      <c r="BB76" s="89"/>
      <c r="BC76" s="89"/>
      <c r="BD76" s="89"/>
      <c r="BE76" s="89"/>
      <c r="BF76" s="89"/>
      <c r="BG76" s="89"/>
      <c r="BH76" s="89"/>
      <c r="BI76" s="89"/>
      <c r="BJ76" s="89"/>
      <c r="BK76" s="89"/>
      <c r="BL76" s="89"/>
      <c r="BM76" s="89"/>
      <c r="BN76" s="89"/>
      <c r="BO76" s="89"/>
      <c r="BP76" s="89"/>
      <c r="BQ76" s="89"/>
      <c r="BR76" s="89"/>
      <c r="BS76" s="89"/>
      <c r="BT76" s="89"/>
      <c r="BU76" s="89"/>
      <c r="BV76" s="89"/>
      <c r="BW76" s="89"/>
      <c r="BX76" s="89"/>
      <c r="BY76" s="89"/>
      <c r="BZ76" s="89"/>
      <c r="CA76" s="89"/>
      <c r="CB76" s="89"/>
      <c r="CC76" s="89"/>
      <c r="CD76" s="89"/>
      <c r="CE76" s="89"/>
      <c r="CF76" s="89"/>
      <c r="CG76" s="89"/>
      <c r="CH76" s="89"/>
      <c r="CI76" s="89"/>
      <c r="CJ76" s="89"/>
      <c r="CK76" s="89"/>
      <c r="CL76" s="89"/>
      <c r="CM76" s="89"/>
      <c r="CN76" s="89"/>
      <c r="CO76" s="89"/>
      <c r="CP76" s="89"/>
      <c r="CQ76" s="89"/>
      <c r="CR76" s="89"/>
      <c r="CS76" s="89"/>
      <c r="CT76" s="89"/>
      <c r="CU76" s="89"/>
      <c r="CV76" s="89"/>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89"/>
      <c r="FX76" s="89"/>
      <c r="FY76" s="89"/>
      <c r="FZ76" s="89"/>
      <c r="GA76" s="89"/>
      <c r="GB76" s="89"/>
      <c r="GC76" s="89"/>
      <c r="GD76" s="89"/>
      <c r="GE76" s="89"/>
      <c r="GF76" s="89"/>
      <c r="GG76" s="89"/>
      <c r="GH76" s="89"/>
      <c r="GI76" s="89"/>
      <c r="GJ76" s="89"/>
      <c r="GK76" s="89"/>
      <c r="GL76" s="89"/>
      <c r="GM76" s="89"/>
      <c r="GN76" s="89"/>
      <c r="GO76" s="89"/>
      <c r="GP76" s="89"/>
      <c r="GQ76" s="89"/>
      <c r="GR76" s="89"/>
      <c r="GS76" s="89"/>
      <c r="GT76" s="89"/>
      <c r="GU76" s="89"/>
      <c r="GV76" s="89"/>
      <c r="GW76" s="89"/>
      <c r="GX76" s="89"/>
      <c r="GY76" s="89"/>
      <c r="GZ76" s="89"/>
      <c r="HA76" s="89"/>
      <c r="HB76" s="89"/>
      <c r="HC76" s="89"/>
      <c r="HD76" s="89"/>
      <c r="HE76" s="89"/>
      <c r="HF76" s="89"/>
      <c r="HG76" s="89"/>
      <c r="HH76" s="89"/>
      <c r="HI76" s="89"/>
      <c r="HJ76" s="89"/>
      <c r="HK76" s="89"/>
      <c r="HL76" s="89"/>
      <c r="HM76" s="89"/>
      <c r="HN76" s="89"/>
      <c r="HO76" s="89"/>
      <c r="HP76" s="89"/>
      <c r="HQ76" s="89"/>
      <c r="HR76" s="89"/>
      <c r="HS76" s="89"/>
      <c r="HT76" s="89"/>
      <c r="HU76" s="89"/>
      <c r="HV76" s="89"/>
      <c r="HW76" s="89"/>
      <c r="HX76" s="89"/>
      <c r="HY76" s="89"/>
      <c r="HZ76" s="89"/>
      <c r="IA76" s="89"/>
      <c r="IB76" s="89"/>
      <c r="IC76" s="89"/>
      <c r="ID76" s="89"/>
      <c r="IE76" s="89"/>
      <c r="IF76" s="89"/>
      <c r="IG76" s="89"/>
      <c r="IH76" s="89"/>
      <c r="II76" s="89"/>
      <c r="IJ76" s="89"/>
      <c r="IK76" s="89"/>
      <c r="IL76" s="89"/>
      <c r="IM76" s="89"/>
      <c r="IN76" s="89"/>
      <c r="IO76" s="89"/>
      <c r="IP76" s="89"/>
      <c r="IQ76" s="89"/>
      <c r="IR76" s="89"/>
      <c r="IS76" s="89"/>
      <c r="IT76" s="89"/>
      <c r="IU76" s="89"/>
      <c r="IV76" s="89"/>
      <c r="IW76" s="89"/>
    </row>
    <row r="77" spans="1:257" s="90" customFormat="1" ht="15.75" customHeight="1">
      <c r="A77" s="465"/>
      <c r="B77" s="468"/>
      <c r="C77" s="459"/>
      <c r="D77" s="181"/>
      <c r="E77" s="450"/>
      <c r="F77" s="450"/>
      <c r="G77" s="453"/>
      <c r="H77" s="456"/>
      <c r="I77" s="103"/>
      <c r="J77" s="141"/>
      <c r="K77" s="102" t="str">
        <f>IFERROR(CONCATENATE(INDEX('8- Políticas de Administración '!$B$16:$F$53,MATCH('5- Identificación de Riesgos'!J77,'8- Políticas de Administración '!$C$16:$C$54,0),1)," - ",L77),"")</f>
        <v/>
      </c>
      <c r="L77" s="138" t="str">
        <f>IFERROR(VLOOKUP(INDEX('8- Políticas de Administración '!$B$16:$F$63,MATCH('5- Identificación de Riesgos'!J77,'8- Políticas de Administración '!$C$16:$C$64,0),1),'8- Políticas de Administración '!$B$16:$F$64,5,FALSE),"")</f>
        <v/>
      </c>
      <c r="M77" s="468"/>
      <c r="N77" s="509"/>
      <c r="O77" s="514"/>
      <c r="P77" s="89"/>
      <c r="Q77" s="89"/>
      <c r="R77" s="89"/>
      <c r="S77" s="89"/>
      <c r="T77" s="89"/>
      <c r="U77" s="89"/>
      <c r="V77" s="89"/>
      <c r="W77" s="89"/>
      <c r="X77" s="89"/>
      <c r="Y77" s="89"/>
      <c r="Z77" s="89"/>
      <c r="AA77" s="89"/>
      <c r="AB77" s="89"/>
      <c r="AC77" s="89"/>
      <c r="AD77" s="89"/>
      <c r="AE77" s="89"/>
      <c r="AF77" s="89"/>
      <c r="AG77" s="89"/>
      <c r="AH77" s="89"/>
      <c r="AI77" s="89"/>
      <c r="AJ77" s="89"/>
      <c r="AK77" s="89"/>
      <c r="AL77" s="89"/>
      <c r="AM77" s="89"/>
      <c r="AN77" s="89"/>
      <c r="AO77" s="89"/>
      <c r="AP77" s="89"/>
      <c r="AQ77" s="89"/>
      <c r="AR77" s="89"/>
      <c r="AS77" s="89"/>
      <c r="AT77" s="89"/>
      <c r="AU77" s="89"/>
      <c r="AV77" s="89"/>
      <c r="AW77" s="89"/>
      <c r="AX77" s="89"/>
      <c r="AY77" s="89"/>
      <c r="AZ77" s="89"/>
      <c r="BA77" s="89"/>
      <c r="BB77" s="89"/>
      <c r="BC77" s="89"/>
      <c r="BD77" s="89"/>
      <c r="BE77" s="89"/>
      <c r="BF77" s="89"/>
      <c r="BG77" s="89"/>
      <c r="BH77" s="89"/>
      <c r="BI77" s="89"/>
      <c r="BJ77" s="89"/>
      <c r="BK77" s="89"/>
      <c r="BL77" s="89"/>
      <c r="BM77" s="89"/>
      <c r="BN77" s="89"/>
      <c r="BO77" s="89"/>
      <c r="BP77" s="89"/>
      <c r="BQ77" s="89"/>
      <c r="BR77" s="89"/>
      <c r="BS77" s="89"/>
      <c r="BT77" s="89"/>
      <c r="BU77" s="89"/>
      <c r="BV77" s="89"/>
      <c r="BW77" s="89"/>
      <c r="BX77" s="89"/>
      <c r="BY77" s="89"/>
      <c r="BZ77" s="89"/>
      <c r="CA77" s="89"/>
      <c r="CB77" s="89"/>
      <c r="CC77" s="89"/>
      <c r="CD77" s="89"/>
      <c r="CE77" s="89"/>
      <c r="CF77" s="89"/>
      <c r="CG77" s="89"/>
      <c r="CH77" s="89"/>
      <c r="CI77" s="89"/>
      <c r="CJ77" s="89"/>
      <c r="CK77" s="89"/>
      <c r="CL77" s="89"/>
      <c r="CM77" s="89"/>
      <c r="CN77" s="89"/>
      <c r="CO77" s="89"/>
      <c r="CP77" s="89"/>
      <c r="CQ77" s="89"/>
      <c r="CR77" s="89"/>
      <c r="CS77" s="89"/>
      <c r="CT77" s="89"/>
      <c r="CU77" s="89"/>
      <c r="CV77" s="89"/>
      <c r="CW77" s="89"/>
      <c r="CX77" s="89"/>
      <c r="CY77" s="89"/>
      <c r="CZ77" s="89"/>
      <c r="DA77" s="89"/>
      <c r="DB77" s="89"/>
      <c r="DC77" s="89"/>
      <c r="DD77" s="89"/>
      <c r="DE77" s="89"/>
      <c r="DF77" s="89"/>
      <c r="DG77" s="89"/>
      <c r="DH77" s="89"/>
      <c r="DI77" s="89"/>
      <c r="DJ77" s="89"/>
      <c r="DK77" s="89"/>
      <c r="DL77" s="89"/>
      <c r="DM77" s="89"/>
      <c r="DN77" s="89"/>
      <c r="DO77" s="89"/>
      <c r="DP77" s="89"/>
      <c r="DQ77" s="89"/>
      <c r="DR77" s="89"/>
      <c r="DS77" s="89"/>
      <c r="DT77" s="89"/>
      <c r="DU77" s="89"/>
      <c r="DV77" s="89"/>
      <c r="DW77" s="89"/>
      <c r="DX77" s="89"/>
      <c r="DY77" s="89"/>
      <c r="DZ77" s="89"/>
      <c r="EA77" s="89"/>
      <c r="EB77" s="89"/>
      <c r="EC77" s="89"/>
      <c r="ED77" s="89"/>
      <c r="EE77" s="89"/>
      <c r="EF77" s="89"/>
      <c r="EG77" s="89"/>
      <c r="EH77" s="89"/>
      <c r="EI77" s="89"/>
      <c r="EJ77" s="89"/>
      <c r="EK77" s="89"/>
      <c r="EL77" s="89"/>
      <c r="EM77" s="89"/>
      <c r="EN77" s="89"/>
      <c r="EO77" s="89"/>
      <c r="EP77" s="89"/>
      <c r="EQ77" s="89"/>
      <c r="ER77" s="89"/>
      <c r="ES77" s="89"/>
      <c r="ET77" s="89"/>
      <c r="EU77" s="89"/>
      <c r="EV77" s="89"/>
      <c r="EW77" s="89"/>
      <c r="EX77" s="89"/>
      <c r="EY77" s="89"/>
      <c r="EZ77" s="89"/>
      <c r="FA77" s="89"/>
      <c r="FB77" s="89"/>
      <c r="FC77" s="89"/>
      <c r="FD77" s="89"/>
      <c r="FE77" s="89"/>
      <c r="FF77" s="89"/>
      <c r="FG77" s="89"/>
      <c r="FH77" s="89"/>
      <c r="FI77" s="89"/>
      <c r="FJ77" s="89"/>
      <c r="FK77" s="89"/>
      <c r="FL77" s="89"/>
      <c r="FM77" s="89"/>
      <c r="FN77" s="89"/>
      <c r="FO77" s="89"/>
      <c r="FP77" s="89"/>
      <c r="FQ77" s="89"/>
      <c r="FR77" s="89"/>
      <c r="FS77" s="89"/>
      <c r="FT77" s="89"/>
      <c r="FU77" s="89"/>
      <c r="FV77" s="89"/>
      <c r="FW77" s="89"/>
      <c r="FX77" s="89"/>
      <c r="FY77" s="89"/>
      <c r="FZ77" s="89"/>
      <c r="GA77" s="89"/>
      <c r="GB77" s="89"/>
      <c r="GC77" s="89"/>
      <c r="GD77" s="89"/>
      <c r="GE77" s="89"/>
      <c r="GF77" s="89"/>
      <c r="GG77" s="89"/>
      <c r="GH77" s="89"/>
      <c r="GI77" s="89"/>
      <c r="GJ77" s="89"/>
      <c r="GK77" s="89"/>
      <c r="GL77" s="89"/>
      <c r="GM77" s="89"/>
      <c r="GN77" s="89"/>
      <c r="GO77" s="89"/>
      <c r="GP77" s="89"/>
      <c r="GQ77" s="89"/>
      <c r="GR77" s="89"/>
      <c r="GS77" s="89"/>
      <c r="GT77" s="89"/>
      <c r="GU77" s="89"/>
      <c r="GV77" s="89"/>
      <c r="GW77" s="89"/>
      <c r="GX77" s="89"/>
      <c r="GY77" s="89"/>
      <c r="GZ77" s="89"/>
      <c r="HA77" s="89"/>
      <c r="HB77" s="89"/>
      <c r="HC77" s="89"/>
      <c r="HD77" s="89"/>
      <c r="HE77" s="89"/>
      <c r="HF77" s="89"/>
      <c r="HG77" s="89"/>
      <c r="HH77" s="89"/>
      <c r="HI77" s="89"/>
      <c r="HJ77" s="89"/>
      <c r="HK77" s="89"/>
      <c r="HL77" s="89"/>
      <c r="HM77" s="89"/>
      <c r="HN77" s="89"/>
      <c r="HO77" s="89"/>
      <c r="HP77" s="89"/>
      <c r="HQ77" s="89"/>
      <c r="HR77" s="89"/>
      <c r="HS77" s="89"/>
      <c r="HT77" s="89"/>
      <c r="HU77" s="89"/>
      <c r="HV77" s="89"/>
      <c r="HW77" s="89"/>
      <c r="HX77" s="89"/>
      <c r="HY77" s="89"/>
      <c r="HZ77" s="89"/>
      <c r="IA77" s="89"/>
      <c r="IB77" s="89"/>
      <c r="IC77" s="89"/>
      <c r="ID77" s="89"/>
      <c r="IE77" s="89"/>
      <c r="IF77" s="89"/>
      <c r="IG77" s="89"/>
      <c r="IH77" s="89"/>
      <c r="II77" s="89"/>
      <c r="IJ77" s="89"/>
      <c r="IK77" s="89"/>
      <c r="IL77" s="89"/>
      <c r="IM77" s="89"/>
      <c r="IN77" s="89"/>
      <c r="IO77" s="89"/>
      <c r="IP77" s="89"/>
      <c r="IQ77" s="89"/>
      <c r="IR77" s="89"/>
      <c r="IS77" s="89"/>
      <c r="IT77" s="89"/>
      <c r="IU77" s="89"/>
      <c r="IV77" s="89"/>
      <c r="IW77" s="89"/>
    </row>
    <row r="78" spans="1:257" s="90" customFormat="1" ht="15.75" customHeight="1">
      <c r="A78" s="465"/>
      <c r="B78" s="468"/>
      <c r="C78" s="459"/>
      <c r="D78" s="181"/>
      <c r="E78" s="450"/>
      <c r="F78" s="450"/>
      <c r="G78" s="453"/>
      <c r="H78" s="456"/>
      <c r="I78" s="103"/>
      <c r="J78" s="141"/>
      <c r="K78" s="102" t="str">
        <f>IFERROR(CONCATENATE(INDEX('8- Políticas de Administración '!$B$16:$F$53,MATCH('5- Identificación de Riesgos'!J78,'8- Políticas de Administración '!$C$16:$C$54,0),1)," - ",L78),"")</f>
        <v/>
      </c>
      <c r="L78" s="138" t="str">
        <f>IFERROR(VLOOKUP(INDEX('8- Políticas de Administración '!$B$16:$F$63,MATCH('5- Identificación de Riesgos'!J78,'8- Políticas de Administración '!$C$16:$C$64,0),1),'8- Políticas de Administración '!$B$16:$F$64,5,FALSE),"")</f>
        <v/>
      </c>
      <c r="M78" s="468"/>
      <c r="N78" s="509"/>
      <c r="O78" s="514"/>
      <c r="P78" s="89"/>
      <c r="Q78" s="89"/>
      <c r="R78" s="89"/>
      <c r="S78" s="89"/>
      <c r="T78" s="89"/>
      <c r="U78" s="89"/>
      <c r="V78" s="89"/>
      <c r="W78" s="89"/>
      <c r="X78" s="89"/>
      <c r="Y78" s="89"/>
      <c r="Z78" s="89"/>
      <c r="AA78" s="89"/>
      <c r="AB78" s="89"/>
      <c r="AC78" s="89"/>
      <c r="AD78" s="89"/>
      <c r="AE78" s="89"/>
      <c r="AF78" s="89"/>
      <c r="AG78" s="89"/>
      <c r="AH78" s="89"/>
      <c r="AI78" s="89"/>
      <c r="AJ78" s="89"/>
      <c r="AK78" s="89"/>
      <c r="AL78" s="89"/>
      <c r="AM78" s="89"/>
      <c r="AN78" s="89"/>
      <c r="AO78" s="89"/>
      <c r="AP78" s="89"/>
      <c r="AQ78" s="89"/>
      <c r="AR78" s="89"/>
      <c r="AS78" s="89"/>
      <c r="AT78" s="89"/>
      <c r="AU78" s="89"/>
      <c r="AV78" s="89"/>
      <c r="AW78" s="89"/>
      <c r="AX78" s="89"/>
      <c r="AY78" s="89"/>
      <c r="AZ78" s="89"/>
      <c r="BA78" s="89"/>
      <c r="BB78" s="89"/>
      <c r="BC78" s="89"/>
      <c r="BD78" s="89"/>
      <c r="BE78" s="89"/>
      <c r="BF78" s="89"/>
      <c r="BG78" s="89"/>
      <c r="BH78" s="89"/>
      <c r="BI78" s="89"/>
      <c r="BJ78" s="89"/>
      <c r="BK78" s="89"/>
      <c r="BL78" s="89"/>
      <c r="BM78" s="89"/>
      <c r="BN78" s="89"/>
      <c r="BO78" s="89"/>
      <c r="BP78" s="89"/>
      <c r="BQ78" s="89"/>
      <c r="BR78" s="89"/>
      <c r="BS78" s="89"/>
      <c r="BT78" s="89"/>
      <c r="BU78" s="89"/>
      <c r="BV78" s="89"/>
      <c r="BW78" s="89"/>
      <c r="BX78" s="89"/>
      <c r="BY78" s="89"/>
      <c r="BZ78" s="89"/>
      <c r="CA78" s="89"/>
      <c r="CB78" s="89"/>
      <c r="CC78" s="89"/>
      <c r="CD78" s="89"/>
      <c r="CE78" s="89"/>
      <c r="CF78" s="89"/>
      <c r="CG78" s="89"/>
      <c r="CH78" s="89"/>
      <c r="CI78" s="89"/>
      <c r="CJ78" s="89"/>
      <c r="CK78" s="89"/>
      <c r="CL78" s="89"/>
      <c r="CM78" s="89"/>
      <c r="CN78" s="89"/>
      <c r="CO78" s="89"/>
      <c r="CP78" s="89"/>
      <c r="CQ78" s="89"/>
      <c r="CR78" s="89"/>
      <c r="CS78" s="89"/>
      <c r="CT78" s="89"/>
      <c r="CU78" s="89"/>
      <c r="CV78" s="89"/>
      <c r="CW78" s="89"/>
      <c r="CX78" s="89"/>
      <c r="CY78" s="89"/>
      <c r="CZ78" s="89"/>
      <c r="DA78" s="89"/>
      <c r="DB78" s="89"/>
      <c r="DC78" s="89"/>
      <c r="DD78" s="89"/>
      <c r="DE78" s="89"/>
      <c r="DF78" s="89"/>
      <c r="DG78" s="89"/>
      <c r="DH78" s="89"/>
      <c r="DI78" s="89"/>
      <c r="DJ78" s="89"/>
      <c r="DK78" s="89"/>
      <c r="DL78" s="89"/>
      <c r="DM78" s="89"/>
      <c r="DN78" s="89"/>
      <c r="DO78" s="89"/>
      <c r="DP78" s="89"/>
      <c r="DQ78" s="89"/>
      <c r="DR78" s="89"/>
      <c r="DS78" s="89"/>
      <c r="DT78" s="89"/>
      <c r="DU78" s="89"/>
      <c r="DV78" s="89"/>
      <c r="DW78" s="89"/>
      <c r="DX78" s="89"/>
      <c r="DY78" s="89"/>
      <c r="DZ78" s="89"/>
      <c r="EA78" s="89"/>
      <c r="EB78" s="89"/>
      <c r="EC78" s="89"/>
      <c r="ED78" s="89"/>
      <c r="EE78" s="89"/>
      <c r="EF78" s="89"/>
      <c r="EG78" s="89"/>
      <c r="EH78" s="89"/>
      <c r="EI78" s="89"/>
      <c r="EJ78" s="89"/>
      <c r="EK78" s="89"/>
      <c r="EL78" s="89"/>
      <c r="EM78" s="89"/>
      <c r="EN78" s="89"/>
      <c r="EO78" s="89"/>
      <c r="EP78" s="89"/>
      <c r="EQ78" s="89"/>
      <c r="ER78" s="89"/>
      <c r="ES78" s="89"/>
      <c r="ET78" s="89"/>
      <c r="EU78" s="89"/>
      <c r="EV78" s="89"/>
      <c r="EW78" s="89"/>
      <c r="EX78" s="89"/>
      <c r="EY78" s="89"/>
      <c r="EZ78" s="89"/>
      <c r="FA78" s="89"/>
      <c r="FB78" s="89"/>
      <c r="FC78" s="89"/>
      <c r="FD78" s="89"/>
      <c r="FE78" s="89"/>
      <c r="FF78" s="89"/>
      <c r="FG78" s="89"/>
      <c r="FH78" s="89"/>
      <c r="FI78" s="89"/>
      <c r="FJ78" s="89"/>
      <c r="FK78" s="89"/>
      <c r="FL78" s="89"/>
      <c r="FM78" s="89"/>
      <c r="FN78" s="89"/>
      <c r="FO78" s="89"/>
      <c r="FP78" s="89"/>
      <c r="FQ78" s="89"/>
      <c r="FR78" s="89"/>
      <c r="FS78" s="89"/>
      <c r="FT78" s="89"/>
      <c r="FU78" s="89"/>
      <c r="FV78" s="89"/>
      <c r="FW78" s="89"/>
      <c r="FX78" s="89"/>
      <c r="FY78" s="89"/>
      <c r="FZ78" s="89"/>
      <c r="GA78" s="89"/>
      <c r="GB78" s="89"/>
      <c r="GC78" s="89"/>
      <c r="GD78" s="89"/>
      <c r="GE78" s="89"/>
      <c r="GF78" s="89"/>
      <c r="GG78" s="89"/>
      <c r="GH78" s="89"/>
      <c r="GI78" s="89"/>
      <c r="GJ78" s="89"/>
      <c r="GK78" s="89"/>
      <c r="GL78" s="89"/>
      <c r="GM78" s="89"/>
      <c r="GN78" s="89"/>
      <c r="GO78" s="89"/>
      <c r="GP78" s="89"/>
      <c r="GQ78" s="89"/>
      <c r="GR78" s="89"/>
      <c r="GS78" s="89"/>
      <c r="GT78" s="89"/>
      <c r="GU78" s="89"/>
      <c r="GV78" s="89"/>
      <c r="GW78" s="89"/>
      <c r="GX78" s="89"/>
      <c r="GY78" s="89"/>
      <c r="GZ78" s="89"/>
      <c r="HA78" s="89"/>
      <c r="HB78" s="89"/>
      <c r="HC78" s="89"/>
      <c r="HD78" s="89"/>
      <c r="HE78" s="89"/>
      <c r="HF78" s="89"/>
      <c r="HG78" s="89"/>
      <c r="HH78" s="89"/>
      <c r="HI78" s="89"/>
      <c r="HJ78" s="89"/>
      <c r="HK78" s="89"/>
      <c r="HL78" s="89"/>
      <c r="HM78" s="89"/>
      <c r="HN78" s="89"/>
      <c r="HO78" s="89"/>
      <c r="HP78" s="89"/>
      <c r="HQ78" s="89"/>
      <c r="HR78" s="89"/>
      <c r="HS78" s="89"/>
      <c r="HT78" s="89"/>
      <c r="HU78" s="89"/>
      <c r="HV78" s="89"/>
      <c r="HW78" s="89"/>
      <c r="HX78" s="89"/>
      <c r="HY78" s="89"/>
      <c r="HZ78" s="89"/>
      <c r="IA78" s="89"/>
      <c r="IB78" s="89"/>
      <c r="IC78" s="89"/>
      <c r="ID78" s="89"/>
      <c r="IE78" s="89"/>
      <c r="IF78" s="89"/>
      <c r="IG78" s="89"/>
      <c r="IH78" s="89"/>
      <c r="II78" s="89"/>
      <c r="IJ78" s="89"/>
      <c r="IK78" s="89"/>
      <c r="IL78" s="89"/>
      <c r="IM78" s="89"/>
      <c r="IN78" s="89"/>
      <c r="IO78" s="89"/>
      <c r="IP78" s="89"/>
      <c r="IQ78" s="89"/>
      <c r="IR78" s="89"/>
      <c r="IS78" s="89"/>
      <c r="IT78" s="89"/>
      <c r="IU78" s="89"/>
      <c r="IV78" s="89"/>
      <c r="IW78" s="89"/>
    </row>
    <row r="79" spans="1:257" s="90" customFormat="1" ht="15.75" customHeight="1">
      <c r="A79" s="466"/>
      <c r="B79" s="469"/>
      <c r="C79" s="460"/>
      <c r="D79" s="182"/>
      <c r="E79" s="451"/>
      <c r="F79" s="451"/>
      <c r="G79" s="454"/>
      <c r="H79" s="457"/>
      <c r="I79" s="104"/>
      <c r="J79" s="142"/>
      <c r="K79" s="102" t="str">
        <f>IFERROR(CONCATENATE(INDEX('8- Políticas de Administración '!$B$16:$F$53,MATCH('5- Identificación de Riesgos'!J79,'8- Políticas de Administración '!$C$16:$C$54,0),1)," - ",L79),"")</f>
        <v/>
      </c>
      <c r="L79" s="138" t="str">
        <f>IFERROR(VLOOKUP(INDEX('8- Políticas de Administración '!$B$16:$F$63,MATCH('5- Identificación de Riesgos'!J79,'8- Políticas de Administración '!$C$16:$C$64,0),1),'8- Políticas de Administración '!$B$16:$F$64,5,FALSE),"")</f>
        <v/>
      </c>
      <c r="M79" s="469"/>
      <c r="N79" s="510"/>
      <c r="O79" s="514"/>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89"/>
      <c r="AT79" s="89"/>
      <c r="AU79" s="89"/>
      <c r="AV79" s="89"/>
      <c r="AW79" s="89"/>
      <c r="AX79" s="89"/>
      <c r="AY79" s="89"/>
      <c r="AZ79" s="89"/>
      <c r="BA79" s="89"/>
      <c r="BB79" s="89"/>
      <c r="BC79" s="89"/>
      <c r="BD79" s="89"/>
      <c r="BE79" s="89"/>
      <c r="BF79" s="89"/>
      <c r="BG79" s="89"/>
      <c r="BH79" s="89"/>
      <c r="BI79" s="89"/>
      <c r="BJ79" s="89"/>
      <c r="BK79" s="89"/>
      <c r="BL79" s="89"/>
      <c r="BM79" s="89"/>
      <c r="BN79" s="89"/>
      <c r="BO79" s="89"/>
      <c r="BP79" s="89"/>
      <c r="BQ79" s="89"/>
      <c r="BR79" s="89"/>
      <c r="BS79" s="89"/>
      <c r="BT79" s="89"/>
      <c r="BU79" s="89"/>
      <c r="BV79" s="89"/>
      <c r="BW79" s="89"/>
      <c r="BX79" s="89"/>
      <c r="BY79" s="89"/>
      <c r="BZ79" s="89"/>
      <c r="CA79" s="89"/>
      <c r="CB79" s="89"/>
      <c r="CC79" s="89"/>
      <c r="CD79" s="89"/>
      <c r="CE79" s="89"/>
      <c r="CF79" s="89"/>
      <c r="CG79" s="89"/>
      <c r="CH79" s="89"/>
      <c r="CI79" s="89"/>
      <c r="CJ79" s="89"/>
      <c r="CK79" s="89"/>
      <c r="CL79" s="89"/>
      <c r="CM79" s="89"/>
      <c r="CN79" s="89"/>
      <c r="CO79" s="89"/>
      <c r="CP79" s="89"/>
      <c r="CQ79" s="89"/>
      <c r="CR79" s="89"/>
      <c r="CS79" s="89"/>
      <c r="CT79" s="89"/>
      <c r="CU79" s="89"/>
      <c r="CV79" s="89"/>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89"/>
      <c r="FX79" s="89"/>
      <c r="FY79" s="89"/>
      <c r="FZ79" s="89"/>
      <c r="GA79" s="89"/>
      <c r="GB79" s="89"/>
      <c r="GC79" s="89"/>
      <c r="GD79" s="89"/>
      <c r="GE79" s="89"/>
      <c r="GF79" s="89"/>
      <c r="GG79" s="89"/>
      <c r="GH79" s="89"/>
      <c r="GI79" s="89"/>
      <c r="GJ79" s="89"/>
      <c r="GK79" s="89"/>
      <c r="GL79" s="89"/>
      <c r="GM79" s="89"/>
      <c r="GN79" s="89"/>
      <c r="GO79" s="89"/>
      <c r="GP79" s="89"/>
      <c r="GQ79" s="89"/>
      <c r="GR79" s="89"/>
      <c r="GS79" s="89"/>
      <c r="GT79" s="89"/>
      <c r="GU79" s="89"/>
      <c r="GV79" s="89"/>
      <c r="GW79" s="89"/>
      <c r="GX79" s="89"/>
      <c r="GY79" s="89"/>
      <c r="GZ79" s="89"/>
      <c r="HA79" s="89"/>
      <c r="HB79" s="89"/>
      <c r="HC79" s="89"/>
      <c r="HD79" s="89"/>
      <c r="HE79" s="89"/>
      <c r="HF79" s="89"/>
      <c r="HG79" s="89"/>
      <c r="HH79" s="89"/>
      <c r="HI79" s="89"/>
      <c r="HJ79" s="89"/>
      <c r="HK79" s="89"/>
      <c r="HL79" s="89"/>
      <c r="HM79" s="89"/>
      <c r="HN79" s="89"/>
      <c r="HO79" s="89"/>
      <c r="HP79" s="89"/>
      <c r="HQ79" s="89"/>
      <c r="HR79" s="89"/>
      <c r="HS79" s="89"/>
      <c r="HT79" s="89"/>
      <c r="HU79" s="89"/>
      <c r="HV79" s="89"/>
      <c r="HW79" s="89"/>
      <c r="HX79" s="89"/>
      <c r="HY79" s="89"/>
      <c r="HZ79" s="89"/>
      <c r="IA79" s="89"/>
      <c r="IB79" s="89"/>
      <c r="IC79" s="89"/>
      <c r="ID79" s="89"/>
      <c r="IE79" s="89"/>
      <c r="IF79" s="89"/>
      <c r="IG79" s="89"/>
      <c r="IH79" s="89"/>
      <c r="II79" s="89"/>
      <c r="IJ79" s="89"/>
      <c r="IK79" s="89"/>
      <c r="IL79" s="89"/>
      <c r="IM79" s="89"/>
      <c r="IN79" s="89"/>
      <c r="IO79" s="89"/>
      <c r="IP79" s="89"/>
      <c r="IQ79" s="89"/>
      <c r="IR79" s="89"/>
      <c r="IS79" s="89"/>
      <c r="IT79" s="89"/>
      <c r="IU79" s="89"/>
      <c r="IV79" s="89"/>
      <c r="IW79" s="89"/>
    </row>
    <row r="80" spans="1:257" ht="30">
      <c r="A80" s="464">
        <v>8</v>
      </c>
      <c r="B80" s="458" t="s">
        <v>305</v>
      </c>
      <c r="C80" s="458" t="s">
        <v>306</v>
      </c>
      <c r="D80" s="180" t="s">
        <v>307</v>
      </c>
      <c r="E80" s="467">
        <v>613</v>
      </c>
      <c r="F80" s="467">
        <v>0</v>
      </c>
      <c r="G80" s="470">
        <f t="shared" ref="G80" si="6">F80/E80</f>
        <v>0</v>
      </c>
      <c r="H80" s="455" t="str">
        <f>CONCATENATE(IF(G80&lt;='8- Políticas de Administración '!$D$6,'8- Políticas de Administración '!$B$6,IF(G80&lt;='8- Políticas de Administración '!$D$7,'8- Políticas de Administración '!$B$7,IF(G80&lt;='8- Políticas de Administración '!$D$8,'8- Políticas de Administración '!$B$8,IF(G80&lt;='8- Políticas de Administración '!$D$9,'8- Políticas de Administración '!$B$9,IF(G80&lt;='8- Políticas de Administración '!$D$10,'8- Políticas de Administración '!$B$10,"Probabilidad no valida")))))," - ",VLOOKUP(IF(G80&lt;='8- Políticas de Administración '!$D$6,'8- Políticas de Administración '!$B$6,IF(G80&lt;='8- Políticas de Administración '!$D$7,'8- Políticas de Administración '!$B$7,IF(G80&lt;='8- Políticas de Administración '!$D$8,'8- Políticas de Administración '!$B$8,IF(G80&lt;='8- Políticas de Administración '!$D$9,'8- Políticas de Administración '!$B$9,IF(G80&lt;='8- Políticas de Administración '!$D$10,'8- Políticas de Administración '!$B$10,"Probabilidad no valida"))))),'8- Políticas de Administración '!$B$6:$F$10,5,FALSE))</f>
        <v>Muy Baja - 1</v>
      </c>
      <c r="I80" s="102" t="s">
        <v>260</v>
      </c>
      <c r="J80" s="121" t="s">
        <v>261</v>
      </c>
      <c r="K80" s="102" t="str">
        <f>IFERROR(CONCATENATE(INDEX('8- Políticas de Administración '!$B$16:$F$53,MATCH('5- Identificación de Riesgos'!J80,'8- Políticas de Administración '!$C$16:$C$54,0),1)," - ",L80),"")</f>
        <v>Moderado - 3</v>
      </c>
      <c r="L80" s="138">
        <f>IFERROR(VLOOKUP(INDEX('8- Políticas de Administración '!$B$16:$F$63,MATCH('5- Identificación de Riesgos'!J80,'8- Políticas de Administración '!$C$16:$C$64,0),1),'8- Políticas de Administración '!$B$16:$F$64,5,FALSE),"")</f>
        <v>3</v>
      </c>
      <c r="M80" s="467" t="str">
        <f>IFERROR(CONCATENATE(INDEX('8- Políticas de Administración '!$B$16:$F$53,MATCH(ROUND(AVERAGE(L80:L89),0),'8- Políticas de Administración '!$F$16:$F$53,0),1)," - ",ROUND(AVERAGE(L80:L89),0)),"")</f>
        <v>Mayor - 4</v>
      </c>
      <c r="N80" s="508" t="str">
        <f>IFERROR(CONCATENATE(VLOOKUP((LEFT(H80,LEN(H80)-4)&amp;LEFT(M80,LEN(M80)-4)),'9- Matriz de Calor '!$D$18:$E$42,2,0)," - ",RIGHT(H80,1)*RIGHT(M80,1)),"")</f>
        <v>Alto  - 4</v>
      </c>
      <c r="O80" s="479">
        <f>RIGHT(H80,1)*RIGHT(M80,1)</f>
        <v>4</v>
      </c>
      <c r="Q80" s="523"/>
      <c r="R80" s="523"/>
      <c r="S80" s="523"/>
      <c r="T80" s="523"/>
      <c r="U80" s="523"/>
      <c r="V80" s="523"/>
    </row>
    <row r="81" spans="1:22" ht="39" customHeight="1">
      <c r="A81" s="465"/>
      <c r="B81" s="459"/>
      <c r="C81" s="459"/>
      <c r="D81" s="184" t="s">
        <v>303</v>
      </c>
      <c r="E81" s="468"/>
      <c r="F81" s="468"/>
      <c r="G81" s="453"/>
      <c r="H81" s="456"/>
      <c r="I81" s="103" t="s">
        <v>263</v>
      </c>
      <c r="J81" s="141" t="s">
        <v>264</v>
      </c>
      <c r="K81" s="102" t="str">
        <f>IFERROR(CONCATENATE(INDEX('8- Políticas de Administración '!$B$16:$F$53,MATCH('5- Identificación de Riesgos'!J81,'8- Políticas de Administración '!$C$16:$C$54,0),1)," - ",L81),"")</f>
        <v>Mayor - 4</v>
      </c>
      <c r="L81" s="138">
        <f>IFERROR(VLOOKUP(INDEX('8- Políticas de Administración '!$B$16:$F$63,MATCH('5- Identificación de Riesgos'!J81,'8- Políticas de Administración '!$C$16:$C$64,0),1),'8- Políticas de Administración '!$B$16:$F$64,5,FALSE),"")</f>
        <v>4</v>
      </c>
      <c r="M81" s="468"/>
      <c r="N81" s="509"/>
      <c r="O81" s="513"/>
      <c r="Q81" s="523"/>
      <c r="R81" s="523"/>
      <c r="S81" s="523"/>
      <c r="T81" s="523"/>
      <c r="U81" s="523"/>
      <c r="V81" s="523"/>
    </row>
    <row r="82" spans="1:22" ht="42.75" customHeight="1">
      <c r="A82" s="465"/>
      <c r="B82" s="459"/>
      <c r="C82" s="459"/>
      <c r="D82" s="181" t="s">
        <v>308</v>
      </c>
      <c r="E82" s="468"/>
      <c r="F82" s="468"/>
      <c r="G82" s="453"/>
      <c r="H82" s="456"/>
      <c r="I82" s="103"/>
      <c r="J82" s="141"/>
      <c r="K82" s="102" t="str">
        <f>IFERROR(CONCATENATE(INDEX('8- Políticas de Administración '!$B$16:$F$53,MATCH('5- Identificación de Riesgos'!J82,'8- Políticas de Administración '!$C$16:$C$54,0),1)," - ",L82),"")</f>
        <v/>
      </c>
      <c r="L82" s="138" t="str">
        <f>IFERROR(VLOOKUP(INDEX('8- Políticas de Administración '!$B$16:$F$63,MATCH('5- Identificación de Riesgos'!J82,'8- Políticas de Administración '!$C$16:$C$64,0),1),'8- Políticas de Administración '!$B$16:$F$64,5,FALSE),"")</f>
        <v/>
      </c>
      <c r="M82" s="468"/>
      <c r="N82" s="509"/>
      <c r="O82" s="513"/>
      <c r="Q82" s="523"/>
      <c r="R82" s="523"/>
      <c r="S82" s="523"/>
      <c r="T82" s="523"/>
      <c r="U82" s="523"/>
      <c r="V82" s="523"/>
    </row>
    <row r="83" spans="1:22" ht="51" customHeight="1">
      <c r="A83" s="465"/>
      <c r="B83" s="459"/>
      <c r="C83" s="459"/>
      <c r="D83" s="181"/>
      <c r="E83" s="468"/>
      <c r="F83" s="468"/>
      <c r="G83" s="453"/>
      <c r="H83" s="456"/>
      <c r="I83" s="103"/>
      <c r="J83" s="141"/>
      <c r="K83" s="102" t="str">
        <f>IFERROR(CONCATENATE(INDEX('8- Políticas de Administración '!$B$16:$F$53,MATCH('5- Identificación de Riesgos'!J83,'8- Políticas de Administración '!$C$16:$C$54,0),1)," - ",L83),"")</f>
        <v/>
      </c>
      <c r="L83" s="138" t="str">
        <f>IFERROR(VLOOKUP(INDEX('8- Políticas de Administración '!$B$16:$F$63,MATCH('5- Identificación de Riesgos'!J83,'8- Políticas de Administración '!$C$16:$C$64,0),1),'8- Políticas de Administración '!$B$16:$F$64,5,FALSE),"")</f>
        <v/>
      </c>
      <c r="M83" s="468"/>
      <c r="N83" s="509"/>
      <c r="O83" s="513"/>
      <c r="Q83" s="523"/>
      <c r="R83" s="523"/>
      <c r="S83" s="523"/>
      <c r="T83" s="523"/>
      <c r="U83" s="523"/>
      <c r="V83" s="523"/>
    </row>
    <row r="84" spans="1:22" ht="27" customHeight="1">
      <c r="A84" s="465"/>
      <c r="B84" s="459"/>
      <c r="C84" s="459"/>
      <c r="D84" s="181"/>
      <c r="E84" s="468"/>
      <c r="F84" s="468"/>
      <c r="G84" s="453"/>
      <c r="H84" s="456"/>
      <c r="I84" s="103"/>
      <c r="J84" s="141"/>
      <c r="K84" s="102" t="str">
        <f>IFERROR(CONCATENATE(INDEX('8- Políticas de Administración '!$B$16:$F$53,MATCH('5- Identificación de Riesgos'!J84,'8- Políticas de Administración '!$C$16:$C$54,0),1)," - ",L84),"")</f>
        <v/>
      </c>
      <c r="L84" s="138" t="str">
        <f>IFERROR(VLOOKUP(INDEX('8- Políticas de Administración '!$B$16:$F$63,MATCH('5- Identificación de Riesgos'!J84,'8- Políticas de Administración '!$C$16:$C$64,0),1),'8- Políticas de Administración '!$B$16:$F$64,5,FALSE),"")</f>
        <v/>
      </c>
      <c r="M84" s="468"/>
      <c r="N84" s="509"/>
      <c r="O84" s="513"/>
      <c r="Q84" s="523"/>
      <c r="R84" s="523"/>
      <c r="S84" s="523"/>
      <c r="T84" s="523"/>
      <c r="U84" s="523"/>
      <c r="V84" s="523"/>
    </row>
    <row r="85" spans="1:22" ht="15.75" customHeight="1">
      <c r="A85" s="465"/>
      <c r="B85" s="459"/>
      <c r="C85" s="459"/>
      <c r="D85" s="181"/>
      <c r="E85" s="468"/>
      <c r="F85" s="468"/>
      <c r="G85" s="453"/>
      <c r="H85" s="456"/>
      <c r="I85" s="103"/>
      <c r="J85" s="141"/>
      <c r="K85" s="102" t="str">
        <f>IFERROR(CONCATENATE(INDEX('8- Políticas de Administración '!$B$16:$F$53,MATCH('5- Identificación de Riesgos'!J85,'8- Políticas de Administración '!$C$16:$C$54,0),1)," - ",L85),"")</f>
        <v/>
      </c>
      <c r="L85" s="138" t="str">
        <f>IFERROR(VLOOKUP(INDEX('8- Políticas de Administración '!$B$16:$F$63,MATCH('5- Identificación de Riesgos'!J85,'8- Políticas de Administración '!$C$16:$C$64,0),1),'8- Políticas de Administración '!$B$16:$F$64,5,FALSE),"")</f>
        <v/>
      </c>
      <c r="M85" s="468"/>
      <c r="N85" s="509"/>
      <c r="O85" s="513"/>
      <c r="Q85" s="523"/>
      <c r="R85" s="523"/>
      <c r="S85" s="523"/>
      <c r="T85" s="523"/>
      <c r="U85" s="523"/>
      <c r="V85" s="523"/>
    </row>
    <row r="86" spans="1:22" ht="15.75" customHeight="1">
      <c r="A86" s="465"/>
      <c r="B86" s="459"/>
      <c r="C86" s="459"/>
      <c r="D86" s="181"/>
      <c r="E86" s="468"/>
      <c r="F86" s="468"/>
      <c r="G86" s="453"/>
      <c r="H86" s="456"/>
      <c r="I86" s="103"/>
      <c r="J86" s="141"/>
      <c r="K86" s="102" t="str">
        <f>IFERROR(CONCATENATE(INDEX('8- Políticas de Administración '!$B$16:$F$53,MATCH('5- Identificación de Riesgos'!J86,'8- Políticas de Administración '!$C$16:$C$54,0),1)," - ",L86),"")</f>
        <v/>
      </c>
      <c r="L86" s="138" t="str">
        <f>IFERROR(VLOOKUP(INDEX('8- Políticas de Administración '!$B$16:$F$63,MATCH('5- Identificación de Riesgos'!J86,'8- Políticas de Administración '!$C$16:$C$64,0),1),'8- Políticas de Administración '!$B$16:$F$64,5,FALSE),"")</f>
        <v/>
      </c>
      <c r="M86" s="468"/>
      <c r="N86" s="509"/>
      <c r="O86" s="513"/>
      <c r="Q86" s="523"/>
      <c r="R86" s="523"/>
      <c r="S86" s="523"/>
      <c r="T86" s="523"/>
      <c r="U86" s="523"/>
      <c r="V86" s="523"/>
    </row>
    <row r="87" spans="1:22" ht="15.75" customHeight="1">
      <c r="A87" s="465"/>
      <c r="B87" s="459"/>
      <c r="C87" s="459"/>
      <c r="D87" s="181"/>
      <c r="E87" s="468"/>
      <c r="F87" s="468"/>
      <c r="G87" s="453"/>
      <c r="H87" s="456"/>
      <c r="I87" s="103"/>
      <c r="J87" s="141"/>
      <c r="K87" s="102" t="str">
        <f>IFERROR(CONCATENATE(INDEX('8- Políticas de Administración '!$B$16:$F$53,MATCH('5- Identificación de Riesgos'!J87,'8- Políticas de Administración '!$C$16:$C$54,0),1)," - ",L87),"")</f>
        <v/>
      </c>
      <c r="L87" s="138" t="str">
        <f>IFERROR(VLOOKUP(INDEX('8- Políticas de Administración '!$B$16:$F$63,MATCH('5- Identificación de Riesgos'!J87,'8- Políticas de Administración '!$C$16:$C$64,0),1),'8- Políticas de Administración '!$B$16:$F$64,5,FALSE),"")</f>
        <v/>
      </c>
      <c r="M87" s="468"/>
      <c r="N87" s="509"/>
      <c r="O87" s="513"/>
      <c r="Q87" s="523"/>
      <c r="R87" s="523"/>
      <c r="S87" s="523"/>
      <c r="T87" s="523"/>
      <c r="U87" s="523"/>
      <c r="V87" s="523"/>
    </row>
    <row r="88" spans="1:22" ht="15.75" customHeight="1">
      <c r="A88" s="465"/>
      <c r="B88" s="459"/>
      <c r="C88" s="459"/>
      <c r="D88" s="181"/>
      <c r="E88" s="468"/>
      <c r="F88" s="468"/>
      <c r="G88" s="453"/>
      <c r="H88" s="456"/>
      <c r="I88" s="103"/>
      <c r="J88" s="141"/>
      <c r="K88" s="102" t="str">
        <f>IFERROR(CONCATENATE(INDEX('8- Políticas de Administración '!$B$16:$F$53,MATCH('5- Identificación de Riesgos'!J88,'8- Políticas de Administración '!$C$16:$C$54,0),1)," - ",L88),"")</f>
        <v/>
      </c>
      <c r="L88" s="138" t="str">
        <f>IFERROR(VLOOKUP(INDEX('8- Políticas de Administración '!$B$16:$F$63,MATCH('5- Identificación de Riesgos'!J88,'8- Políticas de Administración '!$C$16:$C$64,0),1),'8- Políticas de Administración '!$B$16:$F$64,5,FALSE),"")</f>
        <v/>
      </c>
      <c r="M88" s="468"/>
      <c r="N88" s="509"/>
      <c r="O88" s="513"/>
      <c r="Q88" s="523"/>
      <c r="R88" s="523"/>
      <c r="S88" s="523"/>
      <c r="T88" s="523"/>
      <c r="U88" s="523"/>
      <c r="V88" s="523"/>
    </row>
    <row r="89" spans="1:22" ht="15.75" customHeight="1">
      <c r="A89" s="466"/>
      <c r="B89" s="460"/>
      <c r="C89" s="460"/>
      <c r="D89" s="182"/>
      <c r="E89" s="469"/>
      <c r="F89" s="469"/>
      <c r="G89" s="454"/>
      <c r="H89" s="457"/>
      <c r="I89" s="104"/>
      <c r="J89" s="142"/>
      <c r="K89" s="102" t="str">
        <f>IFERROR(CONCATENATE(INDEX('8- Políticas de Administración '!$B$16:$F$53,MATCH('5- Identificación de Riesgos'!J89,'8- Políticas de Administración '!$C$16:$C$54,0),1)," - ",L89),"")</f>
        <v/>
      </c>
      <c r="L89" s="138" t="str">
        <f>IFERROR(VLOOKUP(INDEX('8- Políticas de Administración '!$B$16:$F$63,MATCH('5- Identificación de Riesgos'!J89,'8- Políticas de Administración '!$C$16:$C$64,0),1),'8- Políticas de Administración '!$B$16:$F$64,5,FALSE),"")</f>
        <v/>
      </c>
      <c r="M89" s="469"/>
      <c r="N89" s="510"/>
      <c r="O89" s="513"/>
      <c r="Q89" s="523"/>
      <c r="R89" s="523"/>
      <c r="S89" s="523"/>
      <c r="T89" s="523"/>
      <c r="U89" s="523"/>
      <c r="V89" s="523"/>
    </row>
  </sheetData>
  <mergeCells count="103">
    <mergeCell ref="Q60:V69"/>
    <mergeCell ref="Q80:V89"/>
    <mergeCell ref="A70:A79"/>
    <mergeCell ref="D4:N4"/>
    <mergeCell ref="D5:N5"/>
    <mergeCell ref="O10:O19"/>
    <mergeCell ref="O20:O29"/>
    <mergeCell ref="N10:N19"/>
    <mergeCell ref="M20:M29"/>
    <mergeCell ref="N20:N29"/>
    <mergeCell ref="M10:M19"/>
    <mergeCell ref="H8:H9"/>
    <mergeCell ref="E7:H7"/>
    <mergeCell ref="D7:D9"/>
    <mergeCell ref="L8:L9"/>
    <mergeCell ref="G20:G29"/>
    <mergeCell ref="H20:H29"/>
    <mergeCell ref="G40:G49"/>
    <mergeCell ref="H40:H49"/>
    <mergeCell ref="F30:F39"/>
    <mergeCell ref="G30:G39"/>
    <mergeCell ref="H30:H39"/>
    <mergeCell ref="F40:F49"/>
    <mergeCell ref="A4:C4"/>
    <mergeCell ref="A1:C2"/>
    <mergeCell ref="N80:N89"/>
    <mergeCell ref="M80:M89"/>
    <mergeCell ref="N7:O7"/>
    <mergeCell ref="K8:K9"/>
    <mergeCell ref="M8:M9"/>
    <mergeCell ref="M70:M79"/>
    <mergeCell ref="M60:M69"/>
    <mergeCell ref="N60:N69"/>
    <mergeCell ref="N30:N39"/>
    <mergeCell ref="M30:M39"/>
    <mergeCell ref="M40:M49"/>
    <mergeCell ref="O80:O89"/>
    <mergeCell ref="O70:O79"/>
    <mergeCell ref="N70:N79"/>
    <mergeCell ref="O8:O9"/>
    <mergeCell ref="N8:N9"/>
    <mergeCell ref="N40:N49"/>
    <mergeCell ref="O60:O69"/>
    <mergeCell ref="O30:O39"/>
    <mergeCell ref="M50:M59"/>
    <mergeCell ref="N50:N59"/>
    <mergeCell ref="I7:M7"/>
    <mergeCell ref="F8:F9"/>
    <mergeCell ref="A8:A9"/>
    <mergeCell ref="B8:B9"/>
    <mergeCell ref="E8:E9"/>
    <mergeCell ref="D6:N6"/>
    <mergeCell ref="I8:I9"/>
    <mergeCell ref="G8:G9"/>
    <mergeCell ref="A6:C6"/>
    <mergeCell ref="A5:C5"/>
    <mergeCell ref="F10:F19"/>
    <mergeCell ref="G10:G19"/>
    <mergeCell ref="H10:H19"/>
    <mergeCell ref="C20:C29"/>
    <mergeCell ref="A10:A19"/>
    <mergeCell ref="C10:C19"/>
    <mergeCell ref="B10:B19"/>
    <mergeCell ref="C60:C69"/>
    <mergeCell ref="B20:B29"/>
    <mergeCell ref="F20:F29"/>
    <mergeCell ref="E20:E29"/>
    <mergeCell ref="A40:A49"/>
    <mergeCell ref="A50:A59"/>
    <mergeCell ref="E60:E69"/>
    <mergeCell ref="F60:F69"/>
    <mergeCell ref="E30:E39"/>
    <mergeCell ref="B60:B69"/>
    <mergeCell ref="B40:B49"/>
    <mergeCell ref="C40:C49"/>
    <mergeCell ref="E40:E49"/>
    <mergeCell ref="B50:B59"/>
    <mergeCell ref="C50:C59"/>
    <mergeCell ref="E50:E59"/>
    <mergeCell ref="A20:A29"/>
    <mergeCell ref="E10:E19"/>
    <mergeCell ref="A30:A39"/>
    <mergeCell ref="C30:C39"/>
    <mergeCell ref="B30:B39"/>
    <mergeCell ref="F70:F79"/>
    <mergeCell ref="G60:G69"/>
    <mergeCell ref="H60:H69"/>
    <mergeCell ref="F50:F59"/>
    <mergeCell ref="G50:G59"/>
    <mergeCell ref="H50:H59"/>
    <mergeCell ref="A80:A89"/>
    <mergeCell ref="B80:B89"/>
    <mergeCell ref="C80:C89"/>
    <mergeCell ref="E80:E89"/>
    <mergeCell ref="F80:F89"/>
    <mergeCell ref="G80:G89"/>
    <mergeCell ref="H80:H89"/>
    <mergeCell ref="B70:B79"/>
    <mergeCell ref="C70:C79"/>
    <mergeCell ref="E70:E79"/>
    <mergeCell ref="G70:G79"/>
    <mergeCell ref="H70:H79"/>
    <mergeCell ref="A60:A69"/>
  </mergeCells>
  <conditionalFormatting sqref="D10:D14">
    <cfRule type="containsText" dxfId="377" priority="49" operator="containsText" text="3- Moderado">
      <formula>NOT(ISERROR(SEARCH("3- Moderado",D10)))</formula>
    </cfRule>
    <cfRule type="containsText" dxfId="376" priority="50" operator="containsText" text="6- Moderado">
      <formula>NOT(ISERROR(SEARCH("6- Moderado",D10)))</formula>
    </cfRule>
    <cfRule type="containsText" dxfId="375" priority="51" operator="containsText" text="4- Moderado">
      <formula>NOT(ISERROR(SEARCH("4- Moderado",D10)))</formula>
    </cfRule>
    <cfRule type="containsText" dxfId="374" priority="52" operator="containsText" text="3- Bajo">
      <formula>NOT(ISERROR(SEARCH("3- Bajo",D10)))</formula>
    </cfRule>
    <cfRule type="containsText" dxfId="373" priority="53" operator="containsText" text="4- Bajo">
      <formula>NOT(ISERROR(SEARCH("4- Bajo",D10)))</formula>
    </cfRule>
    <cfRule type="containsText" dxfId="372" priority="54" operator="containsText" text="1- Bajo">
      <formula>NOT(ISERROR(SEARCH("1- Bajo",D10)))</formula>
    </cfRule>
  </conditionalFormatting>
  <conditionalFormatting sqref="D24">
    <cfRule type="containsText" dxfId="371" priority="379" operator="containsText" text="3- Moderado">
      <formula>NOT(ISERROR(SEARCH("3- Moderado",D24)))</formula>
    </cfRule>
    <cfRule type="containsText" dxfId="370" priority="380" operator="containsText" text="6- Moderado">
      <formula>NOT(ISERROR(SEARCH("6- Moderado",D24)))</formula>
    </cfRule>
    <cfRule type="containsText" dxfId="369" priority="381" operator="containsText" text="4- Moderado">
      <formula>NOT(ISERROR(SEARCH("4- Moderado",D24)))</formula>
    </cfRule>
    <cfRule type="containsText" dxfId="368" priority="382" operator="containsText" text="3- Bajo">
      <formula>NOT(ISERROR(SEARCH("3- Bajo",D24)))</formula>
    </cfRule>
    <cfRule type="containsText" dxfId="367" priority="383" operator="containsText" text="4- Bajo">
      <formula>NOT(ISERROR(SEARCH("4- Bajo",D24)))</formula>
    </cfRule>
    <cfRule type="containsText" dxfId="366" priority="384" operator="containsText" text="1- Bajo">
      <formula>NOT(ISERROR(SEARCH("1- Bajo",D24)))</formula>
    </cfRule>
  </conditionalFormatting>
  <conditionalFormatting sqref="D30:D31 D40:D41">
    <cfRule type="containsText" dxfId="365" priority="307" operator="containsText" text="3- Moderado">
      <formula>NOT(ISERROR(SEARCH("3- Moderado",D30)))</formula>
    </cfRule>
    <cfRule type="containsText" dxfId="364" priority="308" operator="containsText" text="6- Moderado">
      <formula>NOT(ISERROR(SEARCH("6- Moderado",D30)))</formula>
    </cfRule>
    <cfRule type="containsText" dxfId="363" priority="309" operator="containsText" text="4- Moderado">
      <formula>NOT(ISERROR(SEARCH("4- Moderado",D30)))</formula>
    </cfRule>
    <cfRule type="containsText" dxfId="362" priority="310" operator="containsText" text="3- Bajo">
      <formula>NOT(ISERROR(SEARCH("3- Bajo",D30)))</formula>
    </cfRule>
    <cfRule type="containsText" dxfId="361" priority="311" operator="containsText" text="4- Bajo">
      <formula>NOT(ISERROR(SEARCH("4- Bajo",D30)))</formula>
    </cfRule>
    <cfRule type="containsText" dxfId="360" priority="312" operator="containsText" text="1- Bajo">
      <formula>NOT(ISERROR(SEARCH("1- Bajo",D30)))</formula>
    </cfRule>
  </conditionalFormatting>
  <conditionalFormatting sqref="D30:D33 D40:D43">
    <cfRule type="containsText" dxfId="359" priority="319" operator="containsText" text="3- Moderado">
      <formula>NOT(ISERROR(SEARCH("3- Moderado",D30)))</formula>
    </cfRule>
    <cfRule type="containsText" dxfId="358" priority="320" operator="containsText" text="6- Moderado">
      <formula>NOT(ISERROR(SEARCH("6- Moderado",D30)))</formula>
    </cfRule>
    <cfRule type="containsText" dxfId="357" priority="321" operator="containsText" text="4- Moderado">
      <formula>NOT(ISERROR(SEARCH("4- Moderado",D30)))</formula>
    </cfRule>
    <cfRule type="containsText" dxfId="356" priority="322" operator="containsText" text="3- Bajo">
      <formula>NOT(ISERROR(SEARCH("3- Bajo",D30)))</formula>
    </cfRule>
    <cfRule type="containsText" dxfId="355" priority="323" operator="containsText" text="4- Bajo">
      <formula>NOT(ISERROR(SEARCH("4- Bajo",D30)))</formula>
    </cfRule>
    <cfRule type="containsText" dxfId="354" priority="324" operator="containsText" text="1- Bajo">
      <formula>NOT(ISERROR(SEARCH("1- Bajo",D30)))</formula>
    </cfRule>
  </conditionalFormatting>
  <conditionalFormatting sqref="D31:D32 D41:D42">
    <cfRule type="containsText" dxfId="353" priority="259" operator="containsText" text="3- Moderado">
      <formula>NOT(ISERROR(SEARCH("3- Moderado",D31)))</formula>
    </cfRule>
    <cfRule type="containsText" dxfId="352" priority="260" operator="containsText" text="6- Moderado">
      <formula>NOT(ISERROR(SEARCH("6- Moderado",D31)))</formula>
    </cfRule>
    <cfRule type="containsText" dxfId="351" priority="261" operator="containsText" text="4- Moderado">
      <formula>NOT(ISERROR(SEARCH("4- Moderado",D31)))</formula>
    </cfRule>
    <cfRule type="containsText" dxfId="350" priority="262" operator="containsText" text="3- Bajo">
      <formula>NOT(ISERROR(SEARCH("3- Bajo",D31)))</formula>
    </cfRule>
    <cfRule type="containsText" dxfId="349" priority="263" operator="containsText" text="4- Bajo">
      <formula>NOT(ISERROR(SEARCH("4- Bajo",D31)))</formula>
    </cfRule>
    <cfRule type="containsText" dxfId="348" priority="264" operator="containsText" text="1- Bajo">
      <formula>NOT(ISERROR(SEARCH("1- Bajo",D31)))</formula>
    </cfRule>
    <cfRule type="containsText" dxfId="347" priority="271" operator="containsText" text="3- Moderado">
      <formula>NOT(ISERROR(SEARCH("3- Moderado",D31)))</formula>
    </cfRule>
    <cfRule type="containsText" dxfId="346" priority="272" operator="containsText" text="6- Moderado">
      <formula>NOT(ISERROR(SEARCH("6- Moderado",D31)))</formula>
    </cfRule>
    <cfRule type="containsText" dxfId="345" priority="273" operator="containsText" text="4- Moderado">
      <formula>NOT(ISERROR(SEARCH("4- Moderado",D31)))</formula>
    </cfRule>
    <cfRule type="containsText" dxfId="344" priority="274" operator="containsText" text="3- Bajo">
      <formula>NOT(ISERROR(SEARCH("3- Bajo",D31)))</formula>
    </cfRule>
    <cfRule type="containsText" dxfId="343" priority="275" operator="containsText" text="4- Bajo">
      <formula>NOT(ISERROR(SEARCH("4- Bajo",D31)))</formula>
    </cfRule>
    <cfRule type="containsText" dxfId="342" priority="276" operator="containsText" text="1- Bajo">
      <formula>NOT(ISERROR(SEARCH("1- Bajo",D31)))</formula>
    </cfRule>
  </conditionalFormatting>
  <conditionalFormatting sqref="D60:D62">
    <cfRule type="containsText" dxfId="341" priority="11" operator="containsText" text="3- Moderado">
      <formula>NOT(ISERROR(SEARCH("3- Moderado",D60)))</formula>
    </cfRule>
    <cfRule type="containsText" dxfId="340" priority="12" operator="containsText" text="6- Moderado">
      <formula>NOT(ISERROR(SEARCH("6- Moderado",D60)))</formula>
    </cfRule>
    <cfRule type="containsText" dxfId="339" priority="13" operator="containsText" text="4- Moderado">
      <formula>NOT(ISERROR(SEARCH("4- Moderado",D60)))</formula>
    </cfRule>
    <cfRule type="containsText" dxfId="338" priority="14" operator="containsText" text="3- Bajo">
      <formula>NOT(ISERROR(SEARCH("3- Bajo",D60)))</formula>
    </cfRule>
    <cfRule type="containsText" dxfId="337" priority="15" operator="containsText" text="4- Bajo">
      <formula>NOT(ISERROR(SEARCH("4- Bajo",D60)))</formula>
    </cfRule>
    <cfRule type="containsText" dxfId="336" priority="16" operator="containsText" text="1- Bajo">
      <formula>NOT(ISERROR(SEARCH("1- Bajo",D60)))</formula>
    </cfRule>
  </conditionalFormatting>
  <conditionalFormatting sqref="H10 H20 H30 H40 H60 H70 H80 H50">
    <cfRule type="containsText" dxfId="335" priority="1068" operator="containsText" text="Muy Baja">
      <formula>NOT(ISERROR(SEARCH("Muy Baja",H10)))</formula>
    </cfRule>
    <cfRule type="containsText" dxfId="334" priority="1069" operator="containsText" text="Baja">
      <formula>NOT(ISERROR(SEARCH("Baja",H10)))</formula>
    </cfRule>
    <cfRule type="containsText" dxfId="333" priority="1070" operator="containsText" text="Muy Alta">
      <formula>NOT(ISERROR(SEARCH("Muy Alta",H10)))</formula>
    </cfRule>
    <cfRule type="containsText" dxfId="332" priority="1072" operator="containsText" text="Alta">
      <formula>NOT(ISERROR(SEARCH("Alta",H10)))</formula>
    </cfRule>
    <cfRule type="containsText" dxfId="331" priority="1073" operator="containsText" text="Media">
      <formula>NOT(ISERROR(SEARCH("Media",H10)))</formula>
    </cfRule>
    <cfRule type="containsText" dxfId="330" priority="1074" operator="containsText" text="Media">
      <formula>NOT(ISERROR(SEARCH("Media",H10)))</formula>
    </cfRule>
    <cfRule type="containsText" dxfId="329" priority="1075" operator="containsText" text="Media">
      <formula>NOT(ISERROR(SEARCH("Media",H10)))</formula>
    </cfRule>
    <cfRule type="containsText" dxfId="328" priority="1076" operator="containsText" text="Muy Baja">
      <formula>NOT(ISERROR(SEARCH("Muy Baja",H10)))</formula>
    </cfRule>
    <cfRule type="containsText" dxfId="327" priority="1077" operator="containsText" text="Baja">
      <formula>NOT(ISERROR(SEARCH("Baja",H10)))</formula>
    </cfRule>
    <cfRule type="containsText" dxfId="326" priority="1078" operator="containsText" text="Muy Baja">
      <formula>NOT(ISERROR(SEARCH("Muy Baja",H10)))</formula>
    </cfRule>
    <cfRule type="containsText" dxfId="325" priority="1079" operator="containsText" text="Muy Baja">
      <formula>NOT(ISERROR(SEARCH("Muy Baja",H10)))</formula>
    </cfRule>
    <cfRule type="containsText" dxfId="324" priority="1080" operator="containsText" text="Muy Baja">
      <formula>NOT(ISERROR(SEARCH("Muy Baja",H10)))</formula>
    </cfRule>
    <cfRule type="containsText" dxfId="323" priority="1081" operator="containsText" text="Muy Baja'Tabla probabilidad'!">
      <formula>NOT(ISERROR(SEARCH("Muy Baja'Tabla probabilidad'!",H10)))</formula>
    </cfRule>
    <cfRule type="containsText" dxfId="322" priority="1082" operator="containsText" text="Muy bajo">
      <formula>NOT(ISERROR(SEARCH("Muy bajo",H10)))</formula>
    </cfRule>
    <cfRule type="containsText" dxfId="321" priority="1083" operator="containsText" text="Alta">
      <formula>NOT(ISERROR(SEARCH("Alta",H10)))</formula>
    </cfRule>
    <cfRule type="containsText" dxfId="320" priority="1084" operator="containsText" text="Media">
      <formula>NOT(ISERROR(SEARCH("Media",H10)))</formula>
    </cfRule>
    <cfRule type="containsText" dxfId="319" priority="1085" operator="containsText" text="Baja">
      <formula>NOT(ISERROR(SEARCH("Baja",H10)))</formula>
    </cfRule>
    <cfRule type="containsText" dxfId="318" priority="1086" operator="containsText" text="Muy baja">
      <formula>NOT(ISERROR(SEARCH("Muy baja",H10)))</formula>
    </cfRule>
    <cfRule type="cellIs" dxfId="317" priority="1089" operator="between">
      <formula>1</formula>
      <formula>2</formula>
    </cfRule>
    <cfRule type="cellIs" dxfId="316" priority="1090" operator="between">
      <formula>0</formula>
      <formula>2</formula>
    </cfRule>
  </conditionalFormatting>
  <conditionalFormatting sqref="K10:K49 K60:K89">
    <cfRule type="containsText" dxfId="315" priority="43" operator="containsText" text="Catastrófico">
      <formula>NOT(ISERROR(SEARCH("Catastrófico",K10)))</formula>
    </cfRule>
    <cfRule type="containsText" dxfId="314" priority="44" operator="containsText" text="Mayor">
      <formula>NOT(ISERROR(SEARCH("Mayor",K10)))</formula>
    </cfRule>
    <cfRule type="containsText" dxfId="313" priority="45" operator="containsText" text="Alta">
      <formula>NOT(ISERROR(SEARCH("Alta",K10)))</formula>
    </cfRule>
    <cfRule type="containsText" dxfId="312" priority="46" operator="containsText" text="Moderado">
      <formula>NOT(ISERROR(SEARCH("Moderado",K10)))</formula>
    </cfRule>
    <cfRule type="containsText" dxfId="311" priority="47" operator="containsText" text="Menor">
      <formula>NOT(ISERROR(SEARCH("Menor",K10)))</formula>
    </cfRule>
    <cfRule type="containsText" dxfId="310" priority="48" operator="containsText" text="Leve">
      <formula>NOT(ISERROR(SEARCH("Leve",K10)))</formula>
    </cfRule>
  </conditionalFormatting>
  <conditionalFormatting sqref="M10 M20 M30 M40 M60 M70 M80 M50">
    <cfRule type="containsText" dxfId="309" priority="1062" operator="containsText" text="Catastrófico">
      <formula>NOT(ISERROR(SEARCH("Catastrófico",M10)))</formula>
    </cfRule>
    <cfRule type="containsText" dxfId="308" priority="1063" operator="containsText" text="Mayor">
      <formula>NOT(ISERROR(SEARCH("Mayor",M10)))</formula>
    </cfRule>
    <cfRule type="containsText" dxfId="307" priority="1064" operator="containsText" text="Alta">
      <formula>NOT(ISERROR(SEARCH("Alta",M10)))</formula>
    </cfRule>
    <cfRule type="containsText" dxfId="306" priority="1065" operator="containsText" text="Moderado">
      <formula>NOT(ISERROR(SEARCH("Moderado",M10)))</formula>
    </cfRule>
    <cfRule type="containsText" dxfId="305" priority="1066" operator="containsText" text="Menor">
      <formula>NOT(ISERROR(SEARCH("Menor",M10)))</formula>
    </cfRule>
    <cfRule type="containsText" dxfId="304" priority="1067" operator="containsText" text="Leve">
      <formula>NOT(ISERROR(SEARCH("Leve",M10)))</formula>
    </cfRule>
  </conditionalFormatting>
  <conditionalFormatting sqref="N8:O8">
    <cfRule type="containsText" dxfId="303" priority="337" operator="containsText" text="3- Moderado">
      <formula>NOT(ISERROR(SEARCH("3- Moderado",N8)))</formula>
    </cfRule>
    <cfRule type="containsText" dxfId="302" priority="338" operator="containsText" text="6- Moderado">
      <formula>NOT(ISERROR(SEARCH("6- Moderado",N8)))</formula>
    </cfRule>
    <cfRule type="containsText" dxfId="301" priority="339" operator="containsText" text="4- Moderado">
      <formula>NOT(ISERROR(SEARCH("4- Moderado",N8)))</formula>
    </cfRule>
    <cfRule type="containsText" dxfId="300" priority="340" operator="containsText" text="3- Bajo">
      <formula>NOT(ISERROR(SEARCH("3- Bajo",N8)))</formula>
    </cfRule>
    <cfRule type="containsText" dxfId="299" priority="341" operator="containsText" text="4- Bajo">
      <formula>NOT(ISERROR(SEARCH("4- Bajo",N8)))</formula>
    </cfRule>
    <cfRule type="containsText" dxfId="298" priority="342" operator="containsText" text="1- Bajo">
      <formula>NOT(ISERROR(SEARCH("1- Bajo",N8)))</formula>
    </cfRule>
  </conditionalFormatting>
  <conditionalFormatting sqref="N10:O10 N20:O20 N30 N40 N60 N70 N80 N50">
    <cfRule type="containsText" dxfId="297" priority="1649" operator="containsText" text="Extremo">
      <formula>NOT(ISERROR(SEARCH("Extremo",N10)))</formula>
    </cfRule>
    <cfRule type="containsText" dxfId="296" priority="1650" operator="containsText" text="Alto">
      <formula>NOT(ISERROR(SEARCH("Alto",N10)))</formula>
    </cfRule>
    <cfRule type="containsText" dxfId="295" priority="1651" operator="containsText" text="Bajo">
      <formula>NOT(ISERROR(SEARCH("Bajo",N10)))</formula>
    </cfRule>
    <cfRule type="containsText" dxfId="294" priority="1652" operator="containsText" text="Moderado">
      <formula>NOT(ISERROR(SEARCH("Moderado",N10)))</formula>
    </cfRule>
  </conditionalFormatting>
  <conditionalFormatting sqref="O30">
    <cfRule type="containsText" dxfId="293" priority="805" operator="containsText" text="Extremo">
      <formula>NOT(ISERROR(SEARCH("Extremo",O30)))</formula>
    </cfRule>
    <cfRule type="containsText" dxfId="292" priority="806" operator="containsText" text="Alto">
      <formula>NOT(ISERROR(SEARCH("Alto",O30)))</formula>
    </cfRule>
    <cfRule type="containsText" dxfId="291" priority="807" operator="containsText" text="Bajo">
      <formula>NOT(ISERROR(SEARCH("Bajo",O30)))</formula>
    </cfRule>
    <cfRule type="containsText" dxfId="290" priority="808" operator="containsText" text="Moderado">
      <formula>NOT(ISERROR(SEARCH("Moderado",O30)))</formula>
    </cfRule>
  </conditionalFormatting>
  <conditionalFormatting sqref="O60">
    <cfRule type="containsText" dxfId="289" priority="7" operator="containsText" text="Extremo">
      <formula>NOT(ISERROR(SEARCH("Extremo",O60)))</formula>
    </cfRule>
    <cfRule type="containsText" dxfId="288" priority="8" operator="containsText" text="Alto">
      <formula>NOT(ISERROR(SEARCH("Alto",O60)))</formula>
    </cfRule>
    <cfRule type="containsText" dxfId="287" priority="9" operator="containsText" text="Bajo">
      <formula>NOT(ISERROR(SEARCH("Bajo",O60)))</formula>
    </cfRule>
    <cfRule type="containsText" dxfId="286" priority="10" operator="containsText" text="Moderado">
      <formula>NOT(ISERROR(SEARCH("Moderado",O60)))</formula>
    </cfRule>
  </conditionalFormatting>
  <conditionalFormatting sqref="O80">
    <cfRule type="containsText" dxfId="285" priority="427" operator="containsText" text="Extremo">
      <formula>NOT(ISERROR(SEARCH("Extremo",O80)))</formula>
    </cfRule>
    <cfRule type="containsText" dxfId="284" priority="428" operator="containsText" text="Alto">
      <formula>NOT(ISERROR(SEARCH("Alto",O80)))</formula>
    </cfRule>
    <cfRule type="containsText" dxfId="283" priority="429" operator="containsText" text="Bajo">
      <formula>NOT(ISERROR(SEARCH("Bajo",O80)))</formula>
    </cfRule>
    <cfRule type="containsText" dxfId="282" priority="430" operator="containsText" text="Moderado">
      <formula>NOT(ISERROR(SEARCH("Moderado",O80)))</formula>
    </cfRule>
  </conditionalFormatting>
  <conditionalFormatting sqref="K50:K59">
    <cfRule type="containsText" dxfId="281" priority="1" operator="containsText" text="Catastrófico">
      <formula>NOT(ISERROR(SEARCH("Catastrófico",K50)))</formula>
    </cfRule>
    <cfRule type="containsText" dxfId="280" priority="2" operator="containsText" text="Mayor">
      <formula>NOT(ISERROR(SEARCH("Mayor",K50)))</formula>
    </cfRule>
    <cfRule type="containsText" dxfId="279" priority="3" operator="containsText" text="Alta">
      <formula>NOT(ISERROR(SEARCH("Alta",K50)))</formula>
    </cfRule>
    <cfRule type="containsText" dxfId="278" priority="4" operator="containsText" text="Moderado">
      <formula>NOT(ISERROR(SEARCH("Moderado",K50)))</formula>
    </cfRule>
    <cfRule type="containsText" dxfId="277" priority="5" operator="containsText" text="Menor">
      <formula>NOT(ISERROR(SEARCH("Menor",K50)))</formula>
    </cfRule>
    <cfRule type="containsText" dxfId="276" priority="6" operator="containsText" text="Leve">
      <formula>NOT(ISERROR(SEARCH("Leve",K50)))</formula>
    </cfRule>
  </conditionalFormatting>
  <dataValidations count="1">
    <dataValidation type="list" allowBlank="1" showInputMessage="1" showErrorMessage="1" sqref="I61:J69" xr:uid="{239556B4-67C0-4A73-ACF3-B114640184F4}"/>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87"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88" operator="containsText" id="{009A1948-254C-4020-A26D-7181B4E8E5DF}">
            <xm:f>NOT(ISERROR(SEARCH('8- Políticas de Administración '!$B$5,H10)))</xm:f>
            <xm:f>'8- Políticas de Administración '!$B$5</xm:f>
            <x14:dxf>
              <font>
                <color rgb="FF9C0006"/>
              </font>
              <fill>
                <patternFill>
                  <bgColor rgb="FFFFC7CE"/>
                </patternFill>
              </fill>
            </x14:dxf>
          </x14:cfRule>
          <xm:sqref>H10 H20 H30 H40 H60 H70 H80 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'8- Políticas de Administración '!$I$17:$I$22</xm:f>
          </x14:formula1>
          <xm:sqref>I70:I89 I10:I60</xm:sqref>
        </x14:dataValidation>
        <x14:dataValidation type="list" allowBlank="1" showInputMessage="1" showErrorMessage="1" xr:uid="{00000000-0002-0000-0400-000001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J70:J89 J10:J60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R89"/>
  <sheetViews>
    <sheetView showGridLines="0" zoomScale="80" zoomScaleNormal="80" zoomScalePageLayoutView="70" workbookViewId="0">
      <selection activeCell="G10" sqref="G10"/>
    </sheetView>
  </sheetViews>
  <sheetFormatPr baseColWidth="10" defaultColWidth="11.42578125" defaultRowHeight="15"/>
  <cols>
    <col min="1" max="1" width="7" customWidth="1"/>
    <col min="2" max="2" width="35.85546875" customWidth="1"/>
    <col min="3" max="3" width="52.5703125" style="40" customWidth="1"/>
    <col min="4" max="4" width="5" hidden="1" customWidth="1"/>
    <col min="5" max="5" width="39.42578125" customWidth="1"/>
    <col min="7" max="7" width="12.28515625" bestFit="1" customWidth="1"/>
    <col min="8" max="8" width="14.7109375" bestFit="1" customWidth="1"/>
    <col min="9" max="9" width="13.5703125" customWidth="1"/>
    <col min="10" max="10" width="10.140625" customWidth="1"/>
    <col min="11" max="11" width="11.7109375" customWidth="1"/>
    <col min="12" max="12" width="25" customWidth="1"/>
    <col min="13" max="13" width="42.7109375" customWidth="1"/>
    <col min="14" max="14" width="7.7109375" customWidth="1"/>
    <col min="15" max="15" width="15.7109375" customWidth="1"/>
    <col min="16" max="17" width="10" customWidth="1"/>
    <col min="18" max="18" width="8.7109375" customWidth="1"/>
    <col min="19" max="19" width="11.42578125" customWidth="1"/>
    <col min="20" max="20" width="26.28515625" style="30" customWidth="1"/>
    <col min="21" max="21" width="18.5703125" style="29" customWidth="1"/>
    <col min="22" max="22" width="22.5703125" style="31" customWidth="1"/>
    <col min="23" max="278" width="11.42578125" style="9"/>
    <col min="279" max="16384" width="11.42578125" style="14"/>
  </cols>
  <sheetData>
    <row r="1" spans="1:278" s="11" customFormat="1" ht="27">
      <c r="A1" s="504"/>
      <c r="B1" s="505"/>
      <c r="C1" s="505"/>
      <c r="D1" s="227"/>
      <c r="E1" s="555"/>
      <c r="F1" s="555"/>
      <c r="G1" s="555"/>
      <c r="H1" s="555"/>
      <c r="I1" s="555"/>
      <c r="J1" s="555"/>
      <c r="K1" s="555"/>
      <c r="L1" s="555"/>
      <c r="M1" s="555"/>
      <c r="N1" s="555"/>
      <c r="O1" s="555"/>
      <c r="P1" s="555"/>
      <c r="Q1" s="555"/>
      <c r="R1" s="555"/>
      <c r="S1" s="555"/>
      <c r="T1" s="555"/>
      <c r="U1" s="555"/>
      <c r="V1" s="555"/>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506"/>
      <c r="B2" s="507"/>
      <c r="C2" s="507"/>
      <c r="D2" s="229"/>
      <c r="E2" s="555"/>
      <c r="F2" s="555"/>
      <c r="G2" s="555"/>
      <c r="H2" s="555"/>
      <c r="I2" s="555"/>
      <c r="J2" s="555"/>
      <c r="K2" s="555"/>
      <c r="L2" s="555"/>
      <c r="M2" s="555"/>
      <c r="N2" s="555"/>
      <c r="O2" s="555"/>
      <c r="P2" s="555"/>
      <c r="Q2" s="555"/>
      <c r="R2" s="555"/>
      <c r="S2" s="555"/>
      <c r="T2" s="555"/>
      <c r="U2" s="555"/>
      <c r="V2" s="555"/>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231"/>
      <c r="B3" s="232"/>
      <c r="C3" s="232"/>
      <c r="D3" s="229"/>
      <c r="E3" s="555"/>
      <c r="F3" s="555"/>
      <c r="G3" s="555"/>
      <c r="H3" s="555"/>
      <c r="I3" s="555"/>
      <c r="J3" s="555"/>
      <c r="K3" s="555"/>
      <c r="L3" s="555"/>
      <c r="M3" s="555"/>
      <c r="N3" s="555"/>
      <c r="O3" s="555"/>
      <c r="P3" s="555"/>
      <c r="Q3" s="555"/>
      <c r="R3" s="555"/>
      <c r="S3" s="555"/>
      <c r="T3" s="555"/>
      <c r="U3" s="555"/>
      <c r="V3" s="555"/>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500" t="s">
        <v>233</v>
      </c>
      <c r="B4" s="500"/>
      <c r="C4" s="500"/>
      <c r="D4" s="547" t="s">
        <v>5</v>
      </c>
      <c r="E4" s="547"/>
      <c r="F4" s="547"/>
      <c r="G4" s="547"/>
      <c r="H4" s="547"/>
      <c r="I4" s="547"/>
      <c r="J4" s="547"/>
      <c r="K4" s="547"/>
      <c r="L4" s="547"/>
      <c r="M4" s="547"/>
      <c r="N4" s="547"/>
      <c r="O4" s="547"/>
      <c r="P4" s="547"/>
      <c r="Q4" s="547"/>
      <c r="R4" s="547"/>
      <c r="S4" s="547"/>
      <c r="T4" s="547"/>
      <c r="U4" s="547"/>
      <c r="V4" s="547"/>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500" t="s">
        <v>234</v>
      </c>
      <c r="B5" s="500"/>
      <c r="C5" s="500"/>
      <c r="D5" s="547" t="s">
        <v>235</v>
      </c>
      <c r="E5" s="547"/>
      <c r="F5" s="547"/>
      <c r="G5" s="547"/>
      <c r="H5" s="547"/>
      <c r="I5" s="547"/>
      <c r="J5" s="547"/>
      <c r="K5" s="547"/>
      <c r="L5" s="547"/>
      <c r="M5" s="547"/>
      <c r="N5" s="547"/>
      <c r="O5" s="547"/>
      <c r="P5" s="547"/>
      <c r="Q5" s="547"/>
      <c r="R5" s="547"/>
      <c r="S5" s="547"/>
      <c r="T5" s="547"/>
      <c r="U5" s="547"/>
      <c r="V5" s="547"/>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thickBot="1">
      <c r="A6" s="500" t="s">
        <v>236</v>
      </c>
      <c r="B6" s="500"/>
      <c r="C6" s="500"/>
      <c r="D6" s="547" t="s">
        <v>237</v>
      </c>
      <c r="E6" s="547"/>
      <c r="F6" s="547"/>
      <c r="G6" s="547"/>
      <c r="H6" s="547"/>
      <c r="I6" s="547"/>
      <c r="J6" s="547"/>
      <c r="K6" s="547"/>
      <c r="L6" s="547"/>
      <c r="M6" s="547"/>
      <c r="N6" s="547"/>
      <c r="O6" s="547"/>
      <c r="P6" s="547"/>
      <c r="Q6" s="547"/>
      <c r="R6" s="547"/>
      <c r="S6" s="547"/>
      <c r="T6" s="547"/>
      <c r="U6" s="547"/>
      <c r="V6" s="547"/>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548" t="s">
        <v>238</v>
      </c>
      <c r="B7" s="548"/>
      <c r="C7" s="548"/>
      <c r="D7" s="557" t="s">
        <v>309</v>
      </c>
      <c r="E7" s="520"/>
      <c r="F7" s="520"/>
      <c r="G7" s="520"/>
      <c r="H7" s="520"/>
      <c r="I7" s="520"/>
      <c r="J7" s="520"/>
      <c r="K7" s="520"/>
      <c r="L7" s="520"/>
      <c r="M7" s="520"/>
      <c r="N7" s="520"/>
      <c r="O7" s="520"/>
      <c r="P7" s="520"/>
      <c r="Q7" s="520"/>
      <c r="R7" s="521"/>
      <c r="S7" s="188"/>
      <c r="T7" s="556" t="s">
        <v>310</v>
      </c>
      <c r="U7" s="556"/>
      <c r="V7" s="556"/>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558" t="s">
        <v>243</v>
      </c>
      <c r="B8" s="548" t="s">
        <v>311</v>
      </c>
      <c r="C8" s="550" t="s">
        <v>239</v>
      </c>
      <c r="D8" s="552" t="s">
        <v>312</v>
      </c>
      <c r="E8" s="554" t="s">
        <v>208</v>
      </c>
      <c r="F8" s="544" t="s">
        <v>313</v>
      </c>
      <c r="G8" s="545"/>
      <c r="H8" s="545"/>
      <c r="I8" s="545"/>
      <c r="J8" s="545"/>
      <c r="K8" s="546"/>
      <c r="L8" s="544" t="s">
        <v>314</v>
      </c>
      <c r="M8" s="545"/>
      <c r="N8" s="545"/>
      <c r="O8" s="545"/>
      <c r="P8" s="545"/>
      <c r="Q8" s="545"/>
      <c r="R8" s="545"/>
      <c r="S8" s="546"/>
      <c r="T8" s="47"/>
      <c r="U8" s="48"/>
      <c r="V8" s="69" t="s">
        <v>315</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490"/>
      <c r="B9" s="549"/>
      <c r="C9" s="551"/>
      <c r="D9" s="553"/>
      <c r="E9" s="499"/>
      <c r="F9" s="38" t="s">
        <v>210</v>
      </c>
      <c r="G9" s="38" t="s">
        <v>212</v>
      </c>
      <c r="H9" s="38" t="s">
        <v>316</v>
      </c>
      <c r="I9" s="38" t="s">
        <v>214</v>
      </c>
      <c r="J9" s="91" t="s">
        <v>317</v>
      </c>
      <c r="K9" s="38" t="s">
        <v>220</v>
      </c>
      <c r="L9" s="38" t="s">
        <v>318</v>
      </c>
      <c r="M9" s="88" t="s">
        <v>217</v>
      </c>
      <c r="N9" s="38" t="s">
        <v>319</v>
      </c>
      <c r="O9" s="38" t="s">
        <v>320</v>
      </c>
      <c r="P9" s="38" t="s">
        <v>321</v>
      </c>
      <c r="Q9" s="38" t="s">
        <v>322</v>
      </c>
      <c r="R9" s="91" t="s">
        <v>317</v>
      </c>
      <c r="S9" s="38" t="s">
        <v>323</v>
      </c>
      <c r="T9" s="41" t="s">
        <v>222</v>
      </c>
      <c r="U9" s="41" t="s">
        <v>224</v>
      </c>
      <c r="V9" s="42" t="s">
        <v>324</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209.25" customHeight="1">
      <c r="A10" s="472">
        <f>'5- Identificación de Riesgos'!A10</f>
        <v>1</v>
      </c>
      <c r="B10" s="467" t="str">
        <f>'5- Identificación de Riesgos'!B10</f>
        <v xml:space="preserve">Incumplimiento de los requisitos legales del SG-SST </v>
      </c>
      <c r="C10" s="123" t="str">
        <f>'5- Identificación de Riesgos'!D10</f>
        <v>1. Desconocimiento de los requisitos legales para la implementación del SG-SST</v>
      </c>
      <c r="D10" s="117"/>
      <c r="E10" s="259" t="s">
        <v>325</v>
      </c>
      <c r="F10" s="102" t="s">
        <v>326</v>
      </c>
      <c r="G10" s="102" t="s">
        <v>326</v>
      </c>
      <c r="H10" s="102" t="s">
        <v>326</v>
      </c>
      <c r="I10" s="102" t="s">
        <v>326</v>
      </c>
      <c r="J10" s="109">
        <f>COUNTIF(F10:I10,"SI")/4</f>
        <v>1</v>
      </c>
      <c r="K10" s="529">
        <f>AVERAGE(J10:J19)</f>
        <v>0.75</v>
      </c>
      <c r="L10" s="102" t="str">
        <f>'5- Identificación de Riesgos'!I10</f>
        <v>Afectación Económica</v>
      </c>
      <c r="M10" s="110" t="s">
        <v>327</v>
      </c>
      <c r="N10" s="102" t="s">
        <v>326</v>
      </c>
      <c r="O10" s="102" t="s">
        <v>326</v>
      </c>
      <c r="P10" s="102" t="s">
        <v>326</v>
      </c>
      <c r="Q10" s="102" t="s">
        <v>326</v>
      </c>
      <c r="R10" s="109">
        <f>SUM(COUNTIF(N10,"SI")*25%,COUNTIF(O10,"SI")*40%,COUNTIF(P10,"SI")*25%,COUNTIF(Q10,"SI")*10%)</f>
        <v>1</v>
      </c>
      <c r="S10" s="529">
        <f>AVERAGE(R10:R19)</f>
        <v>0.70000000000000007</v>
      </c>
      <c r="T10" s="455"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Muy Baja - 1</v>
      </c>
      <c r="U10" s="467"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Menor - 2</v>
      </c>
      <c r="V10" s="508" t="str">
        <f>CONCATENATE(VLOOKUP((LEFT(T10,LEN(T10)-4)&amp;LEFT(U10,LEN(U10)-4)),'9- Matriz de Calor '!$D$18:$E$42,2,0)," - ",RIGHT(T10,1)*RIGHT(U10,1))</f>
        <v>Bajo - 2</v>
      </c>
    </row>
    <row r="11" spans="1:278" ht="91.5" customHeight="1">
      <c r="A11" s="473"/>
      <c r="B11" s="468"/>
      <c r="C11" s="123" t="str">
        <f>'5- Identificación de Riesgos'!D11</f>
        <v>2. Insuficientes recursos técnicos, humanos y financieros para la implementación del SG-SST</v>
      </c>
      <c r="D11" s="113"/>
      <c r="E11" s="260" t="s">
        <v>328</v>
      </c>
      <c r="F11" s="105" t="s">
        <v>329</v>
      </c>
      <c r="G11" s="105" t="s">
        <v>326</v>
      </c>
      <c r="H11" s="105" t="s">
        <v>329</v>
      </c>
      <c r="I11" s="105" t="s">
        <v>326</v>
      </c>
      <c r="J11" s="107">
        <f t="shared" ref="J11:J23" si="0">COUNTIF(F11:I11,"SI")/4</f>
        <v>0.5</v>
      </c>
      <c r="K11" s="530"/>
      <c r="L11" s="103" t="str">
        <f>'5- Identificación de Riesgos'!I11</f>
        <v>Afectación de reputacion,imagén,  credibilidad, satisfacción de usuarios y PI</v>
      </c>
      <c r="M11" s="177" t="s">
        <v>330</v>
      </c>
      <c r="N11" s="103" t="s">
        <v>329</v>
      </c>
      <c r="O11" s="103" t="s">
        <v>329</v>
      </c>
      <c r="P11" s="103" t="s">
        <v>326</v>
      </c>
      <c r="Q11" s="103" t="s">
        <v>326</v>
      </c>
      <c r="R11" s="107">
        <f t="shared" ref="R11:R22" si="1">SUM(COUNTIF(N11,"SI")*25%,COUNTIF(O11,"SI")*40%,COUNTIF(P11,"SI")*25%,COUNTIF(Q11,"SI")*10%)</f>
        <v>0.35</v>
      </c>
      <c r="S11" s="530"/>
      <c r="T11" s="456"/>
      <c r="U11" s="468"/>
      <c r="V11" s="509"/>
    </row>
    <row r="12" spans="1:278" ht="51.75" customHeight="1">
      <c r="A12" s="473"/>
      <c r="B12" s="468"/>
      <c r="C12" s="123" t="str">
        <f>'5- Identificación de Riesgos'!D12</f>
        <v>3. Falta de competencias del personal contratado.</v>
      </c>
      <c r="D12" s="113"/>
      <c r="E12" s="178" t="s">
        <v>331</v>
      </c>
      <c r="F12" s="103" t="s">
        <v>326</v>
      </c>
      <c r="G12" s="103" t="s">
        <v>326</v>
      </c>
      <c r="H12" s="103" t="s">
        <v>329</v>
      </c>
      <c r="I12" s="103" t="s">
        <v>326</v>
      </c>
      <c r="J12" s="107">
        <f t="shared" si="0"/>
        <v>0.75</v>
      </c>
      <c r="K12" s="530"/>
      <c r="L12" s="103" t="str">
        <f>'5- Identificación de Riesgos'!I12</f>
        <v>Incumplimiento de las metas establecidas</v>
      </c>
      <c r="M12" s="111" t="s">
        <v>332</v>
      </c>
      <c r="N12" s="105" t="s">
        <v>326</v>
      </c>
      <c r="O12" s="105" t="s">
        <v>326</v>
      </c>
      <c r="P12" s="105" t="s">
        <v>329</v>
      </c>
      <c r="Q12" s="105" t="s">
        <v>326</v>
      </c>
      <c r="R12" s="107">
        <f t="shared" si="1"/>
        <v>0.75</v>
      </c>
      <c r="S12" s="530"/>
      <c r="T12" s="456"/>
      <c r="U12" s="468"/>
      <c r="V12" s="509"/>
    </row>
    <row r="13" spans="1:278" ht="30" customHeight="1">
      <c r="A13" s="473"/>
      <c r="B13" s="468"/>
      <c r="C13" s="123">
        <f>'5- Identificación de Riesgos'!D13</f>
        <v>0</v>
      </c>
      <c r="D13" s="113"/>
      <c r="E13" s="179"/>
      <c r="F13" s="103"/>
      <c r="G13" s="103"/>
      <c r="H13" s="103"/>
      <c r="I13" s="103"/>
      <c r="J13" s="107"/>
      <c r="K13" s="530"/>
      <c r="L13" s="103">
        <f>'5- Identificación de Riesgos'!I13</f>
        <v>0</v>
      </c>
      <c r="M13" s="111"/>
      <c r="N13" s="103"/>
      <c r="O13" s="103"/>
      <c r="P13" s="103"/>
      <c r="Q13" s="103"/>
      <c r="R13" s="107"/>
      <c r="S13" s="530"/>
      <c r="T13" s="456"/>
      <c r="U13" s="468"/>
      <c r="V13" s="509"/>
    </row>
    <row r="14" spans="1:278">
      <c r="A14" s="473"/>
      <c r="B14" s="468"/>
      <c r="C14" s="123">
        <f>'5- Identificación de Riesgos'!D14</f>
        <v>0</v>
      </c>
      <c r="D14" s="113"/>
      <c r="E14" s="111"/>
      <c r="F14" s="103"/>
      <c r="G14" s="103"/>
      <c r="H14" s="103"/>
      <c r="I14" s="103"/>
      <c r="J14" s="107"/>
      <c r="K14" s="530"/>
      <c r="L14" s="103">
        <f>'5- Identificación de Riesgos'!I14</f>
        <v>0</v>
      </c>
      <c r="M14" s="111"/>
      <c r="N14" s="103"/>
      <c r="O14" s="103"/>
      <c r="P14" s="103"/>
      <c r="Q14" s="103"/>
      <c r="R14" s="107"/>
      <c r="S14" s="530"/>
      <c r="T14" s="456"/>
      <c r="U14" s="468"/>
      <c r="V14" s="509"/>
    </row>
    <row r="15" spans="1:278">
      <c r="A15" s="473"/>
      <c r="B15" s="468"/>
      <c r="C15" s="123">
        <f>'5- Identificación de Riesgos'!D15</f>
        <v>0</v>
      </c>
      <c r="D15" s="113"/>
      <c r="E15" s="111"/>
      <c r="F15" s="103"/>
      <c r="G15" s="103"/>
      <c r="H15" s="103"/>
      <c r="I15" s="103"/>
      <c r="J15" s="107"/>
      <c r="K15" s="530"/>
      <c r="L15" s="103">
        <f>'5- Identificación de Riesgos'!I15</f>
        <v>0</v>
      </c>
      <c r="M15" s="130"/>
      <c r="N15" s="103"/>
      <c r="O15" s="103"/>
      <c r="P15" s="103"/>
      <c r="Q15" s="103"/>
      <c r="R15" s="107"/>
      <c r="S15" s="530"/>
      <c r="T15" s="456"/>
      <c r="U15" s="468"/>
      <c r="V15" s="509"/>
    </row>
    <row r="16" spans="1:278">
      <c r="A16" s="473"/>
      <c r="B16" s="468"/>
      <c r="C16" s="123">
        <f>'5- Identificación de Riesgos'!D16</f>
        <v>0</v>
      </c>
      <c r="D16" s="113"/>
      <c r="E16" s="111"/>
      <c r="F16" s="103"/>
      <c r="G16" s="103"/>
      <c r="H16" s="103"/>
      <c r="I16" s="103"/>
      <c r="J16" s="107"/>
      <c r="K16" s="530"/>
      <c r="L16" s="103">
        <f>'5- Identificación de Riesgos'!I16</f>
        <v>0</v>
      </c>
      <c r="M16" s="130"/>
      <c r="N16" s="103"/>
      <c r="O16" s="103"/>
      <c r="P16" s="103"/>
      <c r="Q16" s="103"/>
      <c r="R16" s="107"/>
      <c r="S16" s="530"/>
      <c r="T16" s="456"/>
      <c r="U16" s="468"/>
      <c r="V16" s="509"/>
    </row>
    <row r="17" spans="1:22">
      <c r="A17" s="473"/>
      <c r="B17" s="468"/>
      <c r="C17" s="123">
        <f>'5- Identificación de Riesgos'!D17</f>
        <v>0</v>
      </c>
      <c r="D17" s="113"/>
      <c r="E17" s="111"/>
      <c r="F17" s="103"/>
      <c r="G17" s="103"/>
      <c r="H17" s="103"/>
      <c r="I17" s="103"/>
      <c r="J17" s="107"/>
      <c r="K17" s="530"/>
      <c r="L17" s="103">
        <f>'5- Identificación de Riesgos'!I17</f>
        <v>0</v>
      </c>
      <c r="M17" s="130"/>
      <c r="N17" s="103"/>
      <c r="O17" s="103"/>
      <c r="P17" s="103"/>
      <c r="Q17" s="103"/>
      <c r="R17" s="107"/>
      <c r="S17" s="530"/>
      <c r="T17" s="456"/>
      <c r="U17" s="468"/>
      <c r="V17" s="509"/>
    </row>
    <row r="18" spans="1:22">
      <c r="A18" s="473"/>
      <c r="B18" s="468"/>
      <c r="C18" s="123">
        <f>'5- Identificación de Riesgos'!D18</f>
        <v>0</v>
      </c>
      <c r="D18" s="113"/>
      <c r="E18" s="111"/>
      <c r="F18" s="103"/>
      <c r="G18" s="103"/>
      <c r="H18" s="103"/>
      <c r="I18" s="103"/>
      <c r="J18" s="107"/>
      <c r="K18" s="530"/>
      <c r="L18" s="103">
        <f>'5- Identificación de Riesgos'!I18</f>
        <v>0</v>
      </c>
      <c r="M18" s="130"/>
      <c r="N18" s="103"/>
      <c r="O18" s="103"/>
      <c r="P18" s="103"/>
      <c r="Q18" s="103"/>
      <c r="R18" s="107"/>
      <c r="S18" s="530"/>
      <c r="T18" s="456"/>
      <c r="U18" s="468"/>
      <c r="V18" s="509"/>
    </row>
    <row r="19" spans="1:22" ht="15.75" thickBot="1">
      <c r="A19" s="474"/>
      <c r="B19" s="469"/>
      <c r="C19" s="123">
        <f>'5- Identificación de Riesgos'!D19</f>
        <v>0</v>
      </c>
      <c r="D19" s="114"/>
      <c r="E19" s="125"/>
      <c r="F19" s="104"/>
      <c r="G19" s="104"/>
      <c r="H19" s="104"/>
      <c r="I19" s="104"/>
      <c r="J19" s="108"/>
      <c r="K19" s="531"/>
      <c r="L19" s="104">
        <f>'5- Identificación de Riesgos'!I19</f>
        <v>0</v>
      </c>
      <c r="M19" s="131"/>
      <c r="N19" s="104"/>
      <c r="O19" s="104"/>
      <c r="P19" s="104"/>
      <c r="Q19" s="104"/>
      <c r="R19" s="108"/>
      <c r="S19" s="531"/>
      <c r="T19" s="457"/>
      <c r="U19" s="469"/>
      <c r="V19" s="510"/>
    </row>
    <row r="20" spans="1:22" ht="51">
      <c r="A20" s="472">
        <f>'5- Identificación de Riesgos'!A20</f>
        <v>2</v>
      </c>
      <c r="B20" s="467" t="str">
        <f>'5- Identificación de Riesgos'!B20</f>
        <v>Incumplimiento Plan Trabajo de SG-SST</v>
      </c>
      <c r="C20" s="122" t="str">
        <f>'5- Identificación de Riesgos'!D20</f>
        <v>1. Falta de recursos técnicos y financieros para la implementación del SG-SST.</v>
      </c>
      <c r="D20" s="117"/>
      <c r="E20" s="110" t="s">
        <v>333</v>
      </c>
      <c r="F20" s="102" t="s">
        <v>329</v>
      </c>
      <c r="G20" s="102" t="s">
        <v>326</v>
      </c>
      <c r="H20" s="102" t="s">
        <v>329</v>
      </c>
      <c r="I20" s="102" t="s">
        <v>326</v>
      </c>
      <c r="J20" s="109">
        <f t="shared" si="0"/>
        <v>0.5</v>
      </c>
      <c r="K20" s="529">
        <f>AVERAGE(J20:J29)</f>
        <v>0.66666666666666663</v>
      </c>
      <c r="L20" s="102" t="str">
        <f>'5- Identificación de Riesgos'!I20</f>
        <v>Afectación Económica</v>
      </c>
      <c r="M20" s="110" t="s">
        <v>327</v>
      </c>
      <c r="N20" s="102" t="s">
        <v>326</v>
      </c>
      <c r="O20" s="102" t="s">
        <v>326</v>
      </c>
      <c r="P20" s="102" t="s">
        <v>326</v>
      </c>
      <c r="Q20" s="102" t="s">
        <v>326</v>
      </c>
      <c r="R20" s="109">
        <f t="shared" si="1"/>
        <v>1</v>
      </c>
      <c r="S20" s="529">
        <f t="shared" ref="S20" si="2">AVERAGE(R20:R29)</f>
        <v>0.70000000000000007</v>
      </c>
      <c r="T20" s="455"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467"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Menor - 2</v>
      </c>
      <c r="V20" s="508" t="str">
        <f>CONCATENATE(VLOOKUP((LEFT(T20,LEN(T20)-4)&amp;LEFT(U20,LEN(U20)-4)),'9- Matriz de Calor '!$D$18:$E$42,2,0)," - ",RIGHT(T20,1)*RIGHT(U20,1))</f>
        <v>Bajo - 2</v>
      </c>
    </row>
    <row r="21" spans="1:22" ht="60">
      <c r="A21" s="473"/>
      <c r="B21" s="468"/>
      <c r="C21" s="123" t="str">
        <f>'5- Identificación de Riesgos'!D21</f>
        <v>2. Falta de seguimiento y control a la ejecución del plan anual SST.</v>
      </c>
      <c r="D21" s="113"/>
      <c r="E21" s="111" t="s">
        <v>334</v>
      </c>
      <c r="F21" s="103" t="s">
        <v>326</v>
      </c>
      <c r="G21" s="103" t="s">
        <v>326</v>
      </c>
      <c r="H21" s="103" t="s">
        <v>326</v>
      </c>
      <c r="I21" s="103" t="s">
        <v>326</v>
      </c>
      <c r="J21" s="107">
        <f t="shared" si="0"/>
        <v>1</v>
      </c>
      <c r="K21" s="530"/>
      <c r="L21" s="103" t="str">
        <f>'5- Identificación de Riesgos'!I21</f>
        <v>Afectación de reputacion,imagén,  credibilidad, satisfacción de usuarios y PI</v>
      </c>
      <c r="M21" s="177" t="s">
        <v>330</v>
      </c>
      <c r="N21" s="103" t="s">
        <v>329</v>
      </c>
      <c r="O21" s="103" t="s">
        <v>329</v>
      </c>
      <c r="P21" s="103" t="s">
        <v>326</v>
      </c>
      <c r="Q21" s="103" t="s">
        <v>326</v>
      </c>
      <c r="R21" s="107">
        <f t="shared" si="1"/>
        <v>0.35</v>
      </c>
      <c r="S21" s="530"/>
      <c r="T21" s="456"/>
      <c r="U21" s="468"/>
      <c r="V21" s="509"/>
    </row>
    <row r="22" spans="1:22" ht="45">
      <c r="A22" s="473"/>
      <c r="B22" s="468"/>
      <c r="C22" s="123" t="str">
        <f>'5- Identificación de Riesgos'!D22</f>
        <v>3. Perfil inadecuado para el cargo o alta rotación de servidores judiciales con rol y responsabilidades del SG-SST.</v>
      </c>
      <c r="D22" s="113"/>
      <c r="E22" s="111" t="s">
        <v>335</v>
      </c>
      <c r="F22" s="103" t="s">
        <v>329</v>
      </c>
      <c r="G22" s="103" t="s">
        <v>329</v>
      </c>
      <c r="H22" s="103" t="s">
        <v>329</v>
      </c>
      <c r="I22" s="103" t="s">
        <v>326</v>
      </c>
      <c r="J22" s="107"/>
      <c r="K22" s="530"/>
      <c r="L22" s="103" t="str">
        <f>'5- Identificación de Riesgos'!I22</f>
        <v>Incumplimiento de las metas establecidas</v>
      </c>
      <c r="M22" s="111" t="s">
        <v>332</v>
      </c>
      <c r="N22" s="105" t="s">
        <v>326</v>
      </c>
      <c r="O22" s="105" t="s">
        <v>326</v>
      </c>
      <c r="P22" s="105" t="s">
        <v>329</v>
      </c>
      <c r="Q22" s="105" t="s">
        <v>326</v>
      </c>
      <c r="R22" s="107">
        <f t="shared" si="1"/>
        <v>0.75</v>
      </c>
      <c r="S22" s="530"/>
      <c r="T22" s="456"/>
      <c r="U22" s="468"/>
      <c r="V22" s="509"/>
    </row>
    <row r="23" spans="1:22" ht="30">
      <c r="A23" s="473"/>
      <c r="B23" s="468"/>
      <c r="C23" s="123" t="str">
        <f>'5- Identificación de Riesgos'!D23</f>
        <v>4. Baja participación e interés de los grupos del apoyo del SG-SST.</v>
      </c>
      <c r="D23" s="113"/>
      <c r="E23" s="111" t="s">
        <v>336</v>
      </c>
      <c r="F23" s="103" t="s">
        <v>329</v>
      </c>
      <c r="G23" s="103" t="s">
        <v>326</v>
      </c>
      <c r="H23" s="103" t="s">
        <v>329</v>
      </c>
      <c r="I23" s="103" t="s">
        <v>326</v>
      </c>
      <c r="J23" s="107">
        <f t="shared" si="0"/>
        <v>0.5</v>
      </c>
      <c r="K23" s="530"/>
      <c r="L23" s="103">
        <f>'5- Identificación de Riesgos'!I23</f>
        <v>0</v>
      </c>
      <c r="M23" s="130"/>
      <c r="N23" s="103"/>
      <c r="O23" s="103"/>
      <c r="P23" s="103"/>
      <c r="Q23" s="103"/>
      <c r="R23" s="107"/>
      <c r="S23" s="530"/>
      <c r="T23" s="456"/>
      <c r="U23" s="468"/>
      <c r="V23" s="509"/>
    </row>
    <row r="24" spans="1:22">
      <c r="A24" s="473"/>
      <c r="B24" s="468"/>
      <c r="C24" s="123">
        <f>'5- Identificación de Riesgos'!D24</f>
        <v>0</v>
      </c>
      <c r="D24" s="113"/>
      <c r="E24" s="113"/>
      <c r="F24" s="103"/>
      <c r="G24" s="103"/>
      <c r="H24" s="103"/>
      <c r="I24" s="103"/>
      <c r="J24" s="107"/>
      <c r="K24" s="530"/>
      <c r="L24" s="103">
        <f>'5- Identificación de Riesgos'!I24</f>
        <v>0</v>
      </c>
      <c r="M24" s="130"/>
      <c r="N24" s="103"/>
      <c r="O24" s="103"/>
      <c r="P24" s="103"/>
      <c r="Q24" s="103"/>
      <c r="R24" s="107"/>
      <c r="S24" s="530"/>
      <c r="T24" s="456"/>
      <c r="U24" s="468"/>
      <c r="V24" s="509"/>
    </row>
    <row r="25" spans="1:22">
      <c r="A25" s="473"/>
      <c r="B25" s="468"/>
      <c r="C25" s="123">
        <f>'5- Identificación de Riesgos'!D25</f>
        <v>0</v>
      </c>
      <c r="D25" s="113"/>
      <c r="E25" s="111"/>
      <c r="F25" s="103"/>
      <c r="G25" s="103"/>
      <c r="H25" s="103"/>
      <c r="I25" s="103"/>
      <c r="J25" s="107"/>
      <c r="K25" s="530"/>
      <c r="L25" s="103">
        <f>'5- Identificación de Riesgos'!I25</f>
        <v>0</v>
      </c>
      <c r="M25" s="130"/>
      <c r="N25" s="103"/>
      <c r="O25" s="103"/>
      <c r="P25" s="103"/>
      <c r="Q25" s="103"/>
      <c r="R25" s="107"/>
      <c r="S25" s="530"/>
      <c r="T25" s="456"/>
      <c r="U25" s="468"/>
      <c r="V25" s="509"/>
    </row>
    <row r="26" spans="1:22">
      <c r="A26" s="473"/>
      <c r="B26" s="468"/>
      <c r="C26" s="123">
        <f>'5- Identificación de Riesgos'!D26</f>
        <v>0</v>
      </c>
      <c r="D26" s="113"/>
      <c r="E26" s="111"/>
      <c r="F26" s="103"/>
      <c r="G26" s="103"/>
      <c r="H26" s="103"/>
      <c r="I26" s="103"/>
      <c r="J26" s="107"/>
      <c r="K26" s="530"/>
      <c r="L26" s="103">
        <f>'5- Identificación de Riesgos'!I26</f>
        <v>0</v>
      </c>
      <c r="M26" s="130"/>
      <c r="N26" s="103"/>
      <c r="O26" s="103"/>
      <c r="P26" s="103"/>
      <c r="Q26" s="103"/>
      <c r="R26" s="107"/>
      <c r="S26" s="530"/>
      <c r="T26" s="456"/>
      <c r="U26" s="468"/>
      <c r="V26" s="509"/>
    </row>
    <row r="27" spans="1:22">
      <c r="A27" s="473"/>
      <c r="B27" s="468"/>
      <c r="C27" s="123">
        <f>'5- Identificación de Riesgos'!D27</f>
        <v>0</v>
      </c>
      <c r="D27" s="113"/>
      <c r="E27" s="111"/>
      <c r="F27" s="103"/>
      <c r="G27" s="103"/>
      <c r="H27" s="103"/>
      <c r="I27" s="103"/>
      <c r="J27" s="107"/>
      <c r="K27" s="530"/>
      <c r="L27" s="103">
        <f>'5- Identificación de Riesgos'!I27</f>
        <v>0</v>
      </c>
      <c r="M27" s="130"/>
      <c r="N27" s="103"/>
      <c r="O27" s="103"/>
      <c r="P27" s="103"/>
      <c r="Q27" s="103"/>
      <c r="R27" s="107"/>
      <c r="S27" s="530"/>
      <c r="T27" s="456"/>
      <c r="U27" s="468"/>
      <c r="V27" s="509"/>
    </row>
    <row r="28" spans="1:22">
      <c r="A28" s="473"/>
      <c r="B28" s="468"/>
      <c r="C28" s="123">
        <f>'5- Identificación de Riesgos'!D28</f>
        <v>0</v>
      </c>
      <c r="D28" s="113"/>
      <c r="E28" s="111"/>
      <c r="F28" s="103"/>
      <c r="G28" s="103"/>
      <c r="H28" s="103"/>
      <c r="I28" s="103"/>
      <c r="J28" s="107"/>
      <c r="K28" s="530"/>
      <c r="L28" s="103">
        <f>'5- Identificación de Riesgos'!I28</f>
        <v>0</v>
      </c>
      <c r="M28" s="130"/>
      <c r="N28" s="103"/>
      <c r="O28" s="103"/>
      <c r="P28" s="103"/>
      <c r="Q28" s="103"/>
      <c r="R28" s="107"/>
      <c r="S28" s="530"/>
      <c r="T28" s="456"/>
      <c r="U28" s="468"/>
      <c r="V28" s="509"/>
    </row>
    <row r="29" spans="1:22" ht="15.75" thickBot="1">
      <c r="A29" s="474"/>
      <c r="B29" s="469"/>
      <c r="C29" s="124">
        <f>'5- Identificación de Riesgos'!D29</f>
        <v>0</v>
      </c>
      <c r="D29" s="114"/>
      <c r="E29" s="126"/>
      <c r="F29" s="104"/>
      <c r="G29" s="104"/>
      <c r="H29" s="104"/>
      <c r="I29" s="104"/>
      <c r="J29" s="108"/>
      <c r="K29" s="531"/>
      <c r="L29" s="104">
        <f>'5- Identificación de Riesgos'!I29</f>
        <v>0</v>
      </c>
      <c r="M29" s="131"/>
      <c r="N29" s="104"/>
      <c r="O29" s="104"/>
      <c r="P29" s="104"/>
      <c r="Q29" s="104"/>
      <c r="R29" s="108"/>
      <c r="S29" s="531"/>
      <c r="T29" s="457"/>
      <c r="U29" s="469"/>
      <c r="V29" s="510"/>
    </row>
    <row r="30" spans="1:22" ht="76.5">
      <c r="A30" s="472">
        <f>'5- Identificación de Riesgos'!A30</f>
        <v>3</v>
      </c>
      <c r="B30" s="467" t="str">
        <f>'5- Identificación de Riesgos'!B30</f>
        <v xml:space="preserve">Aumento de Accidentes de trabajo y enfermedades laborales o salud pública </v>
      </c>
      <c r="C30" s="122" t="str">
        <f>'5- Identificación de Riesgos'!D30</f>
        <v xml:space="preserve">1.  Ocurrencia de accidentes  y enfermedades laborales por causa u ocacion del trabajo 
</v>
      </c>
      <c r="D30" s="117"/>
      <c r="E30" s="110" t="s">
        <v>337</v>
      </c>
      <c r="F30" s="102" t="s">
        <v>326</v>
      </c>
      <c r="G30" s="102" t="s">
        <v>326</v>
      </c>
      <c r="H30" s="102" t="s">
        <v>326</v>
      </c>
      <c r="I30" s="102" t="s">
        <v>326</v>
      </c>
      <c r="J30" s="109">
        <f t="shared" ref="J30:J82" si="3">COUNTIF(F30:I30,"SI")/4</f>
        <v>1</v>
      </c>
      <c r="K30" s="529">
        <f>AVERAGE(J30:J39)</f>
        <v>0.875</v>
      </c>
      <c r="L30" s="102" t="str">
        <f>'5- Identificación de Riesgos'!I30</f>
        <v>Afectación Económica</v>
      </c>
      <c r="M30" s="110" t="s">
        <v>338</v>
      </c>
      <c r="N30" s="102" t="s">
        <v>326</v>
      </c>
      <c r="O30" s="102" t="s">
        <v>326</v>
      </c>
      <c r="P30" s="102" t="s">
        <v>326</v>
      </c>
      <c r="Q30" s="102" t="s">
        <v>326</v>
      </c>
      <c r="R30" s="109">
        <f t="shared" ref="R30:R71" si="4">SUM(COUNTIF(N30,"SI")*25%,COUNTIF(O30,"SI")*40%,COUNTIF(P30,"SI")*25%,COUNTIF(Q30,"SI")*10%)</f>
        <v>1</v>
      </c>
      <c r="S30" s="529">
        <f t="shared" ref="S30" si="5">AVERAGE(R30:R39)</f>
        <v>0.83333333333333337</v>
      </c>
      <c r="T30" s="455"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Muy Baja - 1</v>
      </c>
      <c r="U30" s="467"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Menor - 2</v>
      </c>
      <c r="V30" s="508" t="str">
        <f>CONCATENATE(VLOOKUP((LEFT(T30,LEN(T30)-4)&amp;LEFT(U30,LEN(U30)-4)),'9- Matriz de Calor '!$D$18:$E$42,2,0)," - ",RIGHT(T30,1)*RIGHT(U30,1))</f>
        <v>Bajo - 2</v>
      </c>
    </row>
    <row r="31" spans="1:22" ht="60">
      <c r="A31" s="473"/>
      <c r="B31" s="468"/>
      <c r="C31" s="123" t="str">
        <f>'5- Identificación de Riesgos'!D31</f>
        <v xml:space="preserve">2. Contagio de enfermedades en los espacios de trabajo </v>
      </c>
      <c r="D31" s="113"/>
      <c r="E31" s="111" t="s">
        <v>339</v>
      </c>
      <c r="F31" s="103" t="s">
        <v>326</v>
      </c>
      <c r="G31" s="103" t="s">
        <v>326</v>
      </c>
      <c r="H31" s="103" t="s">
        <v>329</v>
      </c>
      <c r="I31" s="103" t="s">
        <v>326</v>
      </c>
      <c r="J31" s="107">
        <f t="shared" si="3"/>
        <v>0.75</v>
      </c>
      <c r="K31" s="530"/>
      <c r="L31" s="103" t="str">
        <f>'5- Identificación de Riesgos'!I31</f>
        <v>Afectación de reputacion,imagén,  credibilidad, satisfacción de usuarios y PI</v>
      </c>
      <c r="M31" s="177" t="s">
        <v>330</v>
      </c>
      <c r="N31" s="103" t="s">
        <v>329</v>
      </c>
      <c r="O31" s="103" t="s">
        <v>326</v>
      </c>
      <c r="P31" s="103" t="s">
        <v>326</v>
      </c>
      <c r="Q31" s="103" t="s">
        <v>326</v>
      </c>
      <c r="R31" s="107">
        <f t="shared" si="4"/>
        <v>0.75</v>
      </c>
      <c r="S31" s="530"/>
      <c r="T31" s="456"/>
      <c r="U31" s="468"/>
      <c r="V31" s="509"/>
    </row>
    <row r="32" spans="1:22" ht="30">
      <c r="A32" s="473"/>
      <c r="B32" s="468"/>
      <c r="C32" s="123">
        <f>'5- Identificación de Riesgos'!D32</f>
        <v>0</v>
      </c>
      <c r="D32" s="113"/>
      <c r="E32" s="111"/>
      <c r="F32" s="103"/>
      <c r="G32" s="103"/>
      <c r="H32" s="103"/>
      <c r="I32" s="103"/>
      <c r="J32" s="107"/>
      <c r="K32" s="530"/>
      <c r="L32" s="103" t="str">
        <f>'5- Identificación de Riesgos'!I32</f>
        <v>Incumplimiento de las metas establecidas</v>
      </c>
      <c r="M32" s="111" t="s">
        <v>332</v>
      </c>
      <c r="N32" s="105" t="s">
        <v>326</v>
      </c>
      <c r="O32" s="105" t="s">
        <v>326</v>
      </c>
      <c r="P32" s="105" t="s">
        <v>329</v>
      </c>
      <c r="Q32" s="105" t="s">
        <v>326</v>
      </c>
      <c r="R32" s="107">
        <f t="shared" si="4"/>
        <v>0.75</v>
      </c>
      <c r="S32" s="530"/>
      <c r="T32" s="456"/>
      <c r="U32" s="468"/>
      <c r="V32" s="509"/>
    </row>
    <row r="33" spans="1:22">
      <c r="A33" s="473"/>
      <c r="B33" s="468"/>
      <c r="C33" s="123">
        <f>'5- Identificación de Riesgos'!D33</f>
        <v>0</v>
      </c>
      <c r="D33" s="113"/>
      <c r="E33" s="111"/>
      <c r="F33" s="103"/>
      <c r="G33" s="103"/>
      <c r="H33" s="103"/>
      <c r="I33" s="103"/>
      <c r="J33" s="107"/>
      <c r="K33" s="530"/>
      <c r="L33" s="103">
        <f>'5- Identificación de Riesgos'!I33</f>
        <v>0</v>
      </c>
      <c r="M33" s="130"/>
      <c r="N33" s="103"/>
      <c r="O33" s="103"/>
      <c r="P33" s="103"/>
      <c r="Q33" s="103"/>
      <c r="R33" s="107"/>
      <c r="S33" s="530"/>
      <c r="T33" s="456"/>
      <c r="U33" s="468"/>
      <c r="V33" s="509"/>
    </row>
    <row r="34" spans="1:22">
      <c r="A34" s="473"/>
      <c r="B34" s="468"/>
      <c r="C34" s="123">
        <f>'5- Identificación de Riesgos'!D34</f>
        <v>0</v>
      </c>
      <c r="D34" s="113"/>
      <c r="E34" s="113"/>
      <c r="F34" s="103"/>
      <c r="G34" s="103"/>
      <c r="H34" s="103"/>
      <c r="I34" s="103"/>
      <c r="J34" s="107"/>
      <c r="K34" s="530"/>
      <c r="L34" s="103">
        <f>'5- Identificación de Riesgos'!I34</f>
        <v>0</v>
      </c>
      <c r="M34" s="130"/>
      <c r="N34" s="103"/>
      <c r="O34" s="103"/>
      <c r="P34" s="103"/>
      <c r="Q34" s="103"/>
      <c r="R34" s="107"/>
      <c r="S34" s="530"/>
      <c r="T34" s="456"/>
      <c r="U34" s="468"/>
      <c r="V34" s="509"/>
    </row>
    <row r="35" spans="1:22">
      <c r="A35" s="473"/>
      <c r="B35" s="468"/>
      <c r="C35" s="123">
        <f>'5- Identificación de Riesgos'!D35</f>
        <v>0</v>
      </c>
      <c r="D35" s="113"/>
      <c r="E35" s="111"/>
      <c r="F35" s="103"/>
      <c r="G35" s="103"/>
      <c r="H35" s="103"/>
      <c r="I35" s="103"/>
      <c r="J35" s="107"/>
      <c r="K35" s="530"/>
      <c r="L35" s="103">
        <f>'5- Identificación de Riesgos'!I35</f>
        <v>0</v>
      </c>
      <c r="M35" s="130"/>
      <c r="N35" s="103"/>
      <c r="O35" s="103"/>
      <c r="P35" s="103"/>
      <c r="Q35" s="103"/>
      <c r="R35" s="107"/>
      <c r="S35" s="530"/>
      <c r="T35" s="456"/>
      <c r="U35" s="468"/>
      <c r="V35" s="509"/>
    </row>
    <row r="36" spans="1:22">
      <c r="A36" s="473"/>
      <c r="B36" s="468"/>
      <c r="C36" s="123">
        <f>'5- Identificación de Riesgos'!D36</f>
        <v>0</v>
      </c>
      <c r="D36" s="113"/>
      <c r="E36" s="111"/>
      <c r="F36" s="103"/>
      <c r="G36" s="103"/>
      <c r="H36" s="103"/>
      <c r="I36" s="103"/>
      <c r="J36" s="107"/>
      <c r="K36" s="530"/>
      <c r="L36" s="103">
        <f>'5- Identificación de Riesgos'!I36</f>
        <v>0</v>
      </c>
      <c r="M36" s="130"/>
      <c r="N36" s="103"/>
      <c r="O36" s="103"/>
      <c r="P36" s="103"/>
      <c r="Q36" s="103"/>
      <c r="R36" s="107"/>
      <c r="S36" s="530"/>
      <c r="T36" s="456"/>
      <c r="U36" s="468"/>
      <c r="V36" s="509"/>
    </row>
    <row r="37" spans="1:22">
      <c r="A37" s="473"/>
      <c r="B37" s="468"/>
      <c r="C37" s="123">
        <f>'5- Identificación de Riesgos'!D37</f>
        <v>0</v>
      </c>
      <c r="D37" s="113"/>
      <c r="E37" s="111"/>
      <c r="F37" s="103"/>
      <c r="G37" s="103"/>
      <c r="H37" s="103"/>
      <c r="I37" s="103"/>
      <c r="J37" s="107"/>
      <c r="K37" s="530"/>
      <c r="L37" s="103">
        <f>'5- Identificación de Riesgos'!I37</f>
        <v>0</v>
      </c>
      <c r="M37" s="130"/>
      <c r="N37" s="103"/>
      <c r="O37" s="103"/>
      <c r="P37" s="103"/>
      <c r="Q37" s="103"/>
      <c r="R37" s="107"/>
      <c r="S37" s="530"/>
      <c r="T37" s="456"/>
      <c r="U37" s="468"/>
      <c r="V37" s="509"/>
    </row>
    <row r="38" spans="1:22">
      <c r="A38" s="473"/>
      <c r="B38" s="468"/>
      <c r="C38" s="123">
        <f>'5- Identificación de Riesgos'!D38</f>
        <v>0</v>
      </c>
      <c r="D38" s="113"/>
      <c r="E38" s="111"/>
      <c r="F38" s="103"/>
      <c r="G38" s="103"/>
      <c r="H38" s="103"/>
      <c r="I38" s="103"/>
      <c r="J38" s="107"/>
      <c r="K38" s="530"/>
      <c r="L38" s="103">
        <f>'5- Identificación de Riesgos'!I38</f>
        <v>0</v>
      </c>
      <c r="M38" s="130"/>
      <c r="N38" s="103"/>
      <c r="O38" s="103"/>
      <c r="P38" s="103"/>
      <c r="Q38" s="103"/>
      <c r="R38" s="107"/>
      <c r="S38" s="530"/>
      <c r="T38" s="456"/>
      <c r="U38" s="468"/>
      <c r="V38" s="509"/>
    </row>
    <row r="39" spans="1:22">
      <c r="A39" s="474"/>
      <c r="B39" s="469"/>
      <c r="C39" s="124">
        <f>'5- Identificación de Riesgos'!D39</f>
        <v>0</v>
      </c>
      <c r="D39" s="114"/>
      <c r="E39" s="126"/>
      <c r="F39" s="104"/>
      <c r="G39" s="104"/>
      <c r="H39" s="104"/>
      <c r="I39" s="104"/>
      <c r="J39" s="108"/>
      <c r="K39" s="531"/>
      <c r="L39" s="104">
        <f>'5- Identificación de Riesgos'!I39</f>
        <v>0</v>
      </c>
      <c r="M39" s="131"/>
      <c r="N39" s="104"/>
      <c r="O39" s="104"/>
      <c r="P39" s="104"/>
      <c r="Q39" s="104"/>
      <c r="R39" s="108"/>
      <c r="S39" s="531"/>
      <c r="T39" s="457"/>
      <c r="U39" s="469"/>
      <c r="V39" s="510"/>
    </row>
    <row r="40" spans="1:22" ht="76.5" customHeight="1">
      <c r="A40" s="472">
        <f>'5- Identificación de Riesgos'!A40</f>
        <v>4</v>
      </c>
      <c r="B40" s="467" t="str">
        <f>'5- Identificación de Riesgos'!B40</f>
        <v>Incumplimiento en las afiliaciones al Sistema General de Seguridad Social</v>
      </c>
      <c r="C40" s="122" t="str">
        <f>'5- Identificación de Riesgos'!D40</f>
        <v>1. Falta de comunicación entre las areas de la entidad asociada a los nuevos ingresos de servidores</v>
      </c>
      <c r="D40" s="117"/>
      <c r="E40" s="110" t="s">
        <v>340</v>
      </c>
      <c r="F40" s="102" t="s">
        <v>326</v>
      </c>
      <c r="G40" s="102" t="s">
        <v>326</v>
      </c>
      <c r="H40" s="102" t="s">
        <v>326</v>
      </c>
      <c r="I40" s="102" t="s">
        <v>326</v>
      </c>
      <c r="J40" s="109">
        <f t="shared" ref="J40:J42" si="6">COUNTIF(F40:I40,"SI")/4</f>
        <v>1</v>
      </c>
      <c r="K40" s="529">
        <f>AVERAGE(J40:J49)</f>
        <v>1</v>
      </c>
      <c r="L40" s="102" t="str">
        <f>'5- Identificación de Riesgos'!I40</f>
        <v>Afectación Económica</v>
      </c>
      <c r="M40" s="110" t="s">
        <v>338</v>
      </c>
      <c r="N40" s="102" t="s">
        <v>326</v>
      </c>
      <c r="O40" s="102" t="s">
        <v>326</v>
      </c>
      <c r="P40" s="102" t="s">
        <v>326</v>
      </c>
      <c r="Q40" s="102" t="s">
        <v>326</v>
      </c>
      <c r="R40" s="109">
        <f t="shared" ref="R40:R42" si="7">SUM(COUNTIF(N40,"SI")*25%,COUNTIF(O40,"SI")*40%,COUNTIF(P40,"SI")*25%,COUNTIF(Q40,"SI")*10%)</f>
        <v>1</v>
      </c>
      <c r="S40" s="529">
        <f t="shared" ref="S40" si="8">AVERAGE(R40:R49)</f>
        <v>0.70000000000000007</v>
      </c>
      <c r="T40" s="532"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458"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Menor - 2</v>
      </c>
      <c r="V40" s="535" t="str">
        <f>CONCATENATE(VLOOKUP((LEFT(T40,LEN(T40)-4)&amp;LEFT(U40,LEN(U40)-4)),'9- Matriz de Calor '!$D$18:$E$42,2,0)," - ",RIGHT(T40,1)*RIGHT(U40,1))</f>
        <v>Bajo - 2</v>
      </c>
    </row>
    <row r="41" spans="1:22" ht="60" customHeight="1">
      <c r="A41" s="473"/>
      <c r="B41" s="468"/>
      <c r="C41" s="123" t="str">
        <f>'5- Identificación de Riesgos'!D41</f>
        <v>2. Alta carga laboral en el area de gestión humana</v>
      </c>
      <c r="D41" s="113"/>
      <c r="E41" s="111" t="s">
        <v>341</v>
      </c>
      <c r="F41" s="103" t="s">
        <v>329</v>
      </c>
      <c r="G41" s="103" t="s">
        <v>329</v>
      </c>
      <c r="H41" s="103" t="s">
        <v>329</v>
      </c>
      <c r="I41" s="103" t="s">
        <v>326</v>
      </c>
      <c r="J41" s="107"/>
      <c r="K41" s="530"/>
      <c r="L41" s="103" t="str">
        <f>'5- Identificación de Riesgos'!I41</f>
        <v>Afectación de reputacion,imagén,  credibilidad, satisfacción de usuarios y PI</v>
      </c>
      <c r="M41" s="177" t="s">
        <v>330</v>
      </c>
      <c r="N41" s="103" t="s">
        <v>329</v>
      </c>
      <c r="O41" s="103" t="s">
        <v>329</v>
      </c>
      <c r="P41" s="103" t="s">
        <v>326</v>
      </c>
      <c r="Q41" s="103" t="s">
        <v>326</v>
      </c>
      <c r="R41" s="107">
        <f t="shared" si="7"/>
        <v>0.35</v>
      </c>
      <c r="S41" s="530"/>
      <c r="T41" s="533"/>
      <c r="U41" s="459"/>
      <c r="V41" s="536"/>
    </row>
    <row r="42" spans="1:22" ht="51" customHeight="1">
      <c r="A42" s="473"/>
      <c r="B42" s="468"/>
      <c r="C42" s="123" t="str">
        <f>'5- Identificación de Riesgos'!D42</f>
        <v>3. Falta de información por parte de los nominadores</v>
      </c>
      <c r="D42" s="113"/>
      <c r="E42" s="111" t="s">
        <v>342</v>
      </c>
      <c r="F42" s="103" t="s">
        <v>326</v>
      </c>
      <c r="G42" s="103" t="s">
        <v>326</v>
      </c>
      <c r="H42" s="103" t="s">
        <v>326</v>
      </c>
      <c r="I42" s="103" t="s">
        <v>326</v>
      </c>
      <c r="J42" s="107">
        <f t="shared" si="6"/>
        <v>1</v>
      </c>
      <c r="K42" s="530"/>
      <c r="L42" s="103" t="str">
        <f>'5- Identificación de Riesgos'!I42</f>
        <v>Incumplimiento de las metas establecidas</v>
      </c>
      <c r="M42" s="111" t="s">
        <v>332</v>
      </c>
      <c r="N42" s="105" t="s">
        <v>326</v>
      </c>
      <c r="O42" s="105" t="s">
        <v>326</v>
      </c>
      <c r="P42" s="105" t="s">
        <v>329</v>
      </c>
      <c r="Q42" s="105" t="s">
        <v>326</v>
      </c>
      <c r="R42" s="107">
        <f t="shared" si="7"/>
        <v>0.75</v>
      </c>
      <c r="S42" s="530"/>
      <c r="T42" s="533"/>
      <c r="U42" s="459"/>
      <c r="V42" s="536"/>
    </row>
    <row r="43" spans="1:22">
      <c r="A43" s="473"/>
      <c r="B43" s="468"/>
      <c r="C43" s="123">
        <f>'5- Identificación de Riesgos'!D43</f>
        <v>0</v>
      </c>
      <c r="D43" s="113"/>
      <c r="E43" s="111"/>
      <c r="F43" s="103"/>
      <c r="G43" s="103"/>
      <c r="H43" s="103"/>
      <c r="I43" s="103"/>
      <c r="J43" s="107"/>
      <c r="K43" s="530"/>
      <c r="L43" s="103">
        <f>'5- Identificación de Riesgos'!I43</f>
        <v>0</v>
      </c>
      <c r="M43" s="130"/>
      <c r="N43" s="103"/>
      <c r="O43" s="103"/>
      <c r="P43" s="103"/>
      <c r="Q43" s="103"/>
      <c r="R43" s="107"/>
      <c r="S43" s="530"/>
      <c r="T43" s="533"/>
      <c r="U43" s="459"/>
      <c r="V43" s="536"/>
    </row>
    <row r="44" spans="1:22">
      <c r="A44" s="473"/>
      <c r="B44" s="468"/>
      <c r="C44" s="123">
        <f>'5- Identificación de Riesgos'!D44</f>
        <v>0</v>
      </c>
      <c r="D44" s="113"/>
      <c r="E44" s="113"/>
      <c r="F44" s="103"/>
      <c r="G44" s="103"/>
      <c r="H44" s="103"/>
      <c r="I44" s="103"/>
      <c r="J44" s="107"/>
      <c r="K44" s="530"/>
      <c r="L44" s="103">
        <f>'5- Identificación de Riesgos'!I44</f>
        <v>0</v>
      </c>
      <c r="M44" s="130"/>
      <c r="N44" s="103"/>
      <c r="O44" s="103"/>
      <c r="P44" s="103"/>
      <c r="Q44" s="103"/>
      <c r="R44" s="107"/>
      <c r="S44" s="530"/>
      <c r="T44" s="533"/>
      <c r="U44" s="459"/>
      <c r="V44" s="536"/>
    </row>
    <row r="45" spans="1:22">
      <c r="A45" s="473"/>
      <c r="B45" s="468"/>
      <c r="C45" s="123">
        <f>'5- Identificación de Riesgos'!D45</f>
        <v>0</v>
      </c>
      <c r="D45" s="113"/>
      <c r="E45" s="111"/>
      <c r="F45" s="103"/>
      <c r="G45" s="103"/>
      <c r="H45" s="103"/>
      <c r="I45" s="103"/>
      <c r="J45" s="107"/>
      <c r="K45" s="530"/>
      <c r="L45" s="103">
        <f>'5- Identificación de Riesgos'!I45</f>
        <v>0</v>
      </c>
      <c r="M45" s="130"/>
      <c r="N45" s="103"/>
      <c r="O45" s="103"/>
      <c r="P45" s="103"/>
      <c r="Q45" s="103"/>
      <c r="R45" s="107"/>
      <c r="S45" s="530"/>
      <c r="T45" s="533"/>
      <c r="U45" s="459"/>
      <c r="V45" s="536"/>
    </row>
    <row r="46" spans="1:22">
      <c r="A46" s="473"/>
      <c r="B46" s="468"/>
      <c r="C46" s="123">
        <f>'5- Identificación de Riesgos'!D46</f>
        <v>0</v>
      </c>
      <c r="D46" s="113"/>
      <c r="E46" s="111"/>
      <c r="F46" s="103"/>
      <c r="G46" s="103"/>
      <c r="H46" s="103"/>
      <c r="I46" s="103"/>
      <c r="J46" s="107"/>
      <c r="K46" s="530"/>
      <c r="L46" s="103">
        <f>'5- Identificación de Riesgos'!I46</f>
        <v>0</v>
      </c>
      <c r="M46" s="130"/>
      <c r="N46" s="103"/>
      <c r="O46" s="103"/>
      <c r="P46" s="103"/>
      <c r="Q46" s="103"/>
      <c r="R46" s="107"/>
      <c r="S46" s="530"/>
      <c r="T46" s="533"/>
      <c r="U46" s="459"/>
      <c r="V46" s="536"/>
    </row>
    <row r="47" spans="1:22">
      <c r="A47" s="473"/>
      <c r="B47" s="468"/>
      <c r="C47" s="123">
        <f>'5- Identificación de Riesgos'!D47</f>
        <v>0</v>
      </c>
      <c r="D47" s="113"/>
      <c r="E47" s="111"/>
      <c r="F47" s="103"/>
      <c r="G47" s="103"/>
      <c r="H47" s="103"/>
      <c r="I47" s="103"/>
      <c r="J47" s="107"/>
      <c r="K47" s="530"/>
      <c r="L47" s="103">
        <f>'5- Identificación de Riesgos'!I47</f>
        <v>0</v>
      </c>
      <c r="M47" s="130"/>
      <c r="N47" s="103"/>
      <c r="O47" s="103"/>
      <c r="P47" s="103"/>
      <c r="Q47" s="103"/>
      <c r="R47" s="107"/>
      <c r="S47" s="530"/>
      <c r="T47" s="533"/>
      <c r="U47" s="459"/>
      <c r="V47" s="536"/>
    </row>
    <row r="48" spans="1:22">
      <c r="A48" s="473"/>
      <c r="B48" s="468"/>
      <c r="C48" s="123">
        <f>'5- Identificación de Riesgos'!D48</f>
        <v>0</v>
      </c>
      <c r="D48" s="113"/>
      <c r="E48" s="111"/>
      <c r="F48" s="103"/>
      <c r="G48" s="103"/>
      <c r="H48" s="103"/>
      <c r="I48" s="103"/>
      <c r="J48" s="107"/>
      <c r="K48" s="530"/>
      <c r="L48" s="103">
        <f>'5- Identificación de Riesgos'!I48</f>
        <v>0</v>
      </c>
      <c r="M48" s="130"/>
      <c r="N48" s="103"/>
      <c r="O48" s="103"/>
      <c r="P48" s="103"/>
      <c r="Q48" s="103"/>
      <c r="R48" s="107"/>
      <c r="S48" s="530"/>
      <c r="T48" s="533"/>
      <c r="U48" s="459"/>
      <c r="V48" s="536"/>
    </row>
    <row r="49" spans="1:22">
      <c r="A49" s="474"/>
      <c r="B49" s="469"/>
      <c r="C49" s="124">
        <f>'5- Identificación de Riesgos'!D49</f>
        <v>0</v>
      </c>
      <c r="D49" s="114"/>
      <c r="E49" s="126"/>
      <c r="F49" s="104"/>
      <c r="G49" s="104"/>
      <c r="H49" s="104"/>
      <c r="I49" s="104"/>
      <c r="J49" s="108"/>
      <c r="K49" s="531"/>
      <c r="L49" s="104">
        <f>'5- Identificación de Riesgos'!I49</f>
        <v>0</v>
      </c>
      <c r="M49" s="131"/>
      <c r="N49" s="104"/>
      <c r="O49" s="104"/>
      <c r="P49" s="104"/>
      <c r="Q49" s="104"/>
      <c r="R49" s="108"/>
      <c r="S49" s="531"/>
      <c r="T49" s="534"/>
      <c r="U49" s="460"/>
      <c r="V49" s="537"/>
    </row>
    <row r="50" spans="1:22" ht="409.5">
      <c r="A50" s="472">
        <v>5</v>
      </c>
      <c r="B50" s="467" t="s">
        <v>284</v>
      </c>
      <c r="C50" s="124" t="str">
        <f>'5- Identificación de Riesgos'!D50</f>
        <v>1.Insuficientes programas de capacitación para la toma de conciencia debido al desconocimiento de la ley anti soborno (ISO 37001:2016), Plan Anticorrupción y  de los  valores y principios propios de la entidad.</v>
      </c>
      <c r="D50" s="264" t="s">
        <v>343</v>
      </c>
      <c r="E50" s="263" t="s">
        <v>344</v>
      </c>
      <c r="F50" s="261" t="s">
        <v>329</v>
      </c>
      <c r="G50" s="261" t="s">
        <v>326</v>
      </c>
      <c r="H50" s="261" t="s">
        <v>329</v>
      </c>
      <c r="I50" s="261" t="s">
        <v>326</v>
      </c>
      <c r="J50" s="107">
        <f t="shared" ref="J50:J54" si="9">COUNTIF(F50:I50,"SI")/4</f>
        <v>0.5</v>
      </c>
      <c r="K50" s="529">
        <f>AVERAGE(J50:J59)</f>
        <v>0.6</v>
      </c>
      <c r="L50" s="104" t="str">
        <f>'5- Identificación de Riesgos'!I50</f>
        <v>Afectación de reputacion,imagén,  credibilidad, satisfacción de usuarios y PI</v>
      </c>
      <c r="M50" s="110" t="s">
        <v>330</v>
      </c>
      <c r="N50" s="102" t="s">
        <v>329</v>
      </c>
      <c r="O50" s="102" t="s">
        <v>329</v>
      </c>
      <c r="P50" s="102" t="s">
        <v>326</v>
      </c>
      <c r="Q50" s="102" t="s">
        <v>326</v>
      </c>
      <c r="R50" s="109">
        <f t="shared" ref="R50" si="10">SUM(COUNTIF(N50,"SI")*25%,COUNTIF(O50,"SI")*40%,COUNTIF(P50,"SI")*25%,COUNTIF(Q50,"SI")*10%)</f>
        <v>0.35</v>
      </c>
      <c r="S50" s="529">
        <f t="shared" ref="S50" si="11">AVERAGE(R50:R59)</f>
        <v>0.35</v>
      </c>
      <c r="T50" s="532"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458"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535" t="str">
        <f>CONCATENATE(VLOOKUP((LEFT(T50,LEN(T50)-4)&amp;LEFT(U50,LEN(U50)-4)),'9- Matriz de Calor '!$D$18:$E$42,2,0)," - ",RIGHT(T50,1)*RIGHT(U50,1))</f>
        <v>Alto  - 4</v>
      </c>
    </row>
    <row r="51" spans="1:22" ht="409.5">
      <c r="A51" s="473"/>
      <c r="B51" s="468"/>
      <c r="C51" s="124" t="str">
        <f>'5- Identificación de Riesgos'!D51</f>
        <v xml:space="preserve">2. Desconocimiento del Código de Ética y Buen Gobierno.    </v>
      </c>
      <c r="D51" s="264" t="s">
        <v>345</v>
      </c>
      <c r="E51" s="263" t="s">
        <v>345</v>
      </c>
      <c r="F51" s="261" t="s">
        <v>326</v>
      </c>
      <c r="G51" s="261" t="s">
        <v>326</v>
      </c>
      <c r="H51" s="261" t="s">
        <v>329</v>
      </c>
      <c r="I51" s="261" t="s">
        <v>326</v>
      </c>
      <c r="J51" s="107">
        <f t="shared" si="9"/>
        <v>0.75</v>
      </c>
      <c r="K51" s="530"/>
      <c r="L51" s="104">
        <f>'5- Identificación de Riesgos'!I51</f>
        <v>0</v>
      </c>
      <c r="M51" s="131"/>
      <c r="N51" s="104"/>
      <c r="O51" s="104"/>
      <c r="P51" s="104"/>
      <c r="Q51" s="104"/>
      <c r="R51" s="108"/>
      <c r="S51" s="530"/>
      <c r="T51" s="533"/>
      <c r="U51" s="459"/>
      <c r="V51" s="536"/>
    </row>
    <row r="52" spans="1:22" ht="409.5">
      <c r="A52" s="473"/>
      <c r="B52" s="468"/>
      <c r="C52" s="124" t="str">
        <f>'5- Identificación de Riesgos'!D52</f>
        <v>3.Carencia de compromiso  y transparencia de los servidores judiciales con la Entidad.</v>
      </c>
      <c r="D52" s="264" t="s">
        <v>346</v>
      </c>
      <c r="E52" s="263" t="s">
        <v>346</v>
      </c>
      <c r="F52" s="261" t="s">
        <v>326</v>
      </c>
      <c r="G52" s="261" t="s">
        <v>329</v>
      </c>
      <c r="H52" s="261" t="s">
        <v>329</v>
      </c>
      <c r="I52" s="261" t="s">
        <v>326</v>
      </c>
      <c r="J52" s="109">
        <f t="shared" si="9"/>
        <v>0.5</v>
      </c>
      <c r="K52" s="530"/>
      <c r="L52" s="104">
        <f>'5- Identificación de Riesgos'!I52</f>
        <v>0</v>
      </c>
      <c r="M52" s="131"/>
      <c r="N52" s="104"/>
      <c r="O52" s="104"/>
      <c r="P52" s="104"/>
      <c r="Q52" s="104"/>
      <c r="R52" s="108"/>
      <c r="S52" s="530"/>
      <c r="T52" s="533"/>
      <c r="U52" s="459"/>
      <c r="V52" s="536"/>
    </row>
    <row r="53" spans="1:22" ht="409.5">
      <c r="A53" s="473"/>
      <c r="B53" s="468"/>
      <c r="C53" s="124" t="str">
        <f>'5- Identificación de Riesgos'!D53</f>
        <v>4.Deficiencia del control y seguimiento de la gestión ejercida por los servidores judiciales.</v>
      </c>
      <c r="D53" s="264" t="s">
        <v>347</v>
      </c>
      <c r="E53" s="263" t="s">
        <v>348</v>
      </c>
      <c r="F53" s="261" t="s">
        <v>326</v>
      </c>
      <c r="G53" s="261" t="s">
        <v>326</v>
      </c>
      <c r="H53" s="261" t="s">
        <v>329</v>
      </c>
      <c r="I53" s="261" t="s">
        <v>326</v>
      </c>
      <c r="J53" s="107">
        <f t="shared" si="9"/>
        <v>0.75</v>
      </c>
      <c r="K53" s="530"/>
      <c r="L53" s="104">
        <f>'5- Identificación de Riesgos'!I53</f>
        <v>0</v>
      </c>
      <c r="M53" s="131"/>
      <c r="N53" s="104"/>
      <c r="O53" s="104"/>
      <c r="P53" s="104"/>
      <c r="Q53" s="104"/>
      <c r="R53" s="108"/>
      <c r="S53" s="530"/>
      <c r="T53" s="533"/>
      <c r="U53" s="459"/>
      <c r="V53" s="536"/>
    </row>
    <row r="54" spans="1:22" ht="409.5">
      <c r="A54" s="473"/>
      <c r="B54" s="468"/>
      <c r="C54" s="124" t="str">
        <f>'5- Identificación de Riesgos'!D54</f>
        <v xml:space="preserve">5.Obtención de beneficios propios </v>
      </c>
      <c r="D54" s="264" t="s">
        <v>349</v>
      </c>
      <c r="E54" s="263" t="s">
        <v>350</v>
      </c>
      <c r="F54" s="261" t="s">
        <v>329</v>
      </c>
      <c r="G54" s="261" t="s">
        <v>326</v>
      </c>
      <c r="H54" s="261" t="s">
        <v>329</v>
      </c>
      <c r="I54" s="261" t="s">
        <v>326</v>
      </c>
      <c r="J54" s="107">
        <f t="shared" si="9"/>
        <v>0.5</v>
      </c>
      <c r="K54" s="530"/>
      <c r="L54" s="104">
        <f>'5- Identificación de Riesgos'!I54</f>
        <v>0</v>
      </c>
      <c r="M54" s="131"/>
      <c r="N54" s="104"/>
      <c r="O54" s="104"/>
      <c r="P54" s="104"/>
      <c r="Q54" s="104"/>
      <c r="R54" s="108"/>
      <c r="S54" s="530"/>
      <c r="T54" s="533"/>
      <c r="U54" s="459"/>
      <c r="V54" s="536"/>
    </row>
    <row r="55" spans="1:22">
      <c r="A55" s="473"/>
      <c r="B55" s="468"/>
      <c r="C55" s="265"/>
      <c r="D55" s="264"/>
      <c r="E55" s="263"/>
      <c r="F55" s="261"/>
      <c r="G55" s="261"/>
      <c r="H55" s="261"/>
      <c r="I55" s="261"/>
      <c r="J55" s="109"/>
      <c r="K55" s="530"/>
      <c r="L55" s="104">
        <f>'5- Identificación de Riesgos'!I55</f>
        <v>0</v>
      </c>
      <c r="M55" s="131"/>
      <c r="N55" s="104"/>
      <c r="O55" s="104"/>
      <c r="P55" s="104"/>
      <c r="Q55" s="104"/>
      <c r="R55" s="108"/>
      <c r="S55" s="530"/>
      <c r="T55" s="533"/>
      <c r="U55" s="459"/>
      <c r="V55" s="536"/>
    </row>
    <row r="56" spans="1:22">
      <c r="A56" s="473"/>
      <c r="B56" s="468"/>
      <c r="C56" s="265"/>
      <c r="D56" s="264"/>
      <c r="E56" s="263"/>
      <c r="F56" s="261"/>
      <c r="G56" s="261"/>
      <c r="H56" s="261"/>
      <c r="I56" s="261"/>
      <c r="J56" s="107"/>
      <c r="K56" s="530"/>
      <c r="L56" s="104">
        <f>'5- Identificación de Riesgos'!I56</f>
        <v>0</v>
      </c>
      <c r="M56" s="131"/>
      <c r="N56" s="104"/>
      <c r="O56" s="104"/>
      <c r="P56" s="104"/>
      <c r="Q56" s="104"/>
      <c r="R56" s="108"/>
      <c r="S56" s="530"/>
      <c r="T56" s="533"/>
      <c r="U56" s="459"/>
      <c r="V56" s="536"/>
    </row>
    <row r="57" spans="1:22">
      <c r="A57" s="473"/>
      <c r="B57" s="468"/>
      <c r="C57" s="265"/>
      <c r="D57" s="264"/>
      <c r="E57" s="263"/>
      <c r="F57" s="261"/>
      <c r="G57" s="261"/>
      <c r="H57" s="261"/>
      <c r="I57" s="261"/>
      <c r="J57" s="107"/>
      <c r="K57" s="530"/>
      <c r="L57" s="104">
        <f>'5- Identificación de Riesgos'!I57</f>
        <v>0</v>
      </c>
      <c r="M57" s="131"/>
      <c r="N57" s="104"/>
      <c r="O57" s="104"/>
      <c r="P57" s="104"/>
      <c r="Q57" s="104"/>
      <c r="R57" s="108"/>
      <c r="S57" s="530"/>
      <c r="T57" s="533"/>
      <c r="U57" s="459"/>
      <c r="V57" s="536"/>
    </row>
    <row r="58" spans="1:22">
      <c r="A58" s="473"/>
      <c r="B58" s="468"/>
      <c r="C58" s="265"/>
      <c r="D58" s="264"/>
      <c r="E58" s="263"/>
      <c r="F58" s="261"/>
      <c r="G58" s="261"/>
      <c r="H58" s="261"/>
      <c r="I58" s="261"/>
      <c r="J58" s="109"/>
      <c r="K58" s="530"/>
      <c r="L58" s="104">
        <f>'5- Identificación de Riesgos'!I58</f>
        <v>0</v>
      </c>
      <c r="M58" s="131"/>
      <c r="N58" s="104"/>
      <c r="O58" s="104"/>
      <c r="P58" s="104"/>
      <c r="Q58" s="104"/>
      <c r="R58" s="108"/>
      <c r="S58" s="530"/>
      <c r="T58" s="533"/>
      <c r="U58" s="459"/>
      <c r="V58" s="536"/>
    </row>
    <row r="59" spans="1:22">
      <c r="A59" s="474"/>
      <c r="B59" s="469"/>
      <c r="C59" s="265"/>
      <c r="D59" s="266"/>
      <c r="E59" s="267"/>
      <c r="F59" s="268"/>
      <c r="G59" s="268"/>
      <c r="H59" s="268"/>
      <c r="I59" s="268"/>
      <c r="J59" s="269"/>
      <c r="K59" s="531"/>
      <c r="L59" s="104">
        <f>'5- Identificación de Riesgos'!I59</f>
        <v>0</v>
      </c>
      <c r="M59" s="131"/>
      <c r="N59" s="104"/>
      <c r="O59" s="104"/>
      <c r="P59" s="104"/>
      <c r="Q59" s="104"/>
      <c r="R59" s="108"/>
      <c r="S59" s="531"/>
      <c r="T59" s="534"/>
      <c r="U59" s="460"/>
      <c r="V59" s="537"/>
    </row>
    <row r="60" spans="1:22" ht="76.5">
      <c r="A60" s="541">
        <f>'5- Identificación de Riesgos'!A60</f>
        <v>6</v>
      </c>
      <c r="B60" s="467" t="str">
        <f>'5- Identificación de Riesgos'!B60</f>
        <v>Recibir dádivas o beneficios a nombre propio o de terceros para  desviar recursos, no presentar o presentar reportes con información no veraz</v>
      </c>
      <c r="C60" s="122" t="str">
        <f>'5- Identificación de Riesgos'!D60</f>
        <v>1. Insuficientes programas de capacitación para la toma de conciencia debido al desconocimiento de l ley antisoborno (ISO 37001:2016), Plan Anticorrupción y  de los  valores y principios propios de la entidad</v>
      </c>
      <c r="D60" s="117"/>
      <c r="E60" s="257" t="s">
        <v>351</v>
      </c>
      <c r="F60" s="103" t="s">
        <v>326</v>
      </c>
      <c r="G60" s="103" t="s">
        <v>326</v>
      </c>
      <c r="H60" s="103" t="s">
        <v>326</v>
      </c>
      <c r="I60" s="103" t="s">
        <v>326</v>
      </c>
      <c r="J60" s="109">
        <f t="shared" si="3"/>
        <v>1</v>
      </c>
      <c r="K60" s="529">
        <f>AVERAGE(J60:J69)</f>
        <v>1</v>
      </c>
      <c r="L60" s="102" t="str">
        <f>'5- Identificación de Riesgos'!I60</f>
        <v>Afectación de reputacion,imagén,  credibilidad, satisfacción de usuarios y PI</v>
      </c>
      <c r="M60" s="110" t="s">
        <v>338</v>
      </c>
      <c r="N60" s="102" t="s">
        <v>326</v>
      </c>
      <c r="O60" s="102" t="s">
        <v>326</v>
      </c>
      <c r="P60" s="102" t="s">
        <v>326</v>
      </c>
      <c r="Q60" s="102" t="s">
        <v>326</v>
      </c>
      <c r="R60" s="109">
        <f t="shared" si="4"/>
        <v>1</v>
      </c>
      <c r="S60" s="529">
        <f t="shared" ref="S60" si="12">AVERAGE(R60:R69)</f>
        <v>1</v>
      </c>
      <c r="T60" s="455"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Muy Baja - 1</v>
      </c>
      <c r="U60" s="467"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508" t="str">
        <f>CONCATENATE(VLOOKUP((LEFT(T60,LEN(T60)-4)&amp;LEFT(U60,LEN(U60)-4)),'9- Matriz de Calor '!$D$18:$E$42,2,0)," - ",RIGHT(T60,1)*RIGHT(U60,1))</f>
        <v>Alto  - 4</v>
      </c>
    </row>
    <row r="61" spans="1:22" ht="54.75" customHeight="1" thickBot="1">
      <c r="A61" s="542"/>
      <c r="B61" s="468"/>
      <c r="C61" s="123" t="str">
        <f>'5- Identificación de Riesgos'!D61</f>
        <v>2. Desconocimiento y no aplicación del Código de Ética y Buen Gobierno</v>
      </c>
      <c r="D61" s="113"/>
      <c r="E61" s="257" t="s">
        <v>352</v>
      </c>
      <c r="F61" s="103" t="s">
        <v>326</v>
      </c>
      <c r="G61" s="103" t="s">
        <v>326</v>
      </c>
      <c r="H61" s="103" t="s">
        <v>326</v>
      </c>
      <c r="I61" s="103" t="s">
        <v>326</v>
      </c>
      <c r="J61" s="107">
        <f t="shared" si="3"/>
        <v>1</v>
      </c>
      <c r="K61" s="530"/>
      <c r="L61" s="103">
        <f>'5- Identificación de Riesgos'!I61</f>
        <v>0</v>
      </c>
      <c r="M61" s="177"/>
      <c r="N61" s="103"/>
      <c r="O61" s="103"/>
      <c r="P61" s="103"/>
      <c r="Q61" s="103"/>
      <c r="R61" s="107"/>
      <c r="S61" s="530"/>
      <c r="T61" s="456"/>
      <c r="U61" s="468"/>
      <c r="V61" s="509"/>
    </row>
    <row r="62" spans="1:22" ht="48.75" customHeight="1">
      <c r="A62" s="542"/>
      <c r="B62" s="468"/>
      <c r="C62" s="123" t="str">
        <f>'5- Identificación de Riesgos'!D62</f>
        <v>3. Carencia de compromiso  y transparencia de los servidores judiciales</v>
      </c>
      <c r="D62" s="113"/>
      <c r="E62" s="122" t="s">
        <v>353</v>
      </c>
      <c r="F62" s="103" t="s">
        <v>326</v>
      </c>
      <c r="G62" s="103" t="s">
        <v>326</v>
      </c>
      <c r="H62" s="103" t="s">
        <v>326</v>
      </c>
      <c r="I62" s="103" t="s">
        <v>326</v>
      </c>
      <c r="J62" s="107">
        <f t="shared" si="3"/>
        <v>1</v>
      </c>
      <c r="K62" s="530"/>
      <c r="L62" s="103">
        <f>'5- Identificación de Riesgos'!I62</f>
        <v>0</v>
      </c>
      <c r="M62" s="111"/>
      <c r="N62" s="105"/>
      <c r="O62" s="105"/>
      <c r="P62" s="105"/>
      <c r="Q62" s="105"/>
      <c r="R62" s="107"/>
      <c r="S62" s="530"/>
      <c r="T62" s="456"/>
      <c r="U62" s="468"/>
      <c r="V62" s="509"/>
    </row>
    <row r="63" spans="1:22" ht="73.5" customHeight="1" thickBot="1">
      <c r="A63" s="542"/>
      <c r="B63" s="468"/>
      <c r="C63" s="123" t="str">
        <f>'5- Identificación de Riesgos'!D63</f>
        <v>4. Deficiencia de  controles en el trámite  de los documentos</v>
      </c>
      <c r="D63" s="113"/>
      <c r="E63" s="258" t="s">
        <v>354</v>
      </c>
      <c r="F63" s="103" t="s">
        <v>326</v>
      </c>
      <c r="G63" s="103" t="s">
        <v>326</v>
      </c>
      <c r="H63" s="103" t="s">
        <v>326</v>
      </c>
      <c r="I63" s="103" t="s">
        <v>326</v>
      </c>
      <c r="J63" s="107">
        <f t="shared" si="3"/>
        <v>1</v>
      </c>
      <c r="K63" s="530"/>
      <c r="L63" s="103">
        <f>'5- Identificación de Riesgos'!I63</f>
        <v>0</v>
      </c>
      <c r="M63" s="130"/>
      <c r="N63" s="103"/>
      <c r="O63" s="103"/>
      <c r="P63" s="103"/>
      <c r="Q63" s="103"/>
      <c r="R63" s="107"/>
      <c r="S63" s="530"/>
      <c r="T63" s="456"/>
      <c r="U63" s="468"/>
      <c r="V63" s="509"/>
    </row>
    <row r="64" spans="1:22" ht="77.25" customHeight="1" thickBot="1">
      <c r="A64" s="542"/>
      <c r="B64" s="468"/>
      <c r="C64" s="123" t="str">
        <f>'5- Identificación de Riesgos'!D64</f>
        <v xml:space="preserve">5. No aplicación adecuada de los procedimientos de control </v>
      </c>
      <c r="D64" s="113"/>
      <c r="E64" s="258" t="s">
        <v>354</v>
      </c>
      <c r="F64" s="103" t="s">
        <v>326</v>
      </c>
      <c r="G64" s="103" t="s">
        <v>326</v>
      </c>
      <c r="H64" s="103" t="s">
        <v>326</v>
      </c>
      <c r="I64" s="103" t="s">
        <v>326</v>
      </c>
      <c r="J64" s="107">
        <f t="shared" si="3"/>
        <v>1</v>
      </c>
      <c r="K64" s="530"/>
      <c r="L64" s="103">
        <f>'5- Identificación de Riesgos'!I64</f>
        <v>0</v>
      </c>
      <c r="M64" s="130"/>
      <c r="N64" s="103"/>
      <c r="O64" s="103"/>
      <c r="P64" s="103"/>
      <c r="Q64" s="103"/>
      <c r="R64" s="107"/>
      <c r="S64" s="530"/>
      <c r="T64" s="456"/>
      <c r="U64" s="468"/>
      <c r="V64" s="509"/>
    </row>
    <row r="65" spans="1:22">
      <c r="A65" s="542"/>
      <c r="B65" s="468"/>
      <c r="C65" s="123">
        <f>'5- Identificación de Riesgos'!D65</f>
        <v>0</v>
      </c>
      <c r="D65" s="113"/>
      <c r="E65" s="111"/>
      <c r="F65" s="103"/>
      <c r="G65" s="103"/>
      <c r="H65" s="103"/>
      <c r="I65" s="103"/>
      <c r="J65" s="107"/>
      <c r="K65" s="530"/>
      <c r="L65" s="103">
        <f>'5- Identificación de Riesgos'!I65</f>
        <v>0</v>
      </c>
      <c r="M65" s="130"/>
      <c r="N65" s="103"/>
      <c r="O65" s="103"/>
      <c r="P65" s="103"/>
      <c r="Q65" s="103"/>
      <c r="R65" s="107"/>
      <c r="S65" s="530"/>
      <c r="T65" s="456"/>
      <c r="U65" s="468"/>
      <c r="V65" s="509"/>
    </row>
    <row r="66" spans="1:22">
      <c r="A66" s="542"/>
      <c r="B66" s="468"/>
      <c r="C66" s="123">
        <f>'5- Identificación de Riesgos'!D66</f>
        <v>0</v>
      </c>
      <c r="D66" s="113"/>
      <c r="E66" s="111"/>
      <c r="F66" s="103"/>
      <c r="G66" s="103"/>
      <c r="H66" s="103"/>
      <c r="I66" s="103"/>
      <c r="J66" s="107"/>
      <c r="K66" s="530"/>
      <c r="L66" s="103">
        <f>'5- Identificación de Riesgos'!I66</f>
        <v>0</v>
      </c>
      <c r="M66" s="130"/>
      <c r="N66" s="103"/>
      <c r="O66" s="103"/>
      <c r="P66" s="103"/>
      <c r="Q66" s="103"/>
      <c r="R66" s="107"/>
      <c r="S66" s="530"/>
      <c r="T66" s="456"/>
      <c r="U66" s="468"/>
      <c r="V66" s="509"/>
    </row>
    <row r="67" spans="1:22">
      <c r="A67" s="542"/>
      <c r="B67" s="468"/>
      <c r="C67" s="123">
        <f>'5- Identificación de Riesgos'!D67</f>
        <v>0</v>
      </c>
      <c r="D67" s="113"/>
      <c r="E67" s="111"/>
      <c r="F67" s="103"/>
      <c r="G67" s="103"/>
      <c r="H67" s="103"/>
      <c r="I67" s="103"/>
      <c r="J67" s="107"/>
      <c r="K67" s="530"/>
      <c r="L67" s="103">
        <f>'5- Identificación de Riesgos'!I67</f>
        <v>0</v>
      </c>
      <c r="M67" s="130"/>
      <c r="N67" s="103"/>
      <c r="O67" s="103"/>
      <c r="P67" s="103"/>
      <c r="Q67" s="103"/>
      <c r="R67" s="107"/>
      <c r="S67" s="530"/>
      <c r="T67" s="456"/>
      <c r="U67" s="468"/>
      <c r="V67" s="509"/>
    </row>
    <row r="68" spans="1:22">
      <c r="A68" s="542"/>
      <c r="B68" s="468"/>
      <c r="C68" s="123">
        <f>'5- Identificación de Riesgos'!D68</f>
        <v>0</v>
      </c>
      <c r="D68" s="113"/>
      <c r="E68" s="111"/>
      <c r="F68" s="103"/>
      <c r="G68" s="103"/>
      <c r="H68" s="103"/>
      <c r="I68" s="103"/>
      <c r="J68" s="107"/>
      <c r="K68" s="530"/>
      <c r="L68" s="103">
        <f>'5- Identificación de Riesgos'!I68</f>
        <v>0</v>
      </c>
      <c r="M68" s="130"/>
      <c r="N68" s="103"/>
      <c r="O68" s="103"/>
      <c r="P68" s="103"/>
      <c r="Q68" s="103"/>
      <c r="R68" s="107"/>
      <c r="S68" s="530"/>
      <c r="T68" s="456"/>
      <c r="U68" s="468"/>
      <c r="V68" s="509"/>
    </row>
    <row r="69" spans="1:22" ht="15.75" thickBot="1">
      <c r="A69" s="543"/>
      <c r="B69" s="469"/>
      <c r="C69" s="124">
        <f>'5- Identificación de Riesgos'!D69</f>
        <v>0</v>
      </c>
      <c r="D69" s="114"/>
      <c r="E69" s="126"/>
      <c r="F69" s="104"/>
      <c r="G69" s="104"/>
      <c r="H69" s="104"/>
      <c r="I69" s="104"/>
      <c r="J69" s="108"/>
      <c r="K69" s="531"/>
      <c r="L69" s="104">
        <f>'5- Identificación de Riesgos'!I69</f>
        <v>0</v>
      </c>
      <c r="M69" s="131"/>
      <c r="N69" s="104"/>
      <c r="O69" s="104"/>
      <c r="P69" s="104"/>
      <c r="Q69" s="104"/>
      <c r="R69" s="108"/>
      <c r="S69" s="531"/>
      <c r="T69" s="457"/>
      <c r="U69" s="469"/>
      <c r="V69" s="510"/>
    </row>
    <row r="70" spans="1:22" ht="62.25" customHeight="1" thickBot="1">
      <c r="A70" s="464">
        <f>'5- Identificación de Riesgos'!A70</f>
        <v>7</v>
      </c>
      <c r="B70" s="467" t="str">
        <f>'5- Identificación de Riesgos'!B70</f>
        <v>Ofrecer, prometer y entregar, aceptar o solicitar una ventaja indebida  para influir o direccionar  la formulación de   requisitos habiliantes y/o técnicos  para satisfacer un interés personal, de manera directa, indirecta o interpuesta por otras personas</v>
      </c>
      <c r="C70" s="122" t="str">
        <f>'5- Identificación de Riesgos'!D70</f>
        <v>1. Falta de ética de los servidores públicos (Debilidades en principios y valores)</v>
      </c>
      <c r="D70" s="117"/>
      <c r="E70" s="257" t="s">
        <v>352</v>
      </c>
      <c r="F70" s="102" t="s">
        <v>326</v>
      </c>
      <c r="G70" s="102" t="s">
        <v>326</v>
      </c>
      <c r="H70" s="102" t="s">
        <v>326</v>
      </c>
      <c r="I70" s="102" t="s">
        <v>326</v>
      </c>
      <c r="J70" s="109">
        <f t="shared" si="3"/>
        <v>1</v>
      </c>
      <c r="K70" s="529">
        <f>AVERAGE(J70:J79)</f>
        <v>1</v>
      </c>
      <c r="L70" s="102" t="str">
        <f>'5- Identificación de Riesgos'!I70</f>
        <v>Afectación Económica</v>
      </c>
      <c r="M70" s="110" t="s">
        <v>327</v>
      </c>
      <c r="N70" s="102" t="s">
        <v>326</v>
      </c>
      <c r="O70" s="102" t="s">
        <v>326</v>
      </c>
      <c r="P70" s="102" t="s">
        <v>326</v>
      </c>
      <c r="Q70" s="102" t="s">
        <v>326</v>
      </c>
      <c r="R70" s="109">
        <f t="shared" si="4"/>
        <v>1</v>
      </c>
      <c r="S70" s="529">
        <f t="shared" ref="S70" si="13">AVERAGE(R70:R79)</f>
        <v>0.67500000000000004</v>
      </c>
      <c r="T70" s="455" t="str">
        <f>CONCATENATE(INDEX('8- Políticas de Administración '!$B$6:$F$10,MATCH(ROUND(IF((RIGHT('5- Identificación de Riesgos'!H70,1)-'6- Valoración Controles'!K70)&lt;1,1,(RIGHT('5- Identificación de Riesgos'!H70,1)-'6- Valoración Controles'!K70)),0),'8- Políticas de Administración '!$F$6:$F$10,0),1)," - ",ROUND(IF((RIGHT('5- Identificación de Riesgos'!H70,1)-'6- Valoración Controles'!K70)&lt;1,1,(RIGHT('5- Identificación de Riesgos'!H70,1)-'6- Valoración Controles'!K70)),0))</f>
        <v>Muy Baja - 1</v>
      </c>
      <c r="U70" s="467" t="str">
        <f>CONCATENATE(INDEX('8- Políticas de Administración '!$B$17:$F$21,MATCH(ROUND(IF((RIGHT('5- Identificación de Riesgos'!M70,1)-'6- Valoración Controles'!S70)&lt;1,1,(RIGHT('5- Identificación de Riesgos'!M70,1)-'6- Valoración Controles'!S70)),0),'8- Políticas de Administración '!$F$17:$F$21,0),1)," - ",ROUND(IF((RIGHT('5- Identificación de Riesgos'!M70,1)-'6- Valoración Controles'!S70)&lt;1,1,(RIGHT('5- Identificación de Riesgos'!M70,1)-'6- Valoración Controles'!S70)),0))</f>
        <v>Moderado - 3</v>
      </c>
      <c r="V70" s="508" t="str">
        <f>CONCATENATE(VLOOKUP((LEFT(T70,LEN(T70)-4)&amp;LEFT(U70,LEN(U70)-4)),'9- Matriz de Calor '!$D$18:$E$42,2,0)," - ",RIGHT(T70,1)*RIGHT(U70,1))</f>
        <v>Moderado - 3</v>
      </c>
    </row>
    <row r="71" spans="1:22" ht="94.5" customHeight="1" thickBot="1">
      <c r="A71" s="465"/>
      <c r="B71" s="468"/>
      <c r="C71" s="123" t="str">
        <f>'5- Identificación de Riesgos'!D71</f>
        <v>2. Falta de ética de terceros interesados  (Debilidades principios y valores)</v>
      </c>
      <c r="D71" s="113"/>
      <c r="E71" s="257" t="s">
        <v>352</v>
      </c>
      <c r="F71" s="102" t="s">
        <v>326</v>
      </c>
      <c r="G71" s="102" t="s">
        <v>326</v>
      </c>
      <c r="H71" s="102" t="s">
        <v>326</v>
      </c>
      <c r="I71" s="102" t="s">
        <v>326</v>
      </c>
      <c r="J71" s="107">
        <f t="shared" si="3"/>
        <v>1</v>
      </c>
      <c r="K71" s="530"/>
      <c r="L71" s="103" t="str">
        <f>'5- Identificación de Riesgos'!I71</f>
        <v>Afectación de reputacion,imagén,  credibilidad, satisfacción de usuarios y PI</v>
      </c>
      <c r="M71" s="177" t="s">
        <v>330</v>
      </c>
      <c r="N71" s="103" t="s">
        <v>329</v>
      </c>
      <c r="O71" s="103" t="s">
        <v>329</v>
      </c>
      <c r="P71" s="103" t="s">
        <v>326</v>
      </c>
      <c r="Q71" s="103" t="s">
        <v>326</v>
      </c>
      <c r="R71" s="107">
        <f t="shared" si="4"/>
        <v>0.35</v>
      </c>
      <c r="S71" s="530"/>
      <c r="T71" s="456"/>
      <c r="U71" s="468"/>
      <c r="V71" s="509"/>
    </row>
    <row r="72" spans="1:22" ht="77.25" customHeight="1" thickBot="1">
      <c r="A72" s="465"/>
      <c r="B72" s="468"/>
      <c r="C72" s="123" t="str">
        <f>'5- Identificación de Riesgos'!D72</f>
        <v>3. Debilidades en los controles de los procedimientos de estructuración de los procesos de contratación</v>
      </c>
      <c r="D72" s="113"/>
      <c r="E72" s="258" t="s">
        <v>354</v>
      </c>
      <c r="F72" s="102" t="s">
        <v>326</v>
      </c>
      <c r="G72" s="102" t="s">
        <v>326</v>
      </c>
      <c r="H72" s="102" t="s">
        <v>326</v>
      </c>
      <c r="I72" s="102" t="s">
        <v>326</v>
      </c>
      <c r="J72" s="107">
        <f t="shared" si="3"/>
        <v>1</v>
      </c>
      <c r="K72" s="530"/>
      <c r="L72" s="103">
        <f>'5- Identificación de Riesgos'!I72</f>
        <v>0</v>
      </c>
      <c r="M72" s="111"/>
      <c r="N72" s="105"/>
      <c r="O72" s="105"/>
      <c r="P72" s="105"/>
      <c r="Q72" s="105"/>
      <c r="R72" s="107"/>
      <c r="S72" s="530"/>
      <c r="T72" s="456"/>
      <c r="U72" s="468"/>
      <c r="V72" s="509"/>
    </row>
    <row r="73" spans="1:22">
      <c r="A73" s="465"/>
      <c r="B73" s="468"/>
      <c r="C73" s="123">
        <f>'5- Identificación de Riesgos'!D73</f>
        <v>0</v>
      </c>
      <c r="D73" s="113"/>
      <c r="E73" s="111"/>
      <c r="F73" s="103"/>
      <c r="G73" s="103"/>
      <c r="H73" s="103"/>
      <c r="I73" s="103"/>
      <c r="J73" s="107"/>
      <c r="K73" s="530"/>
      <c r="L73" s="103">
        <f>'5- Identificación de Riesgos'!I73</f>
        <v>0</v>
      </c>
      <c r="M73" s="130"/>
      <c r="N73" s="103"/>
      <c r="O73" s="103"/>
      <c r="P73" s="103"/>
      <c r="Q73" s="103"/>
      <c r="R73" s="107"/>
      <c r="S73" s="530"/>
      <c r="T73" s="456"/>
      <c r="U73" s="468"/>
      <c r="V73" s="509"/>
    </row>
    <row r="74" spans="1:22">
      <c r="A74" s="465"/>
      <c r="B74" s="468"/>
      <c r="C74" s="123">
        <f>'5- Identificación de Riesgos'!D74</f>
        <v>0</v>
      </c>
      <c r="D74" s="113"/>
      <c r="E74" s="113"/>
      <c r="F74" s="103"/>
      <c r="G74" s="103"/>
      <c r="H74" s="103"/>
      <c r="I74" s="103"/>
      <c r="J74" s="107"/>
      <c r="K74" s="530"/>
      <c r="L74" s="103">
        <f>'5- Identificación de Riesgos'!I74</f>
        <v>0</v>
      </c>
      <c r="M74" s="130"/>
      <c r="N74" s="103"/>
      <c r="O74" s="103"/>
      <c r="P74" s="103"/>
      <c r="Q74" s="103"/>
      <c r="R74" s="107"/>
      <c r="S74" s="530"/>
      <c r="T74" s="456"/>
      <c r="U74" s="468"/>
      <c r="V74" s="509"/>
    </row>
    <row r="75" spans="1:22">
      <c r="A75" s="465"/>
      <c r="B75" s="468"/>
      <c r="C75" s="123">
        <f>'5- Identificación de Riesgos'!D75</f>
        <v>0</v>
      </c>
      <c r="D75" s="113"/>
      <c r="E75" s="111"/>
      <c r="F75" s="103"/>
      <c r="G75" s="103"/>
      <c r="H75" s="103"/>
      <c r="I75" s="103"/>
      <c r="J75" s="107"/>
      <c r="K75" s="530"/>
      <c r="L75" s="103">
        <f>'5- Identificación de Riesgos'!I75</f>
        <v>0</v>
      </c>
      <c r="M75" s="130"/>
      <c r="N75" s="103"/>
      <c r="O75" s="103"/>
      <c r="P75" s="103"/>
      <c r="Q75" s="103"/>
      <c r="R75" s="107"/>
      <c r="S75" s="530"/>
      <c r="T75" s="456"/>
      <c r="U75" s="468"/>
      <c r="V75" s="509"/>
    </row>
    <row r="76" spans="1:22">
      <c r="A76" s="465"/>
      <c r="B76" s="468"/>
      <c r="C76" s="123">
        <f>'5- Identificación de Riesgos'!D76</f>
        <v>0</v>
      </c>
      <c r="D76" s="113"/>
      <c r="E76" s="111"/>
      <c r="F76" s="103"/>
      <c r="G76" s="103"/>
      <c r="H76" s="103"/>
      <c r="I76" s="103"/>
      <c r="J76" s="107"/>
      <c r="K76" s="530"/>
      <c r="L76" s="103">
        <f>'5- Identificación de Riesgos'!I76</f>
        <v>0</v>
      </c>
      <c r="M76" s="130"/>
      <c r="N76" s="103"/>
      <c r="O76" s="103"/>
      <c r="P76" s="103"/>
      <c r="Q76" s="103"/>
      <c r="R76" s="107"/>
      <c r="S76" s="530"/>
      <c r="T76" s="456"/>
      <c r="U76" s="468"/>
      <c r="V76" s="509"/>
    </row>
    <row r="77" spans="1:22">
      <c r="A77" s="465"/>
      <c r="B77" s="468"/>
      <c r="C77" s="123">
        <f>'5- Identificación de Riesgos'!D77</f>
        <v>0</v>
      </c>
      <c r="D77" s="113"/>
      <c r="E77" s="111"/>
      <c r="F77" s="103"/>
      <c r="G77" s="103"/>
      <c r="H77" s="103"/>
      <c r="I77" s="103"/>
      <c r="J77" s="107"/>
      <c r="K77" s="530"/>
      <c r="L77" s="103">
        <f>'5- Identificación de Riesgos'!I77</f>
        <v>0</v>
      </c>
      <c r="M77" s="130"/>
      <c r="N77" s="103"/>
      <c r="O77" s="103"/>
      <c r="P77" s="103"/>
      <c r="Q77" s="103"/>
      <c r="R77" s="107"/>
      <c r="S77" s="530"/>
      <c r="T77" s="456"/>
      <c r="U77" s="468"/>
      <c r="V77" s="509"/>
    </row>
    <row r="78" spans="1:22">
      <c r="A78" s="465"/>
      <c r="B78" s="468"/>
      <c r="C78" s="123">
        <f>'5- Identificación de Riesgos'!D78</f>
        <v>0</v>
      </c>
      <c r="D78" s="113"/>
      <c r="E78" s="111"/>
      <c r="F78" s="103"/>
      <c r="G78" s="103"/>
      <c r="H78" s="103"/>
      <c r="I78" s="103"/>
      <c r="J78" s="107"/>
      <c r="K78" s="530"/>
      <c r="L78" s="103">
        <f>'5- Identificación de Riesgos'!I78</f>
        <v>0</v>
      </c>
      <c r="M78" s="130"/>
      <c r="N78" s="103"/>
      <c r="O78" s="103"/>
      <c r="P78" s="103"/>
      <c r="Q78" s="103"/>
      <c r="R78" s="107"/>
      <c r="S78" s="530"/>
      <c r="T78" s="456"/>
      <c r="U78" s="468"/>
      <c r="V78" s="509"/>
    </row>
    <row r="79" spans="1:22" ht="15.75" thickBot="1">
      <c r="A79" s="466"/>
      <c r="B79" s="469"/>
      <c r="C79" s="124">
        <f>'5- Identificación de Riesgos'!D79</f>
        <v>0</v>
      </c>
      <c r="D79" s="114"/>
      <c r="E79" s="126"/>
      <c r="F79" s="104"/>
      <c r="G79" s="104"/>
      <c r="H79" s="104"/>
      <c r="I79" s="104"/>
      <c r="J79" s="108"/>
      <c r="K79" s="531"/>
      <c r="L79" s="104">
        <f>'5- Identificación de Riesgos'!I79</f>
        <v>0</v>
      </c>
      <c r="M79" s="131"/>
      <c r="N79" s="104"/>
      <c r="O79" s="104"/>
      <c r="P79" s="104"/>
      <c r="Q79" s="104"/>
      <c r="R79" s="108"/>
      <c r="S79" s="531"/>
      <c r="T79" s="457"/>
      <c r="U79" s="469"/>
      <c r="V79" s="510"/>
    </row>
    <row r="80" spans="1:22" ht="51.75" thickBot="1">
      <c r="A80" s="464">
        <f>'5- Identificación de Riesgos'!A80</f>
        <v>8</v>
      </c>
      <c r="B80" s="475" t="str">
        <f>'5- Identificación de Riesgos'!B80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80" s="127" t="str">
        <f>'5- Identificación de Riesgos'!D80</f>
        <v>1. Falta de ética de los servidores judiciales (Debilidades en principios y valores)</v>
      </c>
      <c r="D80" s="128"/>
      <c r="E80" s="257" t="s">
        <v>352</v>
      </c>
      <c r="F80" s="102" t="s">
        <v>326</v>
      </c>
      <c r="G80" s="102" t="s">
        <v>326</v>
      </c>
      <c r="H80" s="102" t="s">
        <v>326</v>
      </c>
      <c r="I80" s="102" t="s">
        <v>326</v>
      </c>
      <c r="J80" s="106">
        <f t="shared" si="3"/>
        <v>1</v>
      </c>
      <c r="K80" s="540">
        <f>AVERAGE(J80:J89)</f>
        <v>1</v>
      </c>
      <c r="L80" s="105" t="str">
        <f>'5- Identificación de Riesgos'!I80</f>
        <v>Afectación Económica</v>
      </c>
      <c r="M80" s="110" t="s">
        <v>327</v>
      </c>
      <c r="N80" s="102" t="s">
        <v>326</v>
      </c>
      <c r="O80" s="102" t="s">
        <v>326</v>
      </c>
      <c r="P80" s="102" t="s">
        <v>326</v>
      </c>
      <c r="Q80" s="102" t="s">
        <v>326</v>
      </c>
      <c r="R80" s="106">
        <f t="shared" ref="R80:R81" si="14">SUM(COUNTIF(N80,"SI")*25%,COUNTIF(O80,"SI")*40%,COUNTIF(P80,"SI")*25%,COUNTIF(Q80,"SI")*10%)</f>
        <v>1</v>
      </c>
      <c r="S80" s="540">
        <f t="shared" ref="S80" si="15">AVERAGE(R80:R89)</f>
        <v>0.67500000000000004</v>
      </c>
      <c r="T80" s="538" t="str">
        <f>CONCATENATE(INDEX('8- Políticas de Administración '!$B$6:$F$10,MATCH(ROUND(IF((RIGHT('5- Identificación de Riesgos'!H80,1)-'6- Valoración Controles'!K80)&lt;1,1,(RIGHT('5- Identificación de Riesgos'!H80,1)-'6- Valoración Controles'!K80)),0),'8- Políticas de Administración '!$F$6:$F$10,0),1)," - ",ROUND(IF((RIGHT('5- Identificación de Riesgos'!H80,1)-'6- Valoración Controles'!K80)&lt;1,1,(RIGHT('5- Identificación de Riesgos'!H80,1)-'6- Valoración Controles'!K80)),0))</f>
        <v>Muy Baja - 1</v>
      </c>
      <c r="U80" s="475" t="str">
        <f>CONCATENATE(INDEX('8- Políticas de Administración '!$B$17:$F$21,MATCH(ROUND(IF((RIGHT('5- Identificación de Riesgos'!M80,1)-'6- Valoración Controles'!S80)&lt;1,1,(RIGHT('5- Identificación de Riesgos'!M80,1)-'6- Valoración Controles'!S80)),0),'8- Políticas de Administración '!$F$17:$F$21,0),1)," - ",ROUND(IF((RIGHT('5- Identificación de Riesgos'!M80,1)-'6- Valoración Controles'!S80)&lt;1,1,(RIGHT('5- Identificación de Riesgos'!M80,1)-'6- Valoración Controles'!S80)),0))</f>
        <v>Moderado - 3</v>
      </c>
      <c r="V80" s="539" t="str">
        <f>CONCATENATE(VLOOKUP((LEFT(T80,LEN(T80)-4)&amp;LEFT(U80,LEN(U80)-4)),'9- Matriz de Calor '!$D$18:$E$42,2,0)," - ",RIGHT(T80,1)*RIGHT(U80,1))</f>
        <v>Moderado - 3</v>
      </c>
    </row>
    <row r="81" spans="1:22" ht="93.75" customHeight="1" thickBot="1">
      <c r="A81" s="465"/>
      <c r="B81" s="468"/>
      <c r="C81" s="123" t="str">
        <f>'5- Identificación de Riesgos'!D81</f>
        <v>2. Falta de ética de terceros interesados  (Debilidades principios y valores)</v>
      </c>
      <c r="D81" s="112"/>
      <c r="E81" s="257" t="s">
        <v>352</v>
      </c>
      <c r="F81" s="102" t="s">
        <v>326</v>
      </c>
      <c r="G81" s="102" t="s">
        <v>326</v>
      </c>
      <c r="H81" s="102" t="s">
        <v>326</v>
      </c>
      <c r="I81" s="102" t="s">
        <v>326</v>
      </c>
      <c r="J81" s="107">
        <f t="shared" si="3"/>
        <v>1</v>
      </c>
      <c r="K81" s="530"/>
      <c r="L81" s="103" t="str">
        <f>'5- Identificación de Riesgos'!I81</f>
        <v>Afectación de reputacion,imagén,  credibilidad, satisfacción de usuarios y PI</v>
      </c>
      <c r="M81" s="177" t="s">
        <v>330</v>
      </c>
      <c r="N81" s="103" t="s">
        <v>329</v>
      </c>
      <c r="O81" s="103" t="s">
        <v>329</v>
      </c>
      <c r="P81" s="103" t="s">
        <v>326</v>
      </c>
      <c r="Q81" s="103" t="s">
        <v>326</v>
      </c>
      <c r="R81" s="107">
        <f t="shared" si="14"/>
        <v>0.35</v>
      </c>
      <c r="S81" s="530"/>
      <c r="T81" s="456"/>
      <c r="U81" s="468"/>
      <c r="V81" s="509"/>
    </row>
    <row r="82" spans="1:22" ht="80.25" customHeight="1" thickBot="1">
      <c r="A82" s="465"/>
      <c r="B82" s="468"/>
      <c r="C82" s="123" t="str">
        <f>'5- Identificación de Riesgos'!D82</f>
        <v>3. Debilidades en los controles de los procedimientos de reporte de incidentes y accidentes de trabajo y de Investigación de incidentes y accidentes de trabajo</v>
      </c>
      <c r="D82" s="112"/>
      <c r="E82" s="258" t="s">
        <v>354</v>
      </c>
      <c r="F82" s="102" t="s">
        <v>326</v>
      </c>
      <c r="G82" s="102" t="s">
        <v>326</v>
      </c>
      <c r="H82" s="102" t="s">
        <v>326</v>
      </c>
      <c r="I82" s="102" t="s">
        <v>326</v>
      </c>
      <c r="J82" s="107">
        <f t="shared" si="3"/>
        <v>1</v>
      </c>
      <c r="K82" s="530"/>
      <c r="L82" s="103">
        <f>'5- Identificación de Riesgos'!I82</f>
        <v>0</v>
      </c>
      <c r="M82" s="111"/>
      <c r="N82" s="105"/>
      <c r="O82" s="105"/>
      <c r="P82" s="105"/>
      <c r="Q82" s="105"/>
      <c r="R82" s="107"/>
      <c r="S82" s="530"/>
      <c r="T82" s="456"/>
      <c r="U82" s="468"/>
      <c r="V82" s="509"/>
    </row>
    <row r="83" spans="1:22">
      <c r="A83" s="465"/>
      <c r="B83" s="468"/>
      <c r="C83" s="123">
        <f>'5- Identificación de Riesgos'!D83</f>
        <v>0</v>
      </c>
      <c r="D83" s="112"/>
      <c r="E83" s="112"/>
      <c r="F83" s="103"/>
      <c r="G83" s="103"/>
      <c r="H83" s="103"/>
      <c r="I83" s="103"/>
      <c r="J83" s="107"/>
      <c r="K83" s="530"/>
      <c r="L83" s="103">
        <f>'5- Identificación de Riesgos'!I83</f>
        <v>0</v>
      </c>
      <c r="M83" s="112"/>
      <c r="N83" s="103"/>
      <c r="O83" s="103"/>
      <c r="P83" s="103"/>
      <c r="Q83" s="103"/>
      <c r="R83" s="107"/>
      <c r="S83" s="530"/>
      <c r="T83" s="456"/>
      <c r="U83" s="468"/>
      <c r="V83" s="509"/>
    </row>
    <row r="84" spans="1:22">
      <c r="A84" s="465"/>
      <c r="B84" s="468"/>
      <c r="C84" s="123">
        <f>'5- Identificación de Riesgos'!D84</f>
        <v>0</v>
      </c>
      <c r="D84" s="112"/>
      <c r="E84" s="112"/>
      <c r="F84" s="103"/>
      <c r="G84" s="103"/>
      <c r="H84" s="103"/>
      <c r="I84" s="103"/>
      <c r="J84" s="107"/>
      <c r="K84" s="530"/>
      <c r="L84" s="103">
        <f>'5- Identificación de Riesgos'!I84</f>
        <v>0</v>
      </c>
      <c r="M84" s="112"/>
      <c r="N84" s="103"/>
      <c r="O84" s="103"/>
      <c r="P84" s="103"/>
      <c r="Q84" s="103"/>
      <c r="R84" s="107"/>
      <c r="S84" s="530"/>
      <c r="T84" s="456"/>
      <c r="U84" s="468"/>
      <c r="V84" s="509"/>
    </row>
    <row r="85" spans="1:22">
      <c r="A85" s="465"/>
      <c r="B85" s="468"/>
      <c r="C85" s="123">
        <f>'5- Identificación de Riesgos'!D85</f>
        <v>0</v>
      </c>
      <c r="D85" s="112"/>
      <c r="E85" s="112"/>
      <c r="F85" s="103"/>
      <c r="G85" s="103"/>
      <c r="H85" s="103"/>
      <c r="I85" s="103"/>
      <c r="J85" s="107"/>
      <c r="K85" s="530"/>
      <c r="L85" s="103">
        <f>'5- Identificación de Riesgos'!I85</f>
        <v>0</v>
      </c>
      <c r="M85" s="112"/>
      <c r="N85" s="103"/>
      <c r="O85" s="103"/>
      <c r="P85" s="103"/>
      <c r="Q85" s="103"/>
      <c r="R85" s="107"/>
      <c r="S85" s="530"/>
      <c r="T85" s="456"/>
      <c r="U85" s="468"/>
      <c r="V85" s="509"/>
    </row>
    <row r="86" spans="1:22">
      <c r="A86" s="465"/>
      <c r="B86" s="468"/>
      <c r="C86" s="123">
        <f>'5- Identificación de Riesgos'!D86</f>
        <v>0</v>
      </c>
      <c r="D86" s="112"/>
      <c r="E86" s="112"/>
      <c r="F86" s="103"/>
      <c r="G86" s="103"/>
      <c r="H86" s="103"/>
      <c r="I86" s="103"/>
      <c r="J86" s="107"/>
      <c r="K86" s="530"/>
      <c r="L86" s="103">
        <f>'5- Identificación de Riesgos'!I86</f>
        <v>0</v>
      </c>
      <c r="M86" s="112"/>
      <c r="N86" s="103"/>
      <c r="O86" s="103"/>
      <c r="P86" s="103"/>
      <c r="Q86" s="103"/>
      <c r="R86" s="107"/>
      <c r="S86" s="530"/>
      <c r="T86" s="456"/>
      <c r="U86" s="468"/>
      <c r="V86" s="509"/>
    </row>
    <row r="87" spans="1:22">
      <c r="A87" s="465"/>
      <c r="B87" s="468"/>
      <c r="C87" s="123">
        <f>'5- Identificación de Riesgos'!D87</f>
        <v>0</v>
      </c>
      <c r="D87" s="112"/>
      <c r="E87" s="112"/>
      <c r="F87" s="103"/>
      <c r="G87" s="103"/>
      <c r="H87" s="103"/>
      <c r="I87" s="103"/>
      <c r="J87" s="107"/>
      <c r="K87" s="530"/>
      <c r="L87" s="103">
        <f>'5- Identificación de Riesgos'!I87</f>
        <v>0</v>
      </c>
      <c r="M87" s="112"/>
      <c r="N87" s="103"/>
      <c r="O87" s="103"/>
      <c r="P87" s="103"/>
      <c r="Q87" s="103"/>
      <c r="R87" s="107"/>
      <c r="S87" s="530"/>
      <c r="T87" s="456"/>
      <c r="U87" s="468"/>
      <c r="V87" s="509"/>
    </row>
    <row r="88" spans="1:22">
      <c r="A88" s="465"/>
      <c r="B88" s="468"/>
      <c r="C88" s="123">
        <f>'5- Identificación de Riesgos'!D88</f>
        <v>0</v>
      </c>
      <c r="D88" s="112"/>
      <c r="E88" s="112"/>
      <c r="F88" s="103"/>
      <c r="G88" s="103"/>
      <c r="H88" s="103"/>
      <c r="I88" s="103"/>
      <c r="J88" s="107"/>
      <c r="K88" s="530"/>
      <c r="L88" s="103">
        <f>'5- Identificación de Riesgos'!I88</f>
        <v>0</v>
      </c>
      <c r="M88" s="112"/>
      <c r="N88" s="103"/>
      <c r="O88" s="103"/>
      <c r="P88" s="103"/>
      <c r="Q88" s="103"/>
      <c r="R88" s="107"/>
      <c r="S88" s="530"/>
      <c r="T88" s="456"/>
      <c r="U88" s="468"/>
      <c r="V88" s="509"/>
    </row>
    <row r="89" spans="1:22" ht="15.75" thickBot="1">
      <c r="A89" s="466"/>
      <c r="B89" s="469"/>
      <c r="C89" s="124">
        <f>'5- Identificación de Riesgos'!D89</f>
        <v>0</v>
      </c>
      <c r="D89" s="129"/>
      <c r="E89" s="129"/>
      <c r="F89" s="104"/>
      <c r="G89" s="104"/>
      <c r="H89" s="104"/>
      <c r="I89" s="104"/>
      <c r="J89" s="108"/>
      <c r="K89" s="531"/>
      <c r="L89" s="104">
        <f>'5- Identificación de Riesgos'!I89</f>
        <v>0</v>
      </c>
      <c r="M89" s="129"/>
      <c r="N89" s="104"/>
      <c r="O89" s="104"/>
      <c r="P89" s="104"/>
      <c r="Q89" s="104"/>
      <c r="R89" s="108"/>
      <c r="S89" s="531"/>
      <c r="T89" s="457"/>
      <c r="U89" s="469"/>
      <c r="V89" s="510"/>
    </row>
  </sheetData>
  <mergeCells count="74">
    <mergeCell ref="U40:U49"/>
    <mergeCell ref="V40:V49"/>
    <mergeCell ref="A40:A49"/>
    <mergeCell ref="B40:B49"/>
    <mergeCell ref="K40:K49"/>
    <mergeCell ref="S40:S49"/>
    <mergeCell ref="T40:T49"/>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 ref="L8:S8"/>
    <mergeCell ref="D6:V6"/>
    <mergeCell ref="A10:A19"/>
    <mergeCell ref="B10:B19"/>
    <mergeCell ref="A20:A29"/>
    <mergeCell ref="B20:B29"/>
    <mergeCell ref="K20:K29"/>
    <mergeCell ref="V20:V29"/>
    <mergeCell ref="T20:T29"/>
    <mergeCell ref="U20:U29"/>
    <mergeCell ref="S20:S29"/>
    <mergeCell ref="B8:B9"/>
    <mergeCell ref="C8:C9"/>
    <mergeCell ref="D8:D9"/>
    <mergeCell ref="E8:E9"/>
    <mergeCell ref="F8:K8"/>
    <mergeCell ref="T30:T39"/>
    <mergeCell ref="U30:U39"/>
    <mergeCell ref="V30:V39"/>
    <mergeCell ref="A30:A39"/>
    <mergeCell ref="B30:B39"/>
    <mergeCell ref="K30:K39"/>
    <mergeCell ref="S30:S39"/>
    <mergeCell ref="T60:T69"/>
    <mergeCell ref="U60:U69"/>
    <mergeCell ref="V60:V69"/>
    <mergeCell ref="A60:A69"/>
    <mergeCell ref="B60:B69"/>
    <mergeCell ref="K60:K69"/>
    <mergeCell ref="S60:S69"/>
    <mergeCell ref="U50:U59"/>
    <mergeCell ref="V50:V59"/>
    <mergeCell ref="A70:A79"/>
    <mergeCell ref="T80:T89"/>
    <mergeCell ref="U80:U89"/>
    <mergeCell ref="V80:V89"/>
    <mergeCell ref="B80:B89"/>
    <mergeCell ref="A80:A89"/>
    <mergeCell ref="K80:K89"/>
    <mergeCell ref="S80:S89"/>
    <mergeCell ref="T70:T79"/>
    <mergeCell ref="U70:U79"/>
    <mergeCell ref="V70:V79"/>
    <mergeCell ref="B70:B79"/>
    <mergeCell ref="K70:K79"/>
    <mergeCell ref="S70:S79"/>
    <mergeCell ref="A50:A59"/>
    <mergeCell ref="B50:B59"/>
    <mergeCell ref="K50:K59"/>
    <mergeCell ref="S50:S59"/>
    <mergeCell ref="T50:T59"/>
  </mergeCells>
  <conditionalFormatting sqref="T10 T20">
    <cfRule type="containsText" dxfId="273" priority="469" operator="containsText" text="Muy Baja">
      <formula>NOT(ISERROR(SEARCH("Muy Baja",T10)))</formula>
    </cfRule>
    <cfRule type="containsText" dxfId="272" priority="470" operator="containsText" text="Baja">
      <formula>NOT(ISERROR(SEARCH("Baja",T10)))</formula>
    </cfRule>
    <cfRule type="containsText" dxfId="271" priority="471" operator="containsText" text="Muy Alta">
      <formula>NOT(ISERROR(SEARCH("Muy Alta",T10)))</formula>
    </cfRule>
    <cfRule type="containsText" dxfId="270" priority="473" operator="containsText" text="Alta">
      <formula>NOT(ISERROR(SEARCH("Alta",T10)))</formula>
    </cfRule>
    <cfRule type="containsText" dxfId="269" priority="474" operator="containsText" text="Media">
      <formula>NOT(ISERROR(SEARCH("Media",T10)))</formula>
    </cfRule>
    <cfRule type="containsText" dxfId="268" priority="475" operator="containsText" text="Media">
      <formula>NOT(ISERROR(SEARCH("Media",T10)))</formula>
    </cfRule>
    <cfRule type="containsText" dxfId="267" priority="476" operator="containsText" text="Media">
      <formula>NOT(ISERROR(SEARCH("Media",T10)))</formula>
    </cfRule>
    <cfRule type="containsText" dxfId="266" priority="477" operator="containsText" text="Muy Baja">
      <formula>NOT(ISERROR(SEARCH("Muy Baja",T10)))</formula>
    </cfRule>
    <cfRule type="containsText" dxfId="265" priority="478" operator="containsText" text="Baja">
      <formula>NOT(ISERROR(SEARCH("Baja",T10)))</formula>
    </cfRule>
    <cfRule type="containsText" dxfId="264" priority="479" operator="containsText" text="Muy Baja">
      <formula>NOT(ISERROR(SEARCH("Muy Baja",T10)))</formula>
    </cfRule>
    <cfRule type="containsText" dxfId="263" priority="480" operator="containsText" text="Muy Baja">
      <formula>NOT(ISERROR(SEARCH("Muy Baja",T10)))</formula>
    </cfRule>
    <cfRule type="containsText" dxfId="262" priority="481" operator="containsText" text="Muy Baja">
      <formula>NOT(ISERROR(SEARCH("Muy Baja",T10)))</formula>
    </cfRule>
    <cfRule type="containsText" dxfId="261" priority="482" operator="containsText" text="Muy Baja'Tabla probabilidad'!">
      <formula>NOT(ISERROR(SEARCH("Muy Baja'Tabla probabilidad'!",T10)))</formula>
    </cfRule>
    <cfRule type="containsText" dxfId="260" priority="483" operator="containsText" text="Muy bajo">
      <formula>NOT(ISERROR(SEARCH("Muy bajo",T10)))</formula>
    </cfRule>
    <cfRule type="containsText" dxfId="259" priority="484" operator="containsText" text="Alta">
      <formula>NOT(ISERROR(SEARCH("Alta",T10)))</formula>
    </cfRule>
    <cfRule type="containsText" dxfId="258" priority="485" operator="containsText" text="Media">
      <formula>NOT(ISERROR(SEARCH("Media",T10)))</formula>
    </cfRule>
    <cfRule type="containsText" dxfId="257" priority="486" operator="containsText" text="Baja">
      <formula>NOT(ISERROR(SEARCH("Baja",T10)))</formula>
    </cfRule>
    <cfRule type="containsText" dxfId="256" priority="487" operator="containsText" text="Muy baja">
      <formula>NOT(ISERROR(SEARCH("Muy baja",T10)))</formula>
    </cfRule>
    <cfRule type="cellIs" dxfId="255" priority="490" operator="between">
      <formula>1</formula>
      <formula>2</formula>
    </cfRule>
    <cfRule type="cellIs" dxfId="254" priority="491" operator="between">
      <formula>0</formula>
      <formula>2</formula>
    </cfRule>
  </conditionalFormatting>
  <conditionalFormatting sqref="T30 T40 T50">
    <cfRule type="containsText" dxfId="253" priority="404" operator="containsText" text="Muy Baja">
      <formula>NOT(ISERROR(SEARCH("Muy Baja",T30)))</formula>
    </cfRule>
    <cfRule type="containsText" dxfId="252" priority="405" operator="containsText" text="Baja">
      <formula>NOT(ISERROR(SEARCH("Baja",T30)))</formula>
    </cfRule>
    <cfRule type="containsText" dxfId="251" priority="406" operator="containsText" text="Muy Alta">
      <formula>NOT(ISERROR(SEARCH("Muy Alta",T30)))</formula>
    </cfRule>
    <cfRule type="containsText" dxfId="250" priority="408" operator="containsText" text="Alta">
      <formula>NOT(ISERROR(SEARCH("Alta",T30)))</formula>
    </cfRule>
    <cfRule type="containsText" dxfId="249" priority="409" operator="containsText" text="Media">
      <formula>NOT(ISERROR(SEARCH("Media",T30)))</formula>
    </cfRule>
    <cfRule type="containsText" dxfId="248" priority="410" operator="containsText" text="Media">
      <formula>NOT(ISERROR(SEARCH("Media",T30)))</formula>
    </cfRule>
    <cfRule type="containsText" dxfId="247" priority="411" operator="containsText" text="Media">
      <formula>NOT(ISERROR(SEARCH("Media",T30)))</formula>
    </cfRule>
    <cfRule type="containsText" dxfId="246" priority="412" operator="containsText" text="Muy Baja">
      <formula>NOT(ISERROR(SEARCH("Muy Baja",T30)))</formula>
    </cfRule>
    <cfRule type="containsText" dxfId="245" priority="413" operator="containsText" text="Baja">
      <formula>NOT(ISERROR(SEARCH("Baja",T30)))</formula>
    </cfRule>
    <cfRule type="containsText" dxfId="244" priority="414" operator="containsText" text="Muy Baja">
      <formula>NOT(ISERROR(SEARCH("Muy Baja",T30)))</formula>
    </cfRule>
    <cfRule type="containsText" dxfId="243" priority="415" operator="containsText" text="Muy Baja">
      <formula>NOT(ISERROR(SEARCH("Muy Baja",T30)))</formula>
    </cfRule>
    <cfRule type="containsText" dxfId="242" priority="416" operator="containsText" text="Muy Baja">
      <formula>NOT(ISERROR(SEARCH("Muy Baja",T30)))</formula>
    </cfRule>
    <cfRule type="containsText" dxfId="241" priority="417" operator="containsText" text="Muy Baja'Tabla probabilidad'!">
      <formula>NOT(ISERROR(SEARCH("Muy Baja'Tabla probabilidad'!",T30)))</formula>
    </cfRule>
    <cfRule type="containsText" dxfId="240" priority="418" operator="containsText" text="Muy bajo">
      <formula>NOT(ISERROR(SEARCH("Muy bajo",T30)))</formula>
    </cfRule>
    <cfRule type="containsText" dxfId="239" priority="419" operator="containsText" text="Alta">
      <formula>NOT(ISERROR(SEARCH("Alta",T30)))</formula>
    </cfRule>
    <cfRule type="containsText" dxfId="238" priority="420" operator="containsText" text="Media">
      <formula>NOT(ISERROR(SEARCH("Media",T30)))</formula>
    </cfRule>
    <cfRule type="containsText" dxfId="237" priority="421" operator="containsText" text="Baja">
      <formula>NOT(ISERROR(SEARCH("Baja",T30)))</formula>
    </cfRule>
    <cfRule type="containsText" dxfId="236" priority="422" operator="containsText" text="Muy baja">
      <formula>NOT(ISERROR(SEARCH("Muy baja",T30)))</formula>
    </cfRule>
    <cfRule type="cellIs" dxfId="235" priority="425" operator="between">
      <formula>1</formula>
      <formula>2</formula>
    </cfRule>
    <cfRule type="cellIs" dxfId="234" priority="426" operator="between">
      <formula>0</formula>
      <formula>2</formula>
    </cfRule>
  </conditionalFormatting>
  <conditionalFormatting sqref="T60">
    <cfRule type="containsText" dxfId="233" priority="371" operator="containsText" text="Muy Baja">
      <formula>NOT(ISERROR(SEARCH("Muy Baja",T60)))</formula>
    </cfRule>
    <cfRule type="containsText" dxfId="232" priority="372" operator="containsText" text="Baja">
      <formula>NOT(ISERROR(SEARCH("Baja",T60)))</formula>
    </cfRule>
    <cfRule type="containsText" dxfId="231" priority="373" operator="containsText" text="Muy Alta">
      <formula>NOT(ISERROR(SEARCH("Muy Alta",T60)))</formula>
    </cfRule>
    <cfRule type="containsText" dxfId="230" priority="375" operator="containsText" text="Alta">
      <formula>NOT(ISERROR(SEARCH("Alta",T60)))</formula>
    </cfRule>
    <cfRule type="containsText" dxfId="229" priority="376" operator="containsText" text="Media">
      <formula>NOT(ISERROR(SEARCH("Media",T60)))</formula>
    </cfRule>
    <cfRule type="containsText" dxfId="228" priority="377" operator="containsText" text="Media">
      <formula>NOT(ISERROR(SEARCH("Media",T60)))</formula>
    </cfRule>
    <cfRule type="containsText" dxfId="227" priority="378" operator="containsText" text="Media">
      <formula>NOT(ISERROR(SEARCH("Media",T60)))</formula>
    </cfRule>
    <cfRule type="containsText" dxfId="226" priority="379" operator="containsText" text="Muy Baja">
      <formula>NOT(ISERROR(SEARCH("Muy Baja",T60)))</formula>
    </cfRule>
    <cfRule type="containsText" dxfId="225" priority="380" operator="containsText" text="Baja">
      <formula>NOT(ISERROR(SEARCH("Baja",T60)))</formula>
    </cfRule>
    <cfRule type="containsText" dxfId="224" priority="381" operator="containsText" text="Muy Baja">
      <formula>NOT(ISERROR(SEARCH("Muy Baja",T60)))</formula>
    </cfRule>
    <cfRule type="containsText" dxfId="223" priority="382" operator="containsText" text="Muy Baja">
      <formula>NOT(ISERROR(SEARCH("Muy Baja",T60)))</formula>
    </cfRule>
    <cfRule type="containsText" dxfId="222" priority="383" operator="containsText" text="Muy Baja">
      <formula>NOT(ISERROR(SEARCH("Muy Baja",T60)))</formula>
    </cfRule>
    <cfRule type="containsText" dxfId="221" priority="384" operator="containsText" text="Muy Baja'Tabla probabilidad'!">
      <formula>NOT(ISERROR(SEARCH("Muy Baja'Tabla probabilidad'!",T60)))</formula>
    </cfRule>
    <cfRule type="containsText" dxfId="220" priority="385" operator="containsText" text="Muy bajo">
      <formula>NOT(ISERROR(SEARCH("Muy bajo",T60)))</formula>
    </cfRule>
    <cfRule type="containsText" dxfId="219" priority="386" operator="containsText" text="Alta">
      <formula>NOT(ISERROR(SEARCH("Alta",T60)))</formula>
    </cfRule>
    <cfRule type="containsText" dxfId="218" priority="387" operator="containsText" text="Media">
      <formula>NOT(ISERROR(SEARCH("Media",T60)))</formula>
    </cfRule>
    <cfRule type="containsText" dxfId="217" priority="388" operator="containsText" text="Baja">
      <formula>NOT(ISERROR(SEARCH("Baja",T60)))</formula>
    </cfRule>
    <cfRule type="containsText" dxfId="216" priority="389" operator="containsText" text="Muy baja">
      <formula>NOT(ISERROR(SEARCH("Muy baja",T60)))</formula>
    </cfRule>
    <cfRule type="cellIs" dxfId="215" priority="392" operator="between">
      <formula>1</formula>
      <formula>2</formula>
    </cfRule>
    <cfRule type="cellIs" dxfId="214" priority="393" operator="between">
      <formula>0</formula>
      <formula>2</formula>
    </cfRule>
  </conditionalFormatting>
  <conditionalFormatting sqref="T70">
    <cfRule type="containsText" dxfId="213" priority="272" operator="containsText" text="Muy Baja">
      <formula>NOT(ISERROR(SEARCH("Muy Baja",T70)))</formula>
    </cfRule>
    <cfRule type="containsText" dxfId="212" priority="273" operator="containsText" text="Baja">
      <formula>NOT(ISERROR(SEARCH("Baja",T70)))</formula>
    </cfRule>
    <cfRule type="containsText" dxfId="211" priority="274" operator="containsText" text="Muy Alta">
      <formula>NOT(ISERROR(SEARCH("Muy Alta",T70)))</formula>
    </cfRule>
    <cfRule type="containsText" dxfId="210" priority="276" operator="containsText" text="Alta">
      <formula>NOT(ISERROR(SEARCH("Alta",T70)))</formula>
    </cfRule>
    <cfRule type="containsText" dxfId="209" priority="277" operator="containsText" text="Media">
      <formula>NOT(ISERROR(SEARCH("Media",T70)))</formula>
    </cfRule>
    <cfRule type="containsText" dxfId="208" priority="278" operator="containsText" text="Media">
      <formula>NOT(ISERROR(SEARCH("Media",T70)))</formula>
    </cfRule>
    <cfRule type="containsText" dxfId="207" priority="279" operator="containsText" text="Media">
      <formula>NOT(ISERROR(SEARCH("Media",T70)))</formula>
    </cfRule>
    <cfRule type="containsText" dxfId="206" priority="280" operator="containsText" text="Muy Baja">
      <formula>NOT(ISERROR(SEARCH("Muy Baja",T70)))</formula>
    </cfRule>
    <cfRule type="containsText" dxfId="205" priority="281" operator="containsText" text="Baja">
      <formula>NOT(ISERROR(SEARCH("Baja",T70)))</formula>
    </cfRule>
    <cfRule type="containsText" dxfId="204" priority="282" operator="containsText" text="Muy Baja">
      <formula>NOT(ISERROR(SEARCH("Muy Baja",T70)))</formula>
    </cfRule>
    <cfRule type="containsText" dxfId="203" priority="283" operator="containsText" text="Muy Baja">
      <formula>NOT(ISERROR(SEARCH("Muy Baja",T70)))</formula>
    </cfRule>
    <cfRule type="containsText" dxfId="202" priority="284" operator="containsText" text="Muy Baja">
      <formula>NOT(ISERROR(SEARCH("Muy Baja",T70)))</formula>
    </cfRule>
    <cfRule type="containsText" dxfId="201" priority="285" operator="containsText" text="Muy Baja'Tabla probabilidad'!">
      <formula>NOT(ISERROR(SEARCH("Muy Baja'Tabla probabilidad'!",T70)))</formula>
    </cfRule>
    <cfRule type="containsText" dxfId="200" priority="286" operator="containsText" text="Muy bajo">
      <formula>NOT(ISERROR(SEARCH("Muy bajo",T70)))</formula>
    </cfRule>
    <cfRule type="containsText" dxfId="199" priority="287" operator="containsText" text="Alta">
      <formula>NOT(ISERROR(SEARCH("Alta",T70)))</formula>
    </cfRule>
    <cfRule type="containsText" dxfId="198" priority="288" operator="containsText" text="Media">
      <formula>NOT(ISERROR(SEARCH("Media",T70)))</formula>
    </cfRule>
    <cfRule type="containsText" dxfId="197" priority="289" operator="containsText" text="Baja">
      <formula>NOT(ISERROR(SEARCH("Baja",T70)))</formula>
    </cfRule>
    <cfRule type="containsText" dxfId="196" priority="290" operator="containsText" text="Muy baja">
      <formula>NOT(ISERROR(SEARCH("Muy baja",T70)))</formula>
    </cfRule>
    <cfRule type="cellIs" dxfId="195" priority="293" operator="between">
      <formula>1</formula>
      <formula>2</formula>
    </cfRule>
    <cfRule type="cellIs" dxfId="194" priority="294" operator="between">
      <formula>0</formula>
      <formula>2</formula>
    </cfRule>
  </conditionalFormatting>
  <conditionalFormatting sqref="T80">
    <cfRule type="containsText" dxfId="193" priority="107" operator="containsText" text="Muy Baja">
      <formula>NOT(ISERROR(SEARCH("Muy Baja",T80)))</formula>
    </cfRule>
    <cfRule type="containsText" dxfId="192" priority="108" operator="containsText" text="Baja">
      <formula>NOT(ISERROR(SEARCH("Baja",T80)))</formula>
    </cfRule>
    <cfRule type="containsText" dxfId="191" priority="109" operator="containsText" text="Muy Alta">
      <formula>NOT(ISERROR(SEARCH("Muy Alta",T80)))</formula>
    </cfRule>
    <cfRule type="containsText" dxfId="190" priority="111" operator="containsText" text="Alta">
      <formula>NOT(ISERROR(SEARCH("Alta",T80)))</formula>
    </cfRule>
    <cfRule type="containsText" dxfId="189" priority="112" operator="containsText" text="Media">
      <formula>NOT(ISERROR(SEARCH("Media",T80)))</formula>
    </cfRule>
    <cfRule type="containsText" dxfId="188" priority="113" operator="containsText" text="Media">
      <formula>NOT(ISERROR(SEARCH("Media",T80)))</formula>
    </cfRule>
    <cfRule type="containsText" dxfId="187" priority="114" operator="containsText" text="Media">
      <formula>NOT(ISERROR(SEARCH("Media",T80)))</formula>
    </cfRule>
    <cfRule type="containsText" dxfId="186" priority="115" operator="containsText" text="Muy Baja">
      <formula>NOT(ISERROR(SEARCH("Muy Baja",T80)))</formula>
    </cfRule>
    <cfRule type="containsText" dxfId="185" priority="116" operator="containsText" text="Baja">
      <formula>NOT(ISERROR(SEARCH("Baja",T80)))</formula>
    </cfRule>
    <cfRule type="containsText" dxfId="184" priority="117" operator="containsText" text="Muy Baja">
      <formula>NOT(ISERROR(SEARCH("Muy Baja",T80)))</formula>
    </cfRule>
    <cfRule type="containsText" dxfId="183" priority="118" operator="containsText" text="Muy Baja">
      <formula>NOT(ISERROR(SEARCH("Muy Baja",T80)))</formula>
    </cfRule>
    <cfRule type="containsText" dxfId="182" priority="119" operator="containsText" text="Muy Baja">
      <formula>NOT(ISERROR(SEARCH("Muy Baja",T80)))</formula>
    </cfRule>
    <cfRule type="containsText" dxfId="181" priority="120" operator="containsText" text="Muy Baja'Tabla probabilidad'!">
      <formula>NOT(ISERROR(SEARCH("Muy Baja'Tabla probabilidad'!",T80)))</formula>
    </cfRule>
    <cfRule type="containsText" dxfId="180" priority="121" operator="containsText" text="Muy bajo">
      <formula>NOT(ISERROR(SEARCH("Muy bajo",T80)))</formula>
    </cfRule>
    <cfRule type="containsText" dxfId="179" priority="122" operator="containsText" text="Alta">
      <formula>NOT(ISERROR(SEARCH("Alta",T80)))</formula>
    </cfRule>
    <cfRule type="containsText" dxfId="178" priority="123" operator="containsText" text="Media">
      <formula>NOT(ISERROR(SEARCH("Media",T80)))</formula>
    </cfRule>
    <cfRule type="containsText" dxfId="177" priority="124" operator="containsText" text="Baja">
      <formula>NOT(ISERROR(SEARCH("Baja",T80)))</formula>
    </cfRule>
    <cfRule type="containsText" dxfId="176" priority="125" operator="containsText" text="Muy baja">
      <formula>NOT(ISERROR(SEARCH("Muy baja",T80)))</formula>
    </cfRule>
    <cfRule type="cellIs" dxfId="175" priority="128" operator="between">
      <formula>1</formula>
      <formula>2</formula>
    </cfRule>
    <cfRule type="cellIs" dxfId="174" priority="129" operator="between">
      <formula>0</formula>
      <formula>2</formula>
    </cfRule>
  </conditionalFormatting>
  <conditionalFormatting sqref="U10 U20">
    <cfRule type="containsText" dxfId="173" priority="463" operator="containsText" text="Catastrófico">
      <formula>NOT(ISERROR(SEARCH("Catastrófico",U10)))</formula>
    </cfRule>
    <cfRule type="containsText" dxfId="172" priority="464" operator="containsText" text="Mayor">
      <formula>NOT(ISERROR(SEARCH("Mayor",U10)))</formula>
    </cfRule>
    <cfRule type="containsText" dxfId="171" priority="465" operator="containsText" text="Alta">
      <formula>NOT(ISERROR(SEARCH("Alta",U10)))</formula>
    </cfRule>
    <cfRule type="containsText" dxfId="170" priority="466" operator="containsText" text="Moderado">
      <formula>NOT(ISERROR(SEARCH("Moderado",U10)))</formula>
    </cfRule>
    <cfRule type="containsText" dxfId="169" priority="467" operator="containsText" text="Menor">
      <formula>NOT(ISERROR(SEARCH("Menor",U10)))</formula>
    </cfRule>
    <cfRule type="containsText" dxfId="168" priority="468" operator="containsText" text="Leve">
      <formula>NOT(ISERROR(SEARCH("Leve",U10)))</formula>
    </cfRule>
  </conditionalFormatting>
  <conditionalFormatting sqref="U30 U40 U50">
    <cfRule type="containsText" dxfId="167" priority="398" operator="containsText" text="Catastrófico">
      <formula>NOT(ISERROR(SEARCH("Catastrófico",U30)))</formula>
    </cfRule>
    <cfRule type="containsText" dxfId="166" priority="399" operator="containsText" text="Mayor">
      <formula>NOT(ISERROR(SEARCH("Mayor",U30)))</formula>
    </cfRule>
    <cfRule type="containsText" dxfId="165" priority="400" operator="containsText" text="Alta">
      <formula>NOT(ISERROR(SEARCH("Alta",U30)))</formula>
    </cfRule>
    <cfRule type="containsText" dxfId="164" priority="401" operator="containsText" text="Moderado">
      <formula>NOT(ISERROR(SEARCH("Moderado",U30)))</formula>
    </cfRule>
    <cfRule type="containsText" dxfId="163" priority="402" operator="containsText" text="Menor">
      <formula>NOT(ISERROR(SEARCH("Menor",U30)))</formula>
    </cfRule>
    <cfRule type="containsText" dxfId="162" priority="403" operator="containsText" text="Leve">
      <formula>NOT(ISERROR(SEARCH("Leve",U30)))</formula>
    </cfRule>
  </conditionalFormatting>
  <conditionalFormatting sqref="U60">
    <cfRule type="containsText" dxfId="161" priority="365" operator="containsText" text="Catastrófico">
      <formula>NOT(ISERROR(SEARCH("Catastrófico",U60)))</formula>
    </cfRule>
    <cfRule type="containsText" dxfId="160" priority="366" operator="containsText" text="Mayor">
      <formula>NOT(ISERROR(SEARCH("Mayor",U60)))</formula>
    </cfRule>
    <cfRule type="containsText" dxfId="159" priority="367" operator="containsText" text="Alta">
      <formula>NOT(ISERROR(SEARCH("Alta",U60)))</formula>
    </cfRule>
    <cfRule type="containsText" dxfId="158" priority="368" operator="containsText" text="Moderado">
      <formula>NOT(ISERROR(SEARCH("Moderado",U60)))</formula>
    </cfRule>
    <cfRule type="containsText" dxfId="157" priority="369" operator="containsText" text="Menor">
      <formula>NOT(ISERROR(SEARCH("Menor",U60)))</formula>
    </cfRule>
    <cfRule type="containsText" dxfId="156" priority="370" operator="containsText" text="Leve">
      <formula>NOT(ISERROR(SEARCH("Leve",U60)))</formula>
    </cfRule>
  </conditionalFormatting>
  <conditionalFormatting sqref="U70">
    <cfRule type="containsText" dxfId="155" priority="266" operator="containsText" text="Catastrófico">
      <formula>NOT(ISERROR(SEARCH("Catastrófico",U70)))</formula>
    </cfRule>
    <cfRule type="containsText" dxfId="154" priority="267" operator="containsText" text="Mayor">
      <formula>NOT(ISERROR(SEARCH("Mayor",U70)))</formula>
    </cfRule>
    <cfRule type="containsText" dxfId="153" priority="268" operator="containsText" text="Alta">
      <formula>NOT(ISERROR(SEARCH("Alta",U70)))</formula>
    </cfRule>
    <cfRule type="containsText" dxfId="152" priority="269" operator="containsText" text="Moderado">
      <formula>NOT(ISERROR(SEARCH("Moderado",U70)))</formula>
    </cfRule>
    <cfRule type="containsText" dxfId="151" priority="270" operator="containsText" text="Menor">
      <formula>NOT(ISERROR(SEARCH("Menor",U70)))</formula>
    </cfRule>
    <cfRule type="containsText" dxfId="150" priority="271" operator="containsText" text="Leve">
      <formula>NOT(ISERROR(SEARCH("Leve",U70)))</formula>
    </cfRule>
  </conditionalFormatting>
  <conditionalFormatting sqref="U80">
    <cfRule type="containsText" dxfId="149" priority="101" operator="containsText" text="Catastrófico">
      <formula>NOT(ISERROR(SEARCH("Catastrófico",U80)))</formula>
    </cfRule>
    <cfRule type="containsText" dxfId="148" priority="102" operator="containsText" text="Mayor">
      <formula>NOT(ISERROR(SEARCH("Mayor",U80)))</formula>
    </cfRule>
    <cfRule type="containsText" dxfId="147" priority="103" operator="containsText" text="Alta">
      <formula>NOT(ISERROR(SEARCH("Alta",U80)))</formula>
    </cfRule>
    <cfRule type="containsText" dxfId="146" priority="104" operator="containsText" text="Moderado">
      <formula>NOT(ISERROR(SEARCH("Moderado",U80)))</formula>
    </cfRule>
    <cfRule type="containsText" dxfId="145" priority="105" operator="containsText" text="Menor">
      <formula>NOT(ISERROR(SEARCH("Menor",U80)))</formula>
    </cfRule>
    <cfRule type="containsText" dxfId="144" priority="106" operator="containsText" text="Leve">
      <formula>NOT(ISERROR(SEARCH("Leve",U80)))</formula>
    </cfRule>
  </conditionalFormatting>
  <conditionalFormatting sqref="V10 V20">
    <cfRule type="containsText" dxfId="143" priority="427" operator="containsText" text="Extremo">
      <formula>NOT(ISERROR(SEARCH("Extremo",V10)))</formula>
    </cfRule>
    <cfRule type="containsText" dxfId="142" priority="428" operator="containsText" text="Alto">
      <formula>NOT(ISERROR(SEARCH("Alto",V10)))</formula>
    </cfRule>
    <cfRule type="containsText" dxfId="141" priority="429" operator="containsText" text="Bajo">
      <formula>NOT(ISERROR(SEARCH("Bajo",V10)))</formula>
    </cfRule>
    <cfRule type="containsText" dxfId="140" priority="430" operator="containsText" text="Moderado">
      <formula>NOT(ISERROR(SEARCH("Moderado",V10)))</formula>
    </cfRule>
  </conditionalFormatting>
  <conditionalFormatting sqref="V30 V40 V50">
    <cfRule type="containsText" dxfId="139" priority="394" operator="containsText" text="Extremo">
      <formula>NOT(ISERROR(SEARCH("Extremo",V30)))</formula>
    </cfRule>
    <cfRule type="containsText" dxfId="138" priority="395" operator="containsText" text="Alto">
      <formula>NOT(ISERROR(SEARCH("Alto",V30)))</formula>
    </cfRule>
    <cfRule type="containsText" dxfId="137" priority="396" operator="containsText" text="Bajo">
      <formula>NOT(ISERROR(SEARCH("Bajo",V30)))</formula>
    </cfRule>
    <cfRule type="containsText" dxfId="136" priority="397" operator="containsText" text="Moderado">
      <formula>NOT(ISERROR(SEARCH("Moderado",V30)))</formula>
    </cfRule>
  </conditionalFormatting>
  <conditionalFormatting sqref="V60">
    <cfRule type="containsText" dxfId="135" priority="361" operator="containsText" text="Extremo">
      <formula>NOT(ISERROR(SEARCH("Extremo",V60)))</formula>
    </cfRule>
    <cfRule type="containsText" dxfId="134" priority="362" operator="containsText" text="Alto">
      <formula>NOT(ISERROR(SEARCH("Alto",V60)))</formula>
    </cfRule>
    <cfRule type="containsText" dxfId="133" priority="363" operator="containsText" text="Bajo">
      <formula>NOT(ISERROR(SEARCH("Bajo",V60)))</formula>
    </cfRule>
    <cfRule type="containsText" dxfId="132" priority="364" operator="containsText" text="Moderado">
      <formula>NOT(ISERROR(SEARCH("Moderado",V60)))</formula>
    </cfRule>
  </conditionalFormatting>
  <conditionalFormatting sqref="V70">
    <cfRule type="containsText" dxfId="131" priority="262" operator="containsText" text="Extremo">
      <formula>NOT(ISERROR(SEARCH("Extremo",V70)))</formula>
    </cfRule>
    <cfRule type="containsText" dxfId="130" priority="263" operator="containsText" text="Alto">
      <formula>NOT(ISERROR(SEARCH("Alto",V70)))</formula>
    </cfRule>
    <cfRule type="containsText" dxfId="129" priority="264" operator="containsText" text="Bajo">
      <formula>NOT(ISERROR(SEARCH("Bajo",V70)))</formula>
    </cfRule>
    <cfRule type="containsText" dxfId="128" priority="265" operator="containsText" text="Moderado">
      <formula>NOT(ISERROR(SEARCH("Moderado",V70)))</formula>
    </cfRule>
  </conditionalFormatting>
  <conditionalFormatting sqref="V80">
    <cfRule type="containsText" dxfId="127" priority="97" operator="containsText" text="Extremo">
      <formula>NOT(ISERROR(SEARCH("Extremo",V80)))</formula>
    </cfRule>
    <cfRule type="containsText" dxfId="126" priority="98" operator="containsText" text="Alto">
      <formula>NOT(ISERROR(SEARCH("Alto",V80)))</formula>
    </cfRule>
    <cfRule type="containsText" dxfId="125" priority="99" operator="containsText" text="Bajo">
      <formula>NOT(ISERROR(SEARCH("Bajo",V80)))</formula>
    </cfRule>
    <cfRule type="containsText" dxfId="124" priority="100" operator="containsText" text="Moderado">
      <formula>NOT(ISERROR(SEARCH("Moderado",V80)))</formula>
    </cfRule>
  </conditionalFormatting>
  <dataValidations count="2">
    <dataValidation allowBlank="1" showInputMessage="1" showErrorMessage="1" prompt="Enunciar cuál es el control" sqref="E23 E25:E28 M10:M14 E33 E35:E38 E30:E31 E40:E41 E65:E68 M40:M42 E73 E75:E78 E45:E48 E14:E21 M20:M22 M30:M32 M80:M82 M60:M62 M70:M72 E43 M50" xr:uid="{00000000-0002-0000-0500-000000000000}"/>
    <dataValidation type="list" allowBlank="1" showInputMessage="1" showErrorMessage="1" sqref="F10:I89 N10:Q89" xr:uid="{00000000-0002-0000-05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 T40 T50</xm:sqref>
        </x14:conditionalFormatting>
        <x14:conditionalFormatting xmlns:xm="http://schemas.microsoft.com/office/excel/2006/main">
          <x14:cfRule type="containsText" priority="390" operator="containsText" id="{CD96484A-18E8-4528-9A1F-77117FAD32CF}">
            <xm:f>NOT(ISERROR(SEARCH('8- Políticas de Administración '!$B$5,T60)))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'!$B$5,T60)))</xm:f>
            <xm:f>'8- Políticas de Administración '!$B$5</xm:f>
            <x14:dxf>
              <font>
                <color rgb="FF9C0006"/>
              </font>
              <fill>
                <patternFill>
                  <bgColor rgb="FFFFC7CE"/>
                </patternFill>
              </fill>
            </x14:dxf>
          </x14:cfRule>
          <xm:sqref>T60</xm:sqref>
        </x14:conditionalFormatting>
        <x14:conditionalFormatting xmlns:xm="http://schemas.microsoft.com/office/excel/2006/main">
          <x14:cfRule type="containsText" priority="291" operator="containsText" id="{42C1053D-ECDB-4A13-934C-8C818C5E44DD}">
            <xm:f>NOT(ISERROR(SEARCH('8- Políticas de Administración '!$B$5,T70)))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'!$B$5,T70)))</xm:f>
            <xm:f>'8- Políticas de Administración '!$B$5</xm:f>
            <x14:dxf>
              <font>
                <color rgb="FF9C0006"/>
              </font>
              <fill>
                <patternFill>
                  <bgColor rgb="FFFFC7CE"/>
                </patternFill>
              </fill>
            </x14:dxf>
          </x14:cfRule>
          <xm:sqref>T70</xm:sqref>
        </x14:conditionalFormatting>
        <x14:conditionalFormatting xmlns:xm="http://schemas.microsoft.com/office/excel/2006/main">
          <x14:cfRule type="containsText" priority="126" operator="containsText" id="{F9D14A0D-2C98-4763-B51A-88EB6514CCDC}">
            <xm:f>NOT(ISERROR(SEARCH('8- Políticas de Administración '!$B$5,T80)))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'!$B$5,T80)))</xm:f>
            <xm:f>'8- Políticas de Administración '!$B$5</xm:f>
            <x14:dxf>
              <font>
                <color rgb="FF9C0006"/>
              </font>
              <fill>
                <patternFill>
                  <bgColor rgb="FFFFC7CE"/>
                </patternFill>
              </fill>
            </x14:dxf>
          </x14:cfRule>
          <xm:sqref>T80</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I79"/>
  <sheetViews>
    <sheetView showGridLines="0" zoomScale="90" zoomScaleNormal="90" zoomScalePageLayoutView="70" workbookViewId="0">
      <selection activeCell="O60" sqref="O60:Q62"/>
    </sheetView>
  </sheetViews>
  <sheetFormatPr baseColWidth="10" defaultColWidth="11.42578125" defaultRowHeight="15"/>
  <cols>
    <col min="1" max="1" width="5.42578125" customWidth="1"/>
    <col min="2" max="2" width="41.85546875" customWidth="1"/>
    <col min="3" max="3" width="48.5703125" customWidth="1"/>
    <col min="4" max="4" width="25.28515625" hidden="1" customWidth="1"/>
    <col min="5" max="5" width="43" hidden="1" customWidth="1"/>
    <col min="6" max="6" width="20.28515625" customWidth="1"/>
    <col min="7" max="7" width="18.5703125" customWidth="1"/>
    <col min="8" max="8" width="22.7109375" customWidth="1"/>
    <col min="9" max="9" width="2.7109375" style="1" customWidth="1"/>
    <col min="10" max="10" width="18.28515625" customWidth="1"/>
    <col min="11" max="11" width="16.7109375" customWidth="1"/>
    <col min="12" max="12" width="21.5703125" style="32" hidden="1" customWidth="1"/>
    <col min="13" max="13" width="16.7109375" customWidth="1"/>
    <col min="14" max="14" width="17.42578125" customWidth="1"/>
    <col min="15" max="15" width="42.85546875" style="9" customWidth="1"/>
    <col min="16" max="16" width="22.85546875" style="9" customWidth="1"/>
    <col min="17" max="17" width="18.7109375" style="9" customWidth="1"/>
    <col min="18" max="269" width="11.42578125" style="9"/>
    <col min="270" max="16384" width="11.42578125" style="14"/>
  </cols>
  <sheetData>
    <row r="1" spans="1:269" s="11" customFormat="1" ht="27.75" customHeight="1">
      <c r="A1" s="233"/>
      <c r="B1" s="234"/>
      <c r="C1" s="573"/>
      <c r="D1" s="573"/>
      <c r="E1" s="573"/>
      <c r="F1" s="573"/>
      <c r="G1" s="573"/>
      <c r="H1" s="573"/>
      <c r="I1" s="573"/>
      <c r="J1" s="573"/>
      <c r="K1" s="573"/>
      <c r="L1" s="573"/>
      <c r="M1" s="573"/>
      <c r="N1" s="573"/>
      <c r="O1" s="573"/>
      <c r="P1" s="573"/>
      <c r="Q1" s="574"/>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row>
    <row r="2" spans="1:269" s="11" customFormat="1" ht="27" customHeight="1">
      <c r="A2" s="235"/>
      <c r="B2" s="236"/>
      <c r="C2" s="575"/>
      <c r="D2" s="575"/>
      <c r="E2" s="575"/>
      <c r="F2" s="575"/>
      <c r="G2" s="575"/>
      <c r="H2" s="575"/>
      <c r="I2" s="575"/>
      <c r="J2" s="575"/>
      <c r="K2" s="575"/>
      <c r="L2" s="575"/>
      <c r="M2" s="575"/>
      <c r="N2" s="575"/>
      <c r="O2" s="575"/>
      <c r="P2" s="575"/>
      <c r="Q2" s="576"/>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row>
    <row r="3" spans="1:269" s="11" customFormat="1" ht="27" customHeight="1">
      <c r="A3" s="237"/>
      <c r="B3" s="238"/>
      <c r="C3" s="577"/>
      <c r="D3" s="577"/>
      <c r="E3" s="577"/>
      <c r="F3" s="577"/>
      <c r="G3" s="577"/>
      <c r="H3" s="577"/>
      <c r="I3" s="577"/>
      <c r="J3" s="577"/>
      <c r="K3" s="577"/>
      <c r="L3" s="577"/>
      <c r="M3" s="577"/>
      <c r="N3" s="577"/>
      <c r="O3" s="577"/>
      <c r="P3" s="577"/>
      <c r="Q3" s="578"/>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row>
    <row r="4" spans="1:269" s="11" customFormat="1" ht="23.25" customHeight="1">
      <c r="A4" s="500" t="s">
        <v>233</v>
      </c>
      <c r="B4" s="500"/>
      <c r="C4" s="579" t="s">
        <v>5</v>
      </c>
      <c r="D4" s="579"/>
      <c r="E4" s="579"/>
      <c r="F4" s="579"/>
      <c r="G4" s="579"/>
      <c r="H4" s="579"/>
      <c r="I4" s="579"/>
      <c r="J4" s="579"/>
      <c r="K4" s="579"/>
      <c r="L4" s="579"/>
      <c r="M4" s="579"/>
      <c r="N4" s="579"/>
      <c r="O4" s="579"/>
      <c r="P4" s="579"/>
      <c r="Q4" s="579"/>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row>
    <row r="5" spans="1:269" s="11" customFormat="1" ht="56.25" customHeight="1">
      <c r="A5" s="500" t="s">
        <v>234</v>
      </c>
      <c r="B5" s="500"/>
      <c r="C5" s="579" t="s">
        <v>355</v>
      </c>
      <c r="D5" s="579"/>
      <c r="E5" s="579"/>
      <c r="F5" s="579"/>
      <c r="G5" s="579"/>
      <c r="H5" s="579"/>
      <c r="I5" s="579"/>
      <c r="J5" s="579"/>
      <c r="K5" s="579"/>
      <c r="L5" s="579"/>
      <c r="M5" s="579"/>
      <c r="N5" s="579"/>
      <c r="O5" s="579"/>
      <c r="P5" s="579"/>
      <c r="Q5" s="579"/>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row>
    <row r="6" spans="1:269" s="11" customFormat="1" ht="28.5" customHeight="1">
      <c r="A6" s="500" t="s">
        <v>236</v>
      </c>
      <c r="B6" s="500"/>
      <c r="C6" s="580" t="s">
        <v>237</v>
      </c>
      <c r="D6" s="580"/>
      <c r="E6" s="580"/>
      <c r="F6" s="580"/>
      <c r="G6" s="580"/>
      <c r="H6" s="580"/>
      <c r="I6" s="580"/>
      <c r="J6" s="580"/>
      <c r="K6" s="580"/>
      <c r="L6" s="580"/>
      <c r="M6" s="580"/>
      <c r="N6" s="580"/>
      <c r="O6" s="580"/>
      <c r="P6" s="580"/>
      <c r="Q6" s="58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row>
    <row r="7" spans="1:269" s="11" customFormat="1" ht="17.25" thickBot="1">
      <c r="A7" s="556" t="s">
        <v>356</v>
      </c>
      <c r="B7" s="556"/>
      <c r="C7" s="556"/>
      <c r="D7" s="556"/>
      <c r="E7" s="556"/>
      <c r="F7" s="556" t="s">
        <v>253</v>
      </c>
      <c r="G7" s="556"/>
      <c r="H7" s="556"/>
      <c r="I7" s="70"/>
      <c r="J7" s="520" t="s">
        <v>357</v>
      </c>
      <c r="K7" s="520"/>
      <c r="L7" s="520"/>
      <c r="M7" s="520"/>
      <c r="N7" s="521"/>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row>
    <row r="8" spans="1:269" s="11" customFormat="1" ht="45.75" customHeight="1" thickTop="1" thickBot="1">
      <c r="A8" s="558" t="s">
        <v>243</v>
      </c>
      <c r="B8" s="548" t="s">
        <v>311</v>
      </c>
      <c r="C8" s="581" t="s">
        <v>245</v>
      </c>
      <c r="D8" s="571" t="s">
        <v>255</v>
      </c>
      <c r="E8" s="548" t="s">
        <v>239</v>
      </c>
      <c r="F8" s="567" t="s">
        <v>358</v>
      </c>
      <c r="G8" s="567" t="s">
        <v>359</v>
      </c>
      <c r="H8" s="567" t="s">
        <v>360</v>
      </c>
      <c r="I8" s="569"/>
      <c r="J8" s="567" t="s">
        <v>361</v>
      </c>
      <c r="K8" s="567" t="s">
        <v>362</v>
      </c>
      <c r="L8" s="567" t="s">
        <v>363</v>
      </c>
      <c r="M8" s="567" t="s">
        <v>364</v>
      </c>
      <c r="N8" s="567" t="s">
        <v>365</v>
      </c>
      <c r="O8" s="567" t="s">
        <v>366</v>
      </c>
      <c r="P8" s="567" t="s">
        <v>367</v>
      </c>
      <c r="Q8" s="567" t="s">
        <v>368</v>
      </c>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row>
    <row r="9" spans="1:269" s="13" customFormat="1" ht="58.5" customHeight="1" thickTop="1" thickBot="1">
      <c r="A9" s="490"/>
      <c r="B9" s="549"/>
      <c r="C9" s="582"/>
      <c r="D9" s="572"/>
      <c r="E9" s="549"/>
      <c r="F9" s="568"/>
      <c r="G9" s="568"/>
      <c r="H9" s="568"/>
      <c r="I9" s="570"/>
      <c r="J9" s="568"/>
      <c r="K9" s="568"/>
      <c r="L9" s="568"/>
      <c r="M9" s="568"/>
      <c r="N9" s="568"/>
      <c r="O9" s="568"/>
      <c r="P9" s="568"/>
      <c r="Q9" s="568"/>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row>
    <row r="10" spans="1:269" ht="13.5" customHeight="1">
      <c r="A10" s="472">
        <f>'5- Identificación de Riesgos'!A10</f>
        <v>1</v>
      </c>
      <c r="B10" s="458" t="str">
        <f>'5- Identificación de Riesgos'!B10</f>
        <v xml:space="preserve">Incumplimiento de los requisitos legales del SG-SST </v>
      </c>
      <c r="C10" s="467" t="str">
        <f>'5- Identificación de Riesgos'!C10</f>
        <v>No implementar dentro de los tiempos legales el SGST o implementarlo en forma parcial</v>
      </c>
      <c r="D10" s="467" t="s">
        <v>266</v>
      </c>
      <c r="E10" s="132" t="e">
        <f>'5- Identificación de Riesgos'!#REF!</f>
        <v>#REF!</v>
      </c>
      <c r="F10" s="455" t="str">
        <f>'5- Identificación de Riesgos'!H10</f>
        <v>Muy Baja - 1</v>
      </c>
      <c r="G10" s="467" t="str">
        <f>'5- Identificación de Riesgos'!M10</f>
        <v>Moderado - 3</v>
      </c>
      <c r="H10" s="467" t="str">
        <f>'5- Identificación de Riesgos'!N10</f>
        <v>Moderado - 3</v>
      </c>
      <c r="I10" s="101"/>
      <c r="J10" s="564" t="str">
        <f>'6- Valoración Controles'!T10</f>
        <v>Muy Baja - 1</v>
      </c>
      <c r="K10" s="564" t="str">
        <f>'6- Valoración Controles'!U10</f>
        <v>Menor - 2</v>
      </c>
      <c r="L10" s="559" t="e">
        <f>AVERAGE(#REF!)</f>
        <v>#REF!</v>
      </c>
      <c r="M10" s="458" t="str">
        <f>'6- Valoración Controles'!V10</f>
        <v>Bajo - 2</v>
      </c>
      <c r="N10" s="458" t="s">
        <v>369</v>
      </c>
      <c r="O10" s="133"/>
      <c r="P10" s="133"/>
      <c r="Q10" s="134"/>
    </row>
    <row r="11" spans="1:269" ht="13.5" customHeight="1">
      <c r="A11" s="473"/>
      <c r="B11" s="459"/>
      <c r="C11" s="468"/>
      <c r="D11" s="468"/>
      <c r="E11" s="135" t="str">
        <f>'5- Identificación de Riesgos'!D11</f>
        <v>2. Insuficientes recursos técnicos, humanos y financieros para la implementación del SG-SST</v>
      </c>
      <c r="F11" s="456"/>
      <c r="G11" s="563"/>
      <c r="H11" s="468"/>
      <c r="I11" s="71"/>
      <c r="J11" s="565"/>
      <c r="K11" s="565"/>
      <c r="L11" s="560"/>
      <c r="M11" s="459"/>
      <c r="N11" s="459"/>
      <c r="O11" s="136"/>
      <c r="P11" s="136">
        <v>5</v>
      </c>
      <c r="Q11" s="137"/>
    </row>
    <row r="12" spans="1:269" ht="13.5" customHeight="1">
      <c r="A12" s="473"/>
      <c r="B12" s="459"/>
      <c r="C12" s="468"/>
      <c r="D12" s="468"/>
      <c r="E12" s="135" t="e">
        <f>'5- Identificación de Riesgos'!#REF!</f>
        <v>#REF!</v>
      </c>
      <c r="F12" s="456"/>
      <c r="G12" s="563"/>
      <c r="H12" s="468"/>
      <c r="I12" s="71"/>
      <c r="J12" s="565"/>
      <c r="K12" s="565"/>
      <c r="L12" s="560"/>
      <c r="M12" s="459"/>
      <c r="N12" s="459"/>
      <c r="O12" s="136"/>
      <c r="P12" s="136"/>
      <c r="Q12" s="137"/>
    </row>
    <row r="13" spans="1:269" ht="13.5" customHeight="1">
      <c r="A13" s="473"/>
      <c r="B13" s="459"/>
      <c r="C13" s="468"/>
      <c r="D13" s="468"/>
      <c r="E13" s="135">
        <f>'5- Identificación de Riesgos'!D13</f>
        <v>0</v>
      </c>
      <c r="F13" s="456"/>
      <c r="G13" s="563"/>
      <c r="H13" s="468"/>
      <c r="I13" s="71"/>
      <c r="J13" s="565"/>
      <c r="K13" s="565"/>
      <c r="L13" s="560"/>
      <c r="M13" s="459"/>
      <c r="N13" s="459"/>
      <c r="O13" s="136"/>
      <c r="P13" s="136"/>
      <c r="Q13" s="137"/>
    </row>
    <row r="14" spans="1:269" ht="13.5" customHeight="1">
      <c r="A14" s="473"/>
      <c r="B14" s="459"/>
      <c r="C14" s="468"/>
      <c r="D14" s="468"/>
      <c r="E14" s="135">
        <f>'5- Identificación de Riesgos'!D14</f>
        <v>0</v>
      </c>
      <c r="F14" s="456"/>
      <c r="G14" s="563"/>
      <c r="H14" s="468"/>
      <c r="I14" s="71"/>
      <c r="J14" s="565"/>
      <c r="K14" s="565"/>
      <c r="L14" s="560"/>
      <c r="M14" s="459"/>
      <c r="N14" s="459"/>
      <c r="O14" s="136"/>
      <c r="P14" s="136"/>
      <c r="Q14" s="137"/>
    </row>
    <row r="15" spans="1:269" ht="13.5" customHeight="1">
      <c r="A15" s="473"/>
      <c r="B15" s="459"/>
      <c r="C15" s="468"/>
      <c r="D15" s="468"/>
      <c r="E15" s="135" t="e">
        <f>'5- Identificación de Riesgos'!#REF!</f>
        <v>#REF!</v>
      </c>
      <c r="F15" s="456"/>
      <c r="G15" s="563"/>
      <c r="H15" s="468"/>
      <c r="I15" s="71"/>
      <c r="J15" s="565"/>
      <c r="K15" s="565"/>
      <c r="L15" s="560"/>
      <c r="M15" s="459"/>
      <c r="N15" s="459"/>
      <c r="O15" s="136"/>
      <c r="P15" s="136"/>
      <c r="Q15" s="137"/>
    </row>
    <row r="16" spans="1:269" ht="13.5" customHeight="1">
      <c r="A16" s="473"/>
      <c r="B16" s="459"/>
      <c r="C16" s="468"/>
      <c r="D16" s="468"/>
      <c r="E16" s="135" t="str">
        <f>'5- Identificación de Riesgos'!D10</f>
        <v>1. Desconocimiento de los requisitos legales para la implementación del SG-SST</v>
      </c>
      <c r="F16" s="456"/>
      <c r="G16" s="563"/>
      <c r="H16" s="468"/>
      <c r="I16" s="71"/>
      <c r="J16" s="565"/>
      <c r="K16" s="565"/>
      <c r="L16" s="560"/>
      <c r="M16" s="459"/>
      <c r="N16" s="459"/>
      <c r="O16" s="136"/>
      <c r="P16" s="136"/>
      <c r="Q16" s="137"/>
    </row>
    <row r="17" spans="1:17" ht="13.5" customHeight="1">
      <c r="A17" s="473"/>
      <c r="B17" s="459"/>
      <c r="C17" s="468"/>
      <c r="D17" s="468"/>
      <c r="E17" s="135" t="str">
        <f>'5- Identificación de Riesgos'!D12</f>
        <v>3. Falta de competencias del personal contratado.</v>
      </c>
      <c r="F17" s="456"/>
      <c r="G17" s="563"/>
      <c r="H17" s="468"/>
      <c r="I17" s="71"/>
      <c r="J17" s="565"/>
      <c r="K17" s="565"/>
      <c r="L17" s="560"/>
      <c r="M17" s="459"/>
      <c r="N17" s="459"/>
      <c r="O17" s="136"/>
      <c r="P17" s="136"/>
      <c r="Q17" s="137"/>
    </row>
    <row r="18" spans="1:17" ht="13.5" customHeight="1">
      <c r="A18" s="473"/>
      <c r="B18" s="459"/>
      <c r="C18" s="468"/>
      <c r="D18" s="468"/>
      <c r="E18" s="135">
        <f>'5- Identificación de Riesgos'!D18</f>
        <v>0</v>
      </c>
      <c r="F18" s="456"/>
      <c r="G18" s="563"/>
      <c r="H18" s="468"/>
      <c r="I18" s="71"/>
      <c r="J18" s="565"/>
      <c r="K18" s="565"/>
      <c r="L18" s="560"/>
      <c r="M18" s="459"/>
      <c r="N18" s="459"/>
      <c r="O18" s="136"/>
      <c r="P18" s="136"/>
      <c r="Q18" s="137"/>
    </row>
    <row r="19" spans="1:17" ht="13.5" customHeight="1" thickBot="1">
      <c r="A19" s="473"/>
      <c r="B19" s="475"/>
      <c r="C19" s="468"/>
      <c r="D19" s="468"/>
      <c r="E19" s="135">
        <f>'5- Identificación de Riesgos'!D19</f>
        <v>0</v>
      </c>
      <c r="F19" s="456"/>
      <c r="G19" s="563"/>
      <c r="H19" s="468"/>
      <c r="I19" s="72"/>
      <c r="J19" s="566"/>
      <c r="K19" s="566"/>
      <c r="L19" s="561"/>
      <c r="M19" s="475"/>
      <c r="N19" s="475"/>
      <c r="O19" s="136"/>
      <c r="P19" s="136"/>
      <c r="Q19" s="137"/>
    </row>
    <row r="20" spans="1:17" ht="13.5" customHeight="1">
      <c r="A20" s="562">
        <f>'5- Identificación de Riesgos'!A20</f>
        <v>2</v>
      </c>
      <c r="B20" s="458" t="str">
        <f>'5- Identificación de Riesgos'!B20</f>
        <v>Incumplimiento Plan Trabajo de SG-SST</v>
      </c>
      <c r="C20" s="467" t="str">
        <f>'5- Identificación de Riesgos'!C20</f>
        <v>Posibilidad de incumplimiento de las metas establecidas por omisión en la ejecución de actividades del plan anual de SST.</v>
      </c>
      <c r="D20" s="475" t="s">
        <v>266</v>
      </c>
      <c r="E20" s="135" t="str">
        <f>'5- Identificación de Riesgos'!D20</f>
        <v>1. Falta de recursos técnicos y financieros para la implementación del SG-SST.</v>
      </c>
      <c r="F20" s="455" t="str">
        <f>'5- Identificación de Riesgos'!H20</f>
        <v>Muy Baja - 1</v>
      </c>
      <c r="G20" s="467" t="str">
        <f>'5- Identificación de Riesgos'!M20</f>
        <v>Moderado - 3</v>
      </c>
      <c r="H20" s="467" t="str">
        <f>'5- Identificación de Riesgos'!N20</f>
        <v>Moderado - 3</v>
      </c>
      <c r="I20" s="71"/>
      <c r="J20" s="564" t="str">
        <f>'6- Valoración Controles'!T20</f>
        <v>Muy Baja - 1</v>
      </c>
      <c r="K20" s="564" t="str">
        <f>'6- Valoración Controles'!U20</f>
        <v>Menor - 2</v>
      </c>
      <c r="L20" s="559" t="e">
        <f>AVERAGE(#REF!)</f>
        <v>#REF!</v>
      </c>
      <c r="M20" s="458" t="str">
        <f>'6- Valoración Controles'!V20</f>
        <v>Bajo - 2</v>
      </c>
      <c r="N20" s="459" t="s">
        <v>369</v>
      </c>
      <c r="O20" s="136"/>
      <c r="P20" s="136"/>
      <c r="Q20" s="137"/>
    </row>
    <row r="21" spans="1:17" ht="13.5" customHeight="1">
      <c r="A21" s="473"/>
      <c r="B21" s="459"/>
      <c r="C21" s="468"/>
      <c r="D21" s="468"/>
      <c r="E21" s="135" t="str">
        <f>'5- Identificación de Riesgos'!D21</f>
        <v>2. Falta de seguimiento y control a la ejecución del plan anual SST.</v>
      </c>
      <c r="F21" s="456"/>
      <c r="G21" s="563"/>
      <c r="H21" s="468"/>
      <c r="I21" s="71"/>
      <c r="J21" s="565"/>
      <c r="K21" s="565"/>
      <c r="L21" s="560"/>
      <c r="M21" s="459"/>
      <c r="N21" s="459"/>
      <c r="O21" s="136"/>
      <c r="P21" s="136"/>
      <c r="Q21" s="137"/>
    </row>
    <row r="22" spans="1:17" ht="13.5" customHeight="1">
      <c r="A22" s="473"/>
      <c r="B22" s="459"/>
      <c r="C22" s="468"/>
      <c r="D22" s="468"/>
      <c r="E22" s="135" t="str">
        <f>'5- Identificación de Riesgos'!D22</f>
        <v>3. Perfil inadecuado para el cargo o alta rotación de servidores judiciales con rol y responsabilidades del SG-SST.</v>
      </c>
      <c r="F22" s="456"/>
      <c r="G22" s="563"/>
      <c r="H22" s="468"/>
      <c r="I22" s="71"/>
      <c r="J22" s="565"/>
      <c r="K22" s="565"/>
      <c r="L22" s="560"/>
      <c r="M22" s="459"/>
      <c r="N22" s="459"/>
      <c r="O22" s="136"/>
      <c r="P22" s="136"/>
      <c r="Q22" s="137"/>
    </row>
    <row r="23" spans="1:17" ht="13.5" customHeight="1">
      <c r="A23" s="473"/>
      <c r="B23" s="459"/>
      <c r="C23" s="468"/>
      <c r="D23" s="468"/>
      <c r="E23" s="135" t="str">
        <f>'5- Identificación de Riesgos'!D23</f>
        <v>4. Baja participación e interés de los grupos del apoyo del SG-SST.</v>
      </c>
      <c r="F23" s="456"/>
      <c r="G23" s="563"/>
      <c r="H23" s="468"/>
      <c r="I23" s="71"/>
      <c r="J23" s="565"/>
      <c r="K23" s="565"/>
      <c r="L23" s="560"/>
      <c r="M23" s="459"/>
      <c r="N23" s="459"/>
      <c r="O23" s="136"/>
      <c r="P23" s="136"/>
      <c r="Q23" s="137"/>
    </row>
    <row r="24" spans="1:17" ht="13.5" customHeight="1">
      <c r="A24" s="473"/>
      <c r="B24" s="459"/>
      <c r="C24" s="468"/>
      <c r="D24" s="468"/>
      <c r="E24" s="135">
        <f>'5- Identificación de Riesgos'!D24</f>
        <v>0</v>
      </c>
      <c r="F24" s="456"/>
      <c r="G24" s="563"/>
      <c r="H24" s="468"/>
      <c r="I24" s="71"/>
      <c r="J24" s="565"/>
      <c r="K24" s="565"/>
      <c r="L24" s="560"/>
      <c r="M24" s="459"/>
      <c r="N24" s="459"/>
      <c r="O24" s="136"/>
      <c r="P24" s="136"/>
      <c r="Q24" s="137"/>
    </row>
    <row r="25" spans="1:17" ht="13.5" customHeight="1">
      <c r="A25" s="473"/>
      <c r="B25" s="459"/>
      <c r="C25" s="468"/>
      <c r="D25" s="468"/>
      <c r="E25" s="135">
        <f>'5- Identificación de Riesgos'!D25</f>
        <v>0</v>
      </c>
      <c r="F25" s="456"/>
      <c r="G25" s="563"/>
      <c r="H25" s="468"/>
      <c r="I25" s="71"/>
      <c r="J25" s="565"/>
      <c r="K25" s="565"/>
      <c r="L25" s="560"/>
      <c r="M25" s="459"/>
      <c r="N25" s="459"/>
      <c r="O25" s="136"/>
      <c r="P25" s="136"/>
      <c r="Q25" s="137"/>
    </row>
    <row r="26" spans="1:17" ht="13.5" customHeight="1">
      <c r="A26" s="473"/>
      <c r="B26" s="459"/>
      <c r="C26" s="468"/>
      <c r="D26" s="468"/>
      <c r="E26" s="135">
        <f>'5- Identificación de Riesgos'!D26</f>
        <v>0</v>
      </c>
      <c r="F26" s="456"/>
      <c r="G26" s="563"/>
      <c r="H26" s="468"/>
      <c r="I26" s="71"/>
      <c r="J26" s="565"/>
      <c r="K26" s="565"/>
      <c r="L26" s="560"/>
      <c r="M26" s="459"/>
      <c r="N26" s="459"/>
      <c r="O26" s="136"/>
      <c r="P26" s="136"/>
      <c r="Q26" s="137"/>
    </row>
    <row r="27" spans="1:17" ht="13.5" customHeight="1">
      <c r="A27" s="473"/>
      <c r="B27" s="459"/>
      <c r="C27" s="468"/>
      <c r="D27" s="468"/>
      <c r="E27" s="135">
        <f>'5- Identificación de Riesgos'!D27</f>
        <v>0</v>
      </c>
      <c r="F27" s="456"/>
      <c r="G27" s="563"/>
      <c r="H27" s="468"/>
      <c r="I27" s="71"/>
      <c r="J27" s="565"/>
      <c r="K27" s="565"/>
      <c r="L27" s="560"/>
      <c r="M27" s="459"/>
      <c r="N27" s="459"/>
      <c r="O27" s="136"/>
      <c r="P27" s="136"/>
      <c r="Q27" s="137"/>
    </row>
    <row r="28" spans="1:17" ht="13.5" customHeight="1">
      <c r="A28" s="473"/>
      <c r="B28" s="459"/>
      <c r="C28" s="468"/>
      <c r="D28" s="468"/>
      <c r="E28" s="135">
        <f>'5- Identificación de Riesgos'!D28</f>
        <v>0</v>
      </c>
      <c r="F28" s="456"/>
      <c r="G28" s="563"/>
      <c r="H28" s="468"/>
      <c r="I28" s="71"/>
      <c r="J28" s="565"/>
      <c r="K28" s="565"/>
      <c r="L28" s="560"/>
      <c r="M28" s="459"/>
      <c r="N28" s="459"/>
      <c r="O28" s="136"/>
      <c r="P28" s="136"/>
      <c r="Q28" s="137"/>
    </row>
    <row r="29" spans="1:17" ht="13.5" customHeight="1" thickBot="1">
      <c r="A29" s="473"/>
      <c r="B29" s="475"/>
      <c r="C29" s="468"/>
      <c r="D29" s="468"/>
      <c r="E29" s="135">
        <f>'5- Identificación de Riesgos'!D29</f>
        <v>0</v>
      </c>
      <c r="F29" s="456"/>
      <c r="G29" s="563"/>
      <c r="H29" s="468"/>
      <c r="I29" s="72"/>
      <c r="J29" s="566"/>
      <c r="K29" s="566"/>
      <c r="L29" s="561"/>
      <c r="M29" s="475"/>
      <c r="N29" s="475"/>
      <c r="O29" s="136"/>
      <c r="P29" s="136"/>
      <c r="Q29" s="137"/>
    </row>
    <row r="30" spans="1:17" ht="18.75" customHeight="1">
      <c r="A30" s="562">
        <f>'5- Identificación de Riesgos'!A30</f>
        <v>3</v>
      </c>
      <c r="B30" s="458" t="str">
        <f>'5- Identificación de Riesgos'!B30</f>
        <v xml:space="preserve">Aumento de Accidentes de trabajo y enfermedades laborales o salud pública </v>
      </c>
      <c r="C30" s="467" t="str">
        <f>'5- Identificación de Riesgos'!C30</f>
        <v>Accidentes de trabajo leves, graves y mortales y afectaciones a la salud durante las actividades de los servidores judiciales
Afectación a la salud de la población judicial y ambiental de la entidad  debido al contagio por virus y/o pandemias</v>
      </c>
      <c r="D30" s="475" t="s">
        <v>266</v>
      </c>
      <c r="E30" s="135" t="str">
        <f>'5- Identificación de Riesgos'!D30</f>
        <v xml:space="preserve">1.  Ocurrencia de accidentes  y enfermedades laborales por causa u ocacion del trabajo 
</v>
      </c>
      <c r="F30" s="455" t="str">
        <f>'5- Identificación de Riesgos'!H30</f>
        <v>Muy Baja - 1</v>
      </c>
      <c r="G30" s="467" t="str">
        <f>'5- Identificación de Riesgos'!M30</f>
        <v>Moderado - 3</v>
      </c>
      <c r="H30" s="467" t="str">
        <f>'5- Identificación de Riesgos'!N30</f>
        <v>Moderado - 3</v>
      </c>
      <c r="I30" s="71"/>
      <c r="J30" s="564" t="str">
        <f>'6- Valoración Controles'!T30</f>
        <v>Muy Baja - 1</v>
      </c>
      <c r="K30" s="564" t="str">
        <f>'6- Valoración Controles'!U30</f>
        <v>Menor - 2</v>
      </c>
      <c r="L30" s="559" t="e">
        <f>AVERAGE(#REF!)</f>
        <v>#REF!</v>
      </c>
      <c r="M30" s="458" t="str">
        <f>'6- Valoración Controles'!V30</f>
        <v>Bajo - 2</v>
      </c>
      <c r="N30" s="459" t="s">
        <v>369</v>
      </c>
      <c r="O30" s="136"/>
      <c r="P30" s="136"/>
      <c r="Q30" s="137"/>
    </row>
    <row r="31" spans="1:17" ht="30">
      <c r="A31" s="473"/>
      <c r="B31" s="459"/>
      <c r="C31" s="468"/>
      <c r="D31" s="468"/>
      <c r="E31" s="135" t="str">
        <f>'5- Identificación de Riesgos'!D31</f>
        <v xml:space="preserve">2. Contagio de enfermedades en los espacios de trabajo </v>
      </c>
      <c r="F31" s="456"/>
      <c r="G31" s="563"/>
      <c r="H31" s="468"/>
      <c r="I31" s="71"/>
      <c r="J31" s="565"/>
      <c r="K31" s="565"/>
      <c r="L31" s="560"/>
      <c r="M31" s="459"/>
      <c r="N31" s="459"/>
      <c r="O31" s="136"/>
      <c r="P31" s="136"/>
      <c r="Q31" s="137"/>
    </row>
    <row r="32" spans="1:17">
      <c r="A32" s="473"/>
      <c r="B32" s="459"/>
      <c r="C32" s="468"/>
      <c r="D32" s="468"/>
      <c r="E32" s="135">
        <f>'5- Identificación de Riesgos'!D32</f>
        <v>0</v>
      </c>
      <c r="F32" s="456"/>
      <c r="G32" s="563"/>
      <c r="H32" s="468"/>
      <c r="I32" s="71"/>
      <c r="J32" s="565"/>
      <c r="K32" s="565"/>
      <c r="L32" s="560"/>
      <c r="M32" s="459"/>
      <c r="N32" s="459"/>
      <c r="O32" s="136"/>
      <c r="P32" s="136"/>
      <c r="Q32" s="137"/>
    </row>
    <row r="33" spans="1:17">
      <c r="A33" s="473"/>
      <c r="B33" s="459"/>
      <c r="C33" s="468"/>
      <c r="D33" s="468"/>
      <c r="E33" s="135">
        <f>'5- Identificación de Riesgos'!D33</f>
        <v>0</v>
      </c>
      <c r="F33" s="456"/>
      <c r="G33" s="563"/>
      <c r="H33" s="468"/>
      <c r="I33" s="71"/>
      <c r="J33" s="565"/>
      <c r="K33" s="565"/>
      <c r="L33" s="560"/>
      <c r="M33" s="459"/>
      <c r="N33" s="459"/>
      <c r="O33" s="136"/>
      <c r="P33" s="136"/>
      <c r="Q33" s="137"/>
    </row>
    <row r="34" spans="1:17">
      <c r="A34" s="473"/>
      <c r="B34" s="459"/>
      <c r="C34" s="468"/>
      <c r="D34" s="468"/>
      <c r="E34" s="135">
        <f>'5- Identificación de Riesgos'!D34</f>
        <v>0</v>
      </c>
      <c r="F34" s="456"/>
      <c r="G34" s="563"/>
      <c r="H34" s="468"/>
      <c r="I34" s="71"/>
      <c r="J34" s="565"/>
      <c r="K34" s="565"/>
      <c r="L34" s="560"/>
      <c r="M34" s="459"/>
      <c r="N34" s="459"/>
      <c r="O34" s="136"/>
      <c r="P34" s="136"/>
      <c r="Q34" s="137"/>
    </row>
    <row r="35" spans="1:17">
      <c r="A35" s="473"/>
      <c r="B35" s="459"/>
      <c r="C35" s="468"/>
      <c r="D35" s="468"/>
      <c r="E35" s="135">
        <f>'5- Identificación de Riesgos'!D35</f>
        <v>0</v>
      </c>
      <c r="F35" s="456"/>
      <c r="G35" s="563"/>
      <c r="H35" s="468"/>
      <c r="I35" s="71"/>
      <c r="J35" s="565"/>
      <c r="K35" s="565"/>
      <c r="L35" s="560"/>
      <c r="M35" s="459"/>
      <c r="N35" s="459"/>
      <c r="O35" s="136"/>
      <c r="P35" s="136"/>
      <c r="Q35" s="137"/>
    </row>
    <row r="36" spans="1:17">
      <c r="A36" s="473"/>
      <c r="B36" s="459"/>
      <c r="C36" s="468"/>
      <c r="D36" s="468"/>
      <c r="E36" s="135">
        <f>'5- Identificación de Riesgos'!D36</f>
        <v>0</v>
      </c>
      <c r="F36" s="456"/>
      <c r="G36" s="563"/>
      <c r="H36" s="468"/>
      <c r="I36" s="71"/>
      <c r="J36" s="565"/>
      <c r="K36" s="565"/>
      <c r="L36" s="560"/>
      <c r="M36" s="459"/>
      <c r="N36" s="459"/>
      <c r="O36" s="136"/>
      <c r="P36" s="136"/>
      <c r="Q36" s="137"/>
    </row>
    <row r="37" spans="1:17">
      <c r="A37" s="473"/>
      <c r="B37" s="459"/>
      <c r="C37" s="468"/>
      <c r="D37" s="468"/>
      <c r="E37" s="135">
        <f>'5- Identificación de Riesgos'!D37</f>
        <v>0</v>
      </c>
      <c r="F37" s="456"/>
      <c r="G37" s="563"/>
      <c r="H37" s="468"/>
      <c r="I37" s="71"/>
      <c r="J37" s="565"/>
      <c r="K37" s="565"/>
      <c r="L37" s="560"/>
      <c r="M37" s="459"/>
      <c r="N37" s="459"/>
      <c r="O37" s="136"/>
      <c r="P37" s="136"/>
      <c r="Q37" s="137"/>
    </row>
    <row r="38" spans="1:17">
      <c r="A38" s="473"/>
      <c r="B38" s="459"/>
      <c r="C38" s="468"/>
      <c r="D38" s="468"/>
      <c r="E38" s="135">
        <f>'5- Identificación de Riesgos'!D38</f>
        <v>0</v>
      </c>
      <c r="F38" s="456"/>
      <c r="G38" s="563"/>
      <c r="H38" s="468"/>
      <c r="I38" s="71"/>
      <c r="J38" s="565"/>
      <c r="K38" s="565"/>
      <c r="L38" s="560"/>
      <c r="M38" s="459"/>
      <c r="N38" s="459"/>
      <c r="O38" s="136"/>
      <c r="P38" s="136"/>
      <c r="Q38" s="137"/>
    </row>
    <row r="39" spans="1:17" ht="15.75" customHeight="1" thickBot="1">
      <c r="A39" s="473"/>
      <c r="B39" s="475"/>
      <c r="C39" s="468"/>
      <c r="D39" s="468"/>
      <c r="E39" s="135">
        <f>'5- Identificación de Riesgos'!D39</f>
        <v>0</v>
      </c>
      <c r="F39" s="456"/>
      <c r="G39" s="563"/>
      <c r="H39" s="468"/>
      <c r="I39" s="72"/>
      <c r="J39" s="566"/>
      <c r="K39" s="566"/>
      <c r="L39" s="561"/>
      <c r="M39" s="475"/>
      <c r="N39" s="475"/>
      <c r="O39" s="136"/>
      <c r="P39" s="136"/>
      <c r="Q39" s="137"/>
    </row>
    <row r="40" spans="1:17" ht="18" customHeight="1">
      <c r="A40" s="562">
        <f>'5- Identificación de Riesgos'!A60</f>
        <v>6</v>
      </c>
      <c r="B40" s="458" t="str">
        <f>'5- Identificación de Riesgos'!B40</f>
        <v>Incumplimiento en las afiliaciones al Sistema General de Seguridad Social</v>
      </c>
      <c r="C40" s="467" t="str">
        <f>'5- Identificación de Riesgos'!C40</f>
        <v xml:space="preserve">No realizar afiliaciones a EPS, ARL, Caja de Compensación Familiar y Fondos de pensiones </v>
      </c>
      <c r="D40" s="475" t="s">
        <v>266</v>
      </c>
      <c r="E40" s="135" t="str">
        <f>'5- Identificación de Riesgos'!D60</f>
        <v>1. Insuficientes programas de capacitación para la toma de conciencia debido al desconocimiento de l ley antisoborno (ISO 37001:2016), Plan Anticorrupción y  de los  valores y principios propios de la entidad</v>
      </c>
      <c r="F40" s="455" t="str">
        <f>'5- Identificación de Riesgos'!H40</f>
        <v>Muy Baja - 1</v>
      </c>
      <c r="G40" s="467" t="str">
        <f>'5- Identificación de Riesgos'!M40</f>
        <v>Moderado - 3</v>
      </c>
      <c r="H40" s="467" t="str">
        <f>'5- Identificación de Riesgos'!N40</f>
        <v>Moderado - 3</v>
      </c>
      <c r="I40" s="71"/>
      <c r="J40" s="564" t="str">
        <f>'6- Valoración Controles'!T40</f>
        <v>Muy Baja - 1</v>
      </c>
      <c r="K40" s="564" t="str">
        <f>'6- Valoración Controles'!U40</f>
        <v>Menor - 2</v>
      </c>
      <c r="L40" s="559" t="e">
        <f>AVERAGE(#REF!)</f>
        <v>#REF!</v>
      </c>
      <c r="M40" s="458" t="str">
        <f>'6- Valoración Controles'!V40</f>
        <v>Bajo - 2</v>
      </c>
      <c r="N40" s="459" t="s">
        <v>369</v>
      </c>
      <c r="O40" s="136"/>
      <c r="P40" s="136"/>
      <c r="Q40" s="137"/>
    </row>
    <row r="41" spans="1:17" ht="18.75" customHeight="1">
      <c r="A41" s="473"/>
      <c r="B41" s="459"/>
      <c r="C41" s="468"/>
      <c r="D41" s="468"/>
      <c r="E41" s="135" t="str">
        <f>'5- Identificación de Riesgos'!D61</f>
        <v>2. Desconocimiento y no aplicación del Código de Ética y Buen Gobierno</v>
      </c>
      <c r="F41" s="456"/>
      <c r="G41" s="563"/>
      <c r="H41" s="468"/>
      <c r="I41" s="71"/>
      <c r="J41" s="565"/>
      <c r="K41" s="565"/>
      <c r="L41" s="560"/>
      <c r="M41" s="459"/>
      <c r="N41" s="459"/>
      <c r="O41" s="136"/>
      <c r="P41" s="136"/>
      <c r="Q41" s="137"/>
    </row>
    <row r="42" spans="1:17" ht="15.75" customHeight="1">
      <c r="A42" s="473"/>
      <c r="B42" s="459"/>
      <c r="C42" s="468"/>
      <c r="D42" s="468"/>
      <c r="E42" s="135" t="str">
        <f>'5- Identificación de Riesgos'!D62</f>
        <v>3. Carencia de compromiso  y transparencia de los servidores judiciales</v>
      </c>
      <c r="F42" s="456"/>
      <c r="G42" s="563"/>
      <c r="H42" s="468"/>
      <c r="I42" s="71"/>
      <c r="J42" s="565"/>
      <c r="K42" s="565"/>
      <c r="L42" s="560"/>
      <c r="M42" s="459"/>
      <c r="N42" s="459"/>
      <c r="O42" s="136"/>
      <c r="P42" s="136"/>
      <c r="Q42" s="137"/>
    </row>
    <row r="43" spans="1:17" ht="14.25" customHeight="1">
      <c r="A43" s="473"/>
      <c r="B43" s="459"/>
      <c r="C43" s="468"/>
      <c r="D43" s="468"/>
      <c r="E43" s="135" t="str">
        <f>'5- Identificación de Riesgos'!D63</f>
        <v>4. Deficiencia de  controles en el trámite  de los documentos</v>
      </c>
      <c r="F43" s="456"/>
      <c r="G43" s="563"/>
      <c r="H43" s="468"/>
      <c r="I43" s="71"/>
      <c r="J43" s="565"/>
      <c r="K43" s="565"/>
      <c r="L43" s="560"/>
      <c r="M43" s="459"/>
      <c r="N43" s="459"/>
      <c r="O43" s="136"/>
      <c r="P43" s="136"/>
      <c r="Q43" s="137"/>
    </row>
    <row r="44" spans="1:17" ht="16.5" customHeight="1">
      <c r="A44" s="473"/>
      <c r="B44" s="459"/>
      <c r="C44" s="468"/>
      <c r="D44" s="468"/>
      <c r="E44" s="135" t="str">
        <f>'5- Identificación de Riesgos'!D64</f>
        <v xml:space="preserve">5. No aplicación adecuada de los procedimientos de control </v>
      </c>
      <c r="F44" s="456"/>
      <c r="G44" s="563"/>
      <c r="H44" s="468"/>
      <c r="I44" s="71"/>
      <c r="J44" s="565"/>
      <c r="K44" s="565"/>
      <c r="L44" s="560"/>
      <c r="M44" s="459"/>
      <c r="N44" s="459"/>
      <c r="O44" s="136"/>
      <c r="P44" s="136"/>
      <c r="Q44" s="137"/>
    </row>
    <row r="45" spans="1:17">
      <c r="A45" s="473"/>
      <c r="B45" s="459"/>
      <c r="C45" s="468"/>
      <c r="D45" s="468"/>
      <c r="E45" s="135">
        <f>'5- Identificación de Riesgos'!D65</f>
        <v>0</v>
      </c>
      <c r="F45" s="456"/>
      <c r="G45" s="563"/>
      <c r="H45" s="468"/>
      <c r="I45" s="71"/>
      <c r="J45" s="565"/>
      <c r="K45" s="565"/>
      <c r="L45" s="560"/>
      <c r="M45" s="459"/>
      <c r="N45" s="459"/>
      <c r="O45" s="136"/>
      <c r="P45" s="136"/>
      <c r="Q45" s="137"/>
    </row>
    <row r="46" spans="1:17">
      <c r="A46" s="473"/>
      <c r="B46" s="459"/>
      <c r="C46" s="468"/>
      <c r="D46" s="468"/>
      <c r="E46" s="135">
        <f>'5- Identificación de Riesgos'!D66</f>
        <v>0</v>
      </c>
      <c r="F46" s="456"/>
      <c r="G46" s="563"/>
      <c r="H46" s="468"/>
      <c r="I46" s="71"/>
      <c r="J46" s="565"/>
      <c r="K46" s="565"/>
      <c r="L46" s="560"/>
      <c r="M46" s="459"/>
      <c r="N46" s="459"/>
      <c r="O46" s="136"/>
      <c r="P46" s="136"/>
      <c r="Q46" s="137"/>
    </row>
    <row r="47" spans="1:17">
      <c r="A47" s="473"/>
      <c r="B47" s="459"/>
      <c r="C47" s="468"/>
      <c r="D47" s="468"/>
      <c r="E47" s="135">
        <f>'5- Identificación de Riesgos'!D67</f>
        <v>0</v>
      </c>
      <c r="F47" s="456"/>
      <c r="G47" s="563"/>
      <c r="H47" s="468"/>
      <c r="I47" s="71"/>
      <c r="J47" s="565"/>
      <c r="K47" s="565"/>
      <c r="L47" s="560"/>
      <c r="M47" s="459"/>
      <c r="N47" s="459"/>
      <c r="O47" s="136"/>
      <c r="P47" s="136"/>
      <c r="Q47" s="137"/>
    </row>
    <row r="48" spans="1:17">
      <c r="A48" s="473"/>
      <c r="B48" s="459"/>
      <c r="C48" s="468"/>
      <c r="D48" s="468"/>
      <c r="E48" s="135">
        <f>'5- Identificación de Riesgos'!D68</f>
        <v>0</v>
      </c>
      <c r="F48" s="456"/>
      <c r="G48" s="563"/>
      <c r="H48" s="468"/>
      <c r="I48" s="71"/>
      <c r="J48" s="565"/>
      <c r="K48" s="565"/>
      <c r="L48" s="560"/>
      <c r="M48" s="459"/>
      <c r="N48" s="459"/>
      <c r="O48" s="136"/>
      <c r="P48" s="136"/>
      <c r="Q48" s="137"/>
    </row>
    <row r="49" spans="1:17" ht="15.75" thickBot="1">
      <c r="A49" s="473"/>
      <c r="B49" s="475"/>
      <c r="C49" s="468"/>
      <c r="D49" s="468"/>
      <c r="E49" s="135">
        <f>'5- Identificación de Riesgos'!D69</f>
        <v>0</v>
      </c>
      <c r="F49" s="456"/>
      <c r="G49" s="563"/>
      <c r="H49" s="468"/>
      <c r="I49" s="72"/>
      <c r="J49" s="566"/>
      <c r="K49" s="566"/>
      <c r="L49" s="561"/>
      <c r="M49" s="475"/>
      <c r="N49" s="475"/>
      <c r="O49" s="136"/>
      <c r="P49" s="136"/>
      <c r="Q49" s="137"/>
    </row>
    <row r="50" spans="1:17" ht="36" customHeight="1">
      <c r="A50" s="562">
        <f>'5- Identificación de Riesgos'!A70</f>
        <v>7</v>
      </c>
      <c r="B50" s="458" t="str">
        <f>'5- Identificación de Riesgos'!B50</f>
        <v>Corrupción</v>
      </c>
      <c r="C50" s="467" t="str">
        <f>'5- Identificación de Riesgos'!C50</f>
        <v>Posibilidad de actos indebidos de  los servidores judiciales debido a  la carencia en transparencia, ética y valores</v>
      </c>
      <c r="D50" s="475" t="s">
        <v>266</v>
      </c>
      <c r="E50" s="135" t="str">
        <f>'5- Identificación de Riesgos'!D70</f>
        <v>1. Falta de ética de los servidores públicos (Debilidades en principios y valores)</v>
      </c>
      <c r="F50" s="455" t="str">
        <f>'5- Identificación de Riesgos'!H50</f>
        <v>Muy Baja - 1</v>
      </c>
      <c r="G50" s="467" t="str">
        <f>'5- Identificación de Riesgos'!M50</f>
        <v>Mayor - 4</v>
      </c>
      <c r="H50" s="467" t="str">
        <f>'5- Identificación de Riesgos'!N50</f>
        <v>Alto  - 4</v>
      </c>
      <c r="I50" s="71"/>
      <c r="J50" s="564" t="str">
        <f>'6- Valoración Controles'!T50</f>
        <v>Muy Baja - 1</v>
      </c>
      <c r="K50" s="564" t="str">
        <f>'6- Valoración Controles'!U50</f>
        <v>Mayor - 4</v>
      </c>
      <c r="L50" s="559" t="e">
        <f>AVERAGE(#REF!)</f>
        <v>#REF!</v>
      </c>
      <c r="M50" s="458" t="str">
        <f>'6- Valoración Controles'!V50</f>
        <v>Alto  - 4</v>
      </c>
      <c r="N50" s="459" t="s">
        <v>370</v>
      </c>
      <c r="O50" s="655" t="s">
        <v>630</v>
      </c>
      <c r="P50" s="121" t="s">
        <v>631</v>
      </c>
      <c r="Q50" s="656" t="s">
        <v>632</v>
      </c>
    </row>
    <row r="51" spans="1:17" ht="66.75" customHeight="1">
      <c r="A51" s="473"/>
      <c r="B51" s="459"/>
      <c r="C51" s="468"/>
      <c r="D51" s="468"/>
      <c r="E51" s="135" t="str">
        <f>'5- Identificación de Riesgos'!D71</f>
        <v>2. Falta de ética de terceros interesados  (Debilidades principios y valores)</v>
      </c>
      <c r="F51" s="456"/>
      <c r="G51" s="563"/>
      <c r="H51" s="468"/>
      <c r="I51" s="71"/>
      <c r="J51" s="565"/>
      <c r="K51" s="565"/>
      <c r="L51" s="560"/>
      <c r="M51" s="459"/>
      <c r="N51" s="459"/>
      <c r="O51" s="657" t="s">
        <v>371</v>
      </c>
      <c r="P51" s="141" t="s">
        <v>633</v>
      </c>
      <c r="Q51" s="658" t="s">
        <v>634</v>
      </c>
    </row>
    <row r="52" spans="1:17" ht="47.25" customHeight="1">
      <c r="A52" s="473"/>
      <c r="B52" s="459"/>
      <c r="C52" s="468"/>
      <c r="D52" s="468"/>
      <c r="E52" s="135" t="str">
        <f>'5- Identificación de Riesgos'!D72</f>
        <v>3. Debilidades en los controles de los procedimientos de estructuración de los procesos de contratación</v>
      </c>
      <c r="F52" s="456"/>
      <c r="G52" s="563"/>
      <c r="H52" s="468"/>
      <c r="I52" s="71"/>
      <c r="J52" s="565"/>
      <c r="K52" s="565"/>
      <c r="L52" s="560"/>
      <c r="M52" s="459"/>
      <c r="N52" s="459"/>
      <c r="O52" s="657" t="s">
        <v>372</v>
      </c>
      <c r="P52" s="141" t="s">
        <v>635</v>
      </c>
      <c r="Q52" s="658" t="s">
        <v>636</v>
      </c>
    </row>
    <row r="53" spans="1:17">
      <c r="A53" s="473"/>
      <c r="B53" s="459"/>
      <c r="C53" s="468"/>
      <c r="D53" s="468"/>
      <c r="E53" s="135">
        <f>'5- Identificación de Riesgos'!D73</f>
        <v>0</v>
      </c>
      <c r="F53" s="456"/>
      <c r="G53" s="563"/>
      <c r="H53" s="468"/>
      <c r="I53" s="71"/>
      <c r="J53" s="565"/>
      <c r="K53" s="565"/>
      <c r="L53" s="560"/>
      <c r="M53" s="459"/>
      <c r="N53" s="459"/>
      <c r="O53" s="136"/>
      <c r="P53" s="136"/>
      <c r="Q53" s="137"/>
    </row>
    <row r="54" spans="1:17">
      <c r="A54" s="473"/>
      <c r="B54" s="459"/>
      <c r="C54" s="468"/>
      <c r="D54" s="468"/>
      <c r="E54" s="135">
        <f>'5- Identificación de Riesgos'!D74</f>
        <v>0</v>
      </c>
      <c r="F54" s="456"/>
      <c r="G54" s="563"/>
      <c r="H54" s="468"/>
      <c r="I54" s="71"/>
      <c r="J54" s="565"/>
      <c r="K54" s="565"/>
      <c r="L54" s="560"/>
      <c r="M54" s="459"/>
      <c r="N54" s="459"/>
      <c r="O54" s="136"/>
      <c r="P54" s="136"/>
      <c r="Q54" s="137"/>
    </row>
    <row r="55" spans="1:17">
      <c r="A55" s="473"/>
      <c r="B55" s="459"/>
      <c r="C55" s="468"/>
      <c r="D55" s="468"/>
      <c r="E55" s="135">
        <f>'5- Identificación de Riesgos'!D75</f>
        <v>0</v>
      </c>
      <c r="F55" s="456"/>
      <c r="G55" s="563"/>
      <c r="H55" s="468"/>
      <c r="I55" s="71"/>
      <c r="J55" s="565"/>
      <c r="K55" s="565"/>
      <c r="L55" s="560"/>
      <c r="M55" s="459"/>
      <c r="N55" s="459"/>
      <c r="O55" s="136"/>
      <c r="P55" s="136"/>
      <c r="Q55" s="137"/>
    </row>
    <row r="56" spans="1:17">
      <c r="A56" s="473"/>
      <c r="B56" s="459"/>
      <c r="C56" s="468"/>
      <c r="D56" s="468"/>
      <c r="E56" s="135">
        <f>'5- Identificación de Riesgos'!D76</f>
        <v>0</v>
      </c>
      <c r="F56" s="456"/>
      <c r="G56" s="563"/>
      <c r="H56" s="468"/>
      <c r="I56" s="71"/>
      <c r="J56" s="565"/>
      <c r="K56" s="565"/>
      <c r="L56" s="560"/>
      <c r="M56" s="459"/>
      <c r="N56" s="459"/>
      <c r="O56" s="136"/>
      <c r="P56" s="136"/>
      <c r="Q56" s="137"/>
    </row>
    <row r="57" spans="1:17">
      <c r="A57" s="473"/>
      <c r="B57" s="459"/>
      <c r="C57" s="468"/>
      <c r="D57" s="468"/>
      <c r="E57" s="135">
        <f>'5- Identificación de Riesgos'!D77</f>
        <v>0</v>
      </c>
      <c r="F57" s="456"/>
      <c r="G57" s="563"/>
      <c r="H57" s="468"/>
      <c r="I57" s="71"/>
      <c r="J57" s="565"/>
      <c r="K57" s="565"/>
      <c r="L57" s="560"/>
      <c r="M57" s="459"/>
      <c r="N57" s="459"/>
      <c r="O57" s="136"/>
      <c r="P57" s="136"/>
      <c r="Q57" s="137"/>
    </row>
    <row r="58" spans="1:17">
      <c r="A58" s="473"/>
      <c r="B58" s="459"/>
      <c r="C58" s="468"/>
      <c r="D58" s="468"/>
      <c r="E58" s="135">
        <f>'5- Identificación de Riesgos'!D78</f>
        <v>0</v>
      </c>
      <c r="F58" s="456"/>
      <c r="G58" s="563"/>
      <c r="H58" s="468"/>
      <c r="I58" s="71"/>
      <c r="J58" s="565"/>
      <c r="K58" s="565"/>
      <c r="L58" s="560"/>
      <c r="M58" s="459"/>
      <c r="N58" s="459"/>
      <c r="O58" s="136"/>
      <c r="P58" s="136"/>
      <c r="Q58" s="137"/>
    </row>
    <row r="59" spans="1:17" ht="15.75" thickBot="1">
      <c r="A59" s="473"/>
      <c r="B59" s="475"/>
      <c r="C59" s="468"/>
      <c r="D59" s="468"/>
      <c r="E59" s="135">
        <f>'5- Identificación de Riesgos'!D79</f>
        <v>0</v>
      </c>
      <c r="F59" s="456"/>
      <c r="G59" s="563"/>
      <c r="H59" s="468"/>
      <c r="I59" s="71"/>
      <c r="J59" s="566"/>
      <c r="K59" s="566"/>
      <c r="L59" s="561"/>
      <c r="M59" s="475"/>
      <c r="N59" s="475"/>
      <c r="O59" s="136"/>
      <c r="P59" s="136"/>
      <c r="Q59" s="137"/>
    </row>
    <row r="60" spans="1:17" ht="40.5" customHeight="1">
      <c r="A60" s="471">
        <f>'5- Identificación de Riesgos'!A70</f>
        <v>7</v>
      </c>
      <c r="B60" s="458" t="str">
        <f>'5- Identificación de Riesgos'!B60</f>
        <v>Recibir dádivas o beneficios a nombre propio o de terceros para  desviar recursos, no presentar o presentar reportes con información no veraz</v>
      </c>
      <c r="C60" s="467" t="str">
        <f>'5- Identificación de Riesgos'!C60</f>
        <v xml:space="preserve">Se favorece indebidamente a un servidor judicial a través de la validación del  reporte de accidentes de trabajo ante la Administradora de Riesgos Laborales </v>
      </c>
      <c r="D60" s="475" t="s">
        <v>266</v>
      </c>
      <c r="E60" s="135" t="str">
        <f>'5- Identificación de Riesgos'!D70</f>
        <v>1. Falta de ética de los servidores públicos (Debilidades en principios y valores)</v>
      </c>
      <c r="F60" s="455" t="str">
        <f>'5- Identificación de Riesgos'!H60</f>
        <v>Muy Baja - 1</v>
      </c>
      <c r="G60" s="467" t="str">
        <f>'5- Identificación de Riesgos'!M60</f>
        <v>Catastrófico - 5</v>
      </c>
      <c r="H60" s="467" t="str">
        <f>'5- Identificación de Riesgos'!N60</f>
        <v>Extremo - 5</v>
      </c>
      <c r="I60" s="71"/>
      <c r="J60" s="564" t="str">
        <f>'6- Valoración Controles'!T60</f>
        <v>Muy Baja - 1</v>
      </c>
      <c r="K60" s="564" t="str">
        <f>'6- Valoración Controles'!U60</f>
        <v>Mayor - 4</v>
      </c>
      <c r="L60" s="559" t="e">
        <f>AVERAGE(#REF!)</f>
        <v>#REF!</v>
      </c>
      <c r="M60" s="458" t="str">
        <f>'6- Valoración Controles'!V60</f>
        <v>Alto  - 4</v>
      </c>
      <c r="N60" s="459" t="s">
        <v>370</v>
      </c>
      <c r="O60" s="655" t="s">
        <v>630</v>
      </c>
      <c r="P60" s="121" t="s">
        <v>631</v>
      </c>
      <c r="Q60" s="656" t="s">
        <v>632</v>
      </c>
    </row>
    <row r="61" spans="1:17" ht="60.75" customHeight="1">
      <c r="A61" s="465"/>
      <c r="B61" s="459"/>
      <c r="C61" s="468"/>
      <c r="D61" s="468"/>
      <c r="E61" s="135" t="str">
        <f>'5- Identificación de Riesgos'!D71</f>
        <v>2. Falta de ética de terceros interesados  (Debilidades principios y valores)</v>
      </c>
      <c r="F61" s="456"/>
      <c r="G61" s="563"/>
      <c r="H61" s="468"/>
      <c r="I61" s="71"/>
      <c r="J61" s="565"/>
      <c r="K61" s="565"/>
      <c r="L61" s="560"/>
      <c r="M61" s="459"/>
      <c r="N61" s="459"/>
      <c r="O61" s="657" t="s">
        <v>371</v>
      </c>
      <c r="P61" s="141" t="s">
        <v>633</v>
      </c>
      <c r="Q61" s="658" t="s">
        <v>634</v>
      </c>
    </row>
    <row r="62" spans="1:17" ht="51.75" customHeight="1">
      <c r="A62" s="465"/>
      <c r="B62" s="459"/>
      <c r="C62" s="468"/>
      <c r="D62" s="468"/>
      <c r="E62" s="135" t="str">
        <f>'5- Identificación de Riesgos'!D72</f>
        <v>3. Debilidades en los controles de los procedimientos de estructuración de los procesos de contratación</v>
      </c>
      <c r="F62" s="456"/>
      <c r="G62" s="563"/>
      <c r="H62" s="468"/>
      <c r="I62" s="71"/>
      <c r="J62" s="565"/>
      <c r="K62" s="565"/>
      <c r="L62" s="560"/>
      <c r="M62" s="459"/>
      <c r="N62" s="459"/>
      <c r="O62" s="657" t="s">
        <v>372</v>
      </c>
      <c r="P62" s="141" t="s">
        <v>635</v>
      </c>
      <c r="Q62" s="658" t="s">
        <v>636</v>
      </c>
    </row>
    <row r="63" spans="1:17">
      <c r="A63" s="465"/>
      <c r="B63" s="459"/>
      <c r="C63" s="468"/>
      <c r="D63" s="468"/>
      <c r="E63" s="135">
        <f>'5- Identificación de Riesgos'!D73</f>
        <v>0</v>
      </c>
      <c r="F63" s="456"/>
      <c r="G63" s="563"/>
      <c r="H63" s="468"/>
      <c r="I63" s="71"/>
      <c r="J63" s="565"/>
      <c r="K63" s="565"/>
      <c r="L63" s="560"/>
      <c r="M63" s="459"/>
      <c r="N63" s="459"/>
      <c r="O63" s="136"/>
      <c r="P63" s="136"/>
      <c r="Q63" s="137"/>
    </row>
    <row r="64" spans="1:17">
      <c r="A64" s="465"/>
      <c r="B64" s="459"/>
      <c r="C64" s="468"/>
      <c r="D64" s="468"/>
      <c r="E64" s="135">
        <f>'5- Identificación de Riesgos'!D74</f>
        <v>0</v>
      </c>
      <c r="F64" s="456"/>
      <c r="G64" s="563"/>
      <c r="H64" s="468"/>
      <c r="I64" s="71"/>
      <c r="J64" s="565"/>
      <c r="K64" s="565"/>
      <c r="L64" s="560"/>
      <c r="M64" s="459"/>
      <c r="N64" s="459"/>
      <c r="O64" s="136"/>
      <c r="P64" s="136"/>
      <c r="Q64" s="137"/>
    </row>
    <row r="65" spans="1:17">
      <c r="A65" s="465"/>
      <c r="B65" s="459"/>
      <c r="C65" s="468"/>
      <c r="D65" s="468"/>
      <c r="E65" s="135">
        <f>'5- Identificación de Riesgos'!D75</f>
        <v>0</v>
      </c>
      <c r="F65" s="456"/>
      <c r="G65" s="563"/>
      <c r="H65" s="468"/>
      <c r="I65" s="71"/>
      <c r="J65" s="565"/>
      <c r="K65" s="565"/>
      <c r="L65" s="560"/>
      <c r="M65" s="459"/>
      <c r="N65" s="459"/>
      <c r="O65" s="136"/>
      <c r="P65" s="136"/>
      <c r="Q65" s="137"/>
    </row>
    <row r="66" spans="1:17">
      <c r="A66" s="465"/>
      <c r="B66" s="459"/>
      <c r="C66" s="468"/>
      <c r="D66" s="468"/>
      <c r="E66" s="135">
        <f>'5- Identificación de Riesgos'!D76</f>
        <v>0</v>
      </c>
      <c r="F66" s="456"/>
      <c r="G66" s="563"/>
      <c r="H66" s="468"/>
      <c r="I66" s="71"/>
      <c r="J66" s="565"/>
      <c r="K66" s="565"/>
      <c r="L66" s="560"/>
      <c r="M66" s="459"/>
      <c r="N66" s="459"/>
      <c r="O66" s="136"/>
      <c r="P66" s="136"/>
      <c r="Q66" s="137"/>
    </row>
    <row r="67" spans="1:17">
      <c r="A67" s="465"/>
      <c r="B67" s="459"/>
      <c r="C67" s="468"/>
      <c r="D67" s="468"/>
      <c r="E67" s="135">
        <f>'5- Identificación de Riesgos'!D77</f>
        <v>0</v>
      </c>
      <c r="F67" s="456"/>
      <c r="G67" s="563"/>
      <c r="H67" s="468"/>
      <c r="I67" s="71"/>
      <c r="J67" s="565"/>
      <c r="K67" s="565"/>
      <c r="L67" s="560"/>
      <c r="M67" s="459"/>
      <c r="N67" s="459"/>
      <c r="O67" s="136"/>
      <c r="P67" s="136"/>
      <c r="Q67" s="137"/>
    </row>
    <row r="68" spans="1:17">
      <c r="A68" s="465"/>
      <c r="B68" s="459"/>
      <c r="C68" s="468"/>
      <c r="D68" s="468"/>
      <c r="E68" s="135">
        <f>'5- Identificación de Riesgos'!D78</f>
        <v>0</v>
      </c>
      <c r="F68" s="456"/>
      <c r="G68" s="563"/>
      <c r="H68" s="468"/>
      <c r="I68" s="71"/>
      <c r="J68" s="565"/>
      <c r="K68" s="565"/>
      <c r="L68" s="560"/>
      <c r="M68" s="459"/>
      <c r="N68" s="459"/>
      <c r="O68" s="136"/>
      <c r="P68" s="136"/>
      <c r="Q68" s="137"/>
    </row>
    <row r="69" spans="1:17" ht="15.75" thickBot="1">
      <c r="A69" s="465"/>
      <c r="B69" s="475"/>
      <c r="C69" s="468"/>
      <c r="D69" s="468"/>
      <c r="E69" s="135">
        <f>'5- Identificación de Riesgos'!D79</f>
        <v>0</v>
      </c>
      <c r="F69" s="456"/>
      <c r="G69" s="563"/>
      <c r="H69" s="468"/>
      <c r="I69" s="72"/>
      <c r="J69" s="566"/>
      <c r="K69" s="566"/>
      <c r="L69" s="561"/>
      <c r="M69" s="475"/>
      <c r="N69" s="475"/>
      <c r="O69" s="136"/>
      <c r="P69" s="136"/>
      <c r="Q69" s="137"/>
    </row>
    <row r="70" spans="1:17" ht="19.5" customHeight="1">
      <c r="A70" s="471">
        <f>'5- Identificación de Riesgos'!A80</f>
        <v>8</v>
      </c>
      <c r="B70" s="458" t="str">
        <f>'5- Identificación de Riesgos'!B70</f>
        <v>Ofrecer, prometer y entregar, aceptar o solicitar una ventaja indebida  para influir o direccionar  la formulación de   requisitos habiliantes y/o técnicos  para satisfacer un interés personal, de manera directa, indirecta o interpuesta por otras personas</v>
      </c>
      <c r="C70" s="467" t="str">
        <f>'5- Identificación de Riesgos'!C70</f>
        <v>Cuando  se direccionan los requisitos habilitanes y/o técnicos para favorecer  indebidamente  a ciertos proponentes</v>
      </c>
      <c r="D70" s="475" t="s">
        <v>266</v>
      </c>
      <c r="E70" s="135" t="str">
        <f>'5- Identificación de Riesgos'!D80</f>
        <v>1. Falta de ética de los servidores judiciales (Debilidades en principios y valores)</v>
      </c>
      <c r="F70" s="455" t="str">
        <f>'5- Identificación de Riesgos'!H70</f>
        <v>Muy Baja - 1</v>
      </c>
      <c r="G70" s="467" t="str">
        <f>'5- Identificación de Riesgos'!M70</f>
        <v>Mayor - 4</v>
      </c>
      <c r="H70" s="467" t="str">
        <f>'5- Identificación de Riesgos'!N70</f>
        <v>Alto  - 4</v>
      </c>
      <c r="I70" s="71"/>
      <c r="J70" s="564" t="str">
        <f>'6- Valoración Controles'!T70</f>
        <v>Muy Baja - 1</v>
      </c>
      <c r="K70" s="564" t="str">
        <f>'6- Valoración Controles'!U70</f>
        <v>Moderado - 3</v>
      </c>
      <c r="L70" s="559" t="e">
        <f>AVERAGE(#REF!)</f>
        <v>#REF!</v>
      </c>
      <c r="M70" s="458" t="str">
        <f>'6- Valoración Controles'!V70</f>
        <v>Moderado - 3</v>
      </c>
      <c r="N70" s="459" t="s">
        <v>369</v>
      </c>
      <c r="O70" s="136"/>
      <c r="P70" s="136"/>
      <c r="Q70" s="137"/>
    </row>
    <row r="71" spans="1:17" ht="12.75" customHeight="1">
      <c r="A71" s="465"/>
      <c r="B71" s="459"/>
      <c r="C71" s="468"/>
      <c r="D71" s="468"/>
      <c r="E71" s="135" t="str">
        <f>'5- Identificación de Riesgos'!D81</f>
        <v>2. Falta de ética de terceros interesados  (Debilidades principios y valores)</v>
      </c>
      <c r="F71" s="456"/>
      <c r="G71" s="563"/>
      <c r="H71" s="468"/>
      <c r="I71" s="71"/>
      <c r="J71" s="565"/>
      <c r="K71" s="565"/>
      <c r="L71" s="560"/>
      <c r="M71" s="459"/>
      <c r="N71" s="459"/>
      <c r="O71" s="136"/>
      <c r="P71" s="136"/>
      <c r="Q71" s="137"/>
    </row>
    <row r="72" spans="1:17" ht="15.75" customHeight="1">
      <c r="A72" s="465"/>
      <c r="B72" s="459"/>
      <c r="C72" s="468"/>
      <c r="D72" s="468"/>
      <c r="E72" s="135" t="str">
        <f>'5- Identificación de Riesgos'!D82</f>
        <v>3. Debilidades en los controles de los procedimientos de reporte de incidentes y accidentes de trabajo y de Investigación de incidentes y accidentes de trabajo</v>
      </c>
      <c r="F72" s="456"/>
      <c r="G72" s="563"/>
      <c r="H72" s="468"/>
      <c r="I72" s="71"/>
      <c r="J72" s="565"/>
      <c r="K72" s="565"/>
      <c r="L72" s="560"/>
      <c r="M72" s="459"/>
      <c r="N72" s="459"/>
      <c r="O72" s="136"/>
      <c r="P72" s="136"/>
      <c r="Q72" s="137"/>
    </row>
    <row r="73" spans="1:17">
      <c r="A73" s="465"/>
      <c r="B73" s="459"/>
      <c r="C73" s="468"/>
      <c r="D73" s="468"/>
      <c r="E73" s="135">
        <f>'5- Identificación de Riesgos'!D83</f>
        <v>0</v>
      </c>
      <c r="F73" s="456"/>
      <c r="G73" s="563"/>
      <c r="H73" s="468"/>
      <c r="I73" s="71"/>
      <c r="J73" s="565"/>
      <c r="K73" s="565"/>
      <c r="L73" s="560"/>
      <c r="M73" s="459"/>
      <c r="N73" s="459"/>
      <c r="O73" s="136"/>
      <c r="P73" s="136"/>
      <c r="Q73" s="137"/>
    </row>
    <row r="74" spans="1:17">
      <c r="A74" s="465"/>
      <c r="B74" s="459"/>
      <c r="C74" s="468"/>
      <c r="D74" s="468"/>
      <c r="E74" s="135">
        <f>'5- Identificación de Riesgos'!D84</f>
        <v>0</v>
      </c>
      <c r="F74" s="456"/>
      <c r="G74" s="563"/>
      <c r="H74" s="468"/>
      <c r="I74" s="71"/>
      <c r="J74" s="565"/>
      <c r="K74" s="565"/>
      <c r="L74" s="560"/>
      <c r="M74" s="459"/>
      <c r="N74" s="459"/>
      <c r="O74" s="136"/>
      <c r="P74" s="136"/>
      <c r="Q74" s="137"/>
    </row>
    <row r="75" spans="1:17">
      <c r="A75" s="465"/>
      <c r="B75" s="459"/>
      <c r="C75" s="468"/>
      <c r="D75" s="468"/>
      <c r="E75" s="135">
        <f>'5- Identificación de Riesgos'!D85</f>
        <v>0</v>
      </c>
      <c r="F75" s="456"/>
      <c r="G75" s="563"/>
      <c r="H75" s="468"/>
      <c r="I75" s="71"/>
      <c r="J75" s="565"/>
      <c r="K75" s="565"/>
      <c r="L75" s="560"/>
      <c r="M75" s="459"/>
      <c r="N75" s="459"/>
      <c r="O75" s="136"/>
      <c r="P75" s="136"/>
      <c r="Q75" s="137"/>
    </row>
    <row r="76" spans="1:17">
      <c r="A76" s="465"/>
      <c r="B76" s="459"/>
      <c r="C76" s="468"/>
      <c r="D76" s="468"/>
      <c r="E76" s="135">
        <f>'5- Identificación de Riesgos'!D86</f>
        <v>0</v>
      </c>
      <c r="F76" s="456"/>
      <c r="G76" s="563"/>
      <c r="H76" s="468"/>
      <c r="I76" s="71"/>
      <c r="J76" s="565"/>
      <c r="K76" s="565"/>
      <c r="L76" s="560"/>
      <c r="M76" s="459"/>
      <c r="N76" s="459"/>
      <c r="O76" s="136"/>
      <c r="P76" s="136"/>
      <c r="Q76" s="137"/>
    </row>
    <row r="77" spans="1:17">
      <c r="A77" s="465"/>
      <c r="B77" s="459"/>
      <c r="C77" s="468"/>
      <c r="D77" s="468"/>
      <c r="E77" s="135">
        <f>'5- Identificación de Riesgos'!D87</f>
        <v>0</v>
      </c>
      <c r="F77" s="456"/>
      <c r="G77" s="563"/>
      <c r="H77" s="468"/>
      <c r="I77" s="71"/>
      <c r="J77" s="565"/>
      <c r="K77" s="565"/>
      <c r="L77" s="560"/>
      <c r="M77" s="459"/>
      <c r="N77" s="459"/>
      <c r="O77" s="136"/>
      <c r="P77" s="136"/>
      <c r="Q77" s="137"/>
    </row>
    <row r="78" spans="1:17">
      <c r="A78" s="465"/>
      <c r="B78" s="459"/>
      <c r="C78" s="468"/>
      <c r="D78" s="468"/>
      <c r="E78" s="135">
        <f>'5- Identificación de Riesgos'!D88</f>
        <v>0</v>
      </c>
      <c r="F78" s="456"/>
      <c r="G78" s="563"/>
      <c r="H78" s="468"/>
      <c r="I78" s="71"/>
      <c r="J78" s="565"/>
      <c r="K78" s="565"/>
      <c r="L78" s="560"/>
      <c r="M78" s="459"/>
      <c r="N78" s="459"/>
      <c r="O78" s="136"/>
      <c r="P78" s="136"/>
      <c r="Q78" s="137"/>
    </row>
    <row r="79" spans="1:17">
      <c r="A79" s="465"/>
      <c r="B79" s="475"/>
      <c r="C79" s="468"/>
      <c r="D79" s="468"/>
      <c r="E79" s="135">
        <f>'5- Identificación de Riesgos'!D89</f>
        <v>0</v>
      </c>
      <c r="F79" s="456"/>
      <c r="G79" s="563"/>
      <c r="H79" s="468"/>
      <c r="I79" s="72"/>
      <c r="J79" s="566"/>
      <c r="K79" s="566"/>
      <c r="L79" s="561"/>
      <c r="M79" s="475"/>
      <c r="N79" s="475"/>
      <c r="O79" s="136"/>
      <c r="P79" s="136"/>
      <c r="Q79" s="137"/>
    </row>
  </sheetData>
  <mergeCells count="111">
    <mergeCell ref="A7:E7"/>
    <mergeCell ref="F7:H7"/>
    <mergeCell ref="J7:N7"/>
    <mergeCell ref="D8:D9"/>
    <mergeCell ref="B8:B9"/>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 ref="M8:M9"/>
    <mergeCell ref="N8:N9"/>
    <mergeCell ref="F8:F9"/>
    <mergeCell ref="G8:G9"/>
    <mergeCell ref="M20:M29"/>
    <mergeCell ref="N20:N29"/>
    <mergeCell ref="M10:M19"/>
    <mergeCell ref="A10:A19"/>
    <mergeCell ref="B10:B19"/>
    <mergeCell ref="F10:F19"/>
    <mergeCell ref="K8:K9"/>
    <mergeCell ref="A20:A29"/>
    <mergeCell ref="B20:B29"/>
    <mergeCell ref="K20:K29"/>
    <mergeCell ref="I8:I9"/>
    <mergeCell ref="D20:D29"/>
    <mergeCell ref="N10:N19"/>
    <mergeCell ref="C10:C19"/>
    <mergeCell ref="D10:D19"/>
    <mergeCell ref="F20:F29"/>
    <mergeCell ref="G20:G29"/>
    <mergeCell ref="H20:H29"/>
    <mergeCell ref="J20:J29"/>
    <mergeCell ref="L20:L29"/>
    <mergeCell ref="G10:G19"/>
    <mergeCell ref="H10:H19"/>
    <mergeCell ref="J10:J19"/>
    <mergeCell ref="K10:K19"/>
    <mergeCell ref="C20:C29"/>
    <mergeCell ref="L10:L19"/>
    <mergeCell ref="L30:L39"/>
    <mergeCell ref="A30:A39"/>
    <mergeCell ref="B30:B39"/>
    <mergeCell ref="C30:C39"/>
    <mergeCell ref="D30:D39"/>
    <mergeCell ref="F30:F39"/>
    <mergeCell ref="H30:H39"/>
    <mergeCell ref="J30:J39"/>
    <mergeCell ref="M30:M39"/>
    <mergeCell ref="N30:N39"/>
    <mergeCell ref="A40:A49"/>
    <mergeCell ref="B40:B49"/>
    <mergeCell ref="C40:C49"/>
    <mergeCell ref="D40:D49"/>
    <mergeCell ref="F40:F49"/>
    <mergeCell ref="G40:G49"/>
    <mergeCell ref="H40:H49"/>
    <mergeCell ref="J40:J49"/>
    <mergeCell ref="K40:K49"/>
    <mergeCell ref="L40:L49"/>
    <mergeCell ref="M40:M49"/>
    <mergeCell ref="N40:N49"/>
    <mergeCell ref="G30:G39"/>
    <mergeCell ref="K30:K39"/>
    <mergeCell ref="M60:M69"/>
    <mergeCell ref="N60:N69"/>
    <mergeCell ref="M70:M79"/>
    <mergeCell ref="N70:N79"/>
    <mergeCell ref="G70:G79"/>
    <mergeCell ref="H70:H79"/>
    <mergeCell ref="J70:J79"/>
    <mergeCell ref="K70:K79"/>
    <mergeCell ref="L70:L79"/>
    <mergeCell ref="G60:G69"/>
    <mergeCell ref="H60:H69"/>
    <mergeCell ref="J60:J69"/>
    <mergeCell ref="K60:K69"/>
    <mergeCell ref="L60:L69"/>
    <mergeCell ref="A70:A79"/>
    <mergeCell ref="B70:B79"/>
    <mergeCell ref="C70:C79"/>
    <mergeCell ref="D70:D79"/>
    <mergeCell ref="F70:F79"/>
    <mergeCell ref="A60:A69"/>
    <mergeCell ref="B60:B69"/>
    <mergeCell ref="C60:C69"/>
    <mergeCell ref="D60:D69"/>
    <mergeCell ref="F60:F69"/>
    <mergeCell ref="L50:L59"/>
    <mergeCell ref="M50:M59"/>
    <mergeCell ref="N50:N59"/>
    <mergeCell ref="A50:A59"/>
    <mergeCell ref="B50:B59"/>
    <mergeCell ref="C50:C59"/>
    <mergeCell ref="D50:D59"/>
    <mergeCell ref="F50:F59"/>
    <mergeCell ref="G50:G59"/>
    <mergeCell ref="H50:H59"/>
    <mergeCell ref="J50:J59"/>
    <mergeCell ref="K50:K59"/>
  </mergeCells>
  <conditionalFormatting sqref="F10 F20 F30 F40 F60 F70 F50">
    <cfRule type="containsText" dxfId="113" priority="527" operator="containsText" text="Muy Baja">
      <formula>NOT(ISERROR(SEARCH("Muy Baja",F10)))</formula>
    </cfRule>
    <cfRule type="containsText" dxfId="112" priority="528" operator="containsText" text="Baja">
      <formula>NOT(ISERROR(SEARCH("Baja",F10)))</formula>
    </cfRule>
    <cfRule type="containsText" dxfId="111" priority="529" operator="containsText" text="Muy Alta">
      <formula>NOT(ISERROR(SEARCH("Muy Alta",F10)))</formula>
    </cfRule>
    <cfRule type="containsText" dxfId="110" priority="531" operator="containsText" text="Alta">
      <formula>NOT(ISERROR(SEARCH("Alta",F10)))</formula>
    </cfRule>
    <cfRule type="containsText" dxfId="109" priority="532" operator="containsText" text="Media">
      <formula>NOT(ISERROR(SEARCH("Media",F10)))</formula>
    </cfRule>
    <cfRule type="containsText" dxfId="108" priority="533" operator="containsText" text="Media">
      <formula>NOT(ISERROR(SEARCH("Media",F10)))</formula>
    </cfRule>
    <cfRule type="containsText" dxfId="107" priority="534" operator="containsText" text="Media">
      <formula>NOT(ISERROR(SEARCH("Media",F10)))</formula>
    </cfRule>
    <cfRule type="containsText" dxfId="106" priority="535" operator="containsText" text="Muy Baja">
      <formula>NOT(ISERROR(SEARCH("Muy Baja",F10)))</formula>
    </cfRule>
    <cfRule type="containsText" dxfId="105" priority="536" operator="containsText" text="Baja">
      <formula>NOT(ISERROR(SEARCH("Baja",F10)))</formula>
    </cfRule>
    <cfRule type="containsText" dxfId="104" priority="537" operator="containsText" text="Muy Baja">
      <formula>NOT(ISERROR(SEARCH("Muy Baja",F10)))</formula>
    </cfRule>
    <cfRule type="containsText" dxfId="103" priority="538" operator="containsText" text="Muy Baja">
      <formula>NOT(ISERROR(SEARCH("Muy Baja",F10)))</formula>
    </cfRule>
    <cfRule type="containsText" dxfId="102" priority="539" operator="containsText" text="Muy Baja">
      <formula>NOT(ISERROR(SEARCH("Muy Baja",F10)))</formula>
    </cfRule>
    <cfRule type="containsText" dxfId="101" priority="540" operator="containsText" text="Muy Baja'Tabla probabilidad'!">
      <formula>NOT(ISERROR(SEARCH("Muy Baja'Tabla probabilidad'!",F10)))</formula>
    </cfRule>
    <cfRule type="containsText" dxfId="100" priority="541" operator="containsText" text="Muy bajo">
      <formula>NOT(ISERROR(SEARCH("Muy bajo",F10)))</formula>
    </cfRule>
    <cfRule type="containsText" dxfId="99" priority="542" operator="containsText" text="Alta">
      <formula>NOT(ISERROR(SEARCH("Alta",F10)))</formula>
    </cfRule>
    <cfRule type="containsText" dxfId="98" priority="543" operator="containsText" text="Media">
      <formula>NOT(ISERROR(SEARCH("Media",F10)))</formula>
    </cfRule>
    <cfRule type="containsText" dxfId="97" priority="544" operator="containsText" text="Baja">
      <formula>NOT(ISERROR(SEARCH("Baja",F10)))</formula>
    </cfRule>
    <cfRule type="containsText" dxfId="96" priority="545" operator="containsText" text="Muy baja">
      <formula>NOT(ISERROR(SEARCH("Muy baja",F10)))</formula>
    </cfRule>
    <cfRule type="cellIs" dxfId="95" priority="548" operator="between">
      <formula>1</formula>
      <formula>2</formula>
    </cfRule>
    <cfRule type="cellIs" dxfId="94" priority="549" operator="between">
      <formula>0</formula>
      <formula>2</formula>
    </cfRule>
  </conditionalFormatting>
  <conditionalFormatting sqref="G10 G20 G30 G40 G60 G70 G50">
    <cfRule type="containsText" dxfId="93" priority="521" operator="containsText" text="Catastrófico">
      <formula>NOT(ISERROR(SEARCH("Catastrófico",G10)))</formula>
    </cfRule>
    <cfRule type="containsText" dxfId="92" priority="522" operator="containsText" text="Mayor">
      <formula>NOT(ISERROR(SEARCH("Mayor",G10)))</formula>
    </cfRule>
    <cfRule type="containsText" dxfId="91" priority="523" operator="containsText" text="Alta">
      <formula>NOT(ISERROR(SEARCH("Alta",G10)))</formula>
    </cfRule>
    <cfRule type="containsText" dxfId="90" priority="524" operator="containsText" text="Moderado">
      <formula>NOT(ISERROR(SEARCH("Moderado",G10)))</formula>
    </cfRule>
    <cfRule type="containsText" dxfId="89" priority="525" operator="containsText" text="Menor">
      <formula>NOT(ISERROR(SEARCH("Menor",G10)))</formula>
    </cfRule>
    <cfRule type="containsText" dxfId="88" priority="526" operator="containsText" text="Leve">
      <formula>NOT(ISERROR(SEARCH("Leve",G10)))</formula>
    </cfRule>
  </conditionalFormatting>
  <conditionalFormatting sqref="H10:I10 H20:I20 H30:I30 H40:I40 H60:I60 H70 H50">
    <cfRule type="containsText" dxfId="87" priority="516" operator="containsText" text="Extremo">
      <formula>NOT(ISERROR(SEARCH("Extremo",H10)))</formula>
    </cfRule>
    <cfRule type="containsText" dxfId="86" priority="517" operator="containsText" text="Alto">
      <formula>NOT(ISERROR(SEARCH("Alto",H10)))</formula>
    </cfRule>
    <cfRule type="containsText" dxfId="85" priority="518" operator="containsText" text="Bajo">
      <formula>NOT(ISERROR(SEARCH("Bajo",H10)))</formula>
    </cfRule>
    <cfRule type="containsText" dxfId="84" priority="519" operator="containsText" text="Moderado">
      <formula>NOT(ISERROR(SEARCH("Moderado",H10)))</formula>
    </cfRule>
    <cfRule type="containsText" dxfId="83" priority="520" operator="containsText" text="Extremo">
      <formula>NOT(ISERROR(SEARCH("Extremo",H10)))</formula>
    </cfRule>
  </conditionalFormatting>
  <conditionalFormatting sqref="I70">
    <cfRule type="containsText" dxfId="82" priority="180" operator="containsText" text="Extremo">
      <formula>NOT(ISERROR(SEARCH("Extremo",I70)))</formula>
    </cfRule>
    <cfRule type="containsText" dxfId="81" priority="181" operator="containsText" text="Alto">
      <formula>NOT(ISERROR(SEARCH("Alto",I70)))</formula>
    </cfRule>
    <cfRule type="containsText" dxfId="80" priority="182" operator="containsText" text="Bajo">
      <formula>NOT(ISERROR(SEARCH("Bajo",I70)))</formula>
    </cfRule>
    <cfRule type="containsText" dxfId="79" priority="183" operator="containsText" text="Moderado">
      <formula>NOT(ISERROR(SEARCH("Moderado",I70)))</formula>
    </cfRule>
    <cfRule type="containsText" dxfId="78" priority="184" operator="containsText" text="Extremo">
      <formula>NOT(ISERROR(SEARCH("Extremo",I70)))</formula>
    </cfRule>
  </conditionalFormatting>
  <conditionalFormatting sqref="J10:J79">
    <cfRule type="containsText" dxfId="77" priority="485" operator="containsText" text="Muy Alta">
      <formula>NOT(ISERROR(SEARCH("Muy Alta",J10)))</formula>
    </cfRule>
    <cfRule type="containsText" dxfId="76" priority="486" operator="containsText" text="Alta">
      <formula>NOT(ISERROR(SEARCH("Alta",J10)))</formula>
    </cfRule>
    <cfRule type="containsText" dxfId="75" priority="487" operator="containsText" text="Media">
      <formula>NOT(ISERROR(SEARCH("Media",J10)))</formula>
    </cfRule>
    <cfRule type="containsText" dxfId="74" priority="488" operator="containsText" text="Baja">
      <formula>NOT(ISERROR(SEARCH("Baja",J10)))</formula>
    </cfRule>
    <cfRule type="containsText" dxfId="73" priority="489" operator="containsText" text="Muy Baja">
      <formula>NOT(ISERROR(SEARCH("Muy Baja",J10)))</formula>
    </cfRule>
  </conditionalFormatting>
  <conditionalFormatting sqref="J10:J79">
    <cfRule type="containsText" dxfId="72" priority="170" operator="containsText" text="Muy Baja">
      <formula>NOT(ISERROR(SEARCH("Muy Baja",J10)))</formula>
    </cfRule>
  </conditionalFormatting>
  <conditionalFormatting sqref="K10:K79">
    <cfRule type="containsText" dxfId="71" priority="161" operator="containsText" text="Catastrófico">
      <formula>NOT(ISERROR(SEARCH("Catastrófico",K10)))</formula>
    </cfRule>
    <cfRule type="containsText" dxfId="70" priority="162" operator="containsText" text="Moderado">
      <formula>NOT(ISERROR(SEARCH("Moderado",K10)))</formula>
    </cfRule>
    <cfRule type="containsText" dxfId="69" priority="163" operator="containsText" text="Menor">
      <formula>NOT(ISERROR(SEARCH("Menor",K10)))</formula>
    </cfRule>
    <cfRule type="containsText" dxfId="68" priority="164" operator="containsText" text="Leve">
      <formula>NOT(ISERROR(SEARCH("Leve",K10)))</formula>
    </cfRule>
    <cfRule type="containsText" dxfId="67" priority="165" operator="containsText" text="Mayor">
      <formula>NOT(ISERROR(SEARCH("Mayor",K10)))</formula>
    </cfRule>
  </conditionalFormatting>
  <conditionalFormatting sqref="M10 M20 M30 M40 M60 M70 M50">
    <cfRule type="containsText" dxfId="66" priority="490" operator="containsText" text="Extremo">
      <formula>NOT(ISERROR(SEARCH("Extremo",M10)))</formula>
    </cfRule>
    <cfRule type="containsText" dxfId="65" priority="491" operator="containsText" text="Alto">
      <formula>NOT(ISERROR(SEARCH("Alto",M10)))</formula>
    </cfRule>
    <cfRule type="containsText" dxfId="64" priority="492" operator="containsText" text="Moderado">
      <formula>NOT(ISERROR(SEARCH("Moderado",M10)))</formula>
    </cfRule>
    <cfRule type="containsText" dxfId="63" priority="493" operator="containsText" text="Menor">
      <formula>NOT(ISERROR(SEARCH("Menor",M10)))</formula>
    </cfRule>
    <cfRule type="containsText" dxfId="62" priority="494" operator="containsText" text="Bajo">
      <formula>NOT(ISERROR(SEARCH("Bajo",M10)))</formula>
    </cfRule>
    <cfRule type="containsText" dxfId="61" priority="495" operator="containsText" text="Moderado">
      <formula>NOT(ISERROR(SEARCH("Moderado",M10)))</formula>
    </cfRule>
    <cfRule type="containsText" dxfId="60" priority="496" operator="containsText" text="Extremo">
      <formula>NOT(ISERROR(SEARCH("Extremo",M10)))</formula>
    </cfRule>
    <cfRule type="containsText" dxfId="59" priority="497" operator="containsText" text="Baja">
      <formula>NOT(ISERROR(SEARCH("Baja",M10)))</formula>
    </cfRule>
    <cfRule type="containsText" dxfId="58" priority="498" operator="containsText" text="Alto">
      <formula>NOT(ISERROR(SEARCH("Alto",M10)))</formula>
    </cfRule>
  </conditionalFormatting>
  <dataValidations count="1">
    <dataValidation type="list" allowBlank="1" showInputMessage="1" showErrorMessage="1" sqref="D10:D79"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F60 F70 F50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'9- Matriz de Calor '!$S$8:$S$11</xm:f>
          </x14:formula1>
          <xm:sqref>N10:N79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Props1.xml><?xml version="1.0" encoding="utf-8"?>
<ds:datastoreItem xmlns:ds="http://schemas.openxmlformats.org/officeDocument/2006/customXml" ds:itemID="{1658E5DD-F4EC-4469-9D28-C77C1B9E9DC1}">
  <ds:schemaRefs>
    <ds:schemaRef ds:uri="http://schemas.microsoft.com/sharepoint/v3/contenttype/forms"/>
  </ds:schemaRefs>
</ds:datastoreItem>
</file>

<file path=customXml/itemProps2.xml><?xml version="1.0" encoding="utf-8"?>
<ds:datastoreItem xmlns:ds="http://schemas.openxmlformats.org/officeDocument/2006/customXml" ds:itemID="{91764B0F-7A2B-41D7-9E88-9E6E2AA4AE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8d7d97-b52e-4e8e-add1-cddb6c7f9c6e"/>
    <ds:schemaRef ds:uri="ebe62426-be44-4ac6-b4e7-c6e91301097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DEE337F-F4E4-47F6-AD7A-B0773ED190D4}">
  <ds:schemaRefs>
    <ds:schemaRef ds:uri="http://schemas.microsoft.com/office/2006/metadata/properties"/>
    <ds:schemaRef ds:uri="http://schemas.microsoft.com/office/infopath/2007/PartnerControls"/>
    <ds:schemaRef ds:uri="1f8d7d97-b52e-4e8e-add1-cddb6c7f9c6e"/>
    <ds:schemaRef ds:uri="ebe62426-be44-4ac6-b4e7-c6e91301097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1- Presentacion </vt:lpstr>
      <vt:lpstr>Conceptos 37001</vt:lpstr>
      <vt:lpstr>2- Análisis de Contexto</vt:lpstr>
      <vt:lpstr>2- Análisis de contexto SG-SST</vt:lpstr>
      <vt:lpstr>3- Estrategias</vt:lpstr>
      <vt:lpstr>4- Instructivo Riesgos </vt:lpstr>
      <vt:lpstr>5- Identificación de Riesgos</vt:lpstr>
      <vt:lpstr>6- Valoración Controles</vt:lpstr>
      <vt:lpstr>7- Mapa Final</vt:lpstr>
      <vt:lpstr>8- Políticas de Administración </vt:lpstr>
      <vt:lpstr>9- Matriz de Calor </vt:lpstr>
      <vt:lpstr>Seguimiento 1 Trimestre</vt:lpstr>
      <vt:lpstr>'2- Análisis de Contexto'!Área_de_impresión</vt:lpstr>
      <vt:lpstr>'2- Análisis de contexto SG-SST'!Área_de_impresión</vt:lpstr>
      <vt:lpstr>'5- Identificación de Riesgos'!Área_de_impresión</vt:lpstr>
      <vt:lpstr>'6- Valoración Controles'!Área_de_impresión</vt:lpstr>
      <vt:lpstr>'7- Mapa Final'!Área_de_impresión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Rafael David Sarabia Fragozo</cp:lastModifiedBy>
  <cp:revision/>
  <dcterms:created xsi:type="dcterms:W3CDTF">2021-04-16T16:11:31Z</dcterms:created>
  <dcterms:modified xsi:type="dcterms:W3CDTF">2025-05-13T14:29:04Z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