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hidePivotFieldList="1" defaultThemeVersion="166925"/>
  <mc:AlternateContent xmlns:mc="http://schemas.openxmlformats.org/markup-compatibility/2006">
    <mc:Choice Requires="x15">
      <x15ac:absPath xmlns:x15ac="http://schemas.microsoft.com/office/spreadsheetml/2010/11/ac" url="C:\Users\mmendozagu\Downloads\"/>
    </mc:Choice>
  </mc:AlternateContent>
  <xr:revisionPtr revIDLastSave="0" documentId="13_ncr:1_{254F4F2E-A868-4F71-8E13-303741E22F1B}" xr6:coauthVersionLast="47" xr6:coauthVersionMax="47" xr10:uidLastSave="{00000000-0000-0000-0000-000000000000}"/>
  <bookViews>
    <workbookView xWindow="-120" yWindow="-120" windowWidth="29040" windowHeight="15720" tabRatio="898" firstSheet="6" activeTab="13"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40" r:id="rId11"/>
    <sheet name="Seguimiento 2 Trimestre " sheetId="41" r:id="rId12"/>
    <sheet name="Seguimiento 3 Trimestre" sheetId="42" r:id="rId13"/>
    <sheet name="Seguimiento 4 Trimestre" sheetId="39"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42" l="1"/>
  <c r="E90" i="42"/>
  <c r="D90" i="42"/>
  <c r="C90" i="42"/>
  <c r="B90" i="42"/>
  <c r="A90" i="42"/>
  <c r="F80" i="42"/>
  <c r="E80" i="42"/>
  <c r="D80" i="42"/>
  <c r="C80" i="42"/>
  <c r="B80" i="42"/>
  <c r="A80" i="42"/>
  <c r="F70" i="42"/>
  <c r="E70" i="42"/>
  <c r="D70" i="42"/>
  <c r="C70" i="42"/>
  <c r="B70" i="42"/>
  <c r="A70" i="42"/>
  <c r="F60" i="42"/>
  <c r="E60" i="42"/>
  <c r="D60" i="42"/>
  <c r="C60" i="42"/>
  <c r="B60" i="42"/>
  <c r="A60" i="42"/>
  <c r="F50" i="42"/>
  <c r="E50" i="42"/>
  <c r="D50" i="42"/>
  <c r="C50" i="42"/>
  <c r="B50" i="42"/>
  <c r="A50" i="42"/>
  <c r="F40" i="42"/>
  <c r="E40" i="42"/>
  <c r="D40" i="42"/>
  <c r="C40" i="42"/>
  <c r="B40" i="42"/>
  <c r="A40" i="42"/>
  <c r="F30" i="42"/>
  <c r="E30" i="42"/>
  <c r="D30" i="42"/>
  <c r="C30" i="42"/>
  <c r="B30" i="42"/>
  <c r="A30" i="42"/>
  <c r="F20" i="42"/>
  <c r="E20" i="42"/>
  <c r="D20" i="42"/>
  <c r="C20" i="42"/>
  <c r="B20" i="42"/>
  <c r="A20" i="42"/>
  <c r="F10" i="42"/>
  <c r="E10" i="42"/>
  <c r="D10" i="42"/>
  <c r="C10" i="42"/>
  <c r="B10" i="42"/>
  <c r="A10" i="42"/>
  <c r="F90" i="41"/>
  <c r="E90" i="41"/>
  <c r="D90" i="41"/>
  <c r="C90" i="41"/>
  <c r="B90" i="41"/>
  <c r="A90" i="41"/>
  <c r="F80" i="41"/>
  <c r="E80" i="41"/>
  <c r="D80" i="41"/>
  <c r="C80" i="41"/>
  <c r="B80" i="41"/>
  <c r="A80" i="41"/>
  <c r="F70" i="41"/>
  <c r="E70" i="41"/>
  <c r="D70" i="41"/>
  <c r="C70" i="41"/>
  <c r="B70" i="41"/>
  <c r="A70" i="41"/>
  <c r="F60" i="41"/>
  <c r="E60" i="41"/>
  <c r="D60" i="41"/>
  <c r="C60" i="41"/>
  <c r="B60" i="41"/>
  <c r="A60" i="41"/>
  <c r="F50" i="41"/>
  <c r="E50" i="41"/>
  <c r="D50" i="41"/>
  <c r="C50" i="41"/>
  <c r="B50" i="41"/>
  <c r="A50" i="41"/>
  <c r="F40" i="41"/>
  <c r="E40" i="41"/>
  <c r="D40" i="41"/>
  <c r="C40" i="41"/>
  <c r="B40" i="41"/>
  <c r="A40" i="41"/>
  <c r="F30" i="41"/>
  <c r="E30" i="41"/>
  <c r="D30" i="41"/>
  <c r="C30" i="41"/>
  <c r="B30" i="41"/>
  <c r="A30" i="41"/>
  <c r="F20" i="41"/>
  <c r="E20" i="41"/>
  <c r="D20" i="41"/>
  <c r="C20" i="41"/>
  <c r="B20" i="41"/>
  <c r="A20" i="41"/>
  <c r="F10" i="41"/>
  <c r="E10" i="41"/>
  <c r="D10" i="41"/>
  <c r="C10" i="41"/>
  <c r="B10" i="41"/>
  <c r="A10" i="41"/>
  <c r="F90" i="40"/>
  <c r="E90" i="40"/>
  <c r="D90" i="40"/>
  <c r="C90" i="40"/>
  <c r="B90" i="40"/>
  <c r="A90" i="40"/>
  <c r="F80" i="40"/>
  <c r="E80" i="40"/>
  <c r="D80" i="40"/>
  <c r="C80" i="40"/>
  <c r="B80" i="40"/>
  <c r="A80" i="40"/>
  <c r="F70" i="40"/>
  <c r="E70" i="40"/>
  <c r="D70" i="40"/>
  <c r="C70" i="40"/>
  <c r="B70" i="40"/>
  <c r="A70" i="40"/>
  <c r="F60" i="40"/>
  <c r="E60" i="40"/>
  <c r="D60" i="40"/>
  <c r="C60" i="40"/>
  <c r="B60" i="40"/>
  <c r="A60" i="40"/>
  <c r="F50" i="40"/>
  <c r="E50" i="40"/>
  <c r="D50" i="40"/>
  <c r="C50" i="40"/>
  <c r="B50" i="40"/>
  <c r="A50" i="40"/>
  <c r="F40" i="40"/>
  <c r="E40" i="40"/>
  <c r="D40" i="40"/>
  <c r="C40" i="40"/>
  <c r="B40" i="40"/>
  <c r="A40" i="40"/>
  <c r="F30" i="40"/>
  <c r="E30" i="40"/>
  <c r="D30" i="40"/>
  <c r="C30" i="40"/>
  <c r="B30" i="40"/>
  <c r="A30" i="40"/>
  <c r="F20" i="40"/>
  <c r="E20" i="40"/>
  <c r="D20" i="40"/>
  <c r="C20" i="40"/>
  <c r="B20" i="40"/>
  <c r="A20" i="40"/>
  <c r="F10" i="40"/>
  <c r="E10" i="40"/>
  <c r="D10" i="40"/>
  <c r="C10" i="40"/>
  <c r="B10" i="40"/>
  <c r="A10" i="40"/>
  <c r="C21" i="28" l="1"/>
  <c r="C99" i="28" l="1"/>
  <c r="L20" i="29" l="1"/>
  <c r="L30" i="29"/>
  <c r="L40" i="29"/>
  <c r="L50" i="29"/>
  <c r="L60" i="29"/>
  <c r="L70" i="29"/>
  <c r="L80" i="29"/>
  <c r="L90" i="29"/>
  <c r="C20" i="29"/>
  <c r="C30" i="29"/>
  <c r="C40" i="29"/>
  <c r="C50" i="29"/>
  <c r="C60" i="29"/>
  <c r="C70" i="29"/>
  <c r="C80" i="29"/>
  <c r="C90" i="29"/>
  <c r="A90" i="29"/>
  <c r="B90" i="29"/>
  <c r="E90" i="29"/>
  <c r="E91" i="29"/>
  <c r="E92" i="29"/>
  <c r="E93" i="29"/>
  <c r="E94" i="29"/>
  <c r="E95" i="29"/>
  <c r="E96" i="29"/>
  <c r="E97" i="29"/>
  <c r="E98" i="29"/>
  <c r="E99" i="29"/>
  <c r="A20" i="29"/>
  <c r="B20" i="29"/>
  <c r="A30" i="29"/>
  <c r="B30" i="29"/>
  <c r="A40" i="29"/>
  <c r="B40" i="29"/>
  <c r="A50" i="29"/>
  <c r="B50" i="29"/>
  <c r="B50" i="39" s="1"/>
  <c r="A60" i="29"/>
  <c r="B60" i="29"/>
  <c r="A70" i="29"/>
  <c r="B70" i="29"/>
  <c r="A80" i="29"/>
  <c r="B80" i="29"/>
  <c r="C11" i="28"/>
  <c r="C12" i="28"/>
  <c r="C13" i="28"/>
  <c r="C14" i="28"/>
  <c r="C15" i="28"/>
  <c r="C16" i="28"/>
  <c r="C17" i="28"/>
  <c r="C18" i="28"/>
  <c r="C19" i="28"/>
  <c r="C20"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B20" i="28"/>
  <c r="B30" i="28"/>
  <c r="B40" i="28"/>
  <c r="B50" i="28"/>
  <c r="B60" i="28"/>
  <c r="B70" i="28"/>
  <c r="B80" i="28"/>
  <c r="B90" i="28"/>
  <c r="A20" i="28"/>
  <c r="A30" i="28"/>
  <c r="A40" i="28"/>
  <c r="A50" i="28"/>
  <c r="A60" i="28"/>
  <c r="A70" i="28"/>
  <c r="A80" i="28"/>
  <c r="A90" i="28"/>
  <c r="J90" i="28"/>
  <c r="L90" i="28"/>
  <c r="R90" i="28"/>
  <c r="S90" i="28" s="1"/>
  <c r="J91" i="28"/>
  <c r="L91" i="28"/>
  <c r="J92" i="28"/>
  <c r="L92" i="28"/>
  <c r="J93" i="28"/>
  <c r="L93" i="28"/>
  <c r="J94" i="28"/>
  <c r="L94" i="28"/>
  <c r="J95" i="28"/>
  <c r="L95" i="28"/>
  <c r="J96" i="28"/>
  <c r="L96" i="28"/>
  <c r="J97" i="28"/>
  <c r="L97" i="28"/>
  <c r="J98" i="28"/>
  <c r="L98" i="28"/>
  <c r="J99" i="28"/>
  <c r="L99" i="28"/>
  <c r="G50" i="27"/>
  <c r="F50" i="29" s="1"/>
  <c r="B80" i="39" l="1"/>
  <c r="A80" i="39"/>
  <c r="B70" i="39"/>
  <c r="A70" i="39"/>
  <c r="B60" i="39"/>
  <c r="A60" i="39"/>
  <c r="A50" i="39"/>
  <c r="B40" i="39"/>
  <c r="A40" i="39"/>
  <c r="B30" i="39"/>
  <c r="A30" i="39"/>
  <c r="B20" i="39"/>
  <c r="A20" i="39"/>
  <c r="B90" i="39"/>
  <c r="A90" i="39"/>
  <c r="C90" i="39"/>
  <c r="C80" i="39"/>
  <c r="C70" i="39"/>
  <c r="C60" i="39"/>
  <c r="C50" i="39"/>
  <c r="C40" i="39"/>
  <c r="C30" i="39"/>
  <c r="C20" i="39"/>
  <c r="K90" i="28"/>
  <c r="M50" i="27"/>
  <c r="N50" i="27" s="1"/>
  <c r="H50" i="29" s="1"/>
  <c r="G50" i="29" l="1"/>
  <c r="O50" i="27"/>
  <c r="E60" i="29"/>
  <c r="E61" i="29"/>
  <c r="E62" i="29"/>
  <c r="E63" i="29"/>
  <c r="E64" i="29"/>
  <c r="E65" i="29"/>
  <c r="E66" i="29"/>
  <c r="E67" i="29"/>
  <c r="E68" i="29"/>
  <c r="E69" i="29"/>
  <c r="E70" i="29"/>
  <c r="E71" i="29"/>
  <c r="E72" i="29"/>
  <c r="E73" i="29"/>
  <c r="E74" i="29"/>
  <c r="E75" i="29"/>
  <c r="E76" i="29"/>
  <c r="E77" i="29"/>
  <c r="E78" i="29"/>
  <c r="E79" i="29"/>
  <c r="R60" i="28"/>
  <c r="R61" i="28"/>
  <c r="R70" i="28"/>
  <c r="R71" i="28"/>
  <c r="L60" i="28"/>
  <c r="L61" i="28"/>
  <c r="L62" i="28"/>
  <c r="L63" i="28"/>
  <c r="L64" i="28"/>
  <c r="L65" i="28"/>
  <c r="L66" i="28"/>
  <c r="L67" i="28"/>
  <c r="L68" i="28"/>
  <c r="L69" i="28"/>
  <c r="L70" i="28"/>
  <c r="L71" i="28"/>
  <c r="L72" i="28"/>
  <c r="L73" i="28"/>
  <c r="L74" i="28"/>
  <c r="L75" i="28"/>
  <c r="L76" i="28"/>
  <c r="L77" i="28"/>
  <c r="L78" i="28"/>
  <c r="L79" i="28"/>
  <c r="J60" i="28"/>
  <c r="J61" i="28"/>
  <c r="J62" i="28"/>
  <c r="J63" i="28"/>
  <c r="J64" i="28"/>
  <c r="J65" i="28"/>
  <c r="J66" i="28"/>
  <c r="J67" i="28"/>
  <c r="J68" i="28"/>
  <c r="J69" i="28"/>
  <c r="J70" i="28"/>
  <c r="J71" i="28"/>
  <c r="J72" i="28"/>
  <c r="J73" i="28"/>
  <c r="J74" i="28"/>
  <c r="J75" i="28"/>
  <c r="J76" i="28"/>
  <c r="J77" i="28"/>
  <c r="J78" i="28"/>
  <c r="J79" i="28"/>
  <c r="L80" i="27"/>
  <c r="K80" i="27" s="1"/>
  <c r="L81" i="27"/>
  <c r="K81" i="27" s="1"/>
  <c r="L82" i="27"/>
  <c r="K82" i="27" s="1"/>
  <c r="L83" i="27"/>
  <c r="K83" i="27" s="1"/>
  <c r="L84" i="27"/>
  <c r="L85" i="27"/>
  <c r="K85" i="27" s="1"/>
  <c r="L86" i="27"/>
  <c r="K86" i="27" s="1"/>
  <c r="L87" i="27"/>
  <c r="K87" i="27" s="1"/>
  <c r="L88" i="27"/>
  <c r="L89" i="27"/>
  <c r="K89" i="27" s="1"/>
  <c r="L70" i="27"/>
  <c r="L71" i="27"/>
  <c r="K71" i="27" s="1"/>
  <c r="L72" i="27"/>
  <c r="K72" i="27" s="1"/>
  <c r="L73" i="27"/>
  <c r="K73" i="27" s="1"/>
  <c r="L74" i="27"/>
  <c r="K74" i="27" s="1"/>
  <c r="L75" i="27"/>
  <c r="K75" i="27" s="1"/>
  <c r="L76" i="27"/>
  <c r="K76" i="27" s="1"/>
  <c r="L77" i="27"/>
  <c r="K77" i="27" s="1"/>
  <c r="L78" i="27"/>
  <c r="L79" i="27"/>
  <c r="K79" i="27" s="1"/>
  <c r="K70" i="27"/>
  <c r="K78" i="27"/>
  <c r="G70" i="27"/>
  <c r="H70" i="27" s="1"/>
  <c r="G80" i="27"/>
  <c r="H80" i="27" s="1"/>
  <c r="G60" i="27"/>
  <c r="K84" i="27"/>
  <c r="K88" i="27"/>
  <c r="F80" i="29" l="1"/>
  <c r="F70" i="29"/>
  <c r="K70" i="28"/>
  <c r="T70" i="28" s="1"/>
  <c r="K60" i="28"/>
  <c r="S70" i="28"/>
  <c r="M80" i="27"/>
  <c r="M70" i="27"/>
  <c r="J70" i="29" l="1"/>
  <c r="G70" i="29"/>
  <c r="U70" i="28"/>
  <c r="K70" i="29" s="1"/>
  <c r="G80" i="29"/>
  <c r="N70" i="27"/>
  <c r="H70" i="29" s="1"/>
  <c r="N80" i="27"/>
  <c r="H80" i="29" s="1"/>
  <c r="E70" i="39" l="1"/>
  <c r="D70" i="39"/>
  <c r="V70" i="28"/>
  <c r="M70" i="29" s="1"/>
  <c r="L80" i="28"/>
  <c r="L81" i="28"/>
  <c r="L82" i="28"/>
  <c r="L83" i="28"/>
  <c r="L84" i="28"/>
  <c r="L85" i="28"/>
  <c r="L86" i="28"/>
  <c r="L87" i="28"/>
  <c r="L88" i="28"/>
  <c r="L89" i="28"/>
  <c r="F70" i="39" l="1"/>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80" i="29"/>
  <c r="E81" i="29"/>
  <c r="E82" i="29"/>
  <c r="E83" i="29"/>
  <c r="E84" i="29"/>
  <c r="E85" i="29"/>
  <c r="E86" i="29"/>
  <c r="E87" i="29"/>
  <c r="E88" i="29"/>
  <c r="E8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L62" i="27"/>
  <c r="K62" i="27" s="1"/>
  <c r="L63" i="27"/>
  <c r="K63" i="27" s="1"/>
  <c r="L64" i="27"/>
  <c r="K64" i="27" s="1"/>
  <c r="L65" i="27"/>
  <c r="K65" i="27" s="1"/>
  <c r="L66" i="27"/>
  <c r="K66" i="27" s="1"/>
  <c r="L67" i="27"/>
  <c r="K67" i="27" s="1"/>
  <c r="L68" i="27"/>
  <c r="K68" i="27" s="1"/>
  <c r="L69" i="27"/>
  <c r="K69" i="27" s="1"/>
  <c r="L90" i="27"/>
  <c r="K90" i="27" s="1"/>
  <c r="L91" i="27"/>
  <c r="K91" i="27" s="1"/>
  <c r="L92" i="27"/>
  <c r="K92" i="27" s="1"/>
  <c r="L93" i="27"/>
  <c r="K93" i="27" s="1"/>
  <c r="L94" i="27"/>
  <c r="K94" i="27" s="1"/>
  <c r="L95" i="27"/>
  <c r="K95" i="27" s="1"/>
  <c r="L96" i="27"/>
  <c r="K96" i="27" s="1"/>
  <c r="L97" i="27"/>
  <c r="K97" i="27" s="1"/>
  <c r="L98" i="27"/>
  <c r="K98" i="27" s="1"/>
  <c r="L99" i="27"/>
  <c r="K99" i="27" s="1"/>
  <c r="L50" i="28" l="1"/>
  <c r="L51" i="28"/>
  <c r="L52" i="28"/>
  <c r="L53" i="28"/>
  <c r="L54" i="28"/>
  <c r="L55" i="28"/>
  <c r="L56" i="28"/>
  <c r="L57" i="28"/>
  <c r="L58" i="28"/>
  <c r="L59" i="28"/>
  <c r="H60" i="27" l="1"/>
  <c r="F60" i="29" l="1"/>
  <c r="T60" i="28"/>
  <c r="M60" i="27"/>
  <c r="N60" i="27" l="1"/>
  <c r="H60" i="29" s="1"/>
  <c r="G60" i="29"/>
  <c r="U60" i="28"/>
  <c r="K60" i="29" s="1"/>
  <c r="J60" i="29"/>
  <c r="O60" i="27"/>
  <c r="D60" i="39" l="1"/>
  <c r="E60" i="39"/>
  <c r="V60" i="28"/>
  <c r="M60" i="29" s="1"/>
  <c r="L41" i="28"/>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90" i="27"/>
  <c r="H90" i="27" s="1"/>
  <c r="F60" i="39" l="1"/>
  <c r="T90" i="28"/>
  <c r="F90" i="29"/>
  <c r="M90" i="27"/>
  <c r="U90" i="28" l="1"/>
  <c r="K90" i="29" s="1"/>
  <c r="G90" i="29"/>
  <c r="J90" i="29"/>
  <c r="N90" i="27"/>
  <c r="H90" i="29" s="1"/>
  <c r="O90" i="27"/>
  <c r="G20" i="27"/>
  <c r="G30" i="27"/>
  <c r="G10" i="27"/>
  <c r="D90" i="39" l="1"/>
  <c r="E90" i="39"/>
  <c r="V90" i="28"/>
  <c r="M90" i="29" s="1"/>
  <c r="J20" i="28"/>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89" i="28"/>
  <c r="J88" i="28"/>
  <c r="J87" i="28"/>
  <c r="J86" i="28"/>
  <c r="J85" i="28"/>
  <c r="J84" i="28"/>
  <c r="J83" i="28"/>
  <c r="J82" i="28"/>
  <c r="J81" i="28"/>
  <c r="R80" i="28"/>
  <c r="J80" i="28"/>
  <c r="K80" i="28" s="1"/>
  <c r="T80" i="28" s="1"/>
  <c r="J59" i="28"/>
  <c r="J58" i="28"/>
  <c r="J57" i="28"/>
  <c r="J56" i="28"/>
  <c r="J55" i="28"/>
  <c r="J54" i="28"/>
  <c r="J53" i="28"/>
  <c r="J52" i="28"/>
  <c r="R51" i="28"/>
  <c r="J51" i="28"/>
  <c r="R50" i="28"/>
  <c r="S50" i="28" s="1"/>
  <c r="U50" i="28" s="1"/>
  <c r="K50" i="29" s="1"/>
  <c r="J50" i="28"/>
  <c r="K50" i="28" s="1"/>
  <c r="T50" i="28" s="1"/>
  <c r="E50" i="39" l="1"/>
  <c r="F90" i="39"/>
  <c r="J50" i="29"/>
  <c r="V50" i="28"/>
  <c r="M50" i="29" s="1"/>
  <c r="J80" i="29"/>
  <c r="S40" i="28"/>
  <c r="K40" i="28"/>
  <c r="S30" i="28"/>
  <c r="K30" i="28"/>
  <c r="K20" i="28"/>
  <c r="S80" i="28"/>
  <c r="U80" i="28" s="1"/>
  <c r="S20" i="28"/>
  <c r="D80" i="39" l="1"/>
  <c r="F50" i="39"/>
  <c r="D50" i="39"/>
  <c r="K80" i="29"/>
  <c r="V80" i="28"/>
  <c r="M80" i="29" s="1"/>
  <c r="H30" i="27"/>
  <c r="F80" i="39" l="1"/>
  <c r="E80" i="39"/>
  <c r="T30" i="28"/>
  <c r="F30" i="29"/>
  <c r="M30" i="27"/>
  <c r="G40" i="27"/>
  <c r="H40" i="27" s="1"/>
  <c r="N30" i="27" l="1"/>
  <c r="H30" i="29" s="1"/>
  <c r="G30" i="29"/>
  <c r="U30" i="28"/>
  <c r="K30" i="29" s="1"/>
  <c r="T40" i="28"/>
  <c r="F40" i="29"/>
  <c r="J30" i="29"/>
  <c r="M40" i="27"/>
  <c r="O30" i="27"/>
  <c r="D30" i="39" l="1"/>
  <c r="E30" i="39"/>
  <c r="J40" i="29"/>
  <c r="N40" i="27"/>
  <c r="H40" i="29" s="1"/>
  <c r="G40" i="29"/>
  <c r="U40" i="28"/>
  <c r="K40" i="29" s="1"/>
  <c r="V30" i="28"/>
  <c r="M30" i="29" s="1"/>
  <c r="O40" i="27"/>
  <c r="F30" i="39" l="1"/>
  <c r="E40" i="39"/>
  <c r="D40" i="39"/>
  <c r="V40" i="28"/>
  <c r="M40" i="29" s="1"/>
  <c r="A10" i="28"/>
  <c r="B10" i="28"/>
  <c r="I33" i="5" a="1"/>
  <c r="I33" i="5" s="1"/>
  <c r="F40" i="39" l="1"/>
  <c r="C10" i="29"/>
  <c r="I27" i="5" a="1"/>
  <c r="C10" i="39" l="1"/>
  <c r="I27" i="5"/>
  <c r="L12" i="28"/>
  <c r="L10" i="28"/>
  <c r="C10" i="28"/>
  <c r="L10" i="27" l="1"/>
  <c r="I21" i="5"/>
  <c r="I22" i="5"/>
  <c r="M10" i="27" l="1"/>
  <c r="K10" i="27"/>
  <c r="M20" i="27" l="1"/>
  <c r="U20" i="28" l="1"/>
  <c r="K20" i="29" s="1"/>
  <c r="G20" i="29"/>
  <c r="G10" i="29"/>
  <c r="E11" i="29"/>
  <c r="E12" i="29"/>
  <c r="E13" i="29"/>
  <c r="R11" i="28"/>
  <c r="R12" i="28"/>
  <c r="R13" i="28"/>
  <c r="R14" i="28"/>
  <c r="R15" i="28"/>
  <c r="R16" i="28"/>
  <c r="R17" i="28"/>
  <c r="R18" i="28"/>
  <c r="R19" i="28"/>
  <c r="R10" i="28"/>
  <c r="J11" i="28"/>
  <c r="J12" i="28"/>
  <c r="J13" i="28"/>
  <c r="J14" i="28"/>
  <c r="J15" i="28"/>
  <c r="J16" i="28"/>
  <c r="J17" i="28"/>
  <c r="J18" i="28"/>
  <c r="J19" i="28"/>
  <c r="J10" i="28"/>
  <c r="E20" i="39" l="1"/>
  <c r="K10" i="28"/>
  <c r="S10" i="28"/>
  <c r="U10" i="28" s="1"/>
  <c r="H10" i="27" l="1"/>
  <c r="H20" i="27"/>
  <c r="F20" i="29" l="1"/>
  <c r="T20" i="28"/>
  <c r="N20" i="27"/>
  <c r="H20" i="29" s="1"/>
  <c r="O10" i="27"/>
  <c r="N10" i="27"/>
  <c r="H10" i="29" s="1"/>
  <c r="T10" i="28"/>
  <c r="V10" i="28" s="1"/>
  <c r="M10" i="29" s="1"/>
  <c r="O20" i="27"/>
  <c r="E10" i="29"/>
  <c r="B10" i="29"/>
  <c r="A10" i="29"/>
  <c r="A10" i="39" l="1"/>
  <c r="B10" i="39"/>
  <c r="F10" i="39"/>
  <c r="J20" i="29"/>
  <c r="V20" i="28"/>
  <c r="M20" i="29" s="1"/>
  <c r="F20" i="39" l="1"/>
  <c r="D20" i="39"/>
  <c r="L10" i="29"/>
  <c r="K10" i="29" l="1"/>
  <c r="E10" i="39" l="1"/>
  <c r="F10" i="29" l="1"/>
  <c r="J10" i="29" l="1"/>
  <c r="D10"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<sst xmlns="http://schemas.openxmlformats.org/spreadsheetml/2006/main" count="1085" uniqueCount="549">
  <si>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</si>
  <si>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</si>
  <si>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</si>
  <si>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</si>
  <si>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Apoyo</t>
  </si>
  <si>
    <t>CONSEJO SECCIONAL DE LA JUDICATURA</t>
  </si>
  <si>
    <t>DIRECCIÓN SECCIONAL DE ADMINISTRACIÓN JUDICIAL</t>
  </si>
  <si>
    <t>X</t>
  </si>
  <si>
    <t>DESPACHO JUDICIAL CERTIFICADO</t>
  </si>
  <si>
    <t>FECHA</t>
  </si>
  <si>
    <t>12 de abril de 2024</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</si>
  <si>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</si>
  <si>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</si>
  <si>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</si>
  <si>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</si>
  <si>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</si>
  <si>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</si>
  <si>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</si>
  <si>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</si>
  <si>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</si>
  <si>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</si>
  <si>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</si>
  <si>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</si>
  <si>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</si>
  <si>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</si>
  <si>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</si>
  <si>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</si>
  <si>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</si>
  <si>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</si>
  <si>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</si>
  <si>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</si>
  <si>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</si>
  <si>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 xml:space="preserve">Compras Publicas </t>
  </si>
  <si>
    <t xml:space="preserve">DEPENDENCIA ADMINISTRATIVA O JUDICIAL CERTIFICADA </t>
  </si>
  <si>
    <t>OBJETIVO DEL PROCESO</t>
  </si>
  <si>
    <t>MAPA DE PROCESOS CONSEJO SUPERIOR DE LA JUDICATURA</t>
  </si>
  <si>
    <t>PROCESOS DEPENDENCIA JUDICIALES CERTIFICADAS</t>
  </si>
  <si>
    <t>Obtener los bienes, obras y servicios requeridos por el Consejo Superior de la Judicatura para satisfacer las necesidades de los órganos de la Rama Judicial, en el marco del Sistema de Compra Pública y del Sistema Integrado de Gestión y Control de  Calidad y Medio Ambiente , Seguridad de la Información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</si>
  <si>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</si>
  <si>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</si>
  <si>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</si>
  <si>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</si>
  <si>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</si>
  <si>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</si>
  <si>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</si>
  <si>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</si>
  <si>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</si>
  <si>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</si>
  <si>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</si>
  <si>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</si>
  <si>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</si>
  <si>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</si>
  <si>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</si>
  <si>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</si>
  <si>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</si>
  <si>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</si>
  <si>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</si>
  <si>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</si>
  <si>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</si>
  <si>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</si>
  <si>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</si>
  <si>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</si>
  <si>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</si>
  <si>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</si>
  <si>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</si>
  <si>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</si>
  <si>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</si>
  <si>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</si>
  <si>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</si>
  <si>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</si>
  <si>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</si>
  <si>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</si>
  <si>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</si>
  <si>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</si>
  <si>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</si>
  <si>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</si>
  <si>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</si>
  <si>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</si>
  <si>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</si>
  <si>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</si>
  <si>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</si>
  <si>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</si>
  <si>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</si>
  <si>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</si>
  <si>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</si>
  <si>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</si>
  <si>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</si>
  <si>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</si>
  <si>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</si>
  <si>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</si>
  <si>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</si>
  <si>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</si>
  <si>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</si>
  <si>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</si>
  <si>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</si>
  <si>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</si>
  <si>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</si>
  <si>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</si>
  <si>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</si>
  <si>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</si>
  <si>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</si>
  <si>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</si>
  <si>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</si>
  <si>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</si>
  <si>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</si>
  <si>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</si>
  <si>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</si>
  <si>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</si>
  <si>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</si>
  <si>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</si>
  <si>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</si>
  <si>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</si>
  <si>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</si>
  <si>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</si>
  <si>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</si>
  <si>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</si>
  <si>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</si>
  <si>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</si>
  <si>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</si>
  <si>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</si>
  <si>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</si>
  <si>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</si>
  <si>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</si>
  <si>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</si>
  <si>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</si>
  <si>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</si>
  <si>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</si>
  <si>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</si>
  <si>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</si>
  <si>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</si>
  <si>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</si>
  <si>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</si>
  <si>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</si>
  <si>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</si>
  <si>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</si>
  <si>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</si>
  <si>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</si>
  <si>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</si>
  <si>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</si>
  <si>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</si>
  <si>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</si>
  <si>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</si>
  <si>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</si>
  <si>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</si>
  <si>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</si>
  <si>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</si>
  <si>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</si>
  <si>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</si>
  <si>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</si>
  <si>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</si>
  <si>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</si>
  <si>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</si>
  <si>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</si>
  <si>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</si>
  <si>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</si>
  <si>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</si>
  <si>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</si>
  <si>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</si>
  <si>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</si>
  <si>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</si>
  <si>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</si>
  <si>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</si>
  <si>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</si>
  <si>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</si>
  <si>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</si>
  <si>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</si>
  <si>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</si>
  <si>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</si>
  <si>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</si>
  <si>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</si>
  <si>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</si>
  <si>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</si>
  <si>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</si>
  <si>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</si>
  <si>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</si>
  <si>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</si>
  <si>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</si>
  <si>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</si>
  <si>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</si>
  <si>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</si>
  <si>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</si>
  <si>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</si>
  <si>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</si>
  <si>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</si>
  <si>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</si>
  <si>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</si>
  <si>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</si>
  <si>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</si>
  <si>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</si>
  <si>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</si>
  <si>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</si>
  <si>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</si>
  <si>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</si>
  <si>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</si>
  <si>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</si>
  <si>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</si>
  <si>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</si>
  <si>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</si>
  <si>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</si>
  <si>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</si>
  <si>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</si>
  <si>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</si>
  <si>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</si>
  <si>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</si>
  <si>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</si>
  <si>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</si>
  <si>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</si>
  <si>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</si>
  <si>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</si>
  <si>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</si>
  <si>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</si>
  <si>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</si>
  <si>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</si>
  <si>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</si>
  <si>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</si>
  <si>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</si>
  <si>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</si>
  <si>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</si>
  <si>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</si>
  <si>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</si>
  <si>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</si>
  <si>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</si>
  <si>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</si>
  <si>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</si>
  <si>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</si>
  <si>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</si>
  <si>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</si>
  <si>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</si>
  <si>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</si>
  <si>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</si>
  <si>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</si>
  <si>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</si>
  <si>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</si>
  <si>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</si>
  <si>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</si>
  <si>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</si>
  <si>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</si>
  <si>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</si>
  <si>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</si>
  <si>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</si>
  <si>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</si>
  <si>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</si>
  <si>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</si>
  <si>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</si>
  <si>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</si>
  <si>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</si>
  <si>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</si>
  <si>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</si>
  <si>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</si>
  <si>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</si>
  <si>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</si>
  <si>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</si>
  <si>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</si>
  <si>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</si>
  <si>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</si>
  <si>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</si>
  <si>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</si>
  <si>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</si>
  <si>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</si>
  <si>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</si>
  <si>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</si>
  <si>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</si>
  <si>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</si>
  <si>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</si>
  <si>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</si>
  <si>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</si>
  <si>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</si>
  <si>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</si>
  <si>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</si>
  <si>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 xml:space="preserve">COMPRA PUBLICA </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</si>
  <si>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</si>
  <si>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</si>
  <si>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</si>
  <si>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</si>
  <si>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</si>
  <si>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</si>
  <si>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</si>
  <si>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</si>
  <si>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</si>
  <si>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</si>
  <si>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</si>
  <si>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</si>
  <si>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</si>
  <si>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</si>
  <si>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</si>
  <si>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</si>
  <si>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</si>
  <si>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</si>
  <si>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</si>
  <si>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</si>
  <si>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</si>
  <si>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</si>
  <si>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Inadecuada planeación de la contratación  </t>
  </si>
  <si>
    <t xml:space="preserve">El Plan Anual de Contratación no atienda las  necesidades y la oportunidad requerida por los procesos de la Entidad  </t>
  </si>
  <si>
    <t>Plan Anual de Adquisiciones elaborado tardiamente o incompleto</t>
  </si>
  <si>
    <t>Afectación de reputacion,imagén,  credibilidad, satisfacción de usuarios y PI</t>
  </si>
  <si>
    <t xml:space="preserve">De la entidad, seccional, despachos a nivel departamental </t>
  </si>
  <si>
    <t>Afectación Económica</t>
  </si>
  <si>
    <t>Afectación al presupuesto  en un valor  &lt;1% y ≥5%.</t>
  </si>
  <si>
    <t>Identificación de necesidades incompleta</t>
  </si>
  <si>
    <t>Incumplimiento de las metas establecidas</t>
  </si>
  <si>
    <t>Incumplimiento del 40% de los indicadores del proceso</t>
  </si>
  <si>
    <t xml:space="preserve">Modalidad de contratación no  adecuada para el bien o servicio </t>
  </si>
  <si>
    <t>Actalización de presupuesto</t>
  </si>
  <si>
    <t>Contratar bienes o servicios que no cumplan con requisitos y  necesidades  de la Entidad</t>
  </si>
  <si>
    <r>
      <t>Que  no se adquieran los bienes y servicios requeridos porque los procesos estructurados no se ciñen a</t>
    </r>
    <r>
      <rPr>
        <sz val="10"/>
        <color rgb="FFFF0000"/>
        <rFont val="Arial"/>
        <family val="2"/>
      </rPr>
      <t xml:space="preserve"> </t>
    </r>
    <r>
      <rPr>
        <sz val="10"/>
        <rFont val="Arial"/>
        <family val="2"/>
      </rPr>
      <t>las necesidades de la Entidad y/o los requisitos legales</t>
    </r>
  </si>
  <si>
    <t>Definicion de requisitos  y condiciones incompleta o poco clara</t>
  </si>
  <si>
    <t xml:space="preserve">De la entidad, seccional, despachos a nivel local o municipal </t>
  </si>
  <si>
    <t>Estudios de mercado sobre  precios, oferta y demanda   no desarrolado tecnicamente</t>
  </si>
  <si>
    <t>Estudios previos no adecuados</t>
  </si>
  <si>
    <t xml:space="preserve">Cambios en la normatividad no identificados </t>
  </si>
  <si>
    <t xml:space="preserve">Proceso de contratación desarrolados tardiamente </t>
  </si>
  <si>
    <t>Inexistencia o monopolio de proveedores y contratistas</t>
  </si>
  <si>
    <t xml:space="preserve">Presupuesto limitado </t>
  </si>
  <si>
    <t>Recibir bienes o servicios que  no cumplen requisitos y/o condiciones pactadas</t>
  </si>
  <si>
    <t>Los bienes y servicios recibidos no tenga la calidad  estipulada y no  permitan satisfacer las necesidades  identificados por los  procesos</t>
  </si>
  <si>
    <t xml:space="preserve">Controles o protocolos  inadecuados o inexistentes para la recepcion de los bienes y servicios </t>
  </si>
  <si>
    <t>Afectación al presupuesto en un valor &lt;0,5% y ≥1%.</t>
  </si>
  <si>
    <t>Fallas en la supervisión o interventoria</t>
  </si>
  <si>
    <t>Interrupción o afectación en la prestación del servicio judicial</t>
  </si>
  <si>
    <t xml:space="preserve">Entre 49 a 96 horas  habiles al año  </t>
  </si>
  <si>
    <t>Entrega de bienes de forma tardia</t>
  </si>
  <si>
    <t xml:space="preserve">Interrupciones en la prestación del servicio no concertadas </t>
  </si>
  <si>
    <t xml:space="preserve">Capacitacion insuficiente </t>
  </si>
  <si>
    <t>Insuficiente personal asignado para esta funciones</t>
  </si>
  <si>
    <t xml:space="preserve">Los contratistas incumplan los terminos contractuales </t>
  </si>
  <si>
    <t xml:space="preserve">Demora de los contratistas en suscribir polizas </t>
  </si>
  <si>
    <t>Pérdida de competencia para liquidar los contratos en términos  legales o contractuales</t>
  </si>
  <si>
    <t>Se generen Pérdidas de competencia para liquidar los contratos en términos  legales o contractuales</t>
  </si>
  <si>
    <t>Falta de control de los vencimientos por parte de los supervisores</t>
  </si>
  <si>
    <t xml:space="preserve">De la entidad y sector justicia a nivel nacional </t>
  </si>
  <si>
    <t>Desconocimiento de las implicaciones legales por parte de los supervisores</t>
  </si>
  <si>
    <t>Incumplimiento del 20% de los indicadores del proceso</t>
  </si>
  <si>
    <t xml:space="preserve">Procesos de liquidación desarrolados tardiamente </t>
  </si>
  <si>
    <t>Ofrecer, prometer y entregar, aceptar o solicitar dádivas o beneficios a nombre propio o de terceros para direccionar   la contratación a un  proveedor o a   bienes o servicios específicos</t>
  </si>
  <si>
    <t>Se puede presentar filtración de datos sensibles sobre  estudios y documentos contractuales o interposicion de influencias</t>
  </si>
  <si>
    <t xml:space="preserve">Insuficientes programas de capacitación para la toma de conciencia debido al desconocimiento de la ley antisoborno (ISO 37001:2016), Plan Anticorrupción y  de los  valores y principios propios de la entidad.
</t>
  </si>
  <si>
    <t>Muy Baja - 1</t>
  </si>
  <si>
    <t xml:space="preserve">De la entidad y sector justicia a nivel internacional </t>
  </si>
  <si>
    <t>Catastrófico - 5</t>
  </si>
  <si>
    <t xml:space="preserve">Para los  riesgos de corrupción ,por política,  el impacto siempre será mayor  o catastrófico y su redacción debe conservar el modelo  propuesto.
</t>
  </si>
  <si>
    <t xml:space="preserve">Desconocimiento y no aplicación del Código de Ética y Buen Gobierno.    
</t>
  </si>
  <si>
    <t/>
  </si>
  <si>
    <t xml:space="preserve">Carencia de compromiso  y transparencia de los servidores judiciales
</t>
  </si>
  <si>
    <t>Deficiencia de  controles en el trámite  de los documentos</t>
  </si>
  <si>
    <t xml:space="preserve">Aplicación no adecuada  de los procedimientos de control </t>
  </si>
  <si>
    <t>Ofrecer, prometer y entregar, aceptar o solicitar adiciones de contratos incurriendo en sobrecostos, durante la ejecución contractual, de forma indebida para obtener beneficio propio y/o de terceros</t>
  </si>
  <si>
    <t xml:space="preserve">Cuando se solicita y/o se otorga el visto bueno jurídico para la adición de un contrato de forma indebida en beneficio  propio y/o de terceros </t>
  </si>
  <si>
    <t>Falta de ética de los servidores públicos (Supervisor)</t>
  </si>
  <si>
    <t>Falta de ética de terceros interesados (Contratista)</t>
  </si>
  <si>
    <t>Afectación al presupuesto en un valor ≥0,5%.</t>
  </si>
  <si>
    <t>Debilidades en los controles de los procedimientos de gestión contractual</t>
  </si>
  <si>
    <t>Ofrecer, prometer y entregar, aceptar o solicitar una ventaja indebida  para influir o direccionar  la formulación de   requisitos habiliantes o técnicos  para satisfacer un interés personal, de manera directa o indirecta o por interpuesta persona.</t>
  </si>
  <si>
    <t>Cuando  se direccionan los requisitos habilitanes y técnicos para favorecer  indebidamente ciertos proponentes (pliegos sastre).</t>
  </si>
  <si>
    <t>Falta de ética de los servidores públicos (Debilidades en principios y valores)</t>
  </si>
  <si>
    <t>Falta de ética de terceros interesados  (Debilidades principios y valores)</t>
  </si>
  <si>
    <t>Debilidades en los controles de los procedimientos de estructuración de los procesos de contratación</t>
  </si>
  <si>
    <t xml:space="preserve">Ofrecer, prometer y entregar, aceptar o solicitar una dádiva en beneficio propio o de un tercero para evitar ser objeto de sanción contractual </t>
  </si>
  <si>
    <t xml:space="preserve">Cuando se abstiene de imponer una sanción contractual, cuando jurídicamente es procedente, con ocasión de una  dádiva en beneficio propio o de un tercero </t>
  </si>
  <si>
    <t>Debilidades en los controles de los procedimientos sancionatorio contractual</t>
  </si>
  <si>
    <t>Ofrecer, prometer y entregar, aceptar o solicitar una ventaja indebida  para influir o direccionar el cumplimiento de una evaluación de la oferta para satisfacer un interés personal, de manera directa o indirecta o por interpuesta persona.</t>
  </si>
  <si>
    <t>Cuando  se direccionan las evaluaciones para favorecer  indebidamente ciertos proponentes</t>
  </si>
  <si>
    <t xml:space="preserve">Debilidades en los controles de los procedimientos de estructuración y evaluación </t>
  </si>
  <si>
    <t xml:space="preserve">MATRIZ DE RIESGOS </t>
  </si>
  <si>
    <t>COMPRA PUBLICA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</si>
  <si>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</si>
  <si>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</si>
  <si>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</si>
  <si>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</si>
  <si>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</si>
  <si>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</si>
  <si>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</si>
  <si>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</si>
  <si>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</si>
  <si>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</si>
  <si>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</si>
  <si>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</si>
  <si>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</si>
  <si>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t>
  </si>
  <si>
    <t>Eficacia de cada control</t>
  </si>
  <si>
    <t xml:space="preserve">Eeficacia del control </t>
  </si>
  <si>
    <t>Zona Riesgo Residual</t>
  </si>
  <si>
    <r>
      <t>1- El Profesional Universitario Grado 20, semanalmente, al recibir los documentos revisa contra  lista de requisitos y verifica si estan completos y acorde . Si hay inconsistencias se devuelve al usuario mediante correo electtrónico. Como registro del control queda correo electrónico informándo al Despacho de la Dirección Ejecutiva de Administración Judicial, informándo el consolidado de las modificaciones requeridas por las Unidades, una vez aprobado, el Despacho remite correo autorizando la actualización</t>
    </r>
    <r>
      <rPr>
        <sz val="10"/>
        <color rgb="FFFF0000"/>
        <rFont val="Calibri"/>
        <family val="2"/>
        <scheme val="minor"/>
      </rPr>
      <t>.</t>
    </r>
  </si>
  <si>
    <t>SI</t>
  </si>
  <si>
    <t xml:space="preserve">Los profesionales del despacho de la unidad de compras publicas con fundamento en  las adquisiciones planeadas, realizan el seguimiento diario a través de una base de datos donde se registra las necesidades radicadas por las unidades beneficiarias así como el estado su estructuración y el seguimiento hasta la publicación en la plataforma de secop II  </t>
  </si>
  <si>
    <t>Se implementó un procedimiento interno por medio del cual los profesionales del despacho revisan los documentos precontractuales ( estudios previo y estudios del sector)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</si>
  <si>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r>
      <t>En cumplimiento a lo normado, la Unidad de compras publicas posterior a la identificación de la necesidad,  realiz</t>
    </r>
    <r>
      <rPr>
        <sz val="9"/>
        <rFont val="Calibri"/>
        <family val="2"/>
        <scheme val="minor"/>
      </rPr>
      <t xml:space="preserve">a el estudio de mercado con base en </t>
    </r>
    <r>
      <rPr>
        <sz val="10"/>
        <rFont val="Calibri"/>
        <family val="2"/>
        <scheme val="minor"/>
      </rPr>
      <t xml:space="preserve"> las solicitudes de informacion a proveedores a traves de la plataforma transaccional de compra publica del estado colombiano (secop II), a través de históricos consultados en SECOP II, o mediante los mecanismos habilitados por Colombia Compra Eficiente para la realización de estudiso de mercado.
</t>
    </r>
  </si>
  <si>
    <t xml:space="preserve">SI </t>
  </si>
  <si>
    <t xml:space="preserve">La division de contratacion controla de manera mensual a traves de una Base de datos los de contratos que estan proximos a perder competencia para liquidar, informandole a los supervisores de la obligariedad en el cumplimiento de sus funciones. </t>
  </si>
  <si>
    <t>1.Realización de programas de formación, capacitación y sensibilización en temas de Probidad y ética de lo público</t>
  </si>
  <si>
    <t>Acciones de respuesta ante noticias que afectan la imagen de la entidad</t>
  </si>
  <si>
    <t>NO</t>
  </si>
  <si>
    <t xml:space="preserve">Socialización constante  del SGAS del CSJ </t>
  </si>
  <si>
    <t xml:space="preserve">Afectar la garantía de cumplimiento </t>
  </si>
  <si>
    <t xml:space="preserve">
Revisión y aprobación en escala del visto bueno jurídico y la modificación (adición) contractual (Profesional que proyecta,  Director Administrativo revisa, Director Unidad de Compras Públicas aprueba, Junta de Contratación recomienda, Asesor del Despacho aprueba, Director Ejecutivo aprueba, si aplica)</t>
  </si>
  <si>
    <t>Realización de programas de formación, capacitación y sensibilización en temas de Probidad y ética de lo público</t>
  </si>
  <si>
    <t xml:space="preserve">Socialización constante del SGAS del CSJ </t>
  </si>
  <si>
    <t>Proyección conjunta en la estructuración de los procesos de contratación competitivos (según el Manual de Contratación)
Revisión y aprobación en escala de cada actividad. (Equipo estructurador que proyecta,  Director Administrativo revisa, Director Unidad de Compras Públicas aprueba, Junta de Contratación recomienda, Asesor del Despacho aprueba, Director Ejecutivo aprueba, si aplica)
Publicación de los procesos de contratación y las condiciones contractuales en el SECOP II para control ciudadano, veedurías y organos de control</t>
  </si>
  <si>
    <t xml:space="preserve">
Revisión y aprobación en escala de la resolución que decide el trámite administrativo contractual de incumplimiento (Profesional que proyecta,  Director Administrativo revisa, Director Unidad de Compras Públicas aprueba)</t>
  </si>
  <si>
    <t>Control cruzado de la evaluación. 
Presentación a   Director Administrativo, Director Unidad de Compras Públicas y Junta de Contratación de la evaluación.
Publicación de la evaluación de los procesos de contratación y las condiciones contractuales en el SECOP II para control ciudadano, veedurías y organos de control</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</si>
  <si>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</si>
  <si>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</si>
  <si>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</si>
  <si>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</si>
  <si>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</si>
  <si>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</si>
  <si>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</si>
  <si>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</si>
  <si>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</si>
  <si>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</si>
  <si>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</si>
  <si>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</si>
  <si>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</si>
  <si>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</si>
  <si>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</si>
  <si>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</si>
  <si>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</si>
  <si>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</si>
  <si>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</si>
  <si>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</si>
  <si>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</si>
  <si>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</si>
  <si>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</si>
  <si>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</si>
  <si>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</si>
  <si>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</si>
  <si>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</si>
  <si>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</si>
  <si>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</si>
  <si>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</si>
  <si>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</si>
  <si>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</si>
  <si>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</si>
  <si>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</si>
  <si>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</si>
  <si>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</si>
  <si>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</si>
  <si>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</si>
  <si>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</si>
  <si>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</si>
  <si>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</si>
  <si>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</si>
  <si>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Mayor</t>
  </si>
  <si>
    <t>Catastrófico</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</si>
  <si>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</si>
  <si>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</si>
  <si>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</si>
  <si>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</si>
  <si>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</si>
  <si>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 xml:space="preserve">Entre  0 a 48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</si>
  <si>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</si>
  <si>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</si>
  <si>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</si>
  <si>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</si>
  <si>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</si>
  <si>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</si>
  <si>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</si>
  <si>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</si>
  <si>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</si>
  <si>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</si>
  <si>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</si>
  <si>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</si>
  <si>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</si>
  <si>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</si>
  <si>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</si>
  <si>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</si>
  <si>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</si>
  <si>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</si>
  <si>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</si>
  <si>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</si>
  <si>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</si>
  <si>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</si>
  <si>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</si>
  <si>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</si>
  <si>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</si>
  <si>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</si>
  <si>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</si>
  <si>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</si>
  <si>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</si>
  <si>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</si>
  <si>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</si>
  <si>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</si>
  <si>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</si>
  <si>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</si>
  <si>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</si>
  <si>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</si>
  <si>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</si>
  <si>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</si>
  <si>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</si>
  <si>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</si>
  <si>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</si>
  <si>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</si>
  <si>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</si>
  <si>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</si>
  <si>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</si>
  <si>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</si>
  <si>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</si>
  <si>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</si>
  <si>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</si>
  <si>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</si>
  <si>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</si>
  <si>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</si>
  <si>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</si>
  <si>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</si>
  <si>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</si>
  <si>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</si>
  <si>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</si>
  <si>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</si>
  <si>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</si>
  <si>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</si>
  <si>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</si>
  <si>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</si>
  <si>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</si>
  <si>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</si>
  <si>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</si>
  <si>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</si>
  <si>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</si>
  <si>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</si>
  <si>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</si>
  <si>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</si>
  <si>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</si>
  <si>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</si>
  <si>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</si>
  <si>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</si>
  <si>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</si>
  <si>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</si>
  <si>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Se realizó seguimiento al plan anual de adquisiciones con su respectiva actualización, previa aprobación del despacho</t>
  </si>
  <si>
    <t>Con estas actividades se evitó la materialización del riesgo</t>
  </si>
  <si>
    <t>Se implementó un procedimiento interno por medio del cual los profesionales del despacho revisan los documentos precontractuales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</si>
  <si>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t xml:space="preserve">Se implementó el grupo de supervisión (administrativo)  de la entidad que permite que el supervisor pueda hacer el  pertinente control para que los bienes y servicios recibidos correspondan a los definidos en el proceso de selección. </t>
  </si>
  <si>
    <t xml:space="preserve">A pesar que la Unidad de compras publicas de manera periódica alerta mediante memorando o correo electrónico  a los supervisores sobre las fechas limites para llevar a cabo liquidación de los contratos, a la fecha se presentan casos en los cuales no se ha allegado los documentos necesarios para el respectivo control de legalidad. </t>
  </si>
  <si>
    <t>Con estas actividades se mitigó la materialización del riesgo</t>
  </si>
  <si>
    <t>Proyección conjunta en la estructuración de los procesos de contratación en los comités estructuradores.
Revisión y aprobación en escala de cada actividad. (estructuración conjunta de varios profesionales, revisión y aprobación del Director Administrativo, aprobación de la Junta de Contratación, aprobación del Asesor del Despacho, aprobación del ordenador del gasto o su delegado, si aplica)
Publicación de los procesos de contratación y las condiciones contractuales en el SECOP II.</t>
  </si>
  <si>
    <t>La  revisión y aprobación de las adiciones también cuenta con procedimiento de revisión a escala, puesto que cuenta con el filtro realizado por el equipo de la unidad de compras publicas y su división de contratación , si como también requiere la recomendación d ella junta de contratación y la respectiva  aprobación de la sala y la posterior  aprobación del ordenador del gasto o su delegado en la plataforma secop</t>
  </si>
  <si>
    <t>Se implementó una ficha de radicación de la necesidad en la que las unidades responsables de la ejecución sugieren los requisitos técnicos mínimos y los criterios de calidad. Proyección conjunta en la estructuración de los procesos de contratación en los comités estructuradores de igual manera se realiza la revisión y aprobación en escala de cada actividad. (estructuración conjunta de varios profesionales, revisión y aprobación del Director Administrativo, recomendación  de la Junta de Contratación, revisión del Asesor del Despacho, aprobación del ordenador del gasto)</t>
  </si>
  <si>
    <t xml:space="preserve">Existe un doble control al momento emitir el acto administravo que define el proceso sancionatorio, puesto que debe surtir la revision y aprobacion de la Directora de Contratos y de la Directora de la Unidad de Compras Públicas. Este control no permite que el funcionario en los casos en los que juridicamente sea procedente se abstenga de proyectar la sancion.  </t>
  </si>
  <si>
    <t>Se implementó sistema de evaluación cruzado que no permite que se direccionen las evaluaciones, además al ser la estructuración conjunta  realizada por varios profesionales, así como la recomendación  de la Junta de Contratación, revisión del Asesor del Despacho, aprobación del ordenador del gasto no permiten que se materialice el riesgo</t>
  </si>
  <si>
    <t xml:space="preserve">Unidad de Compras Publicas. </t>
  </si>
  <si>
    <t>Unidad de Compras Publicas</t>
  </si>
  <si>
    <t xml:space="preserve"> 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</si>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</sst>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4"/>
      <color theme="1"/>
      <name val="Arial"/>
      <family val="2"/>
    </font>
    <font>
      <sz val="10"/>
      <color theme="0"/>
      <name val="Arial"/>
      <family val="2"/>
    </font>
    <font>
      <sz val="10"/>
      <color rgb="FFC0000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36"/>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sz val="10"/>
      <color rgb="FFFF0000"/>
      <name val="Arial"/>
      <family val="2"/>
    </font>
    <font>
      <sz val="9"/>
      <name val="Calibri"/>
      <family val="2"/>
      <scheme val="minor"/>
    </font>
    <font>
      <sz val="11"/>
      <color theme="1"/>
      <name val="Belyrium"/>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bottom style="thin">
        <color indexed="64"/>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6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2" fillId="4" borderId="39" xfId="0" applyFont="1" applyFill="1" applyBorder="1" applyAlignment="1">
      <alignment horizontal="center" vertical="center" textRotation="90"/>
    </xf>
    <xf numFmtId="0" fontId="59" fillId="3" borderId="73" xfId="0" applyFont="1" applyFill="1" applyBorder="1" applyAlignment="1">
      <alignment vertical="center" wrapText="1"/>
    </xf>
    <xf numFmtId="0" fontId="59" fillId="3" borderId="17" xfId="0" applyFont="1" applyFill="1" applyBorder="1" applyAlignment="1">
      <alignment vertical="center" wrapText="1"/>
    </xf>
    <xf numFmtId="0" fontId="4" fillId="4" borderId="53" xfId="0" applyFont="1" applyFill="1" applyBorder="1" applyAlignment="1">
      <alignment horizontal="center" vertical="center"/>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8" fillId="4" borderId="59" xfId="0" applyFont="1" applyFill="1" applyBorder="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4" fillId="0" borderId="35" xfId="0" applyFont="1" applyBorder="1" applyAlignment="1" applyProtection="1">
      <alignment horizontal="justify" vertical="center" wrapText="1"/>
      <protection locked="0"/>
    </xf>
    <xf numFmtId="0" fontId="24" fillId="0" borderId="6" xfId="0" applyFont="1" applyBorder="1" applyAlignment="1" applyProtection="1">
      <alignment horizontal="justify" vertical="center" wrapText="1"/>
      <protection locked="0"/>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0" fillId="0" borderId="35" xfId="0" applyBorder="1" applyAlignment="1">
      <alignment horizontal="justify" vertical="center" wrapText="1"/>
    </xf>
    <xf numFmtId="3" fontId="0" fillId="0" borderId="35" xfId="0" applyNumberFormat="1" applyBorder="1" applyAlignment="1">
      <alignment horizontal="justify" vertical="center" wrapText="1"/>
    </xf>
    <xf numFmtId="0" fontId="24" fillId="0" borderId="24"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6" xfId="0" applyNumberFormat="1" applyBorder="1" applyAlignment="1">
      <alignment horizontal="center" vertical="center" wrapText="1"/>
    </xf>
    <xf numFmtId="0" fontId="8" fillId="0" borderId="35" xfId="0" applyFont="1" applyBorder="1" applyAlignment="1" applyProtection="1">
      <alignment horizontal="justify" vertical="center" wrapText="1"/>
      <protection locked="0"/>
    </xf>
    <xf numFmtId="0" fontId="23" fillId="0" borderId="35" xfId="0" applyFont="1" applyBorder="1" applyAlignment="1">
      <alignment horizontal="center" vertical="center" wrapText="1"/>
    </xf>
    <xf numFmtId="0" fontId="8" fillId="0" borderId="6" xfId="0" applyFont="1" applyBorder="1" applyAlignment="1" applyProtection="1">
      <alignment horizontal="justify" vertical="center" wrapText="1"/>
      <protection locked="0"/>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8" fillId="0" borderId="23" xfId="0" applyFont="1" applyBorder="1" applyAlignment="1" applyProtection="1">
      <alignment horizontal="justify" vertical="center" wrapText="1"/>
      <protection locked="0"/>
    </xf>
    <xf numFmtId="0" fontId="23" fillId="0" borderId="23" xfId="0" applyFont="1" applyBorder="1" applyAlignment="1">
      <alignment horizontal="center" vertical="center" wrapText="1"/>
    </xf>
    <xf numFmtId="0" fontId="20" fillId="4" borderId="10" xfId="0" applyFont="1" applyFill="1" applyBorder="1" applyAlignment="1">
      <alignment horizontal="left" vertical="center"/>
    </xf>
    <xf numFmtId="0" fontId="20" fillId="4" borderId="10" xfId="0" applyFont="1" applyFill="1" applyBorder="1" applyAlignment="1">
      <alignment vertical="center"/>
    </xf>
    <xf numFmtId="0" fontId="20" fillId="4" borderId="37" xfId="0" applyFont="1" applyFill="1" applyBorder="1" applyAlignment="1">
      <alignment vertical="center"/>
    </xf>
    <xf numFmtId="0" fontId="63" fillId="3" borderId="0" xfId="0" applyFont="1" applyFill="1"/>
    <xf numFmtId="0" fontId="63"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6" xfId="0" applyFont="1" applyFill="1" applyBorder="1" applyAlignment="1">
      <alignment vertical="center"/>
    </xf>
    <xf numFmtId="0" fontId="23" fillId="3" borderId="34" xfId="0" applyFont="1" applyFill="1" applyBorder="1" applyAlignment="1">
      <alignment horizontal="center" vertical="center"/>
    </xf>
    <xf numFmtId="0" fontId="23" fillId="3" borderId="0" xfId="0" applyFont="1" applyFill="1" applyAlignment="1">
      <alignment horizontal="center" vertical="center"/>
    </xf>
    <xf numFmtId="0" fontId="23" fillId="3" borderId="6" xfId="0" applyFont="1" applyFill="1" applyBorder="1" applyAlignment="1" applyProtection="1">
      <alignment horizontal="left" vertical="center"/>
      <protection locked="0"/>
    </xf>
    <xf numFmtId="0" fontId="23" fillId="3" borderId="6" xfId="0" applyFont="1" applyFill="1" applyBorder="1" applyAlignment="1" applyProtection="1">
      <alignment horizontal="left" vertical="center" wrapText="1"/>
      <protection locked="0"/>
    </xf>
    <xf numFmtId="0" fontId="23" fillId="3" borderId="6" xfId="0" applyFont="1" applyFill="1" applyBorder="1" applyAlignment="1" applyProtection="1">
      <alignment vertical="center" wrapText="1"/>
      <protection locked="0"/>
    </xf>
    <xf numFmtId="0" fontId="20" fillId="4" borderId="63" xfId="0" applyFont="1" applyFill="1" applyBorder="1" applyAlignment="1">
      <alignment vertical="center"/>
    </xf>
    <xf numFmtId="0" fontId="20" fillId="4" borderId="56" xfId="0" applyFont="1" applyFill="1" applyBorder="1" applyAlignment="1">
      <alignment horizontal="center" vertical="center"/>
    </xf>
    <xf numFmtId="0" fontId="20" fillId="4" borderId="39" xfId="0" applyFont="1" applyFill="1" applyBorder="1" applyAlignment="1">
      <alignment horizontal="center" vertical="center" wrapText="1"/>
    </xf>
    <xf numFmtId="0" fontId="20" fillId="4" borderId="75" xfId="0" applyFont="1" applyFill="1" applyBorder="1" applyAlignment="1">
      <alignment horizontal="center" vertical="center"/>
    </xf>
    <xf numFmtId="0" fontId="20" fillId="4" borderId="65" xfId="0" applyFont="1" applyFill="1" applyBorder="1" applyAlignment="1">
      <alignment horizontal="center" vertical="center" wrapText="1"/>
    </xf>
    <xf numFmtId="0" fontId="20" fillId="2" borderId="0" xfId="0" applyFont="1" applyFill="1" applyAlignment="1">
      <alignment horizontal="center" vertical="center"/>
    </xf>
    <xf numFmtId="0" fontId="8" fillId="3" borderId="35" xfId="0" applyFont="1" applyFill="1" applyBorder="1" applyAlignment="1">
      <alignment horizontal="center" vertical="center" wrapText="1"/>
    </xf>
    <xf numFmtId="1" fontId="23" fillId="0" borderId="35" xfId="4" applyNumberFormat="1" applyFont="1" applyBorder="1" applyAlignment="1">
      <alignment horizontal="center" vertical="center" wrapText="1"/>
    </xf>
    <xf numFmtId="0" fontId="8" fillId="3" borderId="6" xfId="0" applyFont="1" applyFill="1" applyBorder="1" applyAlignment="1">
      <alignment horizontal="center" vertical="center" wrapText="1"/>
    </xf>
    <xf numFmtId="1" fontId="23" fillId="0" borderId="6" xfId="4" applyNumberFormat="1" applyFont="1" applyBorder="1" applyAlignment="1">
      <alignment horizontal="center" vertical="center" wrapText="1"/>
    </xf>
    <xf numFmtId="0" fontId="23" fillId="0" borderId="6" xfId="0" applyFont="1" applyBorder="1" applyAlignment="1">
      <alignment horizontal="justify" vertical="center"/>
    </xf>
    <xf numFmtId="0" fontId="23" fillId="0" borderId="6" xfId="0" applyFont="1" applyBorder="1" applyAlignment="1">
      <alignment horizontal="justify" vertical="center" wrapText="1"/>
    </xf>
    <xf numFmtId="0" fontId="23" fillId="0" borderId="24" xfId="0" applyFont="1" applyBorder="1" applyAlignment="1">
      <alignment horizontal="justify" vertical="center" wrapText="1"/>
    </xf>
    <xf numFmtId="0" fontId="8" fillId="3" borderId="24" xfId="0" applyFont="1" applyFill="1" applyBorder="1" applyAlignment="1">
      <alignment horizontal="center" vertical="center" wrapText="1"/>
    </xf>
    <xf numFmtId="1" fontId="23" fillId="0" borderId="24" xfId="4" applyNumberFormat="1" applyFont="1" applyBorder="1" applyAlignment="1">
      <alignment horizontal="center" vertical="center" wrapText="1"/>
    </xf>
    <xf numFmtId="0" fontId="8" fillId="0" borderId="6" xfId="0" applyFont="1" applyBorder="1" applyAlignment="1">
      <alignment horizontal="justify" vertical="center"/>
    </xf>
    <xf numFmtId="0" fontId="8" fillId="0" borderId="6" xfId="0" applyFont="1" applyBorder="1" applyAlignment="1">
      <alignment horizontal="justify" vertical="center" wrapText="1"/>
    </xf>
    <xf numFmtId="1" fontId="23" fillId="0" borderId="23" xfId="4" applyNumberFormat="1" applyFont="1" applyBorder="1" applyAlignment="1">
      <alignment horizontal="center" vertical="center" wrapText="1"/>
    </xf>
    <xf numFmtId="0" fontId="63" fillId="3" borderId="0" xfId="0" applyFont="1" applyFill="1" applyAlignment="1">
      <alignment vertical="top"/>
    </xf>
    <xf numFmtId="0" fontId="63" fillId="0" borderId="0" xfId="0" applyFont="1" applyAlignment="1">
      <alignment vertical="top"/>
    </xf>
    <xf numFmtId="0" fontId="23" fillId="0" borderId="0" xfId="0" applyFont="1"/>
    <xf numFmtId="0" fontId="23" fillId="0" borderId="0" xfId="0" applyFont="1" applyAlignment="1">
      <alignment horizontal="left"/>
    </xf>
    <xf numFmtId="0" fontId="23" fillId="0" borderId="89" xfId="0" applyFont="1" applyBorder="1" applyAlignment="1">
      <alignment horizontal="center" vertical="center" wrapText="1"/>
    </xf>
    <xf numFmtId="0" fontId="0" fillId="0" borderId="23" xfId="0" applyBorder="1" applyAlignment="1">
      <alignment horizontal="center" vertical="center" wrapText="1"/>
    </xf>
    <xf numFmtId="0" fontId="11" fillId="3" borderId="0" xfId="0" applyFont="1" applyFill="1" applyAlignment="1">
      <alignment vertical="top"/>
    </xf>
    <xf numFmtId="0" fontId="23" fillId="0" borderId="23" xfId="0" applyFont="1" applyBorder="1" applyAlignment="1">
      <alignment horizontal="left" vertical="center" wrapText="1"/>
    </xf>
    <xf numFmtId="0" fontId="23" fillId="0" borderId="6" xfId="0" applyFont="1" applyBorder="1" applyAlignment="1">
      <alignment horizontal="left" vertical="center" wrapText="1"/>
    </xf>
    <xf numFmtId="0" fontId="23" fillId="0" borderId="23" xfId="0" applyFont="1" applyBorder="1" applyAlignment="1">
      <alignment horizontal="justify" vertical="center" wrapText="1"/>
    </xf>
    <xf numFmtId="0" fontId="0" fillId="0" borderId="28" xfId="0" applyBorder="1" applyAlignment="1">
      <alignment horizontal="justify" vertical="center" wrapText="1"/>
    </xf>
    <xf numFmtId="0" fontId="8" fillId="0" borderId="58" xfId="0" applyFont="1" applyBorder="1" applyAlignment="1" applyProtection="1">
      <alignment horizontal="left" vertical="top" wrapText="1"/>
      <protection locked="0"/>
    </xf>
    <xf numFmtId="0" fontId="8" fillId="0" borderId="28" xfId="0" applyFont="1" applyBorder="1" applyAlignment="1" applyProtection="1">
      <alignment horizontal="justify" vertical="center" wrapText="1"/>
      <protection locked="0"/>
    </xf>
    <xf numFmtId="0" fontId="8" fillId="0" borderId="112" xfId="0" applyFont="1" applyBorder="1" applyAlignment="1" applyProtection="1">
      <alignment horizontal="left" vertical="top" wrapText="1"/>
      <protection locked="0"/>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20" borderId="115" xfId="0" applyFont="1" applyFill="1" applyBorder="1" applyAlignment="1" applyProtection="1">
      <alignment horizontal="left" vertical="center" wrapText="1"/>
      <protection locked="0"/>
    </xf>
    <xf numFmtId="0" fontId="74" fillId="20"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6" fillId="21" borderId="118" xfId="0" applyFont="1" applyFill="1" applyBorder="1" applyAlignment="1">
      <alignment horizontal="center" vertical="center" wrapText="1" readingOrder="1"/>
    </xf>
    <xf numFmtId="0" fontId="78" fillId="3" borderId="118" xfId="0" applyFont="1" applyFill="1" applyBorder="1" applyAlignment="1">
      <alignment horizontal="center" vertical="center" wrapText="1" readingOrder="1"/>
    </xf>
    <xf numFmtId="0" fontId="78" fillId="3" borderId="118" xfId="0" applyFont="1" applyFill="1" applyBorder="1" applyAlignment="1">
      <alignment horizontal="left" vertical="center" wrapText="1"/>
    </xf>
    <xf numFmtId="0" fontId="78" fillId="3" borderId="118" xfId="0" applyFont="1" applyFill="1" applyBorder="1" applyAlignment="1">
      <alignment horizontal="center" vertical="center" wrapText="1"/>
    </xf>
    <xf numFmtId="0" fontId="72" fillId="3" borderId="0" xfId="0" applyFont="1" applyFill="1"/>
    <xf numFmtId="0" fontId="78" fillId="0" borderId="118" xfId="0" applyFont="1" applyBorder="1" applyAlignment="1">
      <alignment horizontal="center" vertical="center" wrapText="1" readingOrder="1"/>
    </xf>
    <xf numFmtId="0" fontId="78" fillId="0" borderId="118" xfId="0" applyFont="1" applyBorder="1" applyAlignment="1">
      <alignment horizontal="left" vertical="center" wrapText="1"/>
    </xf>
    <xf numFmtId="0" fontId="78" fillId="22" borderId="118" xfId="0" applyFont="1" applyFill="1" applyBorder="1" applyAlignment="1">
      <alignment horizontal="left" vertical="center" wrapText="1"/>
    </xf>
    <xf numFmtId="0" fontId="75" fillId="0" borderId="0" xfId="0" applyFont="1" applyAlignment="1">
      <alignment vertical="center" wrapText="1"/>
    </xf>
    <xf numFmtId="0" fontId="76" fillId="0" borderId="118" xfId="0" applyFont="1" applyBorder="1" applyAlignment="1">
      <alignment vertical="center" wrapText="1" readingOrder="1"/>
    </xf>
    <xf numFmtId="0" fontId="78" fillId="3" borderId="118" xfId="0" applyFont="1" applyFill="1" applyBorder="1" applyAlignment="1">
      <alignment horizontal="left" vertical="center" wrapText="1" readingOrder="1"/>
    </xf>
    <xf numFmtId="0" fontId="74" fillId="0" borderId="0" xfId="0" applyFont="1"/>
    <xf numFmtId="0" fontId="78" fillId="3" borderId="118" xfId="0" applyFont="1" applyFill="1" applyBorder="1" applyAlignment="1">
      <alignment horizontal="left" vertical="center"/>
    </xf>
    <xf numFmtId="0" fontId="78" fillId="3" borderId="118" xfId="0" applyFont="1" applyFill="1" applyBorder="1" applyAlignment="1">
      <alignment vertical="center" wrapText="1"/>
    </xf>
    <xf numFmtId="0" fontId="78" fillId="3" borderId="118" xfId="0" applyFont="1" applyFill="1" applyBorder="1" applyAlignment="1">
      <alignment vertical="center" wrapText="1" readingOrder="1"/>
    </xf>
    <xf numFmtId="0" fontId="78" fillId="3" borderId="118" xfId="0" applyFont="1" applyFill="1" applyBorder="1" applyAlignment="1">
      <alignment vertical="center"/>
    </xf>
    <xf numFmtId="0" fontId="78" fillId="3" borderId="118" xfId="0" applyFont="1" applyFill="1" applyBorder="1" applyAlignment="1">
      <alignment horizontal="center" vertical="center"/>
    </xf>
    <xf numFmtId="0" fontId="78" fillId="3" borderId="119" xfId="0" applyFont="1" applyFill="1" applyBorder="1" applyAlignment="1">
      <alignment horizontal="center" vertical="center" wrapText="1" readingOrder="1"/>
    </xf>
    <xf numFmtId="0" fontId="78" fillId="3" borderId="119" xfId="0" applyFont="1" applyFill="1" applyBorder="1" applyAlignment="1">
      <alignment horizontal="left" vertical="center" wrapText="1"/>
    </xf>
    <xf numFmtId="0" fontId="78" fillId="3" borderId="119" xfId="0" applyFont="1" applyFill="1" applyBorder="1" applyAlignment="1">
      <alignment horizontal="center" vertical="center"/>
    </xf>
    <xf numFmtId="0" fontId="72" fillId="0" borderId="0" xfId="0" applyFont="1" applyAlignment="1">
      <alignment horizontal="left"/>
    </xf>
    <xf numFmtId="0" fontId="72" fillId="0" borderId="0" xfId="0" applyFont="1" applyAlignment="1">
      <alignment horizontal="center"/>
    </xf>
    <xf numFmtId="0" fontId="79" fillId="0" borderId="0" xfId="0" applyFont="1" applyAlignment="1">
      <alignment wrapText="1"/>
    </xf>
    <xf numFmtId="0" fontId="81" fillId="0" borderId="0" xfId="0" applyFont="1"/>
    <xf numFmtId="0" fontId="83" fillId="21" borderId="115" xfId="0" applyFont="1" applyFill="1" applyBorder="1" applyAlignment="1">
      <alignment horizontal="center" vertical="center"/>
    </xf>
    <xf numFmtId="0" fontId="83" fillId="5" borderId="115" xfId="0" applyFont="1" applyFill="1" applyBorder="1" applyAlignment="1">
      <alignment horizontal="center" vertical="center"/>
    </xf>
    <xf numFmtId="0" fontId="83" fillId="5" borderId="115" xfId="0" applyFont="1" applyFill="1" applyBorder="1" applyAlignment="1">
      <alignment vertical="center" wrapText="1"/>
    </xf>
    <xf numFmtId="0" fontId="83" fillId="3" borderId="115" xfId="0" applyFont="1" applyFill="1" applyBorder="1" applyAlignment="1">
      <alignment horizontal="left" vertical="top" wrapText="1"/>
    </xf>
    <xf numFmtId="0" fontId="84" fillId="3" borderId="115" xfId="0" applyFont="1" applyFill="1" applyBorder="1" applyAlignment="1">
      <alignment horizontal="center" vertical="center" wrapText="1"/>
    </xf>
    <xf numFmtId="0" fontId="85" fillId="3" borderId="115" xfId="0" applyFont="1" applyFill="1" applyBorder="1" applyAlignment="1">
      <alignment horizontal="center" vertical="center" wrapText="1"/>
    </xf>
    <xf numFmtId="0" fontId="85" fillId="3" borderId="115" xfId="0" applyFont="1" applyFill="1" applyBorder="1" applyAlignment="1">
      <alignment horizontal="left" vertical="center"/>
    </xf>
    <xf numFmtId="0" fontId="83" fillId="0" borderId="115" xfId="0" applyFont="1" applyBorder="1" applyAlignment="1">
      <alignment vertical="top" wrapText="1"/>
    </xf>
    <xf numFmtId="0" fontId="84" fillId="3" borderId="115" xfId="0" applyFont="1" applyFill="1" applyBorder="1" applyAlignment="1">
      <alignment horizontal="center" vertical="center"/>
    </xf>
    <xf numFmtId="0" fontId="85" fillId="3" borderId="115" xfId="0" applyFont="1" applyFill="1" applyBorder="1" applyAlignment="1">
      <alignment horizontal="center" vertical="center"/>
    </xf>
    <xf numFmtId="0" fontId="83" fillId="3" borderId="115" xfId="0" applyFont="1" applyFill="1" applyBorder="1" applyAlignment="1">
      <alignment horizontal="left" vertical="center" wrapText="1"/>
    </xf>
    <xf numFmtId="0" fontId="83" fillId="0" borderId="115" xfId="0" applyFont="1" applyBorder="1" applyAlignment="1">
      <alignment horizontal="left" vertical="center" wrapText="1"/>
    </xf>
    <xf numFmtId="0" fontId="85" fillId="0" borderId="115" xfId="0" applyFont="1" applyBorder="1" applyAlignment="1">
      <alignment horizontal="left" vertical="center"/>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18" fillId="0" borderId="35" xfId="0" applyFont="1" applyBorder="1" applyAlignment="1">
      <alignment horizontal="justify" vertical="center" wrapText="1"/>
    </xf>
    <xf numFmtId="0" fontId="12" fillId="3" borderId="35" xfId="0" applyFont="1" applyFill="1" applyBorder="1" applyAlignment="1">
      <alignment horizontal="center" vertical="center" wrapText="1"/>
    </xf>
    <xf numFmtId="1" fontId="0" fillId="0" borderId="35" xfId="4" applyNumberFormat="1" applyFont="1" applyBorder="1" applyAlignment="1">
      <alignment horizontal="center" vertical="center" wrapText="1"/>
    </xf>
    <xf numFmtId="0" fontId="11" fillId="0" borderId="0" xfId="0" applyFont="1" applyAlignment="1">
      <alignment vertical="top"/>
    </xf>
    <xf numFmtId="0" fontId="18" fillId="0" borderId="6" xfId="0" applyFont="1" applyBorder="1" applyAlignment="1">
      <alignment horizontal="justify" vertical="center" wrapText="1"/>
    </xf>
    <xf numFmtId="0" fontId="12" fillId="3" borderId="6" xfId="0" applyFont="1" applyFill="1" applyBorder="1" applyAlignment="1">
      <alignment horizontal="center" vertical="center" wrapText="1"/>
    </xf>
    <xf numFmtId="1" fontId="0" fillId="0" borderId="6" xfId="4" applyNumberFormat="1" applyFont="1" applyBorder="1" applyAlignment="1">
      <alignment horizontal="center" vertical="center" wrapText="1"/>
    </xf>
    <xf numFmtId="0" fontId="52" fillId="0" borderId="6" xfId="0" applyFont="1" applyBorder="1" applyAlignment="1">
      <alignment horizontal="justify" vertical="center" wrapText="1"/>
    </xf>
    <xf numFmtId="0" fontId="12" fillId="3" borderId="24" xfId="0" applyFont="1" applyFill="1" applyBorder="1" applyAlignment="1">
      <alignment horizontal="center" vertical="center" wrapText="1"/>
    </xf>
    <xf numFmtId="1" fontId="0" fillId="0" borderId="24" xfId="4" applyNumberFormat="1" applyFont="1" applyBorder="1" applyAlignment="1">
      <alignment horizontal="center" vertical="center" wrapText="1"/>
    </xf>
    <xf numFmtId="0" fontId="86" fillId="0" borderId="113" xfId="0" applyFont="1" applyBorder="1" applyAlignment="1">
      <alignment horizontal="center" vertical="center" wrapText="1"/>
    </xf>
    <xf numFmtId="0" fontId="86" fillId="0" borderId="82" xfId="0" applyFont="1" applyBorder="1" applyAlignment="1">
      <alignment horizontal="center" vertical="center" wrapText="1"/>
    </xf>
    <xf numFmtId="0" fontId="87" fillId="0" borderId="80" xfId="0" applyFont="1" applyBorder="1" applyAlignment="1">
      <alignment horizontal="center" vertical="center" wrapText="1"/>
    </xf>
    <xf numFmtId="0" fontId="87" fillId="0" borderId="20" xfId="0" applyFont="1" applyBorder="1" applyAlignment="1">
      <alignment horizontal="center" vertical="center" wrapText="1"/>
    </xf>
    <xf numFmtId="0" fontId="86" fillId="0" borderId="114" xfId="0" applyFont="1" applyBorder="1" applyAlignment="1">
      <alignment horizontal="center" vertical="center" wrapText="1"/>
    </xf>
    <xf numFmtId="0" fontId="86" fillId="0" borderId="12" xfId="0" applyFont="1" applyBorder="1" applyAlignment="1">
      <alignment horizontal="center" vertical="center" wrapText="1"/>
    </xf>
    <xf numFmtId="3" fontId="0" fillId="0" borderId="131" xfId="0" applyNumberFormat="1" applyBorder="1" applyAlignment="1">
      <alignment horizontal="justify" vertical="center" wrapText="1"/>
    </xf>
    <xf numFmtId="0" fontId="30" fillId="17" borderId="0" xfId="0" applyFont="1" applyFill="1" applyAlignment="1">
      <alignment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wrapText="1"/>
    </xf>
    <xf numFmtId="0" fontId="24" fillId="3" borderId="35" xfId="0" applyFont="1" applyFill="1" applyBorder="1" applyAlignment="1" applyProtection="1">
      <alignment horizontal="justify" vertical="center" wrapText="1"/>
      <protection locked="0"/>
    </xf>
    <xf numFmtId="0" fontId="72" fillId="0" borderId="132" xfId="0" applyFont="1" applyBorder="1" applyAlignment="1">
      <alignment horizontal="center"/>
    </xf>
    <xf numFmtId="0" fontId="72" fillId="0" borderId="132" xfId="0" applyFont="1" applyBorder="1"/>
    <xf numFmtId="0" fontId="90" fillId="0" borderId="133" xfId="0" applyFont="1" applyBorder="1" applyAlignment="1">
      <alignment horizontal="center" vertical="center" wrapText="1"/>
    </xf>
    <xf numFmtId="0" fontId="90" fillId="0" borderId="136" xfId="0" applyFont="1" applyBorder="1" applyAlignment="1">
      <alignment horizontal="center" vertical="center" wrapText="1"/>
    </xf>
    <xf numFmtId="0" fontId="90" fillId="0" borderId="137" xfId="0" applyFont="1" applyBorder="1" applyAlignment="1">
      <alignment horizontal="center" vertical="center" wrapText="1"/>
    </xf>
    <xf numFmtId="0" fontId="90" fillId="0" borderId="138" xfId="0" applyFont="1" applyBorder="1" applyAlignment="1">
      <alignment horizontal="center" vertical="center" wrapText="1"/>
    </xf>
    <xf numFmtId="0" fontId="90" fillId="0" borderId="141" xfId="0" applyFont="1" applyBorder="1" applyAlignment="1">
      <alignment horizontal="center" vertical="center" wrapText="1"/>
    </xf>
    <xf numFmtId="0" fontId="90" fillId="0" borderId="142" xfId="0" applyFont="1" applyBorder="1" applyAlignment="1">
      <alignment horizontal="center" vertical="center" wrapText="1"/>
    </xf>
    <xf numFmtId="164" fontId="19" fillId="15" borderId="0" xfId="0" applyNumberFormat="1"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5"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90" fillId="0" borderId="134" xfId="0" applyFont="1" applyBorder="1" applyAlignment="1">
      <alignment horizontal="center" vertical="center" wrapText="1"/>
    </xf>
    <xf numFmtId="0" fontId="90" fillId="0" borderId="135" xfId="0" applyFont="1" applyBorder="1" applyAlignment="1">
      <alignment horizontal="center" vertical="center"/>
    </xf>
    <xf numFmtId="0" fontId="90" fillId="0" borderId="139" xfId="0" applyFont="1" applyBorder="1" applyAlignment="1">
      <alignment horizontal="center" vertical="center" wrapText="1"/>
    </xf>
    <xf numFmtId="0" fontId="90" fillId="0" borderId="140" xfId="0" applyFont="1" applyBorder="1" applyAlignment="1">
      <alignment horizontal="center" vertical="center"/>
    </xf>
    <xf numFmtId="0" fontId="77" fillId="20" borderId="118" xfId="0" applyFont="1" applyFill="1" applyBorder="1" applyAlignment="1">
      <alignment horizontal="center" vertical="center" wrapText="1" readingOrder="1"/>
    </xf>
    <xf numFmtId="0" fontId="76" fillId="3" borderId="118"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5" fillId="5" borderId="116" xfId="0" applyFont="1" applyFill="1" applyBorder="1" applyAlignment="1" applyProtection="1">
      <alignment horizontal="center" vertical="center" wrapText="1"/>
      <protection locked="0"/>
    </xf>
    <xf numFmtId="0" fontId="75" fillId="5" borderId="117" xfId="0" applyFont="1" applyFill="1" applyBorder="1" applyAlignment="1" applyProtection="1">
      <alignment horizontal="center" vertical="center" wrapText="1"/>
      <protection locked="0"/>
    </xf>
    <xf numFmtId="0" fontId="75" fillId="5" borderId="115" xfId="0" applyFont="1" applyFill="1" applyBorder="1" applyAlignment="1" applyProtection="1">
      <alignment horizontal="center" vertical="center"/>
      <protection locked="0"/>
    </xf>
    <xf numFmtId="0" fontId="74" fillId="5" borderId="115" xfId="0" applyFont="1" applyFill="1" applyBorder="1" applyAlignment="1" applyProtection="1">
      <alignment horizontal="center" vertical="center"/>
      <protection locked="0"/>
    </xf>
    <xf numFmtId="0" fontId="76" fillId="0" borderId="115" xfId="0" applyFont="1" applyBorder="1" applyAlignment="1" applyProtection="1">
      <alignment horizontal="center" vertical="center"/>
      <protection locked="0"/>
    </xf>
    <xf numFmtId="0" fontId="76" fillId="21" borderId="115" xfId="0" applyFont="1" applyFill="1" applyBorder="1" applyAlignment="1" applyProtection="1">
      <alignment horizontal="center" vertical="center"/>
      <protection locked="0"/>
    </xf>
    <xf numFmtId="0" fontId="72" fillId="5" borderId="115" xfId="0" applyFont="1" applyFill="1" applyBorder="1" applyAlignment="1" applyProtection="1">
      <alignment horizontal="center" vertical="center" wrapText="1"/>
      <protection locked="0"/>
    </xf>
    <xf numFmtId="0" fontId="72" fillId="5"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left" vertical="center" wrapText="1"/>
      <protection locked="0"/>
    </xf>
    <xf numFmtId="0" fontId="76" fillId="0" borderId="118" xfId="0" applyFont="1" applyBorder="1" applyAlignment="1">
      <alignment horizontal="left" vertical="center" wrapText="1" readingOrder="1"/>
    </xf>
    <xf numFmtId="0" fontId="76" fillId="0" borderId="118" xfId="0" applyFont="1" applyBorder="1" applyAlignment="1">
      <alignment horizontal="center" vertical="center" wrapText="1" readingOrder="1"/>
    </xf>
    <xf numFmtId="0" fontId="76" fillId="0" borderId="119" xfId="0" applyFont="1" applyBorder="1" applyAlignment="1">
      <alignment horizontal="center" vertical="center" wrapText="1" readingOrder="1"/>
    </xf>
    <xf numFmtId="0" fontId="76" fillId="0" borderId="120" xfId="0" applyFont="1" applyBorder="1" applyAlignment="1">
      <alignment horizontal="center" vertical="center" wrapText="1" readingOrder="1"/>
    </xf>
    <xf numFmtId="0" fontId="76" fillId="0" borderId="121" xfId="0" applyFont="1" applyBorder="1" applyAlignment="1">
      <alignment horizontal="center" vertical="center" wrapText="1" readingOrder="1"/>
    </xf>
    <xf numFmtId="0" fontId="82" fillId="20" borderId="115" xfId="0" applyFont="1" applyFill="1" applyBorder="1" applyAlignment="1">
      <alignment horizontal="center"/>
    </xf>
    <xf numFmtId="0" fontId="80" fillId="0" borderId="0" xfId="0" applyFont="1" applyAlignment="1">
      <alignment horizontal="center" vertical="center" wrapText="1"/>
    </xf>
    <xf numFmtId="0" fontId="83" fillId="21" borderId="115" xfId="0" applyFont="1" applyFill="1" applyBorder="1" applyAlignment="1">
      <alignment horizontal="center" vertical="center" wrapText="1"/>
    </xf>
    <xf numFmtId="0" fontId="83" fillId="21" borderId="115" xfId="0" applyFont="1" applyFill="1" applyBorder="1" applyAlignment="1">
      <alignment horizontal="center" vertical="center"/>
    </xf>
    <xf numFmtId="0" fontId="59" fillId="3" borderId="29" xfId="0" applyFont="1" applyFill="1" applyBorder="1" applyAlignment="1">
      <alignment horizontal="left" vertical="center" wrapText="1"/>
    </xf>
    <xf numFmtId="0" fontId="59" fillId="3" borderId="31" xfId="0" applyFont="1" applyFill="1" applyBorder="1" applyAlignment="1">
      <alignment horizontal="left" vertical="center" wrapText="1"/>
    </xf>
    <xf numFmtId="0" fontId="53" fillId="3" borderId="29" xfId="1" applyFont="1" applyFill="1" applyBorder="1" applyAlignment="1">
      <alignment horizontal="justify" vertical="center" wrapText="1"/>
    </xf>
    <xf numFmtId="0" fontId="53" fillId="3" borderId="105" xfId="1" applyFont="1" applyFill="1" applyBorder="1" applyAlignment="1">
      <alignment horizontal="justify" vertical="center"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7"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70" fillId="3" borderId="6" xfId="1" applyFont="1" applyFill="1" applyBorder="1" applyAlignment="1">
      <alignment horizontal="justify" vertical="center" wrapText="1"/>
    </xf>
    <xf numFmtId="0" fontId="70" fillId="3" borderId="77" xfId="1" applyFont="1" applyFill="1" applyBorder="1" applyAlignment="1">
      <alignment horizontal="justify" vertical="center" wrapText="1"/>
    </xf>
    <xf numFmtId="0" fontId="59" fillId="7" borderId="29" xfId="0" applyFont="1" applyFill="1" applyBorder="1" applyAlignment="1">
      <alignment horizontal="left" vertical="center" wrapText="1"/>
    </xf>
    <xf numFmtId="0" fontId="59" fillId="7" borderId="31" xfId="0" applyFont="1" applyFill="1" applyBorder="1" applyAlignment="1">
      <alignment horizontal="left" vertical="center" wrapText="1"/>
    </xf>
    <xf numFmtId="0" fontId="53" fillId="3" borderId="72" xfId="1" applyFont="1" applyFill="1" applyBorder="1" applyAlignment="1">
      <alignment horizontal="justify" vertical="center" wrapText="1"/>
    </xf>
    <xf numFmtId="0" fontId="53" fillId="3" borderId="102"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8" xfId="2" applyFont="1" applyFill="1" applyBorder="1" applyAlignment="1">
      <alignment horizontal="center" vertical="center" wrapText="1"/>
    </xf>
    <xf numFmtId="0" fontId="60" fillId="4" borderId="88" xfId="1" applyFont="1" applyFill="1" applyBorder="1" applyAlignment="1">
      <alignment horizontal="center" vertical="center"/>
    </xf>
    <xf numFmtId="0" fontId="60" fillId="4" borderId="104" xfId="1" applyFont="1" applyFill="1" applyBorder="1" applyAlignment="1">
      <alignment horizontal="center" vertical="center"/>
    </xf>
    <xf numFmtId="0" fontId="53" fillId="3" borderId="16" xfId="1" applyFont="1" applyFill="1" applyBorder="1" applyAlignment="1">
      <alignment horizontal="justify" vertical="center" wrapText="1"/>
    </xf>
    <xf numFmtId="0" fontId="59" fillId="3" borderId="73" xfId="0" applyFont="1" applyFill="1" applyBorder="1" applyAlignment="1">
      <alignment vertical="center" wrapText="1"/>
    </xf>
    <xf numFmtId="0" fontId="59" fillId="3" borderId="17" xfId="0" applyFont="1" applyFill="1" applyBorder="1" applyAlignment="1">
      <alignment vertical="center" wrapText="1"/>
    </xf>
    <xf numFmtId="0" fontId="59" fillId="3" borderId="86" xfId="0" applyFont="1" applyFill="1" applyBorder="1" applyAlignment="1">
      <alignment vertical="center" wrapText="1"/>
    </xf>
    <xf numFmtId="0" fontId="59" fillId="3" borderId="87" xfId="0" applyFont="1" applyFill="1" applyBorder="1" applyAlignment="1">
      <alignment vertical="center" wrapText="1"/>
    </xf>
    <xf numFmtId="0" fontId="59" fillId="7" borderId="6" xfId="0" applyFont="1" applyFill="1" applyBorder="1" applyAlignment="1">
      <alignment horizontal="left" vertical="center" wrapText="1"/>
    </xf>
    <xf numFmtId="0" fontId="59" fillId="3" borderId="17" xfId="0" applyFont="1" applyFill="1" applyBorder="1" applyAlignment="1">
      <alignment horizontal="left" vertical="center" wrapText="1"/>
    </xf>
    <xf numFmtId="0" fontId="59" fillId="3" borderId="15" xfId="0" applyFont="1" applyFill="1" applyBorder="1" applyAlignment="1">
      <alignment horizontal="left" vertical="center" wrapText="1"/>
    </xf>
    <xf numFmtId="0" fontId="59" fillId="3" borderId="15" xfId="0" applyFont="1" applyFill="1" applyBorder="1" applyAlignment="1">
      <alignment vertical="center" wrapText="1"/>
    </xf>
    <xf numFmtId="0" fontId="70" fillId="3" borderId="0" xfId="1" applyFont="1" applyFill="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81" xfId="2" applyFont="1" applyFill="1" applyBorder="1" applyAlignment="1">
      <alignment horizontal="center" vertical="center" wrapText="1"/>
    </xf>
    <xf numFmtId="0" fontId="60" fillId="4" borderId="100" xfId="2" applyFont="1" applyFill="1" applyBorder="1" applyAlignment="1">
      <alignment horizontal="center" vertical="center" wrapText="1"/>
    </xf>
    <xf numFmtId="0" fontId="60" fillId="4" borderId="101" xfId="1" applyFont="1" applyFill="1" applyBorder="1" applyAlignment="1">
      <alignment horizontal="center" vertical="center"/>
    </xf>
    <xf numFmtId="0" fontId="60" fillId="4" borderId="97" xfId="1" applyFont="1" applyFill="1" applyBorder="1" applyAlignment="1">
      <alignment horizontal="center" vertical="center"/>
    </xf>
    <xf numFmtId="0" fontId="70" fillId="3" borderId="0" xfId="1" applyFont="1" applyFill="1" applyAlignment="1">
      <alignment horizontal="center" vertical="center" wrapText="1"/>
    </xf>
    <xf numFmtId="0" fontId="70" fillId="3" borderId="0" xfId="1" applyFont="1" applyFill="1" applyAlignment="1">
      <alignment horizontal="justify" vertical="center" wrapText="1"/>
    </xf>
    <xf numFmtId="0" fontId="23" fillId="0" borderId="3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71" fillId="10" borderId="79" xfId="0" applyFont="1" applyFill="1" applyBorder="1" applyAlignment="1">
      <alignment horizontal="center" vertical="center" wrapText="1"/>
    </xf>
    <xf numFmtId="0" fontId="71" fillId="10" borderId="81" xfId="0" applyFont="1" applyFill="1" applyBorder="1" applyAlignment="1">
      <alignment horizontal="center" vertical="center" wrapText="1"/>
    </xf>
    <xf numFmtId="0" fontId="71" fillId="10" borderId="82" xfId="0" applyFont="1" applyFill="1" applyBorder="1" applyAlignment="1">
      <alignment horizontal="center" vertical="center" wrapText="1"/>
    </xf>
    <xf numFmtId="0" fontId="71" fillId="10" borderId="11" xfId="0" applyFont="1" applyFill="1" applyBorder="1" applyAlignment="1">
      <alignment horizontal="center" vertical="center" wrapText="1"/>
    </xf>
    <xf numFmtId="0" fontId="71" fillId="10" borderId="0" xfId="0" applyFont="1" applyFill="1" applyAlignment="1">
      <alignment horizontal="center" vertical="center" wrapText="1"/>
    </xf>
    <xf numFmtId="0" fontId="71" fillId="10" borderId="12" xfId="0" applyFont="1" applyFill="1" applyBorder="1" applyAlignment="1">
      <alignment horizontal="center" vertical="center" wrapText="1"/>
    </xf>
    <xf numFmtId="0" fontId="23" fillId="19" borderId="43" xfId="0" applyFont="1" applyFill="1" applyBorder="1" applyAlignment="1">
      <alignment horizontal="center" vertical="center" wrapText="1"/>
    </xf>
    <xf numFmtId="0" fontId="23" fillId="19" borderId="45" xfId="0" applyFont="1" applyFill="1" applyBorder="1" applyAlignment="1">
      <alignment horizontal="center" vertical="center" wrapText="1"/>
    </xf>
    <xf numFmtId="0" fontId="23" fillId="19" borderId="122"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0" fontId="23" fillId="0" borderId="35" xfId="0" applyFont="1" applyBorder="1" applyAlignment="1">
      <alignment vertical="center" wrapText="1"/>
    </xf>
    <xf numFmtId="0" fontId="23" fillId="0" borderId="6" xfId="0" applyFont="1" applyBorder="1" applyAlignment="1">
      <alignment vertical="center" wrapText="1"/>
    </xf>
    <xf numFmtId="0" fontId="23" fillId="0" borderId="24" xfId="0" applyFont="1" applyBorder="1" applyAlignment="1">
      <alignment vertical="center" wrapText="1"/>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31" xfId="0" applyFont="1" applyBorder="1" applyAlignment="1">
      <alignment horizontal="center" vertical="top" wrapText="1"/>
    </xf>
    <xf numFmtId="0" fontId="23" fillId="0" borderId="92"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93" xfId="0" applyFont="1" applyBorder="1" applyAlignment="1">
      <alignment horizontal="center" vertical="center" wrapText="1"/>
    </xf>
    <xf numFmtId="0" fontId="23" fillId="3" borderId="43"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122" xfId="0" applyFont="1" applyFill="1" applyBorder="1" applyAlignment="1">
      <alignment horizontal="center" vertical="center" wrapText="1"/>
    </xf>
    <xf numFmtId="9" fontId="23" fillId="0" borderId="35" xfId="4" applyFont="1" applyBorder="1" applyAlignment="1">
      <alignment horizontal="center" vertical="center" wrapText="1"/>
    </xf>
    <xf numFmtId="9" fontId="23" fillId="0" borderId="6" xfId="4" applyFont="1" applyBorder="1" applyAlignment="1">
      <alignment horizontal="center" vertical="center" wrapText="1"/>
    </xf>
    <xf numFmtId="9" fontId="23" fillId="0" borderId="24" xfId="4" applyFont="1" applyBorder="1" applyAlignment="1">
      <alignment horizontal="center" vertical="center" wrapText="1"/>
    </xf>
    <xf numFmtId="0" fontId="20" fillId="16" borderId="39" xfId="0" applyFont="1" applyFill="1" applyBorder="1" applyAlignment="1" applyProtection="1">
      <alignment horizontal="center" vertical="center" wrapText="1"/>
      <protection locked="0"/>
    </xf>
    <xf numFmtId="0" fontId="20" fillId="16" borderId="109" xfId="0" applyFont="1" applyFill="1" applyBorder="1" applyAlignment="1" applyProtection="1">
      <alignment horizontal="center" vertical="center" wrapText="1"/>
      <protection locked="0"/>
    </xf>
    <xf numFmtId="0" fontId="20" fillId="16" borderId="65" xfId="0" applyFont="1" applyFill="1" applyBorder="1" applyAlignment="1" applyProtection="1">
      <alignment horizontal="center" vertical="center" wrapText="1"/>
      <protection locked="0"/>
    </xf>
    <xf numFmtId="0" fontId="20" fillId="16" borderId="51" xfId="0" applyFont="1" applyFill="1" applyBorder="1" applyAlignment="1" applyProtection="1">
      <alignment horizontal="center" vertical="center"/>
      <protection locked="0"/>
    </xf>
    <xf numFmtId="0" fontId="20" fillId="16" borderId="52" xfId="0" applyFont="1" applyFill="1" applyBorder="1" applyAlignment="1" applyProtection="1">
      <alignment horizontal="center" vertical="center"/>
      <protection locked="0"/>
    </xf>
    <xf numFmtId="0" fontId="20" fillId="4" borderId="39" xfId="0" applyFont="1" applyFill="1" applyBorder="1" applyAlignment="1">
      <alignment horizontal="center" vertical="center" wrapText="1"/>
    </xf>
    <xf numFmtId="0" fontId="20" fillId="4" borderId="65" xfId="0" applyFont="1" applyFill="1" applyBorder="1" applyAlignment="1">
      <alignment horizontal="center" vertical="center" wrapText="1"/>
    </xf>
    <xf numFmtId="0" fontId="20" fillId="4" borderId="91"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8" fillId="0" borderId="23" xfId="0" applyFont="1" applyBorder="1" applyAlignment="1">
      <alignment horizontal="center" vertical="center" wrapText="1"/>
    </xf>
    <xf numFmtId="9" fontId="64" fillId="0" borderId="35" xfId="4" applyFont="1" applyBorder="1" applyAlignment="1">
      <alignment horizontal="center" vertical="center" wrapText="1"/>
    </xf>
    <xf numFmtId="9" fontId="64" fillId="0" borderId="6" xfId="4" applyFont="1" applyBorder="1" applyAlignment="1">
      <alignment horizontal="center" vertical="center" wrapText="1"/>
    </xf>
    <xf numFmtId="9" fontId="64" fillId="0" borderId="24" xfId="4" applyFont="1" applyBorder="1" applyAlignment="1">
      <alignment horizontal="center" vertical="center" wrapText="1"/>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24" xfId="0" applyFont="1" applyBorder="1" applyAlignment="1">
      <alignment horizontal="center" vertical="center" wrapText="1"/>
    </xf>
    <xf numFmtId="9" fontId="23" fillId="0" borderId="23" xfId="4" applyFont="1" applyBorder="1" applyAlignment="1">
      <alignment horizontal="center" vertical="center" wrapText="1"/>
    </xf>
    <xf numFmtId="0" fontId="23" fillId="0" borderId="23" xfId="0" applyFont="1" applyBorder="1" applyAlignment="1">
      <alignment horizontal="center" vertical="center" wrapText="1"/>
    </xf>
    <xf numFmtId="0" fontId="20" fillId="3" borderId="3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0" xfId="0" applyFont="1" applyFill="1" applyAlignment="1">
      <alignment horizontal="center" vertical="center"/>
    </xf>
    <xf numFmtId="0" fontId="20" fillId="4" borderId="6" xfId="0" applyFont="1" applyFill="1" applyBorder="1" applyAlignment="1">
      <alignment horizontal="left" vertical="center"/>
    </xf>
    <xf numFmtId="0" fontId="20" fillId="4" borderId="39" xfId="0" applyFont="1" applyFill="1" applyBorder="1" applyAlignment="1">
      <alignment horizontal="center" vertical="center" textRotation="1"/>
    </xf>
    <xf numFmtId="0" fontId="20" fillId="4" borderId="65" xfId="0" applyFont="1" applyFill="1" applyBorder="1" applyAlignment="1">
      <alignment horizontal="center" vertical="center" textRotation="1"/>
    </xf>
    <xf numFmtId="0" fontId="20" fillId="4" borderId="55"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90" xfId="0" applyFont="1" applyFill="1" applyBorder="1" applyAlignment="1">
      <alignment horizontal="center" vertical="center" wrapText="1"/>
    </xf>
    <xf numFmtId="0" fontId="23" fillId="3" borderId="29" xfId="0" applyFont="1" applyFill="1" applyBorder="1" applyAlignment="1" applyProtection="1">
      <alignment horizontal="justify" vertical="center"/>
      <protection locked="0"/>
    </xf>
    <xf numFmtId="0" fontId="23" fillId="0" borderId="30" xfId="0" applyFont="1" applyBorder="1" applyAlignment="1">
      <alignment horizontal="justify" vertical="center"/>
    </xf>
    <xf numFmtId="0" fontId="23" fillId="0" borderId="31" xfId="0" applyFont="1" applyBorder="1" applyAlignment="1">
      <alignment horizontal="justify" vertical="center"/>
    </xf>
    <xf numFmtId="0" fontId="20" fillId="4" borderId="106" xfId="0" applyFont="1" applyFill="1" applyBorder="1" applyAlignment="1">
      <alignment horizontal="center" vertical="center"/>
    </xf>
    <xf numFmtId="0" fontId="20" fillId="4" borderId="107" xfId="0" applyFont="1" applyFill="1" applyBorder="1" applyAlignment="1">
      <alignment horizontal="center" vertical="center"/>
    </xf>
    <xf numFmtId="0" fontId="20" fillId="4" borderId="108" xfId="0" applyFont="1" applyFill="1" applyBorder="1" applyAlignment="1">
      <alignment horizontal="center" vertical="center"/>
    </xf>
    <xf numFmtId="0" fontId="23" fillId="0" borderId="94"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22" xfId="0" applyFont="1" applyBorder="1" applyAlignment="1">
      <alignment horizontal="center" vertical="center" wrapText="1"/>
    </xf>
    <xf numFmtId="0" fontId="0" fillId="11" borderId="43"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122"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23" fillId="0" borderId="111" xfId="0" applyFont="1" applyBorder="1" applyAlignment="1">
      <alignment horizontal="center" vertical="center" wrapText="1"/>
    </xf>
    <xf numFmtId="0" fontId="0" fillId="0" borderId="31" xfId="0" applyBorder="1" applyAlignment="1">
      <alignment horizontal="center" vertical="top" wrapText="1"/>
    </xf>
    <xf numFmtId="0" fontId="23" fillId="0" borderId="0" xfId="0" applyFont="1" applyAlignment="1">
      <alignment horizontal="center" vertical="center" wrapText="1"/>
    </xf>
    <xf numFmtId="0" fontId="23" fillId="0" borderId="89" xfId="0" applyFont="1" applyBorder="1" applyAlignment="1">
      <alignment horizontal="center" vertical="center" wrapText="1"/>
    </xf>
    <xf numFmtId="0" fontId="23" fillId="0" borderId="31" xfId="0" applyFont="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0" xfId="0" applyFont="1" applyFill="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9"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justify" vertical="center"/>
      <protection locked="0"/>
    </xf>
    <xf numFmtId="0" fontId="2" fillId="3" borderId="6" xfId="0" applyFont="1" applyFill="1" applyBorder="1" applyAlignment="1" applyProtection="1">
      <alignment horizontal="justify" vertical="center" wrapText="1"/>
      <protection locked="0"/>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4" fillId="3" borderId="1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28" fillId="4" borderId="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7" fillId="3" borderId="6"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5"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14" fontId="13" fillId="0" borderId="35" xfId="0" applyNumberFormat="1" applyFont="1" applyBorder="1" applyAlignment="1">
      <alignment horizontal="center" vertical="center"/>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95"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35"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35"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6" xfId="0" applyFont="1" applyBorder="1" applyAlignment="1">
      <alignment horizontal="center" vertical="center" wrapText="1"/>
    </xf>
    <xf numFmtId="1" fontId="24" fillId="11" borderId="43" xfId="0" applyNumberFormat="1" applyFont="1" applyFill="1" applyBorder="1" applyAlignment="1" applyProtection="1">
      <alignment horizontal="center" vertical="center" wrapText="1"/>
      <protection locked="0"/>
    </xf>
    <xf numFmtId="1" fontId="24" fillId="11" borderId="45" xfId="0" applyNumberFormat="1" applyFont="1" applyFill="1" applyBorder="1" applyAlignment="1" applyProtection="1">
      <alignment horizontal="center" vertical="center" wrapText="1"/>
      <protection locked="0"/>
    </xf>
    <xf numFmtId="1" fontId="24" fillId="11" borderId="122" xfId="0" applyNumberFormat="1" applyFont="1" applyFill="1" applyBorder="1" applyAlignment="1" applyProtection="1">
      <alignment horizontal="center" vertical="center" wrapText="1"/>
      <protection locked="0"/>
    </xf>
    <xf numFmtId="1" fontId="35" fillId="0" borderId="44" xfId="0" applyNumberFormat="1" applyFont="1" applyBorder="1" applyAlignment="1" applyProtection="1">
      <alignment horizontal="center" vertical="center" wrapText="1"/>
      <protection locked="0"/>
    </xf>
    <xf numFmtId="1" fontId="35" fillId="0" borderId="28" xfId="0" applyNumberFormat="1" applyFont="1" applyBorder="1" applyAlignment="1" applyProtection="1">
      <alignment horizontal="center" vertical="center" wrapText="1"/>
      <protection locked="0"/>
    </xf>
    <xf numFmtId="1" fontId="35" fillId="0" borderId="46" xfId="0" applyNumberFormat="1" applyFont="1" applyBorder="1" applyAlignment="1" applyProtection="1">
      <alignment horizontal="center" vertical="center" wrapText="1"/>
      <protection locked="0"/>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1" fontId="24" fillId="0" borderId="44" xfId="0" applyNumberFormat="1" applyFont="1" applyBorder="1" applyAlignment="1">
      <alignment horizontal="center" vertical="center"/>
    </xf>
    <xf numFmtId="1" fontId="24" fillId="0" borderId="28" xfId="0" applyNumberFormat="1" applyFont="1" applyBorder="1" applyAlignment="1">
      <alignment horizontal="center" vertical="center"/>
    </xf>
    <xf numFmtId="1" fontId="24" fillId="0" borderId="46" xfId="0" applyNumberFormat="1" applyFont="1" applyBorder="1" applyAlignment="1">
      <alignment horizontal="center" vertical="center"/>
    </xf>
    <xf numFmtId="1" fontId="35" fillId="0" borderId="44" xfId="0" applyNumberFormat="1" applyFont="1" applyBorder="1" applyAlignment="1">
      <alignment horizontal="center" vertical="center"/>
    </xf>
    <xf numFmtId="1" fontId="35" fillId="0" borderId="28" xfId="0" applyNumberFormat="1" applyFont="1" applyBorder="1" applyAlignment="1">
      <alignment horizontal="center" vertical="center"/>
    </xf>
    <xf numFmtId="1" fontId="35" fillId="0" borderId="46" xfId="0" applyNumberFormat="1" applyFont="1" applyBorder="1" applyAlignment="1">
      <alignment horizontal="center" vertical="center"/>
    </xf>
    <xf numFmtId="0" fontId="13" fillId="0" borderId="44"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1" fontId="24" fillId="11" borderId="94" xfId="0" applyNumberFormat="1" applyFont="1" applyFill="1" applyBorder="1" applyAlignment="1" applyProtection="1">
      <alignment horizontal="center" vertical="center" wrapText="1"/>
      <protection locked="0"/>
    </xf>
    <xf numFmtId="1" fontId="24" fillId="11" borderId="95" xfId="0" applyNumberFormat="1" applyFont="1" applyFill="1" applyBorder="1" applyAlignment="1" applyProtection="1">
      <alignment horizontal="center" vertical="center" wrapText="1"/>
      <protection locked="0"/>
    </xf>
    <xf numFmtId="0" fontId="13" fillId="0" borderId="78" xfId="0" applyFont="1" applyBorder="1" applyAlignment="1">
      <alignment horizontal="center" vertical="center" wrapText="1"/>
    </xf>
    <xf numFmtId="1" fontId="35" fillId="0" borderId="24" xfId="0" applyNumberFormat="1" applyFont="1" applyBorder="1" applyAlignment="1" applyProtection="1">
      <alignment horizontal="center" vertical="center" wrapText="1"/>
      <protection locked="0"/>
    </xf>
    <xf numFmtId="0" fontId="24" fillId="0" borderId="24" xfId="0" applyFont="1" applyBorder="1" applyAlignment="1">
      <alignment horizontal="center" vertical="center"/>
    </xf>
    <xf numFmtId="0" fontId="35"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11">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9"/>
        </patternFill>
      </fill>
    </dxf>
    <dxf>
      <font>
        <color rgb="FF9C5700"/>
      </font>
      <fill>
        <patternFill>
          <bgColor rgb="FFFFEB9C"/>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6</xdr:col>
      <xdr:colOff>603251</xdr:colOff>
      <xdr:row>0</xdr:row>
      <xdr:rowOff>433917</xdr:rowOff>
    </xdr:from>
    <xdr:to>
      <xdr:col>8</xdr:col>
      <xdr:colOff>523365</xdr:colOff>
      <xdr:row>3</xdr:row>
      <xdr:rowOff>74083</xdr:rowOff>
    </xdr:to>
    <xdr:pic>
      <xdr:nvPicPr>
        <xdr:cNvPr id="11" name="Picture 9">
          <a:extLst>
            <a:ext uri="{FF2B5EF4-FFF2-40B4-BE49-F238E27FC236}">
              <a16:creationId xmlns:a16="http://schemas.microsoft.com/office/drawing/2014/main" id="{8DC32C87-D7D2-48E5-BB8E-860395FCB8B4}"/>
            </a:ext>
          </a:extLst>
        </xdr:cNvPr>
        <xdr:cNvPicPr>
          <a:picLocks noChangeAspect="1"/>
        </xdr:cNvPicPr>
      </xdr:nvPicPr>
      <xdr:blipFill>
        <a:blip xmlns:r="http://schemas.openxmlformats.org/officeDocument/2006/relationships" r:embed="rId2"/>
        <a:stretch>
          <a:fillRect/>
        </a:stretch>
      </xdr:blipFill>
      <xdr:spPr>
        <a:xfrm>
          <a:off x="7090834" y="4339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2" name="CuadroTexto 21">
          <a:extLst>
            <a:ext uri="{FF2B5EF4-FFF2-40B4-BE49-F238E27FC236}">
              <a16:creationId xmlns:a16="http://schemas.microsoft.com/office/drawing/2014/main" id="{CB18ADA4-AAD8-4BFB-AC50-024F78E69C27}"/>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307423</xdr:colOff>
      <xdr:row>0</xdr:row>
      <xdr:rowOff>247380</xdr:rowOff>
    </xdr:from>
    <xdr:to>
      <xdr:col>0</xdr:col>
      <xdr:colOff>2512978</xdr:colOff>
      <xdr:row>0</xdr:row>
      <xdr:rowOff>1013298</xdr:rowOff>
    </xdr:to>
    <xdr:pic>
      <xdr:nvPicPr>
        <xdr:cNvPr id="23" name="Picture 8">
          <a:extLst>
            <a:ext uri="{FF2B5EF4-FFF2-40B4-BE49-F238E27FC236}">
              <a16:creationId xmlns:a16="http://schemas.microsoft.com/office/drawing/2014/main" id="{EA0C2A00-1A55-4960-973C-9ECFD5C6ABB9}"/>
            </a:ext>
          </a:extLst>
        </xdr:cNvPr>
        <xdr:cNvPicPr>
          <a:picLocks noChangeAspect="1"/>
        </xdr:cNvPicPr>
      </xdr:nvPicPr>
      <xdr:blipFill>
        <a:blip xmlns:r="http://schemas.openxmlformats.org/officeDocument/2006/relationships" r:embed="rId1"/>
        <a:stretch>
          <a:fillRect/>
        </a:stretch>
      </xdr:blipFill>
      <xdr:spPr>
        <a:xfrm>
          <a:off x="307423" y="247380"/>
          <a:ext cx="2205555" cy="765918"/>
        </a:xfrm>
        <a:prstGeom prst="rect">
          <a:avLst/>
        </a:prstGeom>
      </xdr:spPr>
    </xdr:pic>
    <xdr:clientData/>
  </xdr:twoCellAnchor>
  <xdr:twoCellAnchor editAs="oneCell">
    <xdr:from>
      <xdr:col>4</xdr:col>
      <xdr:colOff>1209675</xdr:colOff>
      <xdr:row>0</xdr:row>
      <xdr:rowOff>177272</xdr:rowOff>
    </xdr:from>
    <xdr:to>
      <xdr:col>4</xdr:col>
      <xdr:colOff>2746037</xdr:colOff>
      <xdr:row>0</xdr:row>
      <xdr:rowOff>780239</xdr:rowOff>
    </xdr:to>
    <xdr:pic>
      <xdr:nvPicPr>
        <xdr:cNvPr id="24" name="Picture 9">
          <a:extLst>
            <a:ext uri="{FF2B5EF4-FFF2-40B4-BE49-F238E27FC236}">
              <a16:creationId xmlns:a16="http://schemas.microsoft.com/office/drawing/2014/main" id="{BBD0CB52-5284-4088-B17C-585E1D550D5A}"/>
            </a:ext>
          </a:extLst>
        </xdr:cNvPr>
        <xdr:cNvPicPr>
          <a:picLocks noChangeAspect="1"/>
        </xdr:cNvPicPr>
      </xdr:nvPicPr>
      <xdr:blipFill>
        <a:blip xmlns:r="http://schemas.openxmlformats.org/officeDocument/2006/relationships" r:embed="rId2"/>
        <a:stretch>
          <a:fillRect/>
        </a:stretch>
      </xdr:blipFill>
      <xdr:spPr>
        <a:xfrm>
          <a:off x="12224223" y="177272"/>
          <a:ext cx="1536362" cy="602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BE4CC258-36E5-4E45-9EE9-0D776164E2CB}"/>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620892</xdr:colOff>
      <xdr:row>0</xdr:row>
      <xdr:rowOff>184325</xdr:rowOff>
    </xdr:from>
    <xdr:to>
      <xdr:col>5</xdr:col>
      <xdr:colOff>2093384</xdr:colOff>
      <xdr:row>0</xdr:row>
      <xdr:rowOff>730250</xdr:rowOff>
    </xdr:to>
    <xdr:pic>
      <xdr:nvPicPr>
        <xdr:cNvPr id="20" name="Picture 10">
          <a:extLst>
            <a:ext uri="{FF2B5EF4-FFF2-40B4-BE49-F238E27FC236}">
              <a16:creationId xmlns:a16="http://schemas.microsoft.com/office/drawing/2014/main" id="{9182ADA9-E919-4A18-ABEC-57F94881DD12}"/>
            </a:ext>
          </a:extLst>
        </xdr:cNvPr>
        <xdr:cNvPicPr>
          <a:picLocks noChangeAspect="1"/>
        </xdr:cNvPicPr>
      </xdr:nvPicPr>
      <xdr:blipFill>
        <a:blip xmlns:r="http://schemas.openxmlformats.org/officeDocument/2006/relationships" r:embed="rId1"/>
        <a:stretch>
          <a:fillRect/>
        </a:stretch>
      </xdr:blipFill>
      <xdr:spPr>
        <a:xfrm>
          <a:off x="8907642" y="184325"/>
          <a:ext cx="1472492" cy="545925"/>
        </a:xfrm>
        <a:prstGeom prst="rect">
          <a:avLst/>
        </a:prstGeom>
      </xdr:spPr>
    </xdr:pic>
    <xdr:clientData/>
  </xdr:twoCellAnchor>
  <xdr:twoCellAnchor editAs="oneCell">
    <xdr:from>
      <xdr:col>0</xdr:col>
      <xdr:colOff>74084</xdr:colOff>
      <xdr:row>0</xdr:row>
      <xdr:rowOff>190499</xdr:rowOff>
    </xdr:from>
    <xdr:to>
      <xdr:col>0</xdr:col>
      <xdr:colOff>2510368</xdr:colOff>
      <xdr:row>0</xdr:row>
      <xdr:rowOff>867832</xdr:rowOff>
    </xdr:to>
    <xdr:pic>
      <xdr:nvPicPr>
        <xdr:cNvPr id="21" name="Imagen 20">
          <a:extLst>
            <a:ext uri="{FF2B5EF4-FFF2-40B4-BE49-F238E27FC236}">
              <a16:creationId xmlns:a16="http://schemas.microsoft.com/office/drawing/2014/main" id="{39B588FB-41C9-47A7-B534-A760B0C30E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90499"/>
          <a:ext cx="2436284" cy="6773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1181100</xdr:colOff>
      <xdr:row>2</xdr:row>
      <xdr:rowOff>57150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143868</xdr:colOff>
      <xdr:row>0</xdr:row>
      <xdr:rowOff>44903</xdr:rowOff>
    </xdr:from>
    <xdr:to>
      <xdr:col>2</xdr:col>
      <xdr:colOff>594632</xdr:colOff>
      <xdr:row>2</xdr:row>
      <xdr:rowOff>174263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8" y="44903"/>
          <a:ext cx="3308264" cy="82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A4FC65EE-A2B2-465D-B7CE-B6339BFD3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3FF2E407-DAB4-4DAD-820A-147051A79EA0}"/>
            </a:ext>
          </a:extLst>
        </xdr:cNvPr>
        <xdr:cNvPicPr>
          <a:picLocks noChangeAspect="1"/>
        </xdr:cNvPicPr>
      </xdr:nvPicPr>
      <xdr:blipFill>
        <a:blip xmlns:r="http://schemas.openxmlformats.org/officeDocument/2006/relationships" r:embed="rId2"/>
        <a:stretch>
          <a:fillRect/>
        </a:stretch>
      </xdr:blipFill>
      <xdr:spPr>
        <a:xfrm>
          <a:off x="17334635" y="0"/>
          <a:ext cx="1951263" cy="6808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9B3DAFA4-3433-408C-B85B-51552CAD08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CFBB50BF-B759-469F-8014-BB4766E47580}"/>
            </a:ext>
          </a:extLst>
        </xdr:cNvPr>
        <xdr:cNvPicPr>
          <a:picLocks noChangeAspect="1"/>
        </xdr:cNvPicPr>
      </xdr:nvPicPr>
      <xdr:blipFill>
        <a:blip xmlns:r="http://schemas.openxmlformats.org/officeDocument/2006/relationships" r:embed="rId2"/>
        <a:stretch>
          <a:fillRect/>
        </a:stretch>
      </xdr:blipFill>
      <xdr:spPr>
        <a:xfrm>
          <a:off x="17334635" y="0"/>
          <a:ext cx="1951263" cy="6808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44C87CEF-92A4-45E1-AE58-231EB4FF0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AE20B854-C79F-4309-8906-F0D6BE8451C9}"/>
            </a:ext>
          </a:extLst>
        </xdr:cNvPr>
        <xdr:cNvPicPr>
          <a:picLocks noChangeAspect="1"/>
        </xdr:cNvPicPr>
      </xdr:nvPicPr>
      <xdr:blipFill>
        <a:blip xmlns:r="http://schemas.openxmlformats.org/officeDocument/2006/relationships" r:embed="rId2"/>
        <a:stretch>
          <a:fillRect/>
        </a:stretch>
      </xdr:blipFill>
      <xdr:spPr>
        <a:xfrm>
          <a:off x="17334635" y="0"/>
          <a:ext cx="1951263" cy="6808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06959AA1-FEAA-4E2F-9BB9-3919E88FF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B07D2993-903A-4935-B60A-E83BBBA6615D}"/>
            </a:ext>
          </a:extLst>
        </xdr:cNvPr>
        <xdr:cNvPicPr>
          <a:picLocks noChangeAspect="1"/>
        </xdr:cNvPicPr>
      </xdr:nvPicPr>
      <xdr:blipFill>
        <a:blip xmlns:r="http://schemas.openxmlformats.org/officeDocument/2006/relationships" r:embed="rId2"/>
        <a:stretch>
          <a:fillRect/>
        </a:stretch>
      </xdr:blipFill>
      <xdr:spPr>
        <a:xfrm>
          <a:off x="17334635" y="0"/>
          <a:ext cx="1951263" cy="6808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etbcsj-my.sharepoint.com/personal/mmendozagu_deaj_ramajudicial_gov_co/Documents/Compras_Estructuraci&#243;n/Despacho%20Compras%20publicas/Documentos%20varios/PA_MRiesgos/Plan%20de%20Accion%20SIGMA/Matriz%20Riesgos%203Trimestre%202024.xlsx" TargetMode="External"/><Relationship Id="rId2" Type="http://schemas.microsoft.com/office/2019/04/relationships/externalLinkLongPath" Target="https://etbcsj-my.sharepoint.com/personal/mmendozagu_deaj_ramajudicial_gov_co/Documents/Compras_Estructuraci&#243;n/Despacho%20Compras%20publicas/Documentos%20varios/PA_MRiesgos/Plan%20de%20Accion%20SIGMA/Matriz%20Riesgos%203Trimestre%202024.xlsx?7AD82D7E" TargetMode="External"/><Relationship Id="rId1" Type="http://schemas.openxmlformats.org/officeDocument/2006/relationships/externalLinkPath" Target="file:///\\7AD82D7E\Matriz%20Riesgos%203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Presentacion "/>
      <sheetName val="Conceptos 37001"/>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
      <sheetName val="Seguimiento 3 Trimestre"/>
      <sheetName val="Seguimiento 4 Trimestre"/>
    </sheetNames>
    <sheetDataSet>
      <sheetData sheetId="0"/>
      <sheetData sheetId="1"/>
      <sheetData sheetId="2"/>
      <sheetData sheetId="3"/>
      <sheetData sheetId="4"/>
      <sheetData sheetId="5"/>
      <sheetData sheetId="6"/>
      <sheetData sheetId="7">
        <row r="10">
          <cell r="A10">
            <v>1</v>
          </cell>
          <cell r="B10" t="str">
            <v xml:space="preserve">Inadecuada planeación de la contratación  </v>
          </cell>
          <cell r="C10" t="str">
            <v xml:space="preserve">El Plan Anual de Contratación no atienda las  necesidades y la oportunidad requerida por los procesos de la Entidad  </v>
          </cell>
          <cell r="J10" t="str">
            <v>Baja - 2</v>
          </cell>
          <cell r="K10" t="str">
            <v>Moderado - 3</v>
          </cell>
          <cell r="M10" t="str">
            <v>Moderado - 6</v>
          </cell>
        </row>
        <row r="20">
          <cell r="A20">
            <v>2</v>
          </cell>
          <cell r="B20" t="str">
            <v>Contratar bienes o servicios que no cumplan con requisitos y  necesidades  de la Entidad</v>
          </cell>
          <cell r="C20" t="str">
            <v>Que  no se adquieran los bienes y servicios requeridos porque los procesos estructurados no se ciñen a las necesidades de la Entidad y/o los requisitos legales</v>
          </cell>
          <cell r="J20" t="str">
            <v>Muy Baja - 1</v>
          </cell>
          <cell r="K20" t="str">
            <v>Menor - 2</v>
          </cell>
          <cell r="M20" t="str">
            <v>Bajo - 2</v>
          </cell>
        </row>
        <row r="30">
          <cell r="A30">
            <v>3</v>
          </cell>
          <cell r="B30" t="str">
            <v>Recibir bienes o servicios que  no cumplen requisitos y/o condiciones pactadas</v>
          </cell>
          <cell r="C30" t="str">
            <v>Los bienes y servicios recibidos no tenga la calidad  estipulada y no  permitan satisfacer las necesidades  identificados por los  procesos</v>
          </cell>
          <cell r="J30" t="str">
            <v>Muy Baja - 1</v>
          </cell>
          <cell r="K30" t="str">
            <v>Menor - 2</v>
          </cell>
          <cell r="M30" t="str">
            <v>Bajo - 2</v>
          </cell>
        </row>
        <row r="40">
          <cell r="A40">
            <v>3</v>
          </cell>
          <cell r="B40" t="str">
            <v>Pérdida de competencia para liquidar los contratos en términos  legales o contractuales</v>
          </cell>
          <cell r="C40" t="str">
            <v>Se generen Pérdidas de competencia para liquidar los contratos en términos  legales o contractuales</v>
          </cell>
          <cell r="J40" t="str">
            <v>Media - 3</v>
          </cell>
          <cell r="K40" t="str">
            <v>Moderado - 3</v>
          </cell>
          <cell r="M40" t="str">
            <v>Moderado - 9</v>
          </cell>
        </row>
        <row r="50">
          <cell r="A50">
            <v>4</v>
          </cell>
          <cell r="B50" t="str">
            <v>Ofrecer, prometer y entregar, aceptar o solicitar dádivas o beneficios a nombre propio o de terceros para direccionar   la contratación a un  proveedor o a   bienes o servicios específicos</v>
          </cell>
          <cell r="C50" t="str">
            <v>Se puede presentar filtración de datos sensibles sobre  estudios y documentos contractuales o interposicion de influencias</v>
          </cell>
          <cell r="J50" t="str">
            <v>Muy Baja - 1</v>
          </cell>
          <cell r="K50" t="str">
            <v>Mayor - 4</v>
          </cell>
          <cell r="M50" t="str">
            <v>Alto  - 4</v>
          </cell>
        </row>
        <row r="60">
          <cell r="A60">
            <v>5</v>
          </cell>
          <cell r="B60" t="str">
            <v>Ofrecer, prometer y entregar, aceptar o solicitar adiciones de contratos incurriendo en sobrecostos, durante la ejecución contractual, de forma indebida para obtener beneficio propio y/o de terceros</v>
          </cell>
          <cell r="C60" t="str">
            <v xml:space="preserve">Cuando se solicita y/o se otorga el visto bueno jurídico para la adición de un contrato de forma indebida en beneficio  propio y/o de terceros </v>
          </cell>
          <cell r="J60" t="str">
            <v>Muy Baja - 1</v>
          </cell>
          <cell r="K60" t="str">
            <v>Menor - 2</v>
          </cell>
          <cell r="M60" t="str">
            <v>Bajo - 2</v>
          </cell>
        </row>
        <row r="70">
          <cell r="A70">
            <v>6</v>
          </cell>
          <cell r="B70" t="str">
            <v>Ofrecer, prometer y entregar, aceptar o solicitar una ventaja indebida  para influir o direccionar  la formulación de   requisitos habiliantes o técnicos  para satisfacer un interés personal, de manera directa o indirecta o por interpuesta persona.</v>
          </cell>
          <cell r="C70" t="str">
            <v>Cuando  se direccionan los requisitos habilitanes y técnicos para favorecer  indebidamente ciertos proponentes (pliegos sastre).</v>
          </cell>
          <cell r="J70" t="str">
            <v>Muy Baja - 1</v>
          </cell>
          <cell r="K70" t="str">
            <v>Menor - 2</v>
          </cell>
          <cell r="M70" t="str">
            <v>Bajo - 2</v>
          </cell>
        </row>
        <row r="80">
          <cell r="A80">
            <v>7</v>
          </cell>
          <cell r="B80" t="str">
            <v xml:space="preserve">Ofrecer, prometer y entregar, aceptar o solicitar una dádiva en beneficio propio o de un tercero para evitar ser objeto de sanción contractual </v>
          </cell>
          <cell r="C80" t="str">
            <v xml:space="preserve">Cuando se abstiene de imponer una sanción contractual, cuando jurídicamente es procedente, con ocasión de una  dádiva en beneficio propio o de un tercero </v>
          </cell>
          <cell r="J80" t="str">
            <v>Muy Baja - 1</v>
          </cell>
          <cell r="K80" t="str">
            <v>Moderado - 3</v>
          </cell>
          <cell r="M80" t="str">
            <v>Moderado - 3</v>
          </cell>
        </row>
        <row r="90">
          <cell r="A90">
            <v>8</v>
          </cell>
          <cell r="B90" t="str">
            <v>Ofrecer, prometer y entregar, aceptar o solicitar una ventaja indebida  para influir o direccionar el cumplimiento de una evaluación de la oferta para satisfacer un interés personal, de manera directa o indirecta o por interpuesta persona.</v>
          </cell>
          <cell r="C90" t="str">
            <v>Cuando  se direccionan las evaluaciones para favorecer  indebidamente ciertos proponentes</v>
          </cell>
          <cell r="J90" t="str">
            <v>Muy Baja - 1</v>
          </cell>
          <cell r="K90" t="str">
            <v>Mayor - 4</v>
          </cell>
          <cell r="M90" t="str">
            <v>Alto  - 4</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7"/>
  <sheetViews>
    <sheetView showGridLines="0" zoomScale="90" zoomScaleNormal="90" workbookViewId="0">
      <selection activeCell="B18" sqref="B18:I18"/>
    </sheetView>
  </sheetViews>
  <sheetFormatPr baseColWidth="10" defaultColWidth="11.42578125" defaultRowHeight="15"/>
  <cols>
    <col min="1" max="1" width="28.140625" customWidth="1"/>
    <col min="2" max="2" width="18" customWidth="1"/>
    <col min="3" max="3" width="25.7109375" style="6" customWidth="1"/>
    <col min="4" max="4" width="28.28515625" customWidth="1"/>
    <col min="5" max="5" width="25.42578125" customWidth="1"/>
    <col min="6" max="8" width="12.42578125" customWidth="1"/>
  </cols>
  <sheetData>
    <row r="1" spans="1:9" ht="42" customHeight="1">
      <c r="A1" s="308"/>
      <c r="B1" s="308"/>
      <c r="C1" s="308"/>
      <c r="D1" s="308"/>
      <c r="E1" s="308"/>
      <c r="F1" s="308"/>
    </row>
    <row r="5" spans="1:9">
      <c r="D5" s="15"/>
      <c r="E5" s="15"/>
      <c r="F5" s="15"/>
      <c r="G5" s="15"/>
      <c r="H5" s="15"/>
    </row>
    <row r="6" spans="1:9">
      <c r="D6" s="15"/>
      <c r="E6" s="15"/>
      <c r="F6" s="15"/>
      <c r="G6" s="15"/>
      <c r="H6" s="15"/>
    </row>
    <row r="7" spans="1:9" ht="33.75">
      <c r="A7" s="309" t="s">
        <v>0</v>
      </c>
      <c r="B7" s="309"/>
      <c r="C7" s="309"/>
      <c r="D7" s="309"/>
      <c r="E7" s="309"/>
      <c r="F7" s="309"/>
      <c r="G7" s="309"/>
      <c r="H7" s="309"/>
      <c r="I7" s="309"/>
    </row>
    <row r="9" spans="1:9" s="7" customFormat="1" ht="81.75" customHeight="1">
      <c r="A9" s="8" t="s">
        <v>1</v>
      </c>
      <c r="B9" s="310" t="s">
        <v>538</v>
      </c>
      <c r="C9" s="310"/>
      <c r="D9" s="310"/>
      <c r="E9" s="310"/>
      <c r="F9" s="310"/>
      <c r="G9" s="310"/>
      <c r="H9" s="310"/>
      <c r="I9" s="310"/>
    </row>
    <row r="10" spans="1:9" s="7" customFormat="1" ht="17.100000000000001" customHeight="1">
      <c r="A10" s="13"/>
      <c r="B10" s="14"/>
      <c r="C10" s="14"/>
      <c r="D10" s="13"/>
      <c r="E10" s="12"/>
    </row>
    <row r="11" spans="1:9" s="7" customFormat="1" ht="84" customHeight="1">
      <c r="A11" s="8" t="s">
        <v>3</v>
      </c>
      <c r="B11" s="9" t="s">
        <v>4</v>
      </c>
      <c r="C11" s="307" t="s">
        <v>32</v>
      </c>
      <c r="D11" s="307"/>
      <c r="E11" s="307"/>
      <c r="F11" s="307"/>
      <c r="G11" s="307"/>
      <c r="H11" s="307"/>
      <c r="I11" s="307"/>
    </row>
    <row r="12" spans="1:9" ht="32.25" customHeight="1">
      <c r="A12" s="11"/>
    </row>
    <row r="13" spans="1:9" ht="32.25" customHeight="1">
      <c r="A13" s="10" t="s">
        <v>2</v>
      </c>
      <c r="B13" s="306"/>
      <c r="C13" s="306"/>
      <c r="D13" s="306"/>
      <c r="E13" s="306"/>
      <c r="F13" s="306"/>
      <c r="G13" s="306"/>
      <c r="H13" s="306"/>
      <c r="I13" s="306"/>
    </row>
    <row r="14" spans="1:9" s="7" customFormat="1" ht="69" customHeight="1">
      <c r="A14" s="10" t="s">
        <v>5</v>
      </c>
      <c r="B14" s="307"/>
      <c r="C14" s="307"/>
      <c r="D14" s="307"/>
      <c r="E14" s="307"/>
      <c r="F14" s="307"/>
      <c r="G14" s="307"/>
      <c r="H14" s="307"/>
      <c r="I14" s="307"/>
    </row>
    <row r="15" spans="1:9" s="7" customFormat="1" ht="54" customHeight="1">
      <c r="A15" s="10" t="s">
        <v>6</v>
      </c>
      <c r="B15" s="307" t="s">
        <v>7</v>
      </c>
      <c r="C15" s="307"/>
      <c r="D15" s="307"/>
      <c r="E15" s="307"/>
      <c r="F15" s="307"/>
      <c r="G15" s="307"/>
      <c r="H15" s="307"/>
      <c r="I15" s="307"/>
    </row>
    <row r="16" spans="1:9" s="7" customFormat="1" ht="54" customHeight="1">
      <c r="A16" s="8" t="s">
        <v>8</v>
      </c>
      <c r="B16" s="307"/>
      <c r="C16" s="307"/>
      <c r="D16" s="307"/>
      <c r="E16" s="307"/>
      <c r="F16" s="307"/>
      <c r="G16" s="307"/>
      <c r="H16" s="307"/>
      <c r="I16" s="307"/>
    </row>
    <row r="18" spans="1:9" s="7" customFormat="1" ht="54.75" customHeight="1">
      <c r="A18" s="8" t="s">
        <v>9</v>
      </c>
      <c r="B18" s="305" t="s">
        <v>10</v>
      </c>
      <c r="C18" s="305"/>
      <c r="D18" s="305"/>
      <c r="E18" s="305"/>
      <c r="F18" s="305"/>
      <c r="G18" s="305"/>
      <c r="H18" s="305"/>
      <c r="I18" s="305"/>
    </row>
    <row r="23" spans="1:9" ht="15.75" thickBot="1"/>
    <row r="24" spans="1:9">
      <c r="B24" s="286" t="s">
        <v>11</v>
      </c>
      <c r="C24" s="287" t="s">
        <v>12</v>
      </c>
      <c r="D24" s="287" t="s">
        <v>13</v>
      </c>
      <c r="E24" s="287" t="s">
        <v>14</v>
      </c>
    </row>
    <row r="25" spans="1:9" ht="23.25" customHeight="1" thickBot="1">
      <c r="B25" s="288" t="s">
        <v>15</v>
      </c>
      <c r="C25" s="289" t="s">
        <v>16</v>
      </c>
      <c r="D25" s="289" t="s">
        <v>17</v>
      </c>
      <c r="E25" s="289" t="s">
        <v>18</v>
      </c>
    </row>
    <row r="26" spans="1:9">
      <c r="B26" s="290" t="s">
        <v>19</v>
      </c>
      <c r="C26" s="291" t="s">
        <v>9</v>
      </c>
      <c r="D26" s="291" t="s">
        <v>9</v>
      </c>
      <c r="E26" s="291" t="s">
        <v>9</v>
      </c>
    </row>
    <row r="27" spans="1:9">
      <c r="B27" s="288">
        <v>1</v>
      </c>
      <c r="C27" s="289" t="s">
        <v>20</v>
      </c>
      <c r="D27" s="289" t="s">
        <v>21</v>
      </c>
      <c r="E27" s="289" t="s">
        <v>22</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11CF-68F6-4FD7-B24A-3A40DB0740B0}">
  <dimension ref="B2:J30"/>
  <sheetViews>
    <sheetView workbookViewId="0">
      <selection activeCell="B22" sqref="B22:J30"/>
    </sheetView>
  </sheetViews>
  <sheetFormatPr baseColWidth="10" defaultColWidth="11.42578125" defaultRowHeight="15"/>
  <sheetData>
    <row r="2" spans="2:10" ht="18.75">
      <c r="B2" s="311" t="s">
        <v>23</v>
      </c>
      <c r="C2" s="311"/>
      <c r="D2" s="311"/>
      <c r="E2" s="311"/>
      <c r="F2" s="311"/>
      <c r="G2" s="311"/>
      <c r="H2" s="311"/>
      <c r="I2" s="311"/>
      <c r="J2" s="311"/>
    </row>
    <row r="3" spans="2:10" ht="15.75" thickBot="1"/>
    <row r="4" spans="2:10">
      <c r="B4" s="312" t="s">
        <v>24</v>
      </c>
      <c r="C4" s="313"/>
      <c r="D4" s="313"/>
      <c r="E4" s="313"/>
      <c r="F4" s="313"/>
      <c r="G4" s="313"/>
      <c r="H4" s="313"/>
      <c r="I4" s="313"/>
      <c r="J4" s="314"/>
    </row>
    <row r="5" spans="2:10">
      <c r="B5" s="315"/>
      <c r="C5" s="316"/>
      <c r="D5" s="316"/>
      <c r="E5" s="316"/>
      <c r="F5" s="316"/>
      <c r="G5" s="316"/>
      <c r="H5" s="316"/>
      <c r="I5" s="316"/>
      <c r="J5" s="317"/>
    </row>
    <row r="6" spans="2:10">
      <c r="B6" s="315"/>
      <c r="C6" s="316"/>
      <c r="D6" s="316"/>
      <c r="E6" s="316"/>
      <c r="F6" s="316"/>
      <c r="G6" s="316"/>
      <c r="H6" s="316"/>
      <c r="I6" s="316"/>
      <c r="J6" s="317"/>
    </row>
    <row r="7" spans="2:10" ht="15.75" thickBot="1">
      <c r="B7" s="318"/>
      <c r="C7" s="319"/>
      <c r="D7" s="319"/>
      <c r="E7" s="319"/>
      <c r="F7" s="319"/>
      <c r="G7" s="319"/>
      <c r="H7" s="319"/>
      <c r="I7" s="319"/>
      <c r="J7" s="320"/>
    </row>
    <row r="9" spans="2:10">
      <c r="B9" s="321" t="s">
        <v>25</v>
      </c>
      <c r="C9" s="322"/>
      <c r="D9" s="322"/>
      <c r="E9" s="322"/>
      <c r="F9" s="322"/>
      <c r="G9" s="322"/>
      <c r="H9" s="322"/>
      <c r="I9" s="322"/>
      <c r="J9" s="323"/>
    </row>
    <row r="10" spans="2:10">
      <c r="B10" s="324"/>
      <c r="C10" s="316"/>
      <c r="D10" s="316"/>
      <c r="E10" s="316"/>
      <c r="F10" s="316"/>
      <c r="G10" s="316"/>
      <c r="H10" s="316"/>
      <c r="I10" s="316"/>
      <c r="J10" s="325"/>
    </row>
    <row r="11" spans="2:10">
      <c r="B11" s="324"/>
      <c r="C11" s="316"/>
      <c r="D11" s="316"/>
      <c r="E11" s="316"/>
      <c r="F11" s="316"/>
      <c r="G11" s="316"/>
      <c r="H11" s="316"/>
      <c r="I11" s="316"/>
      <c r="J11" s="325"/>
    </row>
    <row r="12" spans="2:10">
      <c r="B12" s="324"/>
      <c r="C12" s="316"/>
      <c r="D12" s="316"/>
      <c r="E12" s="316"/>
      <c r="F12" s="316"/>
      <c r="G12" s="316"/>
      <c r="H12" s="316"/>
      <c r="I12" s="316"/>
      <c r="J12" s="325"/>
    </row>
    <row r="13" spans="2:10">
      <c r="B13" s="324"/>
      <c r="C13" s="316"/>
      <c r="D13" s="316"/>
      <c r="E13" s="316"/>
      <c r="F13" s="316"/>
      <c r="G13" s="316"/>
      <c r="H13" s="316"/>
      <c r="I13" s="316"/>
      <c r="J13" s="325"/>
    </row>
    <row r="14" spans="2:10">
      <c r="B14" s="324"/>
      <c r="C14" s="316"/>
      <c r="D14" s="316"/>
      <c r="E14" s="316"/>
      <c r="F14" s="316"/>
      <c r="G14" s="316"/>
      <c r="H14" s="316"/>
      <c r="I14" s="316"/>
      <c r="J14" s="325"/>
    </row>
    <row r="15" spans="2:10">
      <c r="B15" s="326"/>
      <c r="C15" s="327"/>
      <c r="D15" s="327"/>
      <c r="E15" s="327"/>
      <c r="F15" s="327"/>
      <c r="G15" s="327"/>
      <c r="H15" s="327"/>
      <c r="I15" s="327"/>
      <c r="J15" s="328"/>
    </row>
    <row r="17" spans="2:10">
      <c r="B17" s="321" t="s">
        <v>26</v>
      </c>
      <c r="C17" s="322"/>
      <c r="D17" s="322"/>
      <c r="E17" s="322"/>
      <c r="F17" s="322"/>
      <c r="G17" s="322"/>
      <c r="H17" s="322"/>
      <c r="I17" s="322"/>
      <c r="J17" s="323"/>
    </row>
    <row r="18" spans="2:10">
      <c r="B18" s="324"/>
      <c r="C18" s="316"/>
      <c r="D18" s="316"/>
      <c r="E18" s="316"/>
      <c r="F18" s="316"/>
      <c r="G18" s="316"/>
      <c r="H18" s="316"/>
      <c r="I18" s="316"/>
      <c r="J18" s="325"/>
    </row>
    <row r="19" spans="2:10">
      <c r="B19" s="324"/>
      <c r="C19" s="316"/>
      <c r="D19" s="316"/>
      <c r="E19" s="316"/>
      <c r="F19" s="316"/>
      <c r="G19" s="316"/>
      <c r="H19" s="316"/>
      <c r="I19" s="316"/>
      <c r="J19" s="325"/>
    </row>
    <row r="20" spans="2:10">
      <c r="B20" s="326"/>
      <c r="C20" s="327"/>
      <c r="D20" s="327"/>
      <c r="E20" s="327"/>
      <c r="F20" s="327"/>
      <c r="G20" s="327"/>
      <c r="H20" s="327"/>
      <c r="I20" s="327"/>
      <c r="J20" s="328"/>
    </row>
    <row r="22" spans="2:10">
      <c r="B22" s="321" t="s">
        <v>27</v>
      </c>
      <c r="C22" s="322"/>
      <c r="D22" s="322"/>
      <c r="E22" s="322"/>
      <c r="F22" s="322"/>
      <c r="G22" s="322"/>
      <c r="H22" s="322"/>
      <c r="I22" s="322"/>
      <c r="J22" s="323"/>
    </row>
    <row r="23" spans="2:10">
      <c r="B23" s="324"/>
      <c r="C23" s="316"/>
      <c r="D23" s="316"/>
      <c r="E23" s="316"/>
      <c r="F23" s="316"/>
      <c r="G23" s="316"/>
      <c r="H23" s="316"/>
      <c r="I23" s="316"/>
      <c r="J23" s="325"/>
    </row>
    <row r="24" spans="2:10">
      <c r="B24" s="324"/>
      <c r="C24" s="316"/>
      <c r="D24" s="316"/>
      <c r="E24" s="316"/>
      <c r="F24" s="316"/>
      <c r="G24" s="316"/>
      <c r="H24" s="316"/>
      <c r="I24" s="316"/>
      <c r="J24" s="325"/>
    </row>
    <row r="25" spans="2:10">
      <c r="B25" s="324"/>
      <c r="C25" s="316"/>
      <c r="D25" s="316"/>
      <c r="E25" s="316"/>
      <c r="F25" s="316"/>
      <c r="G25" s="316"/>
      <c r="H25" s="316"/>
      <c r="I25" s="316"/>
      <c r="J25" s="325"/>
    </row>
    <row r="26" spans="2:10">
      <c r="B26" s="324"/>
      <c r="C26" s="316"/>
      <c r="D26" s="316"/>
      <c r="E26" s="316"/>
      <c r="F26" s="316"/>
      <c r="G26" s="316"/>
      <c r="H26" s="316"/>
      <c r="I26" s="316"/>
      <c r="J26" s="325"/>
    </row>
    <row r="27" spans="2:10">
      <c r="B27" s="324"/>
      <c r="C27" s="316"/>
      <c r="D27" s="316"/>
      <c r="E27" s="316"/>
      <c r="F27" s="316"/>
      <c r="G27" s="316"/>
      <c r="H27" s="316"/>
      <c r="I27" s="316"/>
      <c r="J27" s="325"/>
    </row>
    <row r="28" spans="2:10">
      <c r="B28" s="324"/>
      <c r="C28" s="316"/>
      <c r="D28" s="316"/>
      <c r="E28" s="316"/>
      <c r="F28" s="316"/>
      <c r="G28" s="316"/>
      <c r="H28" s="316"/>
      <c r="I28" s="316"/>
      <c r="J28" s="325"/>
    </row>
    <row r="29" spans="2:10">
      <c r="B29" s="324"/>
      <c r="C29" s="316"/>
      <c r="D29" s="316"/>
      <c r="E29" s="316"/>
      <c r="F29" s="316"/>
      <c r="G29" s="316"/>
      <c r="H29" s="316"/>
      <c r="I29" s="316"/>
      <c r="J29" s="325"/>
    </row>
    <row r="30" spans="2:10">
      <c r="B30" s="326"/>
      <c r="C30" s="327"/>
      <c r="D30" s="327"/>
      <c r="E30" s="327"/>
      <c r="F30" s="327"/>
      <c r="G30" s="327"/>
      <c r="H30" s="327"/>
      <c r="I30" s="327"/>
      <c r="J30" s="32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4"/>
  <sheetViews>
    <sheetView showGridLines="0" topLeftCell="A76" zoomScale="80" zoomScaleNormal="80" workbookViewId="0">
      <selection activeCell="A11" sqref="A11:E84"/>
    </sheetView>
  </sheetViews>
  <sheetFormatPr baseColWidth="10" defaultColWidth="10.42578125" defaultRowHeight="14.25"/>
  <cols>
    <col min="1" max="1" width="53.28515625" style="256" customWidth="1"/>
    <col min="2" max="2" width="15.42578125" style="257" customWidth="1"/>
    <col min="3" max="3" width="72.140625" style="227" customWidth="1"/>
    <col min="4" max="4" width="24.140625" style="257" customWidth="1"/>
    <col min="5" max="5" width="55.85546875" style="227" customWidth="1"/>
    <col min="6" max="6" width="4.7109375" style="227" customWidth="1"/>
    <col min="7" max="16384" width="10.42578125" style="227"/>
  </cols>
  <sheetData>
    <row r="1" spans="1:8" ht="109.5" customHeight="1">
      <c r="A1" s="225"/>
      <c r="B1" s="335" t="s">
        <v>28</v>
      </c>
      <c r="C1" s="335"/>
      <c r="D1" s="335"/>
      <c r="E1" s="225"/>
      <c r="F1" s="226"/>
      <c r="G1" s="226"/>
      <c r="H1" s="226"/>
    </row>
    <row r="2" spans="1:8" ht="54.75" customHeight="1">
      <c r="A2" s="228" t="s">
        <v>29</v>
      </c>
      <c r="B2" s="336" t="s">
        <v>30</v>
      </c>
      <c r="C2" s="337"/>
      <c r="D2" s="229" t="s">
        <v>31</v>
      </c>
      <c r="E2" s="230" t="s">
        <v>32</v>
      </c>
    </row>
    <row r="3" spans="1:8" ht="16.7" customHeight="1">
      <c r="A3" s="231"/>
      <c r="B3" s="232"/>
      <c r="C3" s="232"/>
      <c r="D3" s="233"/>
      <c r="E3" s="232"/>
    </row>
    <row r="4" spans="1:8" ht="54.75" customHeight="1">
      <c r="A4" s="228" t="s">
        <v>33</v>
      </c>
      <c r="B4" s="338" t="s">
        <v>537</v>
      </c>
      <c r="C4" s="339"/>
      <c r="D4" s="339"/>
      <c r="E4" s="339"/>
    </row>
    <row r="5" spans="1:8" ht="13.35" customHeight="1">
      <c r="A5" s="234"/>
      <c r="B5" s="235"/>
      <c r="D5" s="233"/>
      <c r="E5" s="233"/>
    </row>
    <row r="6" spans="1:8" ht="21" customHeight="1">
      <c r="A6" s="340" t="s">
        <v>34</v>
      </c>
      <c r="B6" s="341" t="s">
        <v>35</v>
      </c>
      <c r="C6" s="341"/>
      <c r="D6" s="341" t="s">
        <v>36</v>
      </c>
      <c r="E6" s="341"/>
    </row>
    <row r="7" spans="1:8" ht="115.5" customHeight="1">
      <c r="A7" s="340"/>
      <c r="B7" s="342" t="s">
        <v>37</v>
      </c>
      <c r="C7" s="343"/>
      <c r="D7" s="344" t="s">
        <v>539</v>
      </c>
      <c r="E7" s="344"/>
    </row>
    <row r="8" spans="1:8" ht="21" customHeight="1">
      <c r="A8" s="234"/>
      <c r="B8" s="235"/>
      <c r="D8" s="233"/>
      <c r="E8" s="233"/>
    </row>
    <row r="9" spans="1:8" ht="20.100000000000001" customHeight="1">
      <c r="A9" s="333" t="s">
        <v>39</v>
      </c>
      <c r="B9" s="333"/>
      <c r="C9" s="333"/>
      <c r="D9" s="333"/>
      <c r="E9" s="333"/>
    </row>
    <row r="10" spans="1:8" ht="20.100000000000001" customHeight="1">
      <c r="A10" s="236" t="s">
        <v>40</v>
      </c>
      <c r="B10" s="236" t="s">
        <v>41</v>
      </c>
      <c r="C10" s="236" t="s">
        <v>42</v>
      </c>
      <c r="D10" s="236" t="s">
        <v>43</v>
      </c>
      <c r="E10" s="236" t="s">
        <v>44</v>
      </c>
    </row>
    <row r="11" spans="1:8" s="240" customFormat="1" ht="118.5" customHeight="1">
      <c r="A11" s="334" t="s">
        <v>45</v>
      </c>
      <c r="B11" s="237">
        <v>1</v>
      </c>
      <c r="C11" s="238" t="s">
        <v>46</v>
      </c>
      <c r="D11" s="239">
        <v>1</v>
      </c>
      <c r="E11" s="238" t="s">
        <v>540</v>
      </c>
    </row>
    <row r="12" spans="1:8" s="240" customFormat="1" ht="113.25" customHeight="1">
      <c r="A12" s="334"/>
      <c r="B12" s="237">
        <v>2</v>
      </c>
      <c r="C12" s="238" t="s">
        <v>47</v>
      </c>
      <c r="D12" s="239"/>
      <c r="E12" s="238"/>
    </row>
    <row r="13" spans="1:8" ht="80.099999999999994" customHeight="1">
      <c r="A13" s="345" t="s">
        <v>48</v>
      </c>
      <c r="B13" s="241">
        <v>3</v>
      </c>
      <c r="C13" s="242" t="s">
        <v>49</v>
      </c>
      <c r="D13" s="241">
        <v>2</v>
      </c>
      <c r="E13" s="242" t="s">
        <v>50</v>
      </c>
    </row>
    <row r="14" spans="1:8" ht="80.099999999999994" customHeight="1">
      <c r="A14" s="345"/>
      <c r="B14" s="241">
        <v>4</v>
      </c>
      <c r="C14" s="242" t="s">
        <v>51</v>
      </c>
      <c r="D14" s="241"/>
      <c r="E14" s="242"/>
    </row>
    <row r="15" spans="1:8" ht="80.099999999999994" customHeight="1">
      <c r="A15" s="345"/>
      <c r="B15" s="241">
        <v>5</v>
      </c>
      <c r="C15" s="242" t="s">
        <v>52</v>
      </c>
      <c r="D15" s="241"/>
      <c r="E15" s="242"/>
    </row>
    <row r="16" spans="1:8" ht="80.099999999999994" customHeight="1">
      <c r="A16" s="346" t="s">
        <v>53</v>
      </c>
      <c r="B16" s="241">
        <v>6</v>
      </c>
      <c r="C16" s="242" t="s">
        <v>54</v>
      </c>
      <c r="D16" s="241">
        <v>3</v>
      </c>
      <c r="E16" s="238" t="s">
        <v>55</v>
      </c>
    </row>
    <row r="17" spans="1:10" ht="80.099999999999994" customHeight="1">
      <c r="A17" s="346"/>
      <c r="B17" s="241">
        <v>7</v>
      </c>
      <c r="C17" s="242" t="s">
        <v>56</v>
      </c>
      <c r="D17" s="241">
        <v>4</v>
      </c>
      <c r="E17" s="238" t="s">
        <v>57</v>
      </c>
    </row>
    <row r="18" spans="1:10" ht="80.099999999999994" customHeight="1">
      <c r="A18" s="346"/>
      <c r="B18" s="241">
        <v>8</v>
      </c>
      <c r="C18" s="242" t="s">
        <v>58</v>
      </c>
      <c r="D18" s="241"/>
      <c r="E18" s="243"/>
    </row>
    <row r="19" spans="1:10" ht="80.099999999999994" customHeight="1">
      <c r="A19" s="346"/>
      <c r="B19" s="241">
        <v>9</v>
      </c>
      <c r="C19" s="242" t="s">
        <v>59</v>
      </c>
      <c r="D19" s="241"/>
      <c r="E19" s="242"/>
    </row>
    <row r="20" spans="1:10" ht="80.099999999999994" customHeight="1">
      <c r="A20" s="346"/>
      <c r="B20" s="241">
        <v>10</v>
      </c>
      <c r="C20" s="242" t="s">
        <v>60</v>
      </c>
      <c r="D20" s="241"/>
      <c r="E20" s="238"/>
      <c r="J20" s="244"/>
    </row>
    <row r="21" spans="1:10" ht="80.099999999999994" customHeight="1">
      <c r="A21" s="346"/>
      <c r="B21" s="241">
        <v>11</v>
      </c>
      <c r="C21" s="242" t="s">
        <v>61</v>
      </c>
      <c r="D21" s="241"/>
      <c r="E21" s="242"/>
      <c r="J21" s="244"/>
    </row>
    <row r="22" spans="1:10" ht="80.099999999999994" customHeight="1">
      <c r="A22" s="346"/>
      <c r="B22" s="241">
        <v>12</v>
      </c>
      <c r="C22" s="242" t="s">
        <v>62</v>
      </c>
      <c r="D22" s="241"/>
      <c r="E22" s="242"/>
      <c r="J22" s="244"/>
    </row>
    <row r="23" spans="1:10" ht="80.099999999999994" customHeight="1">
      <c r="A23" s="346" t="s">
        <v>63</v>
      </c>
      <c r="B23" s="241">
        <v>13</v>
      </c>
      <c r="C23" s="238" t="s">
        <v>64</v>
      </c>
      <c r="D23" s="237">
        <v>5</v>
      </c>
      <c r="E23" s="238" t="s">
        <v>65</v>
      </c>
    </row>
    <row r="24" spans="1:10" ht="80.099999999999994" customHeight="1">
      <c r="A24" s="346"/>
      <c r="B24" s="241">
        <v>14</v>
      </c>
      <c r="C24" s="238" t="s">
        <v>66</v>
      </c>
      <c r="D24" s="237">
        <v>6</v>
      </c>
      <c r="E24" s="238" t="s">
        <v>67</v>
      </c>
    </row>
    <row r="25" spans="1:10" ht="80.099999999999994" customHeight="1">
      <c r="A25" s="346"/>
      <c r="B25" s="241">
        <v>15</v>
      </c>
      <c r="C25" s="238" t="s">
        <v>68</v>
      </c>
      <c r="D25" s="237">
        <v>7</v>
      </c>
      <c r="E25" s="238" t="s">
        <v>69</v>
      </c>
    </row>
    <row r="26" spans="1:10" ht="80.099999999999994" customHeight="1">
      <c r="A26" s="346"/>
      <c r="B26" s="241">
        <v>16</v>
      </c>
      <c r="C26" s="238" t="s">
        <v>70</v>
      </c>
      <c r="D26" s="237"/>
      <c r="E26" s="238"/>
    </row>
    <row r="27" spans="1:10" ht="174.6" customHeight="1">
      <c r="A27" s="245" t="s">
        <v>71</v>
      </c>
      <c r="B27" s="241">
        <v>17</v>
      </c>
      <c r="C27" s="238" t="s">
        <v>72</v>
      </c>
      <c r="D27" s="237">
        <v>8</v>
      </c>
      <c r="E27" s="238" t="s">
        <v>73</v>
      </c>
    </row>
    <row r="28" spans="1:10" ht="48.75" customHeight="1">
      <c r="A28" s="346" t="s">
        <v>74</v>
      </c>
      <c r="B28" s="241">
        <v>18</v>
      </c>
      <c r="C28" s="246" t="s">
        <v>75</v>
      </c>
      <c r="D28" s="241"/>
      <c r="E28" s="242"/>
    </row>
    <row r="29" spans="1:10" ht="87" customHeight="1">
      <c r="A29" s="346"/>
      <c r="B29" s="241">
        <v>19</v>
      </c>
      <c r="C29" s="246" t="s">
        <v>76</v>
      </c>
      <c r="D29" s="241"/>
      <c r="E29" s="242"/>
    </row>
    <row r="30" spans="1:10" ht="20.100000000000001" customHeight="1">
      <c r="A30" s="333" t="s">
        <v>77</v>
      </c>
      <c r="B30" s="333"/>
      <c r="C30" s="333"/>
      <c r="D30" s="333"/>
      <c r="E30" s="333"/>
    </row>
    <row r="31" spans="1:10" ht="20.100000000000001" customHeight="1">
      <c r="A31" s="236" t="s">
        <v>40</v>
      </c>
      <c r="B31" s="236" t="s">
        <v>41</v>
      </c>
      <c r="C31" s="236" t="s">
        <v>78</v>
      </c>
      <c r="D31" s="236" t="s">
        <v>43</v>
      </c>
      <c r="E31" s="236" t="s">
        <v>79</v>
      </c>
    </row>
    <row r="32" spans="1:10" ht="98.45" customHeight="1">
      <c r="A32" s="346" t="s">
        <v>80</v>
      </c>
      <c r="B32" s="237">
        <v>1</v>
      </c>
      <c r="C32" s="238" t="s">
        <v>81</v>
      </c>
      <c r="D32" s="237">
        <v>1</v>
      </c>
      <c r="E32" s="238" t="s">
        <v>82</v>
      </c>
    </row>
    <row r="33" spans="1:5" ht="81" customHeight="1">
      <c r="A33" s="346"/>
      <c r="B33" s="237">
        <v>2</v>
      </c>
      <c r="C33" s="238" t="s">
        <v>83</v>
      </c>
      <c r="D33" s="237">
        <v>2</v>
      </c>
      <c r="E33" s="238" t="s">
        <v>84</v>
      </c>
    </row>
    <row r="34" spans="1:5" ht="92.1" customHeight="1">
      <c r="A34" s="346"/>
      <c r="B34" s="237"/>
      <c r="C34" s="238"/>
      <c r="D34" s="237">
        <v>3</v>
      </c>
      <c r="E34" s="238" t="s">
        <v>85</v>
      </c>
    </row>
    <row r="35" spans="1:5" ht="68.25" customHeight="1">
      <c r="A35" s="346"/>
      <c r="B35" s="237"/>
      <c r="C35" s="238"/>
      <c r="D35" s="237">
        <v>4</v>
      </c>
      <c r="E35" s="238" t="s">
        <v>86</v>
      </c>
    </row>
    <row r="36" spans="1:5" ht="68.25" customHeight="1">
      <c r="A36" s="346"/>
      <c r="B36" s="237"/>
      <c r="C36" s="240"/>
      <c r="D36" s="237">
        <v>5</v>
      </c>
      <c r="E36" s="238" t="s">
        <v>87</v>
      </c>
    </row>
    <row r="37" spans="1:5" ht="41.45" customHeight="1">
      <c r="A37" s="346"/>
      <c r="B37" s="237"/>
      <c r="C37" s="246"/>
      <c r="D37" s="237">
        <v>6</v>
      </c>
      <c r="E37" s="238" t="s">
        <v>88</v>
      </c>
    </row>
    <row r="38" spans="1:5" ht="49.5" customHeight="1">
      <c r="A38" s="346"/>
      <c r="B38" s="237"/>
      <c r="C38" s="246"/>
      <c r="D38" s="237">
        <v>7</v>
      </c>
      <c r="E38" s="246" t="s">
        <v>89</v>
      </c>
    </row>
    <row r="39" spans="1:5" ht="49.5" customHeight="1">
      <c r="A39" s="346" t="s">
        <v>90</v>
      </c>
      <c r="B39" s="237">
        <v>3</v>
      </c>
      <c r="C39" s="246" t="s">
        <v>91</v>
      </c>
      <c r="D39" s="237">
        <v>8</v>
      </c>
      <c r="E39" s="246" t="s">
        <v>92</v>
      </c>
    </row>
    <row r="40" spans="1:5" ht="49.5" customHeight="1">
      <c r="A40" s="346"/>
      <c r="B40" s="237"/>
      <c r="C40" s="246"/>
      <c r="D40" s="237">
        <v>9</v>
      </c>
      <c r="E40" s="246" t="s">
        <v>93</v>
      </c>
    </row>
    <row r="41" spans="1:5" s="247" customFormat="1" ht="68.25" customHeight="1">
      <c r="A41" s="346"/>
      <c r="B41" s="237"/>
      <c r="C41" s="246"/>
      <c r="D41" s="237">
        <v>10</v>
      </c>
      <c r="E41" s="246" t="s">
        <v>94</v>
      </c>
    </row>
    <row r="42" spans="1:5" s="247" customFormat="1" ht="78.75" customHeight="1">
      <c r="A42" s="346"/>
      <c r="B42" s="237"/>
      <c r="C42" s="248"/>
      <c r="D42" s="237">
        <v>11</v>
      </c>
      <c r="E42" s="246" t="s">
        <v>95</v>
      </c>
    </row>
    <row r="43" spans="1:5" s="247" customFormat="1" ht="42.75">
      <c r="A43" s="346" t="s">
        <v>96</v>
      </c>
      <c r="B43" s="237">
        <v>4</v>
      </c>
      <c r="C43" s="238" t="s">
        <v>97</v>
      </c>
      <c r="D43" s="237">
        <v>12</v>
      </c>
      <c r="E43" s="249" t="s">
        <v>98</v>
      </c>
    </row>
    <row r="44" spans="1:5" s="247" customFormat="1" ht="55.5" customHeight="1">
      <c r="A44" s="346"/>
      <c r="B44" s="237">
        <v>5</v>
      </c>
      <c r="C44" s="238" t="s">
        <v>99</v>
      </c>
      <c r="D44" s="237"/>
      <c r="E44" s="238"/>
    </row>
    <row r="45" spans="1:5" s="247" customFormat="1" ht="42.75">
      <c r="A45" s="346"/>
      <c r="B45" s="237">
        <v>6</v>
      </c>
      <c r="C45" s="238" t="s">
        <v>100</v>
      </c>
      <c r="D45" s="237">
        <v>13</v>
      </c>
      <c r="E45" s="238" t="s">
        <v>101</v>
      </c>
    </row>
    <row r="46" spans="1:5" s="247" customFormat="1" ht="61.5" customHeight="1">
      <c r="A46" s="346"/>
      <c r="B46" s="237">
        <v>7</v>
      </c>
      <c r="C46" s="238" t="s">
        <v>102</v>
      </c>
      <c r="D46" s="237">
        <v>14</v>
      </c>
      <c r="E46" s="238" t="s">
        <v>103</v>
      </c>
    </row>
    <row r="47" spans="1:5" ht="71.25" customHeight="1">
      <c r="A47" s="346"/>
      <c r="B47" s="237">
        <v>8</v>
      </c>
      <c r="C47" s="249" t="s">
        <v>104</v>
      </c>
      <c r="D47" s="237">
        <v>15</v>
      </c>
      <c r="E47" s="238" t="s">
        <v>105</v>
      </c>
    </row>
    <row r="48" spans="1:5" ht="105" customHeight="1">
      <c r="A48" s="346"/>
      <c r="B48" s="237">
        <v>9</v>
      </c>
      <c r="C48" s="238" t="s">
        <v>106</v>
      </c>
      <c r="D48" s="237">
        <v>16</v>
      </c>
      <c r="E48" s="238" t="s">
        <v>107</v>
      </c>
    </row>
    <row r="49" spans="1:5" ht="75.599999999999994" customHeight="1">
      <c r="A49" s="346" t="s">
        <v>108</v>
      </c>
      <c r="B49" s="237">
        <v>10</v>
      </c>
      <c r="C49" s="238" t="s">
        <v>109</v>
      </c>
      <c r="D49" s="237">
        <v>17</v>
      </c>
      <c r="E49" s="238" t="s">
        <v>110</v>
      </c>
    </row>
    <row r="50" spans="1:5" ht="62.45" customHeight="1">
      <c r="A50" s="346"/>
      <c r="B50" s="237">
        <v>11</v>
      </c>
      <c r="C50" s="238" t="s">
        <v>111</v>
      </c>
      <c r="D50" s="239">
        <v>18</v>
      </c>
      <c r="E50" s="238" t="s">
        <v>112</v>
      </c>
    </row>
    <row r="51" spans="1:5" ht="28.5">
      <c r="A51" s="346"/>
      <c r="B51" s="237">
        <v>12</v>
      </c>
      <c r="C51" s="238" t="s">
        <v>113</v>
      </c>
      <c r="D51" s="239">
        <v>19</v>
      </c>
      <c r="E51" s="238" t="s">
        <v>114</v>
      </c>
    </row>
    <row r="52" spans="1:5" ht="57">
      <c r="A52" s="346" t="s">
        <v>115</v>
      </c>
      <c r="B52" s="237">
        <v>13</v>
      </c>
      <c r="C52" s="238" t="s">
        <v>116</v>
      </c>
      <c r="D52" s="239">
        <v>20</v>
      </c>
      <c r="E52" s="249" t="s">
        <v>117</v>
      </c>
    </row>
    <row r="53" spans="1:5" ht="28.5">
      <c r="A53" s="346"/>
      <c r="B53" s="237">
        <v>14</v>
      </c>
      <c r="C53" s="238" t="s">
        <v>118</v>
      </c>
      <c r="D53" s="239">
        <v>21</v>
      </c>
      <c r="E53" s="249" t="s">
        <v>119</v>
      </c>
    </row>
    <row r="54" spans="1:5" ht="71.25">
      <c r="A54" s="346"/>
      <c r="B54" s="237">
        <v>15</v>
      </c>
      <c r="C54" s="238" t="s">
        <v>120</v>
      </c>
      <c r="D54" s="239"/>
      <c r="E54" s="249"/>
    </row>
    <row r="55" spans="1:5" ht="28.5">
      <c r="A55" s="346"/>
      <c r="B55" s="237">
        <v>16</v>
      </c>
      <c r="C55" s="238" t="s">
        <v>121</v>
      </c>
      <c r="D55" s="239"/>
      <c r="E55" s="249"/>
    </row>
    <row r="56" spans="1:5">
      <c r="A56" s="346"/>
      <c r="B56" s="237">
        <v>17</v>
      </c>
      <c r="C56" s="238" t="s">
        <v>122</v>
      </c>
      <c r="D56" s="239"/>
      <c r="E56" s="249"/>
    </row>
    <row r="57" spans="1:5" ht="28.5">
      <c r="A57" s="346"/>
      <c r="B57" s="237">
        <v>18</v>
      </c>
      <c r="C57" s="238" t="s">
        <v>123</v>
      </c>
      <c r="D57" s="239"/>
      <c r="E57" s="249"/>
    </row>
    <row r="58" spans="1:5">
      <c r="A58" s="346"/>
      <c r="B58" s="237">
        <v>19</v>
      </c>
      <c r="C58" s="238" t="s">
        <v>124</v>
      </c>
      <c r="D58" s="239"/>
      <c r="E58" s="249"/>
    </row>
    <row r="59" spans="1:5" ht="28.5">
      <c r="A59" s="346"/>
      <c r="B59" s="237">
        <v>20</v>
      </c>
      <c r="C59" s="238" t="s">
        <v>125</v>
      </c>
      <c r="D59" s="239"/>
      <c r="E59" s="249"/>
    </row>
    <row r="60" spans="1:5" ht="28.5">
      <c r="A60" s="346"/>
      <c r="B60" s="237">
        <v>21</v>
      </c>
      <c r="C60" s="238" t="s">
        <v>126</v>
      </c>
      <c r="D60" s="239"/>
      <c r="E60" s="249"/>
    </row>
    <row r="61" spans="1:5">
      <c r="A61" s="346"/>
      <c r="B61" s="237">
        <v>22</v>
      </c>
      <c r="C61" s="238" t="s">
        <v>127</v>
      </c>
      <c r="D61" s="239"/>
      <c r="E61" s="250"/>
    </row>
    <row r="62" spans="1:5" ht="57">
      <c r="A62" s="346" t="s">
        <v>128</v>
      </c>
      <c r="B62" s="237">
        <v>23</v>
      </c>
      <c r="C62" s="238" t="s">
        <v>129</v>
      </c>
      <c r="D62" s="239">
        <v>22</v>
      </c>
      <c r="E62" s="249" t="s">
        <v>130</v>
      </c>
    </row>
    <row r="63" spans="1:5" ht="42.75">
      <c r="A63" s="346"/>
      <c r="B63" s="237">
        <v>24</v>
      </c>
      <c r="C63" s="238" t="s">
        <v>131</v>
      </c>
      <c r="D63" s="239">
        <v>23</v>
      </c>
      <c r="E63" s="238" t="s">
        <v>132</v>
      </c>
    </row>
    <row r="64" spans="1:5">
      <c r="A64" s="346"/>
      <c r="B64" s="237">
        <v>25</v>
      </c>
      <c r="C64" s="238" t="s">
        <v>133</v>
      </c>
      <c r="D64" s="239"/>
      <c r="E64" s="249"/>
    </row>
    <row r="65" spans="1:10" ht="42.75">
      <c r="A65" s="347" t="s">
        <v>134</v>
      </c>
      <c r="B65" s="237">
        <v>26</v>
      </c>
      <c r="C65" s="238" t="s">
        <v>135</v>
      </c>
      <c r="D65" s="239">
        <v>24</v>
      </c>
      <c r="E65" s="249" t="s">
        <v>136</v>
      </c>
    </row>
    <row r="66" spans="1:10" ht="45" customHeight="1">
      <c r="A66" s="348"/>
      <c r="B66" s="237"/>
      <c r="C66" s="238"/>
      <c r="D66" s="239"/>
      <c r="E66" s="239"/>
    </row>
    <row r="67" spans="1:10" ht="77.099999999999994" customHeight="1">
      <c r="A67" s="346" t="s">
        <v>137</v>
      </c>
      <c r="B67" s="237">
        <v>27</v>
      </c>
      <c r="C67" s="238" t="s">
        <v>138</v>
      </c>
      <c r="D67" s="239">
        <v>25</v>
      </c>
      <c r="E67" s="238" t="s">
        <v>139</v>
      </c>
    </row>
    <row r="68" spans="1:10" ht="15.95" customHeight="1">
      <c r="A68" s="346"/>
      <c r="B68" s="237"/>
      <c r="C68" s="238"/>
      <c r="D68" s="239">
        <v>26</v>
      </c>
      <c r="E68" s="238" t="s">
        <v>140</v>
      </c>
    </row>
    <row r="69" spans="1:10" ht="50.1" customHeight="1">
      <c r="A69" s="346" t="s">
        <v>141</v>
      </c>
      <c r="B69" s="237">
        <v>28</v>
      </c>
      <c r="C69" s="249" t="s">
        <v>142</v>
      </c>
      <c r="D69" s="239">
        <v>27</v>
      </c>
      <c r="E69" s="249" t="s">
        <v>143</v>
      </c>
    </row>
    <row r="70" spans="1:10" ht="50.1" customHeight="1">
      <c r="A70" s="346"/>
      <c r="B70" s="237">
        <v>29</v>
      </c>
      <c r="C70" s="249" t="s">
        <v>144</v>
      </c>
      <c r="D70" s="239">
        <v>28</v>
      </c>
      <c r="E70" s="249" t="s">
        <v>145</v>
      </c>
    </row>
    <row r="71" spans="1:10" ht="50.1" customHeight="1">
      <c r="A71" s="346"/>
      <c r="B71" s="237"/>
      <c r="C71" s="240"/>
      <c r="D71" s="239">
        <v>29</v>
      </c>
      <c r="E71" s="249" t="s">
        <v>146</v>
      </c>
    </row>
    <row r="72" spans="1:10" ht="50.1" customHeight="1">
      <c r="A72" s="346"/>
      <c r="B72" s="237"/>
      <c r="C72" s="251"/>
      <c r="D72" s="239">
        <v>30</v>
      </c>
      <c r="E72" s="249" t="s">
        <v>147</v>
      </c>
    </row>
    <row r="73" spans="1:10" ht="50.1" customHeight="1">
      <c r="A73" s="346"/>
      <c r="B73" s="237"/>
      <c r="C73" s="249"/>
      <c r="D73" s="239">
        <v>31</v>
      </c>
      <c r="E73" s="249" t="s">
        <v>148</v>
      </c>
    </row>
    <row r="74" spans="1:10" ht="50.1" customHeight="1">
      <c r="A74" s="346"/>
      <c r="B74" s="237"/>
      <c r="C74" s="249"/>
      <c r="D74" s="239">
        <v>32</v>
      </c>
      <c r="E74" s="249" t="s">
        <v>149</v>
      </c>
    </row>
    <row r="75" spans="1:10" ht="50.1" customHeight="1">
      <c r="A75" s="346"/>
      <c r="B75" s="237"/>
      <c r="C75" s="249"/>
      <c r="D75" s="239">
        <v>33</v>
      </c>
      <c r="E75" s="251" t="s">
        <v>150</v>
      </c>
    </row>
    <row r="76" spans="1:10" ht="39.950000000000003" customHeight="1">
      <c r="A76" s="346"/>
      <c r="B76" s="237"/>
      <c r="C76" s="239"/>
      <c r="D76" s="239">
        <v>34</v>
      </c>
      <c r="E76" s="249" t="s">
        <v>151</v>
      </c>
    </row>
    <row r="77" spans="1:10" ht="39.950000000000003" customHeight="1">
      <c r="A77" s="347" t="s">
        <v>152</v>
      </c>
      <c r="B77" s="237">
        <v>30</v>
      </c>
      <c r="C77" s="238" t="s">
        <v>153</v>
      </c>
      <c r="D77" s="239">
        <v>35</v>
      </c>
      <c r="E77" s="238" t="s">
        <v>154</v>
      </c>
    </row>
    <row r="78" spans="1:10" ht="72" customHeight="1">
      <c r="A78" s="349"/>
      <c r="B78" s="237">
        <v>31</v>
      </c>
      <c r="C78" s="238" t="s">
        <v>155</v>
      </c>
      <c r="D78" s="239">
        <v>36</v>
      </c>
      <c r="E78" s="238" t="s">
        <v>156</v>
      </c>
    </row>
    <row r="79" spans="1:10" ht="72" customHeight="1">
      <c r="A79" s="349"/>
      <c r="B79" s="237">
        <v>32</v>
      </c>
      <c r="C79" s="238" t="s">
        <v>157</v>
      </c>
      <c r="D79" s="252">
        <v>37</v>
      </c>
      <c r="E79" s="238" t="s">
        <v>158</v>
      </c>
    </row>
    <row r="80" spans="1:10" ht="72" customHeight="1">
      <c r="A80" s="349"/>
      <c r="B80" s="237">
        <v>33</v>
      </c>
      <c r="C80" s="238" t="s">
        <v>159</v>
      </c>
      <c r="D80" s="252">
        <v>38</v>
      </c>
      <c r="E80" s="238" t="s">
        <v>160</v>
      </c>
      <c r="J80" s="227" t="s">
        <v>38</v>
      </c>
    </row>
    <row r="81" spans="1:5" ht="72" customHeight="1">
      <c r="A81" s="349"/>
      <c r="B81" s="253">
        <v>34</v>
      </c>
      <c r="C81" s="254" t="s">
        <v>161</v>
      </c>
      <c r="D81" s="255">
        <v>39</v>
      </c>
      <c r="E81" s="254" t="s">
        <v>162</v>
      </c>
    </row>
    <row r="82" spans="1:5" ht="72" customHeight="1">
      <c r="B82" s="297"/>
      <c r="C82" s="298"/>
      <c r="D82" s="297"/>
    </row>
    <row r="83" spans="1:5" ht="57">
      <c r="A83" s="299" t="s">
        <v>541</v>
      </c>
      <c r="B83" s="329" t="s">
        <v>542</v>
      </c>
      <c r="C83" s="330"/>
      <c r="D83" s="300" t="s">
        <v>543</v>
      </c>
      <c r="E83" s="301" t="s">
        <v>544</v>
      </c>
    </row>
    <row r="84" spans="1:5" ht="28.5">
      <c r="A84" s="302" t="s">
        <v>545</v>
      </c>
      <c r="B84" s="331" t="s">
        <v>546</v>
      </c>
      <c r="C84" s="332"/>
      <c r="D84" s="303" t="s">
        <v>547</v>
      </c>
      <c r="E84" s="304" t="s">
        <v>548</v>
      </c>
    </row>
  </sheetData>
  <mergeCells count="27">
    <mergeCell ref="A77:A81"/>
    <mergeCell ref="A52:A61"/>
    <mergeCell ref="A62:A64"/>
    <mergeCell ref="A65:A66"/>
    <mergeCell ref="A67:A68"/>
    <mergeCell ref="A69:A76"/>
    <mergeCell ref="A30:E30"/>
    <mergeCell ref="A32:A38"/>
    <mergeCell ref="A39:A42"/>
    <mergeCell ref="A43:A48"/>
    <mergeCell ref="A49:A51"/>
    <mergeCell ref="B83:C83"/>
    <mergeCell ref="B84:C84"/>
    <mergeCell ref="A9:E9"/>
    <mergeCell ref="A11:A12"/>
    <mergeCell ref="B1:D1"/>
    <mergeCell ref="B2:C2"/>
    <mergeCell ref="B4:E4"/>
    <mergeCell ref="A6:A7"/>
    <mergeCell ref="B6:C6"/>
    <mergeCell ref="D6:E6"/>
    <mergeCell ref="B7:C7"/>
    <mergeCell ref="D7:E7"/>
    <mergeCell ref="A13:A15"/>
    <mergeCell ref="A16:A22"/>
    <mergeCell ref="A23:A26"/>
    <mergeCell ref="A28:A29"/>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zoomScale="90" zoomScaleNormal="90" workbookViewId="0">
      <selection activeCell="A11" sqref="A11"/>
    </sheetView>
  </sheetViews>
  <sheetFormatPr baseColWidth="10" defaultColWidth="10.42578125" defaultRowHeight="114.75" customHeight="1"/>
  <cols>
    <col min="1" max="1" width="60.85546875" style="273" customWidth="1"/>
    <col min="2" max="2" width="15.85546875" style="274" customWidth="1"/>
    <col min="3" max="5" width="15.85546875" style="275" customWidth="1"/>
    <col min="6" max="6" width="40.85546875" style="273" customWidth="1"/>
    <col min="7" max="7" width="2.7109375" style="259" customWidth="1"/>
    <col min="8" max="16384" width="10.42578125" style="259"/>
  </cols>
  <sheetData>
    <row r="1" spans="1:6" ht="88.5" customHeight="1">
      <c r="A1" s="258"/>
      <c r="B1" s="351" t="s">
        <v>163</v>
      </c>
      <c r="C1" s="351"/>
      <c r="D1" s="351"/>
      <c r="E1" s="351"/>
      <c r="F1" s="258"/>
    </row>
    <row r="2" spans="1:6" ht="15">
      <c r="A2" s="350" t="s">
        <v>164</v>
      </c>
      <c r="B2" s="350"/>
      <c r="C2" s="350"/>
      <c r="D2" s="350"/>
      <c r="E2" s="350"/>
      <c r="F2" s="350"/>
    </row>
    <row r="3" spans="1:6" ht="15">
      <c r="A3" s="352" t="s">
        <v>165</v>
      </c>
      <c r="B3" s="353" t="s">
        <v>166</v>
      </c>
      <c r="C3" s="353"/>
      <c r="D3" s="353"/>
      <c r="E3" s="353"/>
      <c r="F3" s="260" t="s">
        <v>167</v>
      </c>
    </row>
    <row r="4" spans="1:6" ht="28.5" customHeight="1">
      <c r="A4" s="352"/>
      <c r="B4" s="261" t="s">
        <v>168</v>
      </c>
      <c r="C4" s="261" t="s">
        <v>169</v>
      </c>
      <c r="D4" s="261" t="s">
        <v>170</v>
      </c>
      <c r="E4" s="261" t="s">
        <v>171</v>
      </c>
      <c r="F4" s="262"/>
    </row>
    <row r="5" spans="1:6" ht="46.5" customHeight="1">
      <c r="A5" s="263" t="s">
        <v>172</v>
      </c>
      <c r="B5" s="264"/>
      <c r="C5" s="265"/>
      <c r="D5" s="265">
        <v>8.9</v>
      </c>
      <c r="E5" s="265">
        <v>13.16</v>
      </c>
      <c r="F5" s="266" t="s">
        <v>173</v>
      </c>
    </row>
    <row r="6" spans="1:6" ht="45">
      <c r="A6" s="267" t="s">
        <v>174</v>
      </c>
      <c r="B6" s="264"/>
      <c r="C6" s="265"/>
      <c r="D6" s="265">
        <v>11</v>
      </c>
      <c r="E6" s="265" t="s">
        <v>175</v>
      </c>
      <c r="F6" s="266" t="s">
        <v>173</v>
      </c>
    </row>
    <row r="7" spans="1:6" ht="30">
      <c r="A7" s="267" t="s">
        <v>176</v>
      </c>
      <c r="B7" s="268"/>
      <c r="C7" s="269"/>
      <c r="D7" s="269">
        <v>1</v>
      </c>
      <c r="E7" s="269" t="s">
        <v>177</v>
      </c>
      <c r="F7" s="266" t="s">
        <v>173</v>
      </c>
    </row>
    <row r="8" spans="1:6" ht="30">
      <c r="A8" s="270" t="s">
        <v>178</v>
      </c>
      <c r="B8" s="268">
        <v>16</v>
      </c>
      <c r="C8" s="269">
        <v>3.4</v>
      </c>
      <c r="D8" s="269" t="s">
        <v>179</v>
      </c>
      <c r="E8" s="269" t="s">
        <v>180</v>
      </c>
      <c r="F8" s="266" t="s">
        <v>173</v>
      </c>
    </row>
    <row r="9" spans="1:6" ht="45">
      <c r="A9" s="270" t="s">
        <v>181</v>
      </c>
      <c r="B9" s="268" t="s">
        <v>182</v>
      </c>
      <c r="C9" s="268">
        <v>7</v>
      </c>
      <c r="D9" s="265" t="s">
        <v>183</v>
      </c>
      <c r="E9" s="265" t="s">
        <v>184</v>
      </c>
      <c r="F9" s="266" t="s">
        <v>173</v>
      </c>
    </row>
    <row r="10" spans="1:6" ht="30">
      <c r="A10" s="267" t="s">
        <v>185</v>
      </c>
      <c r="B10" s="264"/>
      <c r="C10" s="265"/>
      <c r="D10" s="265" t="s">
        <v>186</v>
      </c>
      <c r="E10" s="265">
        <v>28</v>
      </c>
      <c r="F10" s="266" t="s">
        <v>173</v>
      </c>
    </row>
    <row r="11" spans="1:6" ht="30">
      <c r="A11" s="271" t="s">
        <v>187</v>
      </c>
      <c r="B11" s="268"/>
      <c r="C11" s="269"/>
      <c r="D11" s="269" t="s">
        <v>188</v>
      </c>
      <c r="E11" s="269">
        <v>20.21</v>
      </c>
      <c r="F11" s="272" t="s">
        <v>173</v>
      </c>
    </row>
    <row r="12" spans="1:6" ht="45">
      <c r="A12" s="271" t="s">
        <v>189</v>
      </c>
      <c r="B12" s="268"/>
      <c r="C12" s="269"/>
      <c r="D12" s="265" t="s">
        <v>190</v>
      </c>
      <c r="E12" s="269" t="s">
        <v>191</v>
      </c>
      <c r="F12" s="272" t="s">
        <v>173</v>
      </c>
    </row>
    <row r="13" spans="1:6" ht="30">
      <c r="A13" s="271" t="s">
        <v>192</v>
      </c>
      <c r="B13" s="268">
        <v>2.17</v>
      </c>
      <c r="C13" s="269">
        <v>8</v>
      </c>
      <c r="D13" s="269">
        <v>1</v>
      </c>
      <c r="E13" s="269" t="s">
        <v>193</v>
      </c>
      <c r="F13" s="272" t="s">
        <v>194</v>
      </c>
    </row>
    <row r="14" spans="1:6" ht="15"/>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BD274C0-BDBE-4493-A1E4-283D46A8E76D}"/>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6AE6FCB7-D804-4F45-AEEF-9CCA5B3F3CF2}"/>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9" zoomScale="70" zoomScaleNormal="70" workbookViewId="0">
      <selection activeCell="B6" sqref="B6:G7"/>
    </sheetView>
  </sheetViews>
  <sheetFormatPr baseColWidth="10" defaultColWidth="11.42578125" defaultRowHeight="14.25"/>
  <cols>
    <col min="1" max="1" width="2.7109375" style="16" customWidth="1"/>
    <col min="2" max="2" width="24.7109375" style="16" customWidth="1"/>
    <col min="3" max="3" width="11.28515625" style="42" customWidth="1"/>
    <col min="4" max="4" width="19.28515625" style="42" customWidth="1"/>
    <col min="5" max="5" width="7.42578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92" t="s">
        <v>195</v>
      </c>
      <c r="C2" s="393"/>
      <c r="D2" s="393"/>
      <c r="E2" s="393"/>
      <c r="F2" s="393"/>
      <c r="G2" s="394"/>
    </row>
    <row r="3" spans="2:9" ht="15">
      <c r="B3" s="395" t="s">
        <v>196</v>
      </c>
      <c r="C3" s="396"/>
      <c r="D3" s="397"/>
      <c r="E3" s="397"/>
      <c r="F3" s="397"/>
      <c r="G3" s="398"/>
    </row>
    <row r="4" spans="2:9" ht="88.5" customHeight="1">
      <c r="B4" s="399" t="s">
        <v>197</v>
      </c>
      <c r="C4" s="400"/>
      <c r="D4" s="400"/>
      <c r="E4" s="400"/>
      <c r="F4" s="400"/>
      <c r="G4" s="401"/>
    </row>
    <row r="5" spans="2:9" ht="15">
      <c r="B5" s="114"/>
      <c r="C5" s="122"/>
      <c r="D5" s="123"/>
      <c r="E5" s="124"/>
      <c r="F5" s="124"/>
      <c r="G5" s="124"/>
    </row>
    <row r="6" spans="2:9" ht="16.5" customHeight="1">
      <c r="B6" s="402" t="s">
        <v>198</v>
      </c>
      <c r="C6" s="403"/>
      <c r="D6" s="403"/>
      <c r="E6" s="403"/>
      <c r="F6" s="403"/>
      <c r="G6" s="404"/>
    </row>
    <row r="7" spans="2:9" ht="76.5" customHeight="1">
      <c r="B7" s="402"/>
      <c r="C7" s="403"/>
      <c r="D7" s="403"/>
      <c r="E7" s="403"/>
      <c r="F7" s="403"/>
      <c r="G7" s="404"/>
    </row>
    <row r="8" spans="2:9" ht="15" thickBot="1">
      <c r="B8" s="125"/>
      <c r="C8" s="126"/>
      <c r="D8" s="126"/>
      <c r="E8" s="127"/>
      <c r="F8" s="128"/>
      <c r="G8" s="128"/>
    </row>
    <row r="9" spans="2:9">
      <c r="B9" s="129"/>
      <c r="C9" s="130" t="s">
        <v>199</v>
      </c>
      <c r="D9" s="405" t="s">
        <v>200</v>
      </c>
      <c r="E9" s="406"/>
      <c r="F9" s="407" t="s">
        <v>201</v>
      </c>
      <c r="G9" s="408"/>
    </row>
    <row r="10" spans="2:9" ht="15" customHeight="1">
      <c r="B10" s="131"/>
      <c r="C10" s="116">
        <v>5</v>
      </c>
      <c r="D10" s="388" t="s">
        <v>202</v>
      </c>
      <c r="E10" s="389"/>
      <c r="F10" s="382" t="s">
        <v>203</v>
      </c>
      <c r="G10" s="372"/>
      <c r="H10" s="391"/>
      <c r="I10" s="391"/>
    </row>
    <row r="11" spans="2:9">
      <c r="B11" s="131"/>
      <c r="C11" s="116">
        <v>5</v>
      </c>
      <c r="D11" s="388" t="s">
        <v>204</v>
      </c>
      <c r="E11" s="389"/>
      <c r="F11" s="382" t="s">
        <v>205</v>
      </c>
      <c r="G11" s="372"/>
      <c r="H11" s="391"/>
      <c r="I11" s="391"/>
    </row>
    <row r="12" spans="2:9">
      <c r="B12" s="131"/>
      <c r="C12" s="116">
        <v>5</v>
      </c>
      <c r="D12" s="388" t="s">
        <v>206</v>
      </c>
      <c r="E12" s="389"/>
      <c r="F12" s="382" t="s">
        <v>207</v>
      </c>
      <c r="G12" s="372"/>
      <c r="H12" s="391"/>
      <c r="I12" s="391"/>
    </row>
    <row r="13" spans="2:9" ht="27.75" customHeight="1">
      <c r="B13" s="131"/>
      <c r="C13" s="116">
        <v>5</v>
      </c>
      <c r="D13" s="388" t="s">
        <v>208</v>
      </c>
      <c r="E13" s="389"/>
      <c r="F13" s="382" t="s">
        <v>209</v>
      </c>
      <c r="G13" s="372"/>
      <c r="H13" s="391"/>
      <c r="I13" s="391"/>
    </row>
    <row r="14" spans="2:9">
      <c r="B14" s="131"/>
      <c r="C14" s="116">
        <v>5</v>
      </c>
      <c r="D14" s="388" t="s">
        <v>210</v>
      </c>
      <c r="E14" s="389"/>
      <c r="F14" s="382" t="s">
        <v>211</v>
      </c>
      <c r="G14" s="372"/>
      <c r="H14" s="391"/>
      <c r="I14" s="391"/>
    </row>
    <row r="15" spans="2:9" ht="41.25" customHeight="1">
      <c r="B15" s="131"/>
      <c r="C15" s="116">
        <v>5</v>
      </c>
      <c r="D15" s="388" t="s">
        <v>212</v>
      </c>
      <c r="E15" s="389"/>
      <c r="F15" s="382" t="s">
        <v>213</v>
      </c>
      <c r="G15" s="372"/>
      <c r="H15" s="391"/>
      <c r="I15" s="391"/>
    </row>
    <row r="16" spans="2:9" ht="41.25" customHeight="1">
      <c r="B16" s="131"/>
      <c r="C16" s="116">
        <v>5</v>
      </c>
      <c r="D16" s="383" t="s">
        <v>214</v>
      </c>
      <c r="E16" s="384"/>
      <c r="F16" s="382" t="s">
        <v>215</v>
      </c>
      <c r="G16" s="372"/>
      <c r="H16" s="391"/>
      <c r="I16" s="391"/>
    </row>
    <row r="17" spans="2:9" ht="51.75" customHeight="1">
      <c r="B17" s="131"/>
      <c r="C17" s="116">
        <v>5</v>
      </c>
      <c r="D17" s="384" t="s">
        <v>216</v>
      </c>
      <c r="E17" s="390"/>
      <c r="F17" s="382" t="s">
        <v>217</v>
      </c>
      <c r="G17" s="372"/>
      <c r="H17" s="391"/>
      <c r="I17" s="391"/>
    </row>
    <row r="18" spans="2:9" ht="51.75" customHeight="1">
      <c r="B18" s="131"/>
      <c r="C18" s="116">
        <v>5</v>
      </c>
      <c r="D18" s="383" t="s">
        <v>218</v>
      </c>
      <c r="E18" s="384"/>
      <c r="F18" s="382" t="s">
        <v>219</v>
      </c>
      <c r="G18" s="372"/>
      <c r="H18" s="391"/>
      <c r="I18" s="391"/>
    </row>
    <row r="19" spans="2:9" ht="51.75" customHeight="1">
      <c r="B19" s="131"/>
      <c r="C19" s="116">
        <v>5</v>
      </c>
      <c r="D19" s="119" t="s">
        <v>220</v>
      </c>
      <c r="E19" s="120"/>
      <c r="F19" s="382" t="s">
        <v>221</v>
      </c>
      <c r="G19" s="372"/>
      <c r="H19" s="391"/>
      <c r="I19" s="391"/>
    </row>
    <row r="20" spans="2:9" ht="51.75" customHeight="1">
      <c r="B20" s="131"/>
      <c r="C20" s="116">
        <v>5</v>
      </c>
      <c r="D20" s="119" t="s">
        <v>222</v>
      </c>
      <c r="E20" s="120"/>
      <c r="F20" s="382" t="s">
        <v>223</v>
      </c>
      <c r="G20" s="372"/>
      <c r="H20" s="391"/>
      <c r="I20" s="391"/>
    </row>
    <row r="21" spans="2:9" ht="66.75" customHeight="1">
      <c r="B21" s="131"/>
      <c r="C21" s="116">
        <v>5</v>
      </c>
      <c r="D21" s="383" t="s">
        <v>224</v>
      </c>
      <c r="E21" s="384"/>
      <c r="F21" s="382" t="s">
        <v>225</v>
      </c>
      <c r="G21" s="372"/>
      <c r="H21" s="391"/>
      <c r="I21" s="391"/>
    </row>
    <row r="22" spans="2:9" ht="36" customHeight="1">
      <c r="B22" s="131"/>
      <c r="C22" s="116">
        <v>5</v>
      </c>
      <c r="D22" s="385" t="s">
        <v>226</v>
      </c>
      <c r="E22" s="386"/>
      <c r="F22" s="382" t="s">
        <v>227</v>
      </c>
      <c r="G22" s="372"/>
      <c r="H22" s="409"/>
      <c r="I22" s="409"/>
    </row>
    <row r="23" spans="2:9" ht="26.25" customHeight="1">
      <c r="B23" s="131"/>
      <c r="C23" s="116">
        <v>5</v>
      </c>
      <c r="D23" s="387" t="s">
        <v>228</v>
      </c>
      <c r="E23" s="387"/>
      <c r="F23" s="371" t="s">
        <v>229</v>
      </c>
      <c r="G23" s="372"/>
      <c r="H23" s="391"/>
      <c r="I23" s="391"/>
    </row>
    <row r="24" spans="2:9" ht="26.25" customHeight="1">
      <c r="B24" s="131"/>
      <c r="C24" s="116">
        <v>5</v>
      </c>
      <c r="D24" s="387" t="s">
        <v>230</v>
      </c>
      <c r="E24" s="387"/>
      <c r="F24" s="371" t="s">
        <v>231</v>
      </c>
      <c r="G24" s="372"/>
      <c r="H24" s="391"/>
      <c r="I24" s="391"/>
    </row>
    <row r="25" spans="2:9" ht="26.25" customHeight="1">
      <c r="B25" s="131"/>
      <c r="C25" s="116">
        <v>5</v>
      </c>
      <c r="D25" s="369" t="s">
        <v>232</v>
      </c>
      <c r="E25" s="370"/>
      <c r="F25" s="371" t="s">
        <v>233</v>
      </c>
      <c r="G25" s="372"/>
      <c r="H25" s="391"/>
      <c r="I25" s="391"/>
    </row>
    <row r="26" spans="2:9" ht="27" customHeight="1">
      <c r="B26" s="132"/>
      <c r="C26" s="373" t="s">
        <v>234</v>
      </c>
      <c r="D26" s="374"/>
      <c r="E26" s="374"/>
      <c r="F26" s="374"/>
      <c r="G26" s="375"/>
    </row>
    <row r="27" spans="2:9" ht="27" customHeight="1">
      <c r="B27" s="376" t="s">
        <v>235</v>
      </c>
      <c r="C27" s="377"/>
      <c r="D27" s="377"/>
      <c r="E27" s="377"/>
      <c r="F27" s="377"/>
      <c r="G27" s="378"/>
    </row>
    <row r="28" spans="2:9" ht="10.5" customHeight="1">
      <c r="B28" s="133"/>
      <c r="D28" s="134"/>
      <c r="E28" s="135"/>
      <c r="F28" s="136"/>
      <c r="G28" s="136"/>
    </row>
    <row r="29" spans="2:9">
      <c r="B29" s="133"/>
      <c r="C29" s="137"/>
      <c r="D29" s="379" t="s">
        <v>200</v>
      </c>
      <c r="E29" s="379"/>
      <c r="F29" s="380" t="s">
        <v>201</v>
      </c>
      <c r="G29" s="381"/>
    </row>
    <row r="30" spans="2:9">
      <c r="B30" s="133"/>
      <c r="D30" s="358" t="s">
        <v>202</v>
      </c>
      <c r="E30" s="358"/>
      <c r="F30" s="359" t="s">
        <v>236</v>
      </c>
      <c r="G30" s="360"/>
      <c r="H30" s="391"/>
      <c r="I30" s="391"/>
    </row>
    <row r="31" spans="2:9">
      <c r="B31" s="133"/>
      <c r="D31" s="358" t="s">
        <v>204</v>
      </c>
      <c r="E31" s="358"/>
      <c r="F31" s="359" t="s">
        <v>237</v>
      </c>
      <c r="G31" s="360"/>
      <c r="H31" s="391"/>
      <c r="I31" s="391"/>
    </row>
    <row r="32" spans="2:9">
      <c r="B32" s="133"/>
      <c r="D32" s="358" t="s">
        <v>206</v>
      </c>
      <c r="E32" s="358"/>
      <c r="F32" s="359" t="s">
        <v>238</v>
      </c>
      <c r="G32" s="360"/>
      <c r="H32" s="391"/>
      <c r="I32" s="391"/>
    </row>
    <row r="33" spans="2:9">
      <c r="B33" s="133"/>
      <c r="D33" s="358" t="s">
        <v>208</v>
      </c>
      <c r="E33" s="358"/>
      <c r="F33" s="359" t="s">
        <v>239</v>
      </c>
      <c r="G33" s="360"/>
      <c r="H33" s="391"/>
      <c r="I33" s="391"/>
    </row>
    <row r="34" spans="2:9">
      <c r="B34" s="133"/>
      <c r="D34" s="358" t="s">
        <v>210</v>
      </c>
      <c r="E34" s="358"/>
      <c r="F34" s="359" t="s">
        <v>240</v>
      </c>
      <c r="G34" s="360"/>
      <c r="H34" s="391"/>
      <c r="I34" s="391"/>
    </row>
    <row r="35" spans="2:9" ht="41.1" customHeight="1">
      <c r="B35" s="133"/>
      <c r="D35" s="358" t="s">
        <v>241</v>
      </c>
      <c r="E35" s="358"/>
      <c r="F35" s="359" t="s">
        <v>242</v>
      </c>
      <c r="G35" s="360"/>
      <c r="H35" s="391"/>
      <c r="I35" s="391"/>
    </row>
    <row r="36" spans="2:9" ht="42" customHeight="1">
      <c r="B36" s="115"/>
      <c r="C36" s="138"/>
      <c r="D36" s="358" t="s">
        <v>243</v>
      </c>
      <c r="E36" s="358"/>
      <c r="F36" s="359" t="s">
        <v>244</v>
      </c>
      <c r="G36" s="360"/>
      <c r="H36" s="410"/>
      <c r="I36" s="410"/>
    </row>
    <row r="37" spans="2:9" ht="30.75" customHeight="1">
      <c r="B37" s="115"/>
      <c r="C37" s="138"/>
      <c r="D37" s="358" t="s">
        <v>245</v>
      </c>
      <c r="E37" s="358"/>
      <c r="F37" s="367" t="s">
        <v>246</v>
      </c>
      <c r="G37" s="368"/>
      <c r="H37" s="410"/>
      <c r="I37" s="410"/>
    </row>
    <row r="38" spans="2:9" ht="33" customHeight="1">
      <c r="B38" s="115"/>
      <c r="C38" s="138"/>
      <c r="D38" s="358" t="s">
        <v>247</v>
      </c>
      <c r="E38" s="358"/>
      <c r="F38" s="367" t="s">
        <v>246</v>
      </c>
      <c r="G38" s="368"/>
      <c r="H38" s="410"/>
      <c r="I38" s="410"/>
    </row>
    <row r="39" spans="2:9" ht="30" customHeight="1">
      <c r="B39" s="115"/>
      <c r="C39" s="138"/>
      <c r="D39" s="358" t="s">
        <v>248</v>
      </c>
      <c r="E39" s="358"/>
      <c r="F39" s="367" t="s">
        <v>246</v>
      </c>
      <c r="G39" s="368"/>
      <c r="H39" s="410"/>
      <c r="I39" s="410"/>
    </row>
    <row r="40" spans="2:9" ht="30" customHeight="1">
      <c r="B40" s="115"/>
      <c r="C40" s="138"/>
      <c r="D40" s="358" t="s">
        <v>249</v>
      </c>
      <c r="E40" s="358"/>
      <c r="F40" s="367" t="s">
        <v>246</v>
      </c>
      <c r="G40" s="368"/>
      <c r="H40" s="410"/>
      <c r="I40" s="410"/>
    </row>
    <row r="41" spans="2:9" ht="30" customHeight="1">
      <c r="B41" s="115"/>
      <c r="C41" s="138"/>
      <c r="D41" s="354" t="s">
        <v>250</v>
      </c>
      <c r="E41" s="355"/>
      <c r="F41" s="359" t="s">
        <v>251</v>
      </c>
      <c r="G41" s="360"/>
      <c r="H41" s="410"/>
      <c r="I41" s="410"/>
    </row>
    <row r="42" spans="2:9" ht="35.25" customHeight="1">
      <c r="B42" s="115"/>
      <c r="C42" s="138"/>
      <c r="D42" s="358" t="s">
        <v>252</v>
      </c>
      <c r="E42" s="358"/>
      <c r="F42" s="359" t="s">
        <v>253</v>
      </c>
      <c r="G42" s="360"/>
      <c r="H42" s="410"/>
      <c r="I42" s="410"/>
    </row>
    <row r="43" spans="2:9" ht="31.5" customHeight="1">
      <c r="B43" s="115"/>
      <c r="C43" s="138"/>
      <c r="D43" s="358" t="s">
        <v>245</v>
      </c>
      <c r="E43" s="358"/>
      <c r="F43" s="367" t="s">
        <v>246</v>
      </c>
      <c r="G43" s="368"/>
      <c r="H43" s="410"/>
      <c r="I43" s="410"/>
    </row>
    <row r="44" spans="2:9" ht="35.25" customHeight="1">
      <c r="B44" s="115"/>
      <c r="C44" s="138"/>
      <c r="D44" s="358" t="s">
        <v>254</v>
      </c>
      <c r="E44" s="358"/>
      <c r="F44" s="367" t="s">
        <v>246</v>
      </c>
      <c r="G44" s="368"/>
      <c r="H44" s="410"/>
      <c r="I44" s="410"/>
    </row>
    <row r="45" spans="2:9" ht="57" customHeight="1">
      <c r="B45" s="115"/>
      <c r="C45" s="138"/>
      <c r="D45" s="358" t="s">
        <v>249</v>
      </c>
      <c r="E45" s="358"/>
      <c r="F45" s="367" t="s">
        <v>246</v>
      </c>
      <c r="G45" s="368"/>
      <c r="H45" s="410"/>
      <c r="I45" s="410"/>
    </row>
    <row r="46" spans="2:9" ht="32.25" customHeight="1">
      <c r="B46" s="115"/>
      <c r="C46" s="138"/>
      <c r="D46" s="358" t="s">
        <v>247</v>
      </c>
      <c r="E46" s="358"/>
      <c r="F46" s="367" t="s">
        <v>246</v>
      </c>
      <c r="G46" s="368"/>
      <c r="H46" s="410"/>
      <c r="I46" s="410"/>
    </row>
    <row r="47" spans="2:9" ht="32.25" customHeight="1">
      <c r="B47" s="115"/>
      <c r="C47" s="138"/>
      <c r="D47" s="354" t="s">
        <v>255</v>
      </c>
      <c r="E47" s="355"/>
      <c r="F47" s="356" t="s">
        <v>256</v>
      </c>
      <c r="G47" s="357"/>
      <c r="H47" s="410"/>
      <c r="I47" s="410"/>
    </row>
    <row r="48" spans="2:9" ht="32.25" customHeight="1">
      <c r="B48" s="115"/>
      <c r="C48" s="138"/>
      <c r="D48" s="358" t="s">
        <v>257</v>
      </c>
      <c r="E48" s="358"/>
      <c r="F48" s="359" t="s">
        <v>258</v>
      </c>
      <c r="G48" s="360"/>
      <c r="H48" s="410"/>
      <c r="I48" s="410"/>
    </row>
    <row r="49" spans="2:9" ht="32.25" customHeight="1">
      <c r="B49" s="115"/>
      <c r="C49" s="138"/>
      <c r="D49" s="358" t="s">
        <v>259</v>
      </c>
      <c r="E49" s="358"/>
      <c r="F49" s="359" t="s">
        <v>260</v>
      </c>
      <c r="G49" s="360"/>
      <c r="H49" s="410"/>
      <c r="I49" s="410"/>
    </row>
    <row r="50" spans="2:9" ht="32.25" customHeight="1">
      <c r="B50" s="115"/>
      <c r="C50" s="138"/>
      <c r="D50" s="358" t="s">
        <v>261</v>
      </c>
      <c r="E50" s="358"/>
      <c r="F50" s="359" t="s">
        <v>262</v>
      </c>
      <c r="G50" s="360"/>
      <c r="H50" s="410"/>
      <c r="I50" s="410"/>
    </row>
    <row r="51" spans="2:9" ht="32.25" customHeight="1">
      <c r="B51" s="115"/>
      <c r="C51" s="138"/>
      <c r="D51" s="134"/>
      <c r="E51" s="134"/>
      <c r="F51" s="136"/>
      <c r="G51" s="136"/>
      <c r="H51" s="410"/>
      <c r="I51" s="410"/>
    </row>
    <row r="52" spans="2:9" ht="32.25" customHeight="1">
      <c r="B52" s="115"/>
      <c r="C52" s="138"/>
      <c r="D52" s="134"/>
      <c r="E52" s="134"/>
      <c r="F52" s="136"/>
      <c r="G52" s="136"/>
    </row>
    <row r="53" spans="2:9" ht="32.25" customHeight="1">
      <c r="B53" s="115"/>
      <c r="C53" s="138"/>
      <c r="D53" s="134"/>
      <c r="E53" s="134"/>
      <c r="F53" s="136"/>
      <c r="G53" s="136"/>
    </row>
    <row r="54" spans="2:9" ht="21.75" customHeight="1">
      <c r="B54" s="361" t="s">
        <v>263</v>
      </c>
      <c r="C54" s="362"/>
      <c r="D54" s="362"/>
      <c r="E54" s="362"/>
      <c r="F54" s="362"/>
      <c r="G54" s="363"/>
    </row>
    <row r="55" spans="2:9" ht="21.75" customHeight="1">
      <c r="B55" s="361" t="s">
        <v>264</v>
      </c>
      <c r="C55" s="362"/>
      <c r="D55" s="362"/>
      <c r="E55" s="362"/>
      <c r="F55" s="362"/>
      <c r="G55" s="363"/>
    </row>
    <row r="56" spans="2:9" ht="20.25" customHeight="1">
      <c r="B56" s="361" t="s">
        <v>265</v>
      </c>
      <c r="C56" s="362"/>
      <c r="D56" s="362"/>
      <c r="E56" s="362"/>
      <c r="F56" s="362"/>
      <c r="G56" s="363"/>
    </row>
    <row r="57" spans="2:9" ht="20.25" customHeight="1">
      <c r="B57" s="361" t="s">
        <v>266</v>
      </c>
      <c r="C57" s="362"/>
      <c r="D57" s="362"/>
      <c r="E57" s="362"/>
      <c r="F57" s="362"/>
      <c r="G57" s="363"/>
    </row>
    <row r="58" spans="2:9" ht="18" customHeight="1" thickBot="1">
      <c r="B58" s="364" t="s">
        <v>267</v>
      </c>
      <c r="C58" s="365"/>
      <c r="D58" s="365"/>
      <c r="E58" s="365"/>
      <c r="F58" s="365"/>
      <c r="G58" s="366"/>
    </row>
    <row r="59" spans="2:9">
      <c r="B59" s="139"/>
      <c r="C59" s="140"/>
      <c r="D59" s="139"/>
      <c r="E59" s="139"/>
      <c r="F59" s="139"/>
      <c r="G59" s="139"/>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99"/>
  <sheetViews>
    <sheetView showGridLines="0" zoomScale="90" zoomScaleNormal="90" zoomScalePageLayoutView="50" workbookViewId="0">
      <pane xSplit="3" ySplit="9" topLeftCell="F69" activePane="bottomRight" state="frozen"/>
      <selection pane="topRight" activeCell="D1" sqref="D1"/>
      <selection pane="bottomLeft" activeCell="A10" sqref="A10"/>
      <selection pane="bottomRight" activeCell="K72" sqref="K72"/>
    </sheetView>
  </sheetViews>
  <sheetFormatPr baseColWidth="10" defaultColWidth="11.42578125" defaultRowHeight="12.75"/>
  <cols>
    <col min="1" max="1" width="5" style="213" bestFit="1" customWidth="1"/>
    <col min="2" max="2" width="36.7109375" style="213" customWidth="1"/>
    <col min="3" max="3" width="35.7109375" style="213" customWidth="1"/>
    <col min="4" max="4" width="52.42578125" style="214" customWidth="1"/>
    <col min="5" max="5" width="27.42578125" style="213" customWidth="1"/>
    <col min="6" max="6" width="22" style="213" customWidth="1"/>
    <col min="7" max="7" width="17.28515625" style="213" bestFit="1" customWidth="1"/>
    <col min="8" max="8" width="26.28515625" style="213" customWidth="1"/>
    <col min="9" max="9" width="37.28515625" style="213" customWidth="1"/>
    <col min="10" max="10" width="33.28515625" style="213" customWidth="1"/>
    <col min="11" max="11" width="25.42578125" style="213" customWidth="1"/>
    <col min="12" max="12" width="9.7109375" style="213" customWidth="1"/>
    <col min="13" max="13" width="25.42578125" style="213" customWidth="1"/>
    <col min="14" max="14" width="26.28515625" style="213" customWidth="1"/>
    <col min="15" max="15" width="6.28515625" style="213" hidden="1" customWidth="1"/>
    <col min="16" max="257" width="11.42578125" style="182"/>
    <col min="258" max="16384" width="11.42578125" style="183"/>
  </cols>
  <sheetData>
    <row r="1" spans="1:257">
      <c r="A1" s="461"/>
      <c r="B1" s="462"/>
      <c r="C1" s="462"/>
      <c r="D1" s="179"/>
      <c r="E1" s="180"/>
      <c r="F1" s="180"/>
      <c r="G1" s="180"/>
      <c r="H1" s="180"/>
      <c r="I1" s="180"/>
      <c r="J1" s="180"/>
      <c r="K1" s="180"/>
      <c r="L1" s="180"/>
      <c r="M1" s="180"/>
      <c r="N1" s="181"/>
      <c r="O1" s="180"/>
    </row>
    <row r="2" spans="1:257" ht="44.25" customHeight="1">
      <c r="A2" s="463"/>
      <c r="B2" s="464"/>
      <c r="C2" s="464"/>
      <c r="D2" s="185"/>
      <c r="E2" s="186"/>
      <c r="F2" s="186"/>
      <c r="G2" s="186"/>
      <c r="H2" s="186"/>
      <c r="I2" s="186"/>
      <c r="J2" s="186"/>
      <c r="K2" s="186"/>
      <c r="L2" s="186"/>
      <c r="M2" s="186"/>
      <c r="N2" s="187"/>
      <c r="O2" s="186"/>
    </row>
    <row r="3" spans="1:257">
      <c r="A3" s="188"/>
      <c r="B3" s="189"/>
      <c r="C3" s="189"/>
      <c r="D3" s="185"/>
      <c r="E3" s="186"/>
      <c r="F3" s="186"/>
      <c r="G3" s="186"/>
      <c r="H3" s="186"/>
      <c r="I3" s="186"/>
      <c r="J3" s="186"/>
      <c r="K3" s="186"/>
      <c r="L3" s="186"/>
      <c r="M3" s="186"/>
      <c r="N3" s="187"/>
      <c r="O3" s="186"/>
    </row>
    <row r="4" spans="1:257">
      <c r="A4" s="465" t="s">
        <v>268</v>
      </c>
      <c r="B4" s="465"/>
      <c r="C4" s="465"/>
      <c r="D4" s="471" t="s">
        <v>269</v>
      </c>
      <c r="E4" s="472"/>
      <c r="F4" s="472"/>
      <c r="G4" s="472"/>
      <c r="H4" s="472"/>
      <c r="I4" s="472"/>
      <c r="J4" s="472"/>
      <c r="K4" s="472"/>
      <c r="L4" s="472"/>
      <c r="M4" s="472"/>
      <c r="N4" s="473"/>
      <c r="O4" s="190"/>
    </row>
    <row r="5" spans="1:257" ht="38.450000000000003" customHeight="1">
      <c r="A5" s="465" t="s">
        <v>270</v>
      </c>
      <c r="B5" s="465"/>
      <c r="C5" s="465"/>
      <c r="D5" s="471" t="s">
        <v>37</v>
      </c>
      <c r="E5" s="472"/>
      <c r="F5" s="472"/>
      <c r="G5" s="472"/>
      <c r="H5" s="472"/>
      <c r="I5" s="472"/>
      <c r="J5" s="472"/>
      <c r="K5" s="472"/>
      <c r="L5" s="472"/>
      <c r="M5" s="472"/>
      <c r="N5" s="473"/>
      <c r="O5" s="191"/>
    </row>
    <row r="6" spans="1:257" ht="24" customHeight="1">
      <c r="A6" s="465" t="s">
        <v>271</v>
      </c>
      <c r="B6" s="465"/>
      <c r="C6" s="465"/>
      <c r="D6" s="471" t="s">
        <v>272</v>
      </c>
      <c r="E6" s="472"/>
      <c r="F6" s="472"/>
      <c r="G6" s="472"/>
      <c r="H6" s="472"/>
      <c r="I6" s="472"/>
      <c r="J6" s="472"/>
      <c r="K6" s="472"/>
      <c r="L6" s="472"/>
      <c r="M6" s="472"/>
      <c r="N6" s="473"/>
      <c r="O6" s="192"/>
    </row>
    <row r="7" spans="1:257" ht="15.75" customHeight="1" thickBot="1">
      <c r="A7" s="193" t="s">
        <v>273</v>
      </c>
      <c r="B7" s="186"/>
      <c r="C7" s="186"/>
      <c r="D7" s="469" t="s">
        <v>274</v>
      </c>
      <c r="E7" s="474" t="s">
        <v>275</v>
      </c>
      <c r="F7" s="475"/>
      <c r="G7" s="475"/>
      <c r="H7" s="476"/>
      <c r="I7" s="449" t="s">
        <v>276</v>
      </c>
      <c r="J7" s="450"/>
      <c r="K7" s="450"/>
      <c r="L7" s="450"/>
      <c r="M7" s="451"/>
      <c r="N7" s="445" t="s">
        <v>277</v>
      </c>
      <c r="O7" s="446"/>
    </row>
    <row r="8" spans="1:257" ht="17.25" customHeight="1" thickTop="1">
      <c r="A8" s="466" t="s">
        <v>278</v>
      </c>
      <c r="B8" s="468" t="s">
        <v>279</v>
      </c>
      <c r="C8" s="194" t="s">
        <v>280</v>
      </c>
      <c r="D8" s="469"/>
      <c r="E8" s="470" t="s">
        <v>216</v>
      </c>
      <c r="F8" s="470" t="s">
        <v>281</v>
      </c>
      <c r="G8" s="470" t="s">
        <v>282</v>
      </c>
      <c r="H8" s="470" t="s">
        <v>222</v>
      </c>
      <c r="I8" s="447" t="s">
        <v>283</v>
      </c>
      <c r="J8" s="195" t="s">
        <v>284</v>
      </c>
      <c r="K8" s="447" t="s">
        <v>276</v>
      </c>
      <c r="L8" s="447" t="s">
        <v>285</v>
      </c>
      <c r="M8" s="447" t="s">
        <v>286</v>
      </c>
      <c r="N8" s="442" t="s">
        <v>287</v>
      </c>
      <c r="O8" s="442" t="s">
        <v>288</v>
      </c>
    </row>
    <row r="9" spans="1:257" s="198" customFormat="1" ht="51" customHeight="1" thickBot="1">
      <c r="A9" s="467"/>
      <c r="B9" s="469"/>
      <c r="C9" s="196" t="s">
        <v>289</v>
      </c>
      <c r="D9" s="469"/>
      <c r="E9" s="448"/>
      <c r="F9" s="448"/>
      <c r="G9" s="448"/>
      <c r="H9" s="448"/>
      <c r="I9" s="448"/>
      <c r="J9" s="197" t="s">
        <v>290</v>
      </c>
      <c r="K9" s="448" t="s">
        <v>291</v>
      </c>
      <c r="L9" s="448"/>
      <c r="M9" s="448" t="s">
        <v>291</v>
      </c>
      <c r="N9" s="444"/>
      <c r="O9" s="443"/>
      <c r="P9" s="182"/>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84"/>
    </row>
    <row r="10" spans="1:257" ht="25.5">
      <c r="A10" s="477">
        <v>1</v>
      </c>
      <c r="B10" s="411" t="s">
        <v>292</v>
      </c>
      <c r="C10" s="411" t="s">
        <v>293</v>
      </c>
      <c r="D10" s="172" t="s">
        <v>294</v>
      </c>
      <c r="E10" s="456">
        <v>12</v>
      </c>
      <c r="F10" s="456">
        <v>1</v>
      </c>
      <c r="G10" s="453">
        <f>+F10/E10</f>
        <v>8.3333333333333329E-2</v>
      </c>
      <c r="H10" s="41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73" t="s">
        <v>295</v>
      </c>
      <c r="J10" s="199" t="s">
        <v>296</v>
      </c>
      <c r="K10" s="173" t="str">
        <f>IFERROR(CONCATENATE(INDEX('8- Políticas de Administración '!$B$16:$F$53,MATCH('5- Identificación de Riesgos'!J10,'8- Políticas de Administración '!$C$16:$C$54,0),1)," - ",L10),"")</f>
        <v>Moderado - 3</v>
      </c>
      <c r="L10" s="200">
        <f>IFERROR(VLOOKUP(INDEX('8- Políticas de Administración '!$B$16:$F$63,MATCH('5- Identificación de Riesgos'!J10,'8- Políticas de Administración '!$C$16:$C$64,0),1),'8- Políticas de Administración '!$B$16:$F$64,5,FALSE),"")</f>
        <v>3</v>
      </c>
      <c r="M10" s="411" t="str">
        <f>IFERROR(CONCATENATE(INDEX('8- Políticas de Administración '!$B$16:$F$53,MATCH(ROUND(AVERAGE(L10:L19),0),'8- Políticas de Administración '!$F$16:$F$53,0),1)," - ",ROUND(AVERAGE(L10:L19),0)),"")</f>
        <v>Moderado - 3</v>
      </c>
      <c r="N10" s="429" t="str">
        <f>IFERROR(CONCATENATE(VLOOKUP((LEFT(H10,LEN(H10)-4)&amp;LEFT(M10,LEN(M10)-4)),'9- Matriz de Calor '!$D$18:$E$42,2,0)," - ",RIGHT(H10,1)*RIGHT(M10,1)),"")</f>
        <v>Moderado - 6</v>
      </c>
      <c r="O10" s="496">
        <f>RIGHT(H10,1)*RIGHT(M10,1)</f>
        <v>6</v>
      </c>
    </row>
    <row r="11" spans="1:257" ht="25.5">
      <c r="A11" s="478"/>
      <c r="B11" s="412"/>
      <c r="C11" s="412"/>
      <c r="D11" s="174"/>
      <c r="E11" s="457"/>
      <c r="F11" s="457"/>
      <c r="G11" s="454"/>
      <c r="H11" s="412"/>
      <c r="I11" s="175" t="s">
        <v>297</v>
      </c>
      <c r="J11" s="201" t="s">
        <v>298</v>
      </c>
      <c r="K11" s="175" t="str">
        <f>IFERROR(CONCATENATE(INDEX('8- Políticas de Administración '!$B$16:$F$53,MATCH('5- Identificación de Riesgos'!J11,'8- Políticas de Administración '!$C$16:$C$54,0),1)," - ",L11),"")</f>
        <v>Moderado - 3</v>
      </c>
      <c r="L11" s="202">
        <f>IFERROR(VLOOKUP(INDEX('8- Políticas de Administración '!$B$16:$F$63,MATCH('5- Identificación de Riesgos'!J11,'8- Políticas de Administración '!$C$16:$C$64,0),1),'8- Políticas de Administración '!$B$16:$F$64,5,FALSE),"")</f>
        <v>3</v>
      </c>
      <c r="M11" s="412"/>
      <c r="N11" s="430"/>
      <c r="O11" s="496"/>
    </row>
    <row r="12" spans="1:257" ht="25.5">
      <c r="A12" s="478"/>
      <c r="B12" s="412"/>
      <c r="C12" s="412"/>
      <c r="D12" s="174" t="s">
        <v>299</v>
      </c>
      <c r="E12" s="457"/>
      <c r="F12" s="457"/>
      <c r="G12" s="454"/>
      <c r="H12" s="412"/>
      <c r="I12" s="175" t="s">
        <v>300</v>
      </c>
      <c r="J12" s="201" t="s">
        <v>301</v>
      </c>
      <c r="K12" s="175" t="str">
        <f>IFERROR(CONCATENATE(INDEX('8- Políticas de Administración '!$B$16:$F$53,MATCH('5- Identificación de Riesgos'!J12,'8- Políticas de Administración '!$C$16:$C$54,0),1)," - ",L12),"")</f>
        <v>Menor - 2</v>
      </c>
      <c r="L12" s="202">
        <f>IFERROR(VLOOKUP(INDEX('8- Políticas de Administración '!$B$16:$F$63,MATCH('5- Identificación de Riesgos'!J12,'8- Políticas de Administración '!$C$16:$C$64,0),1),'8- Políticas de Administración '!$B$16:$F$64,5,FALSE),"")</f>
        <v>2</v>
      </c>
      <c r="M12" s="412"/>
      <c r="N12" s="430"/>
      <c r="O12" s="496"/>
    </row>
    <row r="13" spans="1:257" ht="25.5">
      <c r="A13" s="478"/>
      <c r="B13" s="412"/>
      <c r="C13" s="412"/>
      <c r="D13" s="174" t="s">
        <v>302</v>
      </c>
      <c r="E13" s="457"/>
      <c r="F13" s="457"/>
      <c r="G13" s="454"/>
      <c r="H13" s="412"/>
      <c r="I13" s="175"/>
      <c r="J13" s="201"/>
      <c r="K13" s="175" t="str">
        <f>IFERROR(CONCATENATE(INDEX('8- Políticas de Administración '!$B$16:$F$53,MATCH('5- Identificación de Riesgos'!J13,'8- Políticas de Administración '!$C$16:$C$54,0),1)," - ",L13),"")</f>
        <v/>
      </c>
      <c r="L13" s="202" t="str">
        <f>IFERROR(VLOOKUP(INDEX('8- Políticas de Administración '!$B$16:$F$63,MATCH('5- Identificación de Riesgos'!J13,'8- Políticas de Administración '!$C$16:$C$64,0),1),'8- Políticas de Administración '!$B$16:$F$64,5,FALSE),"")</f>
        <v/>
      </c>
      <c r="M13" s="412"/>
      <c r="N13" s="430"/>
      <c r="O13" s="496"/>
    </row>
    <row r="14" spans="1:257">
      <c r="A14" s="478"/>
      <c r="B14" s="412"/>
      <c r="C14" s="412"/>
      <c r="D14" s="203" t="s">
        <v>303</v>
      </c>
      <c r="E14" s="457"/>
      <c r="F14" s="457"/>
      <c r="G14" s="454"/>
      <c r="H14" s="412"/>
      <c r="I14" s="175"/>
      <c r="J14" s="201"/>
      <c r="K14" s="175" t="str">
        <f>IFERROR(CONCATENATE(INDEX('8- Políticas de Administración '!$B$16:$F$53,MATCH('5- Identificación de Riesgos'!J14,'8- Políticas de Administración '!$C$16:$C$54,0),1)," - ",L14),"")</f>
        <v/>
      </c>
      <c r="L14" s="202" t="str">
        <f>IFERROR(VLOOKUP(INDEX('8- Políticas de Administración '!$B$16:$F$63,MATCH('5- Identificación de Riesgos'!J14,'8- Políticas de Administración '!$C$16:$C$64,0),1),'8- Políticas de Administración '!$B$16:$F$64,5,FALSE),"")</f>
        <v/>
      </c>
      <c r="M14" s="412"/>
      <c r="N14" s="430"/>
      <c r="O14" s="496"/>
    </row>
    <row r="15" spans="1:257">
      <c r="A15" s="478"/>
      <c r="B15" s="412"/>
      <c r="C15" s="412"/>
      <c r="D15" s="203"/>
      <c r="E15" s="457"/>
      <c r="F15" s="457"/>
      <c r="G15" s="454"/>
      <c r="H15" s="412"/>
      <c r="I15" s="175"/>
      <c r="J15" s="201"/>
      <c r="K15" s="175" t="str">
        <f>IFERROR(CONCATENATE(INDEX('8- Políticas de Administración '!$B$16:$F$53,MATCH('5- Identificación de Riesgos'!J15,'8- Políticas de Administración '!$C$16:$C$54,0),1)," - ",L15),"")</f>
        <v/>
      </c>
      <c r="L15" s="202" t="str">
        <f>IFERROR(VLOOKUP(INDEX('8- Políticas de Administración '!$B$16:$F$63,MATCH('5- Identificación de Riesgos'!J15,'8- Políticas de Administración '!$C$16:$C$64,0),1),'8- Políticas de Administración '!$B$16:$F$64,5,FALSE),"")</f>
        <v/>
      </c>
      <c r="M15" s="412"/>
      <c r="N15" s="430"/>
      <c r="O15" s="496"/>
    </row>
    <row r="16" spans="1:257">
      <c r="A16" s="478"/>
      <c r="B16" s="412"/>
      <c r="C16" s="412"/>
      <c r="D16" s="204"/>
      <c r="E16" s="457"/>
      <c r="F16" s="457"/>
      <c r="G16" s="454"/>
      <c r="H16" s="412"/>
      <c r="I16" s="175"/>
      <c r="J16" s="201"/>
      <c r="K16" s="175" t="str">
        <f>IFERROR(CONCATENATE(INDEX('8- Políticas de Administración '!$B$16:$F$53,MATCH('5- Identificación de Riesgos'!J16,'8- Políticas de Administración '!$C$16:$C$54,0),1)," - ",L16),"")</f>
        <v/>
      </c>
      <c r="L16" s="202" t="str">
        <f>IFERROR(VLOOKUP(INDEX('8- Políticas de Administración '!$B$16:$F$63,MATCH('5- Identificación de Riesgos'!J16,'8- Políticas de Administración '!$C$16:$C$64,0),1),'8- Políticas de Administración '!$B$16:$F$64,5,FALSE),"")</f>
        <v/>
      </c>
      <c r="M16" s="412"/>
      <c r="N16" s="430"/>
      <c r="O16" s="496"/>
    </row>
    <row r="17" spans="1:15">
      <c r="A17" s="478"/>
      <c r="B17" s="412"/>
      <c r="C17" s="412"/>
      <c r="D17" s="204"/>
      <c r="E17" s="457"/>
      <c r="F17" s="457"/>
      <c r="G17" s="454"/>
      <c r="H17" s="412"/>
      <c r="I17" s="175"/>
      <c r="J17" s="201"/>
      <c r="K17" s="175" t="str">
        <f>IFERROR(CONCATENATE(INDEX('8- Políticas de Administración '!$B$16:$F$53,MATCH('5- Identificación de Riesgos'!J17,'8- Políticas de Administración '!$C$16:$C$54,0),1)," - ",L17),"")</f>
        <v/>
      </c>
      <c r="L17" s="202" t="str">
        <f>IFERROR(VLOOKUP(INDEX('8- Políticas de Administración '!$B$16:$F$63,MATCH('5- Identificación de Riesgos'!J17,'8- Políticas de Administración '!$C$16:$C$64,0),1),'8- Políticas de Administración '!$B$16:$F$64,5,FALSE),"")</f>
        <v/>
      </c>
      <c r="M17" s="412"/>
      <c r="N17" s="430"/>
      <c r="O17" s="496"/>
    </row>
    <row r="18" spans="1:15">
      <c r="A18" s="478"/>
      <c r="B18" s="412"/>
      <c r="C18" s="412"/>
      <c r="D18" s="204"/>
      <c r="E18" s="457"/>
      <c r="F18" s="457"/>
      <c r="G18" s="454"/>
      <c r="H18" s="412"/>
      <c r="I18" s="175"/>
      <c r="J18" s="201"/>
      <c r="K18" s="175" t="str">
        <f>IFERROR(CONCATENATE(INDEX('8- Políticas de Administración '!$B$16:$F$53,MATCH('5- Identificación de Riesgos'!J18,'8- Políticas de Administración '!$C$16:$C$54,0),1)," - ",L18),"")</f>
        <v/>
      </c>
      <c r="L18" s="202" t="str">
        <f>IFERROR(VLOOKUP(INDEX('8- Políticas de Administración '!$B$16:$F$63,MATCH('5- Identificación de Riesgos'!J18,'8- Políticas de Administración '!$C$16:$C$64,0),1),'8- Políticas de Administración '!$B$16:$F$64,5,FALSE),"")</f>
        <v/>
      </c>
      <c r="M18" s="412"/>
      <c r="N18" s="430"/>
      <c r="O18" s="496"/>
    </row>
    <row r="19" spans="1:15" ht="13.5" thickBot="1">
      <c r="A19" s="479"/>
      <c r="B19" s="413"/>
      <c r="C19" s="413"/>
      <c r="D19" s="205"/>
      <c r="E19" s="458"/>
      <c r="F19" s="458"/>
      <c r="G19" s="455"/>
      <c r="H19" s="413"/>
      <c r="I19" s="176"/>
      <c r="J19" s="206"/>
      <c r="K19" s="176" t="str">
        <f>IFERROR(CONCATENATE(INDEX('8- Políticas de Administración '!$B$16:$F$53,MATCH('5- Identificación de Riesgos'!J19,'8- Políticas de Administración '!$C$16:$C$54,0),1)," - ",L19),"")</f>
        <v/>
      </c>
      <c r="L19" s="207" t="str">
        <f>IFERROR(VLOOKUP(INDEX('8- Políticas de Administración '!$B$16:$F$63,MATCH('5- Identificación de Riesgos'!J19,'8- Políticas de Administración '!$C$16:$C$64,0),1),'8- Políticas de Administración '!$B$16:$F$64,5,FALSE),"")</f>
        <v/>
      </c>
      <c r="M19" s="413"/>
      <c r="N19" s="431"/>
      <c r="O19" s="496"/>
    </row>
    <row r="20" spans="1:15" ht="25.5">
      <c r="A20" s="480">
        <v>2</v>
      </c>
      <c r="B20" s="411" t="s">
        <v>304</v>
      </c>
      <c r="C20" s="411" t="s">
        <v>305</v>
      </c>
      <c r="D20" s="172" t="s">
        <v>306</v>
      </c>
      <c r="E20" s="411">
        <v>250</v>
      </c>
      <c r="F20" s="411">
        <v>2</v>
      </c>
      <c r="G20" s="453">
        <f t="shared" ref="G20" si="0">+F20/E20</f>
        <v>8.0000000000000002E-3</v>
      </c>
      <c r="H20" s="41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73" t="s">
        <v>295</v>
      </c>
      <c r="J20" s="199" t="s">
        <v>307</v>
      </c>
      <c r="K20" s="173" t="str">
        <f>IFERROR(CONCATENATE(INDEX('8- Políticas de Administración '!$B$16:$F$53,MATCH('5- Identificación de Riesgos'!J20,'8- Políticas de Administración '!$C$16:$C$54,0),1)," - ",L20),"")</f>
        <v>Menor - 2</v>
      </c>
      <c r="L20" s="200">
        <f>IFERROR(VLOOKUP(INDEX('8- Políticas de Administración '!$B$16:$F$63,MATCH('5- Identificación de Riesgos'!J20,'8- Políticas de Administración '!$C$16:$C$64,0),1),'8- Políticas de Administración '!$B$16:$F$64,5,FALSE),"")</f>
        <v>2</v>
      </c>
      <c r="M20" s="411" t="str">
        <f>IFERROR(CONCATENATE(INDEX('8- Políticas de Administración '!$B$16:$F$53,MATCH(ROUND(AVERAGE(L20:L29),0),'8- Políticas de Administración '!$F$16:$F$53,0),1)," - ",ROUND(AVERAGE(L20:L29),0)),"")</f>
        <v>Menor - 2</v>
      </c>
      <c r="N20" s="429" t="str">
        <f>IFERROR(CONCATENATE(VLOOKUP((LEFT(H20,LEN(H20)-4)&amp;LEFT(M20,LEN(M20)-4)),'9- Matriz de Calor '!$D$18:$E$42,2,0)," - ",RIGHT(H20,1)*RIGHT(M20,1)),"")</f>
        <v>Bajo - 2</v>
      </c>
      <c r="O20" s="497">
        <f>RIGHT(H20,1)*RIGHT(M20,1)</f>
        <v>2</v>
      </c>
    </row>
    <row r="21" spans="1:15" ht="25.5">
      <c r="A21" s="434"/>
      <c r="B21" s="412"/>
      <c r="C21" s="412"/>
      <c r="D21" s="174" t="s">
        <v>308</v>
      </c>
      <c r="E21" s="412"/>
      <c r="F21" s="412"/>
      <c r="G21" s="454"/>
      <c r="H21" s="412"/>
      <c r="I21" s="175" t="s">
        <v>297</v>
      </c>
      <c r="J21" s="201" t="s">
        <v>298</v>
      </c>
      <c r="K21" s="175" t="str">
        <f>IFERROR(CONCATENATE(INDEX('8- Políticas de Administración '!$B$16:$F$53,MATCH('5- Identificación de Riesgos'!J21,'8- Políticas de Administración '!$C$16:$C$54,0),1)," - ",L21),"")</f>
        <v>Moderado - 3</v>
      </c>
      <c r="L21" s="202">
        <f>IFERROR(VLOOKUP(INDEX('8- Políticas de Administración '!$B$16:$F$63,MATCH('5- Identificación de Riesgos'!J21,'8- Políticas de Administración '!$C$16:$C$64,0),1),'8- Políticas de Administración '!$B$16:$F$64,5,FALSE),"")</f>
        <v>3</v>
      </c>
      <c r="M21" s="412"/>
      <c r="N21" s="430"/>
      <c r="O21" s="498"/>
    </row>
    <row r="22" spans="1:15" ht="25.5">
      <c r="A22" s="434"/>
      <c r="B22" s="412"/>
      <c r="C22" s="412"/>
      <c r="D22" s="174" t="s">
        <v>309</v>
      </c>
      <c r="E22" s="412"/>
      <c r="F22" s="412"/>
      <c r="G22" s="454"/>
      <c r="H22" s="412"/>
      <c r="I22" s="175" t="s">
        <v>300</v>
      </c>
      <c r="J22" s="201" t="s">
        <v>301</v>
      </c>
      <c r="K22" s="175" t="str">
        <f>IFERROR(CONCATENATE(INDEX('8- Políticas de Administración '!$B$16:$F$53,MATCH('5- Identificación de Riesgos'!J22,'8- Políticas de Administración '!$C$16:$C$54,0),1)," - ",L22),"")</f>
        <v>Menor - 2</v>
      </c>
      <c r="L22" s="202">
        <f>IFERROR(VLOOKUP(INDEX('8- Políticas de Administración '!$B$16:$F$63,MATCH('5- Identificación de Riesgos'!J22,'8- Políticas de Administración '!$C$16:$C$64,0),1),'8- Políticas de Administración '!$B$16:$F$64,5,FALSE),"")</f>
        <v>2</v>
      </c>
      <c r="M22" s="412"/>
      <c r="N22" s="430"/>
      <c r="O22" s="498"/>
    </row>
    <row r="23" spans="1:15">
      <c r="A23" s="434"/>
      <c r="B23" s="412"/>
      <c r="C23" s="412"/>
      <c r="D23" s="174" t="s">
        <v>310</v>
      </c>
      <c r="E23" s="412"/>
      <c r="F23" s="412"/>
      <c r="G23" s="454"/>
      <c r="H23" s="412"/>
      <c r="I23" s="175"/>
      <c r="J23" s="201"/>
      <c r="K23" s="175" t="str">
        <f>IFERROR(CONCATENATE(INDEX('8- Políticas de Administración '!$B$16:$F$53,MATCH('5- Identificación de Riesgos'!J23,'8- Políticas de Administración '!$C$16:$C$54,0),1)," - ",L23),"")</f>
        <v/>
      </c>
      <c r="L23" s="202" t="str">
        <f>IFERROR(VLOOKUP(INDEX('8- Políticas de Administración '!$B$16:$F$63,MATCH('5- Identificación de Riesgos'!J23,'8- Políticas de Administración '!$C$16:$C$64,0),1),'8- Políticas de Administración '!$B$16:$F$64,5,FALSE),"")</f>
        <v/>
      </c>
      <c r="M23" s="412"/>
      <c r="N23" s="430"/>
      <c r="O23" s="498"/>
    </row>
    <row r="24" spans="1:15">
      <c r="A24" s="434"/>
      <c r="B24" s="412"/>
      <c r="C24" s="412"/>
      <c r="D24" s="174" t="s">
        <v>311</v>
      </c>
      <c r="E24" s="412"/>
      <c r="F24" s="412"/>
      <c r="G24" s="454"/>
      <c r="H24" s="412"/>
      <c r="I24" s="175"/>
      <c r="J24" s="201"/>
      <c r="K24" s="175" t="str">
        <f>IFERROR(CONCATENATE(INDEX('8- Políticas de Administración '!$B$16:$F$53,MATCH('5- Identificación de Riesgos'!J24,'8- Políticas de Administración '!$C$16:$C$54,0),1)," - ",L24),"")</f>
        <v/>
      </c>
      <c r="L24" s="202" t="str">
        <f>IFERROR(VLOOKUP(INDEX('8- Políticas de Administración '!$B$16:$F$63,MATCH('5- Identificación de Riesgos'!J24,'8- Políticas de Administración '!$C$16:$C$64,0),1),'8- Políticas de Administración '!$B$16:$F$64,5,FALSE),"")</f>
        <v/>
      </c>
      <c r="M24" s="412"/>
      <c r="N24" s="430"/>
      <c r="O24" s="498"/>
    </row>
    <row r="25" spans="1:15">
      <c r="A25" s="434"/>
      <c r="B25" s="412"/>
      <c r="C25" s="412"/>
      <c r="D25" s="208" t="s">
        <v>312</v>
      </c>
      <c r="E25" s="412"/>
      <c r="F25" s="412"/>
      <c r="G25" s="454"/>
      <c r="H25" s="412"/>
      <c r="I25" s="175"/>
      <c r="J25" s="201"/>
      <c r="K25" s="175" t="str">
        <f>IFERROR(CONCATENATE(INDEX('8- Políticas de Administración '!$B$16:$F$53,MATCH('5- Identificación de Riesgos'!J25,'8- Políticas de Administración '!$C$16:$C$54,0),1)," - ",L25),"")</f>
        <v/>
      </c>
      <c r="L25" s="202" t="str">
        <f>IFERROR(VLOOKUP(INDEX('8- Políticas de Administración '!$B$16:$F$63,MATCH('5- Identificación de Riesgos'!J25,'8- Políticas de Administración '!$C$16:$C$64,0),1),'8- Políticas de Administración '!$B$16:$F$64,5,FALSE),"")</f>
        <v/>
      </c>
      <c r="M25" s="412"/>
      <c r="N25" s="430"/>
      <c r="O25" s="498"/>
    </row>
    <row r="26" spans="1:15">
      <c r="A26" s="434"/>
      <c r="B26" s="412"/>
      <c r="C26" s="412"/>
      <c r="D26" s="204" t="s">
        <v>313</v>
      </c>
      <c r="E26" s="412"/>
      <c r="F26" s="412"/>
      <c r="G26" s="454"/>
      <c r="H26" s="412"/>
      <c r="I26" s="175"/>
      <c r="J26" s="201"/>
      <c r="K26" s="175" t="str">
        <f>IFERROR(CONCATENATE(INDEX('8- Políticas de Administración '!$B$16:$F$53,MATCH('5- Identificación de Riesgos'!J26,'8- Políticas de Administración '!$C$16:$C$54,0),1)," - ",L26),"")</f>
        <v/>
      </c>
      <c r="L26" s="202" t="str">
        <f>IFERROR(VLOOKUP(INDEX('8- Políticas de Administración '!$B$16:$F$63,MATCH('5- Identificación de Riesgos'!J26,'8- Políticas de Administración '!$C$16:$C$64,0),1),'8- Políticas de Administración '!$B$16:$F$64,5,FALSE),"")</f>
        <v/>
      </c>
      <c r="M26" s="412"/>
      <c r="N26" s="430"/>
      <c r="O26" s="498"/>
    </row>
    <row r="27" spans="1:15">
      <c r="A27" s="434"/>
      <c r="B27" s="412"/>
      <c r="C27" s="412"/>
      <c r="D27" s="204"/>
      <c r="E27" s="412"/>
      <c r="F27" s="412"/>
      <c r="G27" s="454"/>
      <c r="H27" s="412"/>
      <c r="I27" s="175"/>
      <c r="J27" s="201"/>
      <c r="K27" s="175" t="str">
        <f>IFERROR(CONCATENATE(INDEX('8- Políticas de Administración '!$B$16:$F$53,MATCH('5- Identificación de Riesgos'!J27,'8- Políticas de Administración '!$C$16:$C$54,0),1)," - ",L27),"")</f>
        <v/>
      </c>
      <c r="L27" s="202" t="str">
        <f>IFERROR(VLOOKUP(INDEX('8- Políticas de Administración '!$B$16:$F$63,MATCH('5- Identificación de Riesgos'!J27,'8- Políticas de Administración '!$C$16:$C$64,0),1),'8- Políticas de Administración '!$B$16:$F$64,5,FALSE),"")</f>
        <v/>
      </c>
      <c r="M27" s="412"/>
      <c r="N27" s="430"/>
      <c r="O27" s="498"/>
    </row>
    <row r="28" spans="1:15">
      <c r="A28" s="434"/>
      <c r="B28" s="412"/>
      <c r="C28" s="412"/>
      <c r="D28" s="204"/>
      <c r="E28" s="412"/>
      <c r="F28" s="412"/>
      <c r="G28" s="454"/>
      <c r="H28" s="412"/>
      <c r="I28" s="175"/>
      <c r="J28" s="201"/>
      <c r="K28" s="175" t="str">
        <f>IFERROR(CONCATENATE(INDEX('8- Políticas de Administración '!$B$16:$F$53,MATCH('5- Identificación de Riesgos'!J28,'8- Políticas de Administración '!$C$16:$C$54,0),1)," - ",L28),"")</f>
        <v/>
      </c>
      <c r="L28" s="202" t="str">
        <f>IFERROR(VLOOKUP(INDEX('8- Políticas de Administración '!$B$16:$F$63,MATCH('5- Identificación de Riesgos'!J28,'8- Políticas de Administración '!$C$16:$C$64,0),1),'8- Políticas de Administración '!$B$16:$F$64,5,FALSE),"")</f>
        <v/>
      </c>
      <c r="M28" s="412"/>
      <c r="N28" s="430"/>
      <c r="O28" s="498"/>
    </row>
    <row r="29" spans="1:15" ht="13.5" thickBot="1">
      <c r="A29" s="481"/>
      <c r="B29" s="413"/>
      <c r="C29" s="413"/>
      <c r="D29" s="205"/>
      <c r="E29" s="413"/>
      <c r="F29" s="413"/>
      <c r="G29" s="455"/>
      <c r="H29" s="413"/>
      <c r="I29" s="176"/>
      <c r="J29" s="206"/>
      <c r="K29" s="176" t="str">
        <f>IFERROR(CONCATENATE(INDEX('8- Políticas de Administración '!$B$16:$F$53,MATCH('5- Identificación de Riesgos'!J29,'8- Políticas de Administración '!$C$16:$C$54,0),1)," - ",L29),"")</f>
        <v/>
      </c>
      <c r="L29" s="207" t="str">
        <f>IFERROR(VLOOKUP(INDEX('8- Políticas de Administración '!$B$16:$F$63,MATCH('5- Identificación de Riesgos'!J29,'8- Políticas de Administración '!$C$16:$C$64,0),1),'8- Políticas de Administración '!$B$16:$F$64,5,FALSE),"")</f>
        <v/>
      </c>
      <c r="M29" s="413"/>
      <c r="N29" s="431"/>
      <c r="O29" s="498"/>
    </row>
    <row r="30" spans="1:15" ht="25.5" hidden="1">
      <c r="A30" s="480">
        <v>3</v>
      </c>
      <c r="B30" s="423" t="s">
        <v>314</v>
      </c>
      <c r="C30" s="411" t="s">
        <v>315</v>
      </c>
      <c r="D30" s="172" t="s">
        <v>316</v>
      </c>
      <c r="E30" s="411">
        <v>250</v>
      </c>
      <c r="F30" s="411">
        <v>2</v>
      </c>
      <c r="G30" s="453">
        <f t="shared" ref="G30" si="1">+F30/E30</f>
        <v>8.0000000000000002E-3</v>
      </c>
      <c r="H30" s="41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73" t="s">
        <v>297</v>
      </c>
      <c r="J30" s="199" t="s">
        <v>317</v>
      </c>
      <c r="K30" s="173" t="str">
        <f>IFERROR(CONCATENATE(INDEX('8- Políticas de Administración '!$B$16:$F$53,MATCH('5- Identificación de Riesgos'!J30,'8- Políticas de Administración '!$C$16:$C$54,0),1)," - ",L30),"")</f>
        <v>Menor - 2</v>
      </c>
      <c r="L30" s="200">
        <f>IFERROR(VLOOKUP(INDEX('8- Políticas de Administración '!$B$16:$F$63,MATCH('5- Identificación de Riesgos'!J30,'8- Políticas de Administración '!$C$16:$C$64,0),1),'8- Políticas de Administración '!$B$16:$F$64,5,FALSE),"")</f>
        <v>2</v>
      </c>
      <c r="M30" s="411" t="str">
        <f>IFERROR(CONCATENATE(INDEX('8- Políticas de Administración '!$B$16:$F$53,MATCH(ROUND(AVERAGE(L30:L39),0),'8- Políticas de Administración '!$F$16:$F$53,0),1)," - ",ROUND(AVERAGE(L30:L39),0)),"")</f>
        <v>Menor - 2</v>
      </c>
      <c r="N30" s="429" t="str">
        <f>IFERROR(CONCATENATE(VLOOKUP((LEFT(H30,LEN(H30)-4)&amp;LEFT(M30,LEN(M30)-4)),'9- Matriz de Calor '!$D$18:$E$42,2,0)," - ",RIGHT(H30,1)*RIGHT(M30,1)),"")</f>
        <v>Bajo - 2</v>
      </c>
      <c r="O30" s="498">
        <f>RIGHT(H30,1)*RIGHT(M30,1)</f>
        <v>2</v>
      </c>
    </row>
    <row r="31" spans="1:15" ht="25.5" hidden="1">
      <c r="A31" s="434"/>
      <c r="B31" s="424"/>
      <c r="C31" s="412"/>
      <c r="D31" s="174" t="s">
        <v>318</v>
      </c>
      <c r="E31" s="412"/>
      <c r="F31" s="412"/>
      <c r="G31" s="454"/>
      <c r="H31" s="412"/>
      <c r="I31" s="175" t="s">
        <v>319</v>
      </c>
      <c r="J31" s="201" t="s">
        <v>320</v>
      </c>
      <c r="K31" s="175" t="str">
        <f>IFERROR(CONCATENATE(INDEX('8- Políticas de Administración '!$B$16:$F$53,MATCH('5- Identificación de Riesgos'!J31,'8- Políticas de Administración '!$C$16:$C$54,0),1)," - ",L31),"")</f>
        <v>Menor - 2</v>
      </c>
      <c r="L31" s="202">
        <f>IFERROR(VLOOKUP(INDEX('8- Políticas de Administración '!$B$16:$F$63,MATCH('5- Identificación de Riesgos'!J31,'8- Políticas de Administración '!$C$16:$C$64,0),1),'8- Políticas de Administración '!$B$16:$F$64,5,FALSE),"")</f>
        <v>2</v>
      </c>
      <c r="M31" s="412"/>
      <c r="N31" s="430"/>
      <c r="O31" s="498"/>
    </row>
    <row r="32" spans="1:15" ht="25.5" hidden="1">
      <c r="A32" s="434"/>
      <c r="B32" s="424"/>
      <c r="C32" s="412"/>
      <c r="D32" s="174" t="s">
        <v>321</v>
      </c>
      <c r="E32" s="412"/>
      <c r="F32" s="412"/>
      <c r="G32" s="454"/>
      <c r="H32" s="412"/>
      <c r="I32" s="175" t="s">
        <v>295</v>
      </c>
      <c r="J32" s="201" t="s">
        <v>296</v>
      </c>
      <c r="K32" s="175" t="str">
        <f>IFERROR(CONCATENATE(INDEX('8- Políticas de Administración '!$B$16:$F$53,MATCH('5- Identificación de Riesgos'!J32,'8- Políticas de Administración '!$C$16:$C$54,0),1)," - ",L32),"")</f>
        <v>Moderado - 3</v>
      </c>
      <c r="L32" s="202">
        <f>IFERROR(VLOOKUP(INDEX('8- Políticas de Administración '!$B$16:$F$63,MATCH('5- Identificación de Riesgos'!J32,'8- Políticas de Administración '!$C$16:$C$64,0),1),'8- Políticas de Administración '!$B$16:$F$64,5,FALSE),"")</f>
        <v>3</v>
      </c>
      <c r="M32" s="412"/>
      <c r="N32" s="430"/>
      <c r="O32" s="498"/>
    </row>
    <row r="33" spans="1:15" ht="25.5" hidden="1">
      <c r="A33" s="434"/>
      <c r="B33" s="424"/>
      <c r="C33" s="412"/>
      <c r="D33" s="174" t="s">
        <v>322</v>
      </c>
      <c r="E33" s="412"/>
      <c r="F33" s="412"/>
      <c r="G33" s="454"/>
      <c r="H33" s="412"/>
      <c r="I33" s="175" t="s">
        <v>300</v>
      </c>
      <c r="J33" s="201" t="s">
        <v>301</v>
      </c>
      <c r="K33" s="175" t="str">
        <f>IFERROR(CONCATENATE(INDEX('8- Políticas de Administración '!$B$16:$F$53,MATCH('5- Identificación de Riesgos'!J33,'8- Políticas de Administración '!$C$16:$C$54,0),1)," - ",L33),"")</f>
        <v>Menor - 2</v>
      </c>
      <c r="L33" s="202">
        <f>IFERROR(VLOOKUP(INDEX('8- Políticas de Administración '!$B$16:$F$63,MATCH('5- Identificación de Riesgos'!J33,'8- Políticas de Administración '!$C$16:$C$64,0),1),'8- Políticas de Administración '!$B$16:$F$64,5,FALSE),"")</f>
        <v>2</v>
      </c>
      <c r="M33" s="412"/>
      <c r="N33" s="430"/>
      <c r="O33" s="498"/>
    </row>
    <row r="34" spans="1:15" hidden="1">
      <c r="A34" s="434"/>
      <c r="B34" s="424"/>
      <c r="C34" s="412"/>
      <c r="D34" s="204" t="s">
        <v>323</v>
      </c>
      <c r="E34" s="412"/>
      <c r="F34" s="412"/>
      <c r="G34" s="454"/>
      <c r="H34" s="412"/>
      <c r="I34" s="175"/>
      <c r="J34" s="201"/>
      <c r="K34" s="175" t="str">
        <f>IFERROR(CONCATENATE(INDEX('8- Políticas de Administración '!$B$16:$F$53,MATCH('5- Identificación de Riesgos'!J34,'8- Políticas de Administración '!$C$16:$C$54,0),1)," - ",L34),"")</f>
        <v/>
      </c>
      <c r="L34" s="202" t="str">
        <f>IFERROR(VLOOKUP(INDEX('8- Políticas de Administración '!$B$16:$F$63,MATCH('5- Identificación de Riesgos'!J34,'8- Políticas de Administración '!$C$16:$C$64,0),1),'8- Políticas de Administración '!$B$16:$F$64,5,FALSE),"")</f>
        <v/>
      </c>
      <c r="M34" s="412"/>
      <c r="N34" s="430"/>
      <c r="O34" s="498"/>
    </row>
    <row r="35" spans="1:15" hidden="1">
      <c r="A35" s="434"/>
      <c r="B35" s="424"/>
      <c r="C35" s="412"/>
      <c r="D35" s="209" t="s">
        <v>324</v>
      </c>
      <c r="E35" s="412"/>
      <c r="F35" s="412"/>
      <c r="G35" s="454"/>
      <c r="H35" s="412"/>
      <c r="I35" s="175"/>
      <c r="J35" s="201"/>
      <c r="K35" s="175" t="str">
        <f>IFERROR(CONCATENATE(INDEX('8- Políticas de Administración '!$B$16:$F$53,MATCH('5- Identificación de Riesgos'!J35,'8- Políticas de Administración '!$C$16:$C$54,0),1)," - ",L35),"")</f>
        <v/>
      </c>
      <c r="L35" s="202" t="str">
        <f>IFERROR(VLOOKUP(INDEX('8- Políticas de Administración '!$B$16:$F$63,MATCH('5- Identificación de Riesgos'!J35,'8- Políticas de Administración '!$C$16:$C$64,0),1),'8- Políticas de Administración '!$B$16:$F$64,5,FALSE),"")</f>
        <v/>
      </c>
      <c r="M35" s="412"/>
      <c r="N35" s="430"/>
      <c r="O35" s="498"/>
    </row>
    <row r="36" spans="1:15" hidden="1">
      <c r="A36" s="434"/>
      <c r="B36" s="424"/>
      <c r="C36" s="412"/>
      <c r="D36" s="203" t="s">
        <v>325</v>
      </c>
      <c r="E36" s="412"/>
      <c r="F36" s="412"/>
      <c r="G36" s="454"/>
      <c r="H36" s="412"/>
      <c r="I36" s="175"/>
      <c r="J36" s="201"/>
      <c r="K36" s="175" t="str">
        <f>IFERROR(CONCATENATE(INDEX('8- Políticas de Administración '!$B$16:$F$53,MATCH('5- Identificación de Riesgos'!J36,'8- Políticas de Administración '!$C$16:$C$54,0),1)," - ",L36),"")</f>
        <v/>
      </c>
      <c r="L36" s="202" t="str">
        <f>IFERROR(VLOOKUP(INDEX('8- Políticas de Administración '!$B$16:$F$63,MATCH('5- Identificación de Riesgos'!J36,'8- Políticas de Administración '!$C$16:$C$64,0),1),'8- Políticas de Administración '!$B$16:$F$64,5,FALSE),"")</f>
        <v/>
      </c>
      <c r="M36" s="412"/>
      <c r="N36" s="430"/>
      <c r="O36" s="498"/>
    </row>
    <row r="37" spans="1:15" hidden="1">
      <c r="A37" s="434"/>
      <c r="B37" s="424"/>
      <c r="C37" s="412"/>
      <c r="D37" s="204" t="s">
        <v>326</v>
      </c>
      <c r="E37" s="412"/>
      <c r="F37" s="412"/>
      <c r="G37" s="454"/>
      <c r="H37" s="412"/>
      <c r="I37" s="175"/>
      <c r="J37" s="201"/>
      <c r="K37" s="175" t="str">
        <f>IFERROR(CONCATENATE(INDEX('8- Políticas de Administración '!$B$16:$F$53,MATCH('5- Identificación de Riesgos'!J37,'8- Políticas de Administración '!$C$16:$C$54,0),1)," - ",L37),"")</f>
        <v/>
      </c>
      <c r="L37" s="202" t="str">
        <f>IFERROR(VLOOKUP(INDEX('8- Políticas de Administración '!$B$16:$F$63,MATCH('5- Identificación de Riesgos'!J37,'8- Políticas de Administración '!$C$16:$C$64,0),1),'8- Políticas de Administración '!$B$16:$F$64,5,FALSE),"")</f>
        <v/>
      </c>
      <c r="M37" s="412"/>
      <c r="N37" s="430"/>
      <c r="O37" s="498"/>
    </row>
    <row r="38" spans="1:15" hidden="1">
      <c r="A38" s="434"/>
      <c r="B38" s="424"/>
      <c r="C38" s="412"/>
      <c r="D38" s="204"/>
      <c r="E38" s="412"/>
      <c r="F38" s="412"/>
      <c r="G38" s="454"/>
      <c r="H38" s="412"/>
      <c r="I38" s="175"/>
      <c r="J38" s="201"/>
      <c r="K38" s="175" t="str">
        <f>IFERROR(CONCATENATE(INDEX('8- Políticas de Administración '!$B$16:$F$53,MATCH('5- Identificación de Riesgos'!J38,'8- Políticas de Administración '!$C$16:$C$54,0),1)," - ",L38),"")</f>
        <v/>
      </c>
      <c r="L38" s="202" t="str">
        <f>IFERROR(VLOOKUP(INDEX('8- Políticas de Administración '!$B$16:$F$63,MATCH('5- Identificación de Riesgos'!J38,'8- Políticas de Administración '!$C$16:$C$64,0),1),'8- Políticas de Administración '!$B$16:$F$64,5,FALSE),"")</f>
        <v/>
      </c>
      <c r="M38" s="412"/>
      <c r="N38" s="430"/>
      <c r="O38" s="498"/>
    </row>
    <row r="39" spans="1:15" ht="13.5" hidden="1" thickBot="1">
      <c r="A39" s="481"/>
      <c r="B39" s="425"/>
      <c r="C39" s="413"/>
      <c r="D39" s="205"/>
      <c r="E39" s="413"/>
      <c r="F39" s="413"/>
      <c r="G39" s="455"/>
      <c r="H39" s="413"/>
      <c r="I39" s="176"/>
      <c r="J39" s="206"/>
      <c r="K39" s="176" t="str">
        <f>IFERROR(CONCATENATE(INDEX('8- Políticas de Administración '!$B$16:$F$53,MATCH('5- Identificación de Riesgos'!J39,'8- Políticas de Administración '!$C$16:$C$54,0),1)," - ",L39),"")</f>
        <v/>
      </c>
      <c r="L39" s="207" t="str">
        <f>IFERROR(VLOOKUP(INDEX('8- Políticas de Administración '!$B$16:$F$63,MATCH('5- Identificación de Riesgos'!J39,'8- Políticas de Administración '!$C$16:$C$64,0),1),'8- Políticas de Administración '!$B$16:$F$64,5,FALSE),"")</f>
        <v/>
      </c>
      <c r="M39" s="413"/>
      <c r="N39" s="431"/>
      <c r="O39" s="498"/>
    </row>
    <row r="40" spans="1:15" ht="25.5">
      <c r="A40" s="436">
        <v>3</v>
      </c>
      <c r="B40" s="452" t="s">
        <v>327</v>
      </c>
      <c r="C40" s="452" t="s">
        <v>328</v>
      </c>
      <c r="D40" s="177" t="s">
        <v>329</v>
      </c>
      <c r="E40" s="460">
        <v>90</v>
      </c>
      <c r="F40" s="460">
        <v>9</v>
      </c>
      <c r="G40" s="459">
        <f t="shared" ref="G40" si="2">F40/E40</f>
        <v>0.1</v>
      </c>
      <c r="H40" s="460"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178" t="s">
        <v>295</v>
      </c>
      <c r="J40" s="294" t="s">
        <v>330</v>
      </c>
      <c r="K40" s="178" t="str">
        <f>IFERROR(CONCATENATE(INDEX('8- Políticas de Administración '!$B$16:$F$53,MATCH('5- Identificación de Riesgos'!J40,'8- Políticas de Administración '!$C$16:$C$54,0),1)," - ",L40),"")</f>
        <v>Mayor - 4</v>
      </c>
      <c r="L40" s="210">
        <f>IFERROR(VLOOKUP(INDEX('8- Políticas de Administración '!$B$16:$F$63,MATCH('5- Identificación de Riesgos'!J40,'8- Políticas de Administración '!$C$16:$C$64,0),1),'8- Políticas de Administración '!$B$16:$F$64,5,FALSE),"")</f>
        <v>4</v>
      </c>
      <c r="M40" s="460" t="str">
        <f>IFERROR(CONCATENATE(INDEX('8- Políticas de Administración '!$B$16:$F$53,MATCH(ROUND(AVERAGE(L40:L49),0),'8- Políticas de Administración '!$F$16:$F$53,0),1)," - ",ROUND(AVERAGE(L40:L49),0)),"")</f>
        <v>Moderado - 3</v>
      </c>
      <c r="N40" s="494" t="str">
        <f>IFERROR(CONCATENATE(VLOOKUP((LEFT(H40,LEN(H40)-4)&amp;LEFT(M40,LEN(M40)-4)),'9- Matriz de Calor '!$D$18:$E$42,2,0)," - ",RIGHT(H40,1)*RIGHT(M40,1)),"")</f>
        <v>Moderado - 9</v>
      </c>
      <c r="O40" s="498">
        <f>RIGHT(H40,1)*RIGHT(M40,1)</f>
        <v>9</v>
      </c>
    </row>
    <row r="41" spans="1:15" ht="25.5">
      <c r="A41" s="437"/>
      <c r="B41" s="424"/>
      <c r="C41" s="424"/>
      <c r="D41" s="174" t="s">
        <v>331</v>
      </c>
      <c r="E41" s="412"/>
      <c r="F41" s="412"/>
      <c r="G41" s="440"/>
      <c r="H41" s="412"/>
      <c r="I41" s="175" t="s">
        <v>300</v>
      </c>
      <c r="J41" s="295" t="s">
        <v>332</v>
      </c>
      <c r="K41" s="175" t="str">
        <f>IFERROR(CONCATENATE(INDEX('8- Políticas de Administración '!$B$16:$F$53,MATCH('5- Identificación de Riesgos'!J41,'8- Políticas de Administración '!$C$16:$C$54,0),1)," - ",L41),"")</f>
        <v>Leve - 1</v>
      </c>
      <c r="L41" s="202">
        <f>IFERROR(VLOOKUP(INDEX('8- Políticas de Administración '!$B$16:$F$63,MATCH('5- Identificación de Riesgos'!J41,'8- Políticas de Administración '!$C$16:$C$64,0),1),'8- Políticas de Administración '!$B$16:$F$64,5,FALSE),"")</f>
        <v>1</v>
      </c>
      <c r="M41" s="412"/>
      <c r="N41" s="430"/>
      <c r="O41" s="498"/>
    </row>
    <row r="42" spans="1:15">
      <c r="A42" s="437"/>
      <c r="B42" s="424"/>
      <c r="C42" s="424"/>
      <c r="D42" s="204" t="s">
        <v>333</v>
      </c>
      <c r="E42" s="412"/>
      <c r="F42" s="412"/>
      <c r="G42" s="440"/>
      <c r="H42" s="412"/>
      <c r="I42" s="175"/>
      <c r="J42" s="201"/>
      <c r="K42" s="175" t="str">
        <f>IFERROR(CONCATENATE(INDEX('8- Políticas de Administración '!$B$16:$F$53,MATCH('5- Identificación de Riesgos'!J42,'8- Políticas de Administración '!$C$16:$C$54,0),1)," - ",L42),"")</f>
        <v/>
      </c>
      <c r="L42" s="202" t="str">
        <f>IFERROR(VLOOKUP(INDEX('8- Políticas de Administración '!$B$16:$F$63,MATCH('5- Identificación de Riesgos'!J42,'8- Políticas de Administración '!$C$16:$C$64,0),1),'8- Políticas de Administración '!$B$16:$F$64,5,FALSE),"")</f>
        <v/>
      </c>
      <c r="M42" s="412"/>
      <c r="N42" s="430"/>
      <c r="O42" s="498"/>
    </row>
    <row r="43" spans="1:15">
      <c r="A43" s="437"/>
      <c r="B43" s="424"/>
      <c r="C43" s="424"/>
      <c r="D43" s="209"/>
      <c r="E43" s="412"/>
      <c r="F43" s="412"/>
      <c r="G43" s="440"/>
      <c r="H43" s="412"/>
      <c r="I43" s="175"/>
      <c r="J43" s="201"/>
      <c r="K43" s="175" t="str">
        <f>IFERROR(CONCATENATE(INDEX('8- Políticas de Administración '!$B$16:$F$53,MATCH('5- Identificación de Riesgos'!J43,'8- Políticas de Administración '!$C$16:$C$54,0),1)," - ",L43),"")</f>
        <v/>
      </c>
      <c r="L43" s="202" t="str">
        <f>IFERROR(VLOOKUP(INDEX('8- Políticas de Administración '!$B$16:$F$63,MATCH('5- Identificación de Riesgos'!J43,'8- Políticas de Administración '!$C$16:$C$64,0),1),'8- Políticas de Administración '!$B$16:$F$64,5,FALSE),"")</f>
        <v/>
      </c>
      <c r="M43" s="412"/>
      <c r="N43" s="430"/>
      <c r="O43" s="498"/>
    </row>
    <row r="44" spans="1:15">
      <c r="A44" s="437"/>
      <c r="B44" s="424"/>
      <c r="C44" s="424"/>
      <c r="D44" s="204"/>
      <c r="E44" s="412"/>
      <c r="F44" s="412"/>
      <c r="G44" s="440"/>
      <c r="H44" s="412"/>
      <c r="I44" s="175"/>
      <c r="J44" s="201"/>
      <c r="K44" s="175" t="str">
        <f>IFERROR(CONCATENATE(INDEX('8- Políticas de Administración '!$B$16:$F$53,MATCH('5- Identificación de Riesgos'!J44,'8- Políticas de Administración '!$C$16:$C$54,0),1)," - ",L44),"")</f>
        <v/>
      </c>
      <c r="L44" s="202" t="str">
        <f>IFERROR(VLOOKUP(INDEX('8- Políticas de Administración '!$B$16:$F$63,MATCH('5- Identificación de Riesgos'!J44,'8- Políticas de Administración '!$C$16:$C$64,0),1),'8- Políticas de Administración '!$B$16:$F$64,5,FALSE),"")</f>
        <v/>
      </c>
      <c r="M44" s="412"/>
      <c r="N44" s="430"/>
      <c r="O44" s="498"/>
    </row>
    <row r="45" spans="1:15">
      <c r="A45" s="437"/>
      <c r="B45" s="424"/>
      <c r="C45" s="424"/>
      <c r="D45" s="204"/>
      <c r="E45" s="412"/>
      <c r="F45" s="412"/>
      <c r="G45" s="440"/>
      <c r="H45" s="412"/>
      <c r="I45" s="175"/>
      <c r="J45" s="201"/>
      <c r="K45" s="175" t="str">
        <f>IFERROR(CONCATENATE(INDEX('8- Políticas de Administración '!$B$16:$F$53,MATCH('5- Identificación de Riesgos'!J45,'8- Políticas de Administración '!$C$16:$C$54,0),1)," - ",L45),"")</f>
        <v/>
      </c>
      <c r="L45" s="202" t="str">
        <f>IFERROR(VLOOKUP(INDEX('8- Políticas de Administración '!$B$16:$F$63,MATCH('5- Identificación de Riesgos'!J45,'8- Políticas de Administración '!$C$16:$C$64,0),1),'8- Políticas de Administración '!$B$16:$F$64,5,FALSE),"")</f>
        <v/>
      </c>
      <c r="M45" s="412"/>
      <c r="N45" s="430"/>
      <c r="O45" s="498"/>
    </row>
    <row r="46" spans="1:15">
      <c r="A46" s="437"/>
      <c r="B46" s="424"/>
      <c r="C46" s="424"/>
      <c r="D46" s="204"/>
      <c r="E46" s="412"/>
      <c r="F46" s="412"/>
      <c r="G46" s="440"/>
      <c r="H46" s="412"/>
      <c r="I46" s="175"/>
      <c r="J46" s="201"/>
      <c r="K46" s="175" t="str">
        <f>IFERROR(CONCATENATE(INDEX('8- Políticas de Administración '!$B$16:$F$53,MATCH('5- Identificación de Riesgos'!J46,'8- Políticas de Administración '!$C$16:$C$54,0),1)," - ",L46),"")</f>
        <v/>
      </c>
      <c r="L46" s="202" t="str">
        <f>IFERROR(VLOOKUP(INDEX('8- Políticas de Administración '!$B$16:$F$63,MATCH('5- Identificación de Riesgos'!J46,'8- Políticas de Administración '!$C$16:$C$64,0),1),'8- Políticas de Administración '!$B$16:$F$64,5,FALSE),"")</f>
        <v/>
      </c>
      <c r="M46" s="412"/>
      <c r="N46" s="430"/>
      <c r="O46" s="498"/>
    </row>
    <row r="47" spans="1:15">
      <c r="A47" s="437"/>
      <c r="B47" s="424"/>
      <c r="C47" s="424"/>
      <c r="D47" s="204"/>
      <c r="E47" s="412"/>
      <c r="F47" s="412"/>
      <c r="G47" s="440"/>
      <c r="H47" s="412"/>
      <c r="I47" s="175"/>
      <c r="J47" s="201"/>
      <c r="K47" s="175" t="str">
        <f>IFERROR(CONCATENATE(INDEX('8- Políticas de Administración '!$B$16:$F$53,MATCH('5- Identificación de Riesgos'!J47,'8- Políticas de Administración '!$C$16:$C$54,0),1)," - ",L47),"")</f>
        <v/>
      </c>
      <c r="L47" s="202" t="str">
        <f>IFERROR(VLOOKUP(INDEX('8- Políticas de Administración '!$B$16:$F$63,MATCH('5- Identificación de Riesgos'!J47,'8- Políticas de Administración '!$C$16:$C$64,0),1),'8- Políticas de Administración '!$B$16:$F$64,5,FALSE),"")</f>
        <v/>
      </c>
      <c r="M47" s="412"/>
      <c r="N47" s="430"/>
      <c r="O47" s="498"/>
    </row>
    <row r="48" spans="1:15">
      <c r="A48" s="437"/>
      <c r="B48" s="424"/>
      <c r="C48" s="424"/>
      <c r="D48" s="204"/>
      <c r="E48" s="412"/>
      <c r="F48" s="412"/>
      <c r="G48" s="440"/>
      <c r="H48" s="412"/>
      <c r="I48" s="175"/>
      <c r="J48" s="201"/>
      <c r="K48" s="175" t="str">
        <f>IFERROR(CONCATENATE(INDEX('8- Políticas de Administración '!$B$16:$F$53,MATCH('5- Identificación de Riesgos'!J48,'8- Políticas de Administración '!$C$16:$C$54,0),1)," - ",L48),"")</f>
        <v/>
      </c>
      <c r="L48" s="202" t="str">
        <f>IFERROR(VLOOKUP(INDEX('8- Políticas de Administración '!$B$16:$F$63,MATCH('5- Identificación de Riesgos'!J48,'8- Políticas de Administración '!$C$16:$C$64,0),1),'8- Políticas de Administración '!$B$16:$F$64,5,FALSE),"")</f>
        <v/>
      </c>
      <c r="M48" s="412"/>
      <c r="N48" s="430"/>
      <c r="O48" s="498"/>
    </row>
    <row r="49" spans="1:267" ht="13.5" thickBot="1">
      <c r="A49" s="438"/>
      <c r="B49" s="425"/>
      <c r="C49" s="425"/>
      <c r="D49" s="205"/>
      <c r="E49" s="413"/>
      <c r="F49" s="413"/>
      <c r="G49" s="441"/>
      <c r="H49" s="413"/>
      <c r="I49" s="176"/>
      <c r="J49" s="206"/>
      <c r="K49" s="176" t="str">
        <f>IFERROR(CONCATENATE(INDEX('8- Políticas de Administración '!$B$16:$F$53,MATCH('5- Identificación de Riesgos'!J49,'8- Políticas de Administración '!$C$16:$C$54,0),1)," - ",L49),"")</f>
        <v/>
      </c>
      <c r="L49" s="207" t="str">
        <f>IFERROR(VLOOKUP(INDEX('8- Políticas de Administración '!$B$16:$F$63,MATCH('5- Identificación de Riesgos'!J49,'8- Políticas de Administración '!$C$16:$C$64,0),1),'8- Políticas de Administración '!$B$16:$F$64,5,FALSE),"")</f>
        <v/>
      </c>
      <c r="M49" s="413"/>
      <c r="N49" s="431"/>
      <c r="O49" s="498"/>
    </row>
    <row r="50" spans="1:267" s="279" customFormat="1" ht="71.25" customHeight="1">
      <c r="A50" s="482">
        <v>4</v>
      </c>
      <c r="B50" s="423" t="s">
        <v>334</v>
      </c>
      <c r="C50" s="426" t="s">
        <v>335</v>
      </c>
      <c r="D50" s="276" t="s">
        <v>336</v>
      </c>
      <c r="E50" s="485">
        <v>200</v>
      </c>
      <c r="F50" s="485">
        <v>0</v>
      </c>
      <c r="G50" s="488">
        <f t="shared" ref="G50" si="3">F50/E50</f>
        <v>0</v>
      </c>
      <c r="H50" s="491" t="s">
        <v>337</v>
      </c>
      <c r="I50" s="144" t="s">
        <v>295</v>
      </c>
      <c r="J50" s="277" t="s">
        <v>338</v>
      </c>
      <c r="K50" s="144" t="s">
        <v>339</v>
      </c>
      <c r="L50" s="278">
        <v>5</v>
      </c>
      <c r="M50" s="460" t="str">
        <f>IFERROR(CONCATENATE(INDEX('8- Políticas de Administración '!$B$16:$F$53,MATCH(ROUND(AVERAGE(L50:L59),0),'8- Políticas de Administración '!$F$16:$F$53,0),1)," - ",ROUND(AVERAGE(L50:L59),0)),"")</f>
        <v>Catastrófico - 5</v>
      </c>
      <c r="N50" s="494" t="str">
        <f>IFERROR(CONCATENATE(VLOOKUP((LEFT(H50,LEN(H50)-4)&amp;LEFT(M50,LEN(M50)-4)),'9- Matriz de Calor '!$D$18:$E$42,2,0)," - ",RIGHT(H50,1)*RIGHT(M50,1)),"")</f>
        <v>Extremo - 5</v>
      </c>
      <c r="O50" s="495">
        <f>RIGHT(H50,1)*RIGHT(M50,1)</f>
        <v>5</v>
      </c>
      <c r="P50" s="217"/>
      <c r="Q50" s="414" t="s">
        <v>340</v>
      </c>
      <c r="R50" s="415"/>
      <c r="S50" s="415"/>
      <c r="T50" s="415"/>
      <c r="U50" s="415"/>
      <c r="V50" s="415"/>
      <c r="W50" s="415"/>
      <c r="X50" s="415"/>
      <c r="Y50" s="416"/>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row>
    <row r="51" spans="1:267" s="279" customFormat="1" ht="42.75">
      <c r="A51" s="483"/>
      <c r="B51" s="424"/>
      <c r="C51" s="427"/>
      <c r="D51" s="280" t="s">
        <v>341</v>
      </c>
      <c r="E51" s="486"/>
      <c r="F51" s="486"/>
      <c r="G51" s="489"/>
      <c r="H51" s="492"/>
      <c r="I51" s="145"/>
      <c r="J51" s="281"/>
      <c r="K51" s="145" t="s">
        <v>342</v>
      </c>
      <c r="L51" s="282" t="s">
        <v>342</v>
      </c>
      <c r="M51" s="412"/>
      <c r="N51" s="430"/>
      <c r="O51" s="495"/>
      <c r="P51" s="217"/>
      <c r="Q51" s="417"/>
      <c r="R51" s="418"/>
      <c r="S51" s="418"/>
      <c r="T51" s="418"/>
      <c r="U51" s="418"/>
      <c r="V51" s="418"/>
      <c r="W51" s="418"/>
      <c r="X51" s="418"/>
      <c r="Y51" s="419"/>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c r="HB51" s="217"/>
      <c r="HC51" s="217"/>
      <c r="HD51" s="217"/>
      <c r="HE51" s="217"/>
      <c r="HF51" s="217"/>
      <c r="HG51" s="217"/>
      <c r="HH51" s="217"/>
      <c r="HI51" s="217"/>
      <c r="HJ51" s="217"/>
      <c r="HK51" s="217"/>
      <c r="HL51" s="217"/>
      <c r="HM51" s="217"/>
      <c r="HN51" s="217"/>
      <c r="HO51" s="217"/>
      <c r="HP51" s="217"/>
      <c r="HQ51" s="217"/>
      <c r="HR51" s="217"/>
      <c r="HS51" s="217"/>
      <c r="HT51" s="217"/>
      <c r="HU51" s="217"/>
      <c r="HV51" s="217"/>
      <c r="HW51" s="217"/>
      <c r="HX51" s="217"/>
      <c r="HY51" s="217"/>
      <c r="HZ51" s="217"/>
      <c r="IA51" s="217"/>
      <c r="IB51" s="217"/>
      <c r="IC51" s="217"/>
      <c r="ID51" s="217"/>
      <c r="IE51" s="217"/>
      <c r="IF51" s="217"/>
      <c r="IG51" s="217"/>
      <c r="IH51" s="217"/>
      <c r="II51" s="217"/>
      <c r="IJ51" s="217"/>
      <c r="IK51" s="217"/>
      <c r="IL51" s="217"/>
      <c r="IM51" s="217"/>
      <c r="IN51" s="217"/>
      <c r="IO51" s="217"/>
      <c r="IP51" s="217"/>
      <c r="IQ51" s="217"/>
      <c r="IR51" s="217"/>
      <c r="IS51" s="217"/>
      <c r="IT51" s="217"/>
      <c r="IU51" s="217"/>
      <c r="IV51" s="217"/>
      <c r="IW51" s="217"/>
      <c r="IX51" s="217"/>
      <c r="IY51" s="217"/>
      <c r="IZ51" s="217"/>
      <c r="JA51" s="217"/>
      <c r="JB51" s="217"/>
      <c r="JC51" s="217"/>
      <c r="JD51" s="217"/>
      <c r="JE51" s="217"/>
      <c r="JF51" s="217"/>
      <c r="JG51" s="217"/>
    </row>
    <row r="52" spans="1:267" s="279" customFormat="1" ht="42.75">
      <c r="A52" s="483"/>
      <c r="B52" s="424"/>
      <c r="C52" s="427"/>
      <c r="D52" s="280" t="s">
        <v>343</v>
      </c>
      <c r="E52" s="486"/>
      <c r="F52" s="486"/>
      <c r="G52" s="489"/>
      <c r="H52" s="492"/>
      <c r="I52" s="145"/>
      <c r="J52" s="281"/>
      <c r="K52" s="145" t="s">
        <v>342</v>
      </c>
      <c r="L52" s="282" t="s">
        <v>342</v>
      </c>
      <c r="M52" s="412"/>
      <c r="N52" s="430"/>
      <c r="O52" s="495"/>
      <c r="P52" s="217"/>
      <c r="Q52" s="417"/>
      <c r="R52" s="418"/>
      <c r="S52" s="418"/>
      <c r="T52" s="418"/>
      <c r="U52" s="418"/>
      <c r="V52" s="418"/>
      <c r="W52" s="418"/>
      <c r="X52" s="418"/>
      <c r="Y52" s="419"/>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c r="EO52" s="217"/>
      <c r="EP52" s="217"/>
      <c r="EQ52" s="217"/>
      <c r="ER52" s="217"/>
      <c r="ES52" s="217"/>
      <c r="ET52" s="217"/>
      <c r="EU52" s="217"/>
      <c r="EV52" s="217"/>
      <c r="EW52" s="217"/>
      <c r="EX52" s="217"/>
      <c r="EY52" s="217"/>
      <c r="EZ52" s="217"/>
      <c r="FA52" s="217"/>
      <c r="FB52" s="217"/>
      <c r="FC52" s="217"/>
      <c r="FD52" s="217"/>
      <c r="FE52" s="217"/>
      <c r="FF52" s="217"/>
      <c r="FG52" s="217"/>
      <c r="FH52" s="217"/>
      <c r="FI52" s="217"/>
      <c r="FJ52" s="217"/>
      <c r="FK52" s="217"/>
      <c r="FL52" s="217"/>
      <c r="FM52" s="217"/>
      <c r="FN52" s="217"/>
      <c r="FO52" s="217"/>
      <c r="FP52" s="217"/>
      <c r="FQ52" s="217"/>
      <c r="FR52" s="217"/>
      <c r="FS52" s="217"/>
      <c r="FT52" s="217"/>
      <c r="FU52" s="217"/>
      <c r="FV52" s="217"/>
      <c r="FW52" s="217"/>
      <c r="FX52" s="217"/>
      <c r="FY52" s="217"/>
      <c r="FZ52" s="217"/>
      <c r="GA52" s="217"/>
      <c r="GB52" s="217"/>
      <c r="GC52" s="217"/>
      <c r="GD52" s="217"/>
      <c r="GE52" s="217"/>
      <c r="GF52" s="217"/>
      <c r="GG52" s="217"/>
      <c r="GH52" s="217"/>
      <c r="GI52" s="217"/>
      <c r="GJ52" s="217"/>
      <c r="GK52" s="217"/>
      <c r="GL52" s="217"/>
      <c r="GM52" s="217"/>
      <c r="GN52" s="217"/>
      <c r="GO52" s="217"/>
      <c r="GP52" s="217"/>
      <c r="GQ52" s="217"/>
      <c r="GR52" s="217"/>
      <c r="GS52" s="217"/>
      <c r="GT52" s="217"/>
      <c r="GU52" s="217"/>
      <c r="GV52" s="217"/>
      <c r="GW52" s="217"/>
      <c r="GX52" s="217"/>
      <c r="GY52" s="217"/>
      <c r="GZ52" s="217"/>
      <c r="HA52" s="217"/>
      <c r="HB52" s="217"/>
      <c r="HC52" s="217"/>
      <c r="HD52" s="217"/>
      <c r="HE52" s="217"/>
      <c r="HF52" s="217"/>
      <c r="HG52" s="217"/>
      <c r="HH52" s="217"/>
      <c r="HI52" s="217"/>
      <c r="HJ52" s="217"/>
      <c r="HK52" s="217"/>
      <c r="HL52" s="217"/>
      <c r="HM52" s="217"/>
      <c r="HN52" s="217"/>
      <c r="HO52" s="217"/>
      <c r="HP52" s="217"/>
      <c r="HQ52" s="217"/>
      <c r="HR52" s="217"/>
      <c r="HS52" s="217"/>
      <c r="HT52" s="217"/>
      <c r="HU52" s="217"/>
      <c r="HV52" s="217"/>
      <c r="HW52" s="217"/>
      <c r="HX52" s="217"/>
      <c r="HY52" s="217"/>
      <c r="HZ52" s="217"/>
      <c r="IA52" s="217"/>
      <c r="IB52" s="217"/>
      <c r="IC52" s="217"/>
      <c r="ID52" s="217"/>
      <c r="IE52" s="217"/>
      <c r="IF52" s="217"/>
      <c r="IG52" s="217"/>
      <c r="IH52" s="217"/>
      <c r="II52" s="217"/>
      <c r="IJ52" s="217"/>
      <c r="IK52" s="217"/>
      <c r="IL52" s="217"/>
      <c r="IM52" s="217"/>
      <c r="IN52" s="217"/>
      <c r="IO52" s="217"/>
      <c r="IP52" s="217"/>
      <c r="IQ52" s="217"/>
      <c r="IR52" s="217"/>
      <c r="IS52" s="217"/>
      <c r="IT52" s="217"/>
      <c r="IU52" s="217"/>
      <c r="IV52" s="217"/>
      <c r="IW52" s="217"/>
      <c r="IX52" s="217"/>
      <c r="IY52" s="217"/>
      <c r="IZ52" s="217"/>
      <c r="JA52" s="217"/>
      <c r="JB52" s="217"/>
      <c r="JC52" s="217"/>
      <c r="JD52" s="217"/>
      <c r="JE52" s="217"/>
      <c r="JF52" s="217"/>
      <c r="JG52" s="217"/>
    </row>
    <row r="53" spans="1:267" s="279" customFormat="1" ht="28.5">
      <c r="A53" s="483"/>
      <c r="B53" s="424"/>
      <c r="C53" s="427"/>
      <c r="D53" s="280" t="s">
        <v>344</v>
      </c>
      <c r="E53" s="486"/>
      <c r="F53" s="486"/>
      <c r="G53" s="489"/>
      <c r="H53" s="492"/>
      <c r="I53" s="145"/>
      <c r="J53" s="281"/>
      <c r="K53" s="145" t="s">
        <v>342</v>
      </c>
      <c r="L53" s="282" t="s">
        <v>342</v>
      </c>
      <c r="M53" s="412"/>
      <c r="N53" s="430"/>
      <c r="O53" s="495"/>
      <c r="P53" s="217"/>
      <c r="Q53" s="417"/>
      <c r="R53" s="418"/>
      <c r="S53" s="418"/>
      <c r="T53" s="418"/>
      <c r="U53" s="418"/>
      <c r="V53" s="418"/>
      <c r="W53" s="418"/>
      <c r="X53" s="418"/>
      <c r="Y53" s="419"/>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17"/>
      <c r="FY53" s="217"/>
      <c r="FZ53" s="217"/>
      <c r="GA53" s="217"/>
      <c r="GB53" s="217"/>
      <c r="GC53" s="217"/>
      <c r="GD53" s="217"/>
      <c r="GE53" s="217"/>
      <c r="GF53" s="217"/>
      <c r="GG53" s="217"/>
      <c r="GH53" s="217"/>
      <c r="GI53" s="217"/>
      <c r="GJ53" s="217"/>
      <c r="GK53" s="217"/>
      <c r="GL53" s="217"/>
      <c r="GM53" s="217"/>
      <c r="GN53" s="217"/>
      <c r="GO53" s="217"/>
      <c r="GP53" s="217"/>
      <c r="GQ53" s="217"/>
      <c r="GR53" s="217"/>
      <c r="GS53" s="217"/>
      <c r="GT53" s="217"/>
      <c r="GU53" s="217"/>
      <c r="GV53" s="217"/>
      <c r="GW53" s="217"/>
      <c r="GX53" s="217"/>
      <c r="GY53" s="217"/>
      <c r="GZ53" s="217"/>
      <c r="HA53" s="217"/>
      <c r="HB53" s="217"/>
      <c r="HC53" s="217"/>
      <c r="HD53" s="217"/>
      <c r="HE53" s="217"/>
      <c r="HF53" s="217"/>
      <c r="HG53" s="217"/>
      <c r="HH53" s="217"/>
      <c r="HI53" s="217"/>
      <c r="HJ53" s="217"/>
      <c r="HK53" s="217"/>
      <c r="HL53" s="217"/>
      <c r="HM53" s="217"/>
      <c r="HN53" s="217"/>
      <c r="HO53" s="217"/>
      <c r="HP53" s="217"/>
      <c r="HQ53" s="217"/>
      <c r="HR53" s="217"/>
      <c r="HS53" s="217"/>
      <c r="HT53" s="217"/>
      <c r="HU53" s="217"/>
      <c r="HV53" s="217"/>
      <c r="HW53" s="217"/>
      <c r="HX53" s="217"/>
      <c r="HY53" s="217"/>
      <c r="HZ53" s="217"/>
      <c r="IA53" s="217"/>
      <c r="IB53" s="217"/>
      <c r="IC53" s="217"/>
      <c r="ID53" s="217"/>
      <c r="IE53" s="217"/>
      <c r="IF53" s="217"/>
      <c r="IG53" s="217"/>
      <c r="IH53" s="217"/>
      <c r="II53" s="217"/>
      <c r="IJ53" s="217"/>
      <c r="IK53" s="217"/>
      <c r="IL53" s="217"/>
      <c r="IM53" s="217"/>
      <c r="IN53" s="217"/>
      <c r="IO53" s="217"/>
      <c r="IP53" s="217"/>
      <c r="IQ53" s="217"/>
      <c r="IR53" s="217"/>
      <c r="IS53" s="217"/>
      <c r="IT53" s="217"/>
      <c r="IU53" s="217"/>
      <c r="IV53" s="217"/>
      <c r="IW53" s="217"/>
      <c r="IX53" s="217"/>
      <c r="IY53" s="217"/>
      <c r="IZ53" s="217"/>
      <c r="JA53" s="217"/>
      <c r="JB53" s="217"/>
      <c r="JC53" s="217"/>
      <c r="JD53" s="217"/>
      <c r="JE53" s="217"/>
      <c r="JF53" s="217"/>
      <c r="JG53" s="217"/>
    </row>
    <row r="54" spans="1:267" s="279" customFormat="1" ht="28.5">
      <c r="A54" s="483"/>
      <c r="B54" s="424"/>
      <c r="C54" s="427"/>
      <c r="D54" s="283" t="s">
        <v>345</v>
      </c>
      <c r="E54" s="486"/>
      <c r="F54" s="486"/>
      <c r="G54" s="489"/>
      <c r="H54" s="492"/>
      <c r="I54" s="145"/>
      <c r="J54" s="281"/>
      <c r="K54" s="145" t="s">
        <v>342</v>
      </c>
      <c r="L54" s="282" t="s">
        <v>342</v>
      </c>
      <c r="M54" s="412"/>
      <c r="N54" s="430"/>
      <c r="O54" s="495"/>
      <c r="P54" s="217"/>
      <c r="Q54" s="417"/>
      <c r="R54" s="418"/>
      <c r="S54" s="418"/>
      <c r="T54" s="418"/>
      <c r="U54" s="418"/>
      <c r="V54" s="418"/>
      <c r="W54" s="418"/>
      <c r="X54" s="418"/>
      <c r="Y54" s="419"/>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c r="EO54" s="217"/>
      <c r="EP54" s="217"/>
      <c r="EQ54" s="217"/>
      <c r="ER54" s="217"/>
      <c r="ES54" s="217"/>
      <c r="ET54" s="217"/>
      <c r="EU54" s="217"/>
      <c r="EV54" s="217"/>
      <c r="EW54" s="217"/>
      <c r="EX54" s="217"/>
      <c r="EY54" s="217"/>
      <c r="EZ54" s="217"/>
      <c r="FA54" s="217"/>
      <c r="FB54" s="217"/>
      <c r="FC54" s="217"/>
      <c r="FD54" s="217"/>
      <c r="FE54" s="217"/>
      <c r="FF54" s="217"/>
      <c r="FG54" s="217"/>
      <c r="FH54" s="217"/>
      <c r="FI54" s="217"/>
      <c r="FJ54" s="217"/>
      <c r="FK54" s="217"/>
      <c r="FL54" s="217"/>
      <c r="FM54" s="217"/>
      <c r="FN54" s="217"/>
      <c r="FO54" s="217"/>
      <c r="FP54" s="217"/>
      <c r="FQ54" s="217"/>
      <c r="FR54" s="217"/>
      <c r="FS54" s="217"/>
      <c r="FT54" s="217"/>
      <c r="FU54" s="217"/>
      <c r="FV54" s="217"/>
      <c r="FW54" s="217"/>
      <c r="FX54" s="217"/>
      <c r="FY54" s="217"/>
      <c r="FZ54" s="217"/>
      <c r="GA54" s="217"/>
      <c r="GB54" s="217"/>
      <c r="GC54" s="217"/>
      <c r="GD54" s="217"/>
      <c r="GE54" s="217"/>
      <c r="GF54" s="217"/>
      <c r="GG54" s="217"/>
      <c r="GH54" s="217"/>
      <c r="GI54" s="217"/>
      <c r="GJ54" s="217"/>
      <c r="GK54" s="217"/>
      <c r="GL54" s="217"/>
      <c r="GM54" s="217"/>
      <c r="GN54" s="217"/>
      <c r="GO54" s="217"/>
      <c r="GP54" s="217"/>
      <c r="GQ54" s="217"/>
      <c r="GR54" s="217"/>
      <c r="GS54" s="217"/>
      <c r="GT54" s="217"/>
      <c r="GU54" s="217"/>
      <c r="GV54" s="217"/>
      <c r="GW54" s="217"/>
      <c r="GX54" s="217"/>
      <c r="GY54" s="217"/>
      <c r="GZ54" s="217"/>
      <c r="HA54" s="217"/>
      <c r="HB54" s="217"/>
      <c r="HC54" s="217"/>
      <c r="HD54" s="217"/>
      <c r="HE54" s="217"/>
      <c r="HF54" s="217"/>
      <c r="HG54" s="217"/>
      <c r="HH54" s="217"/>
      <c r="HI54" s="217"/>
      <c r="HJ54" s="217"/>
      <c r="HK54" s="217"/>
      <c r="HL54" s="217"/>
      <c r="HM54" s="217"/>
      <c r="HN54" s="217"/>
      <c r="HO54" s="217"/>
      <c r="HP54" s="217"/>
      <c r="HQ54" s="217"/>
      <c r="HR54" s="217"/>
      <c r="HS54" s="217"/>
      <c r="HT54" s="217"/>
      <c r="HU54" s="217"/>
      <c r="HV54" s="217"/>
      <c r="HW54" s="217"/>
      <c r="HX54" s="217"/>
      <c r="HY54" s="217"/>
      <c r="HZ54" s="217"/>
      <c r="IA54" s="217"/>
      <c r="IB54" s="217"/>
      <c r="IC54" s="217"/>
      <c r="ID54" s="217"/>
      <c r="IE54" s="217"/>
      <c r="IF54" s="217"/>
      <c r="IG54" s="217"/>
      <c r="IH54" s="217"/>
      <c r="II54" s="217"/>
      <c r="IJ54" s="217"/>
      <c r="IK54" s="217"/>
      <c r="IL54" s="217"/>
      <c r="IM54" s="217"/>
      <c r="IN54" s="217"/>
      <c r="IO54" s="217"/>
      <c r="IP54" s="217"/>
      <c r="IQ54" s="217"/>
      <c r="IR54" s="217"/>
      <c r="IS54" s="217"/>
      <c r="IT54" s="217"/>
      <c r="IU54" s="217"/>
      <c r="IV54" s="217"/>
      <c r="IW54" s="217"/>
      <c r="IX54" s="217"/>
      <c r="IY54" s="217"/>
      <c r="IZ54" s="217"/>
      <c r="JA54" s="217"/>
      <c r="JB54" s="217"/>
      <c r="JC54" s="217"/>
      <c r="JD54" s="217"/>
      <c r="JE54" s="217"/>
      <c r="JF54" s="217"/>
      <c r="JG54" s="217"/>
    </row>
    <row r="55" spans="1:267" s="279" customFormat="1" ht="15">
      <c r="A55" s="483"/>
      <c r="B55" s="424"/>
      <c r="C55" s="427"/>
      <c r="D55" s="151"/>
      <c r="E55" s="486"/>
      <c r="F55" s="486"/>
      <c r="G55" s="489"/>
      <c r="H55" s="492"/>
      <c r="I55" s="145"/>
      <c r="J55" s="281"/>
      <c r="K55" s="145" t="s">
        <v>342</v>
      </c>
      <c r="L55" s="282" t="s">
        <v>342</v>
      </c>
      <c r="M55" s="412"/>
      <c r="N55" s="430"/>
      <c r="O55" s="495"/>
      <c r="P55" s="217"/>
      <c r="Q55" s="417"/>
      <c r="R55" s="418"/>
      <c r="S55" s="418"/>
      <c r="T55" s="418"/>
      <c r="U55" s="418"/>
      <c r="V55" s="418"/>
      <c r="W55" s="418"/>
      <c r="X55" s="418"/>
      <c r="Y55" s="419"/>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c r="EO55" s="217"/>
      <c r="EP55" s="217"/>
      <c r="EQ55" s="217"/>
      <c r="ER55" s="217"/>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17"/>
      <c r="HE55" s="217"/>
      <c r="HF55" s="217"/>
      <c r="HG55" s="217"/>
      <c r="HH55" s="217"/>
      <c r="HI55" s="217"/>
      <c r="HJ55" s="217"/>
      <c r="HK55" s="217"/>
      <c r="HL55" s="217"/>
      <c r="HM55" s="217"/>
      <c r="HN55" s="217"/>
      <c r="HO55" s="217"/>
      <c r="HP55" s="217"/>
      <c r="HQ55" s="217"/>
      <c r="HR55" s="217"/>
      <c r="HS55" s="217"/>
      <c r="HT55" s="217"/>
      <c r="HU55" s="217"/>
      <c r="HV55" s="217"/>
      <c r="HW55" s="217"/>
      <c r="HX55" s="217"/>
      <c r="HY55" s="217"/>
      <c r="HZ55" s="217"/>
      <c r="IA55" s="217"/>
      <c r="IB55" s="217"/>
      <c r="IC55" s="217"/>
      <c r="ID55" s="217"/>
      <c r="IE55" s="217"/>
      <c r="IF55" s="217"/>
      <c r="IG55" s="217"/>
      <c r="IH55" s="217"/>
      <c r="II55" s="217"/>
      <c r="IJ55" s="217"/>
      <c r="IK55" s="217"/>
      <c r="IL55" s="217"/>
      <c r="IM55" s="217"/>
      <c r="IN55" s="217"/>
      <c r="IO55" s="217"/>
      <c r="IP55" s="217"/>
      <c r="IQ55" s="217"/>
      <c r="IR55" s="217"/>
      <c r="IS55" s="217"/>
      <c r="IT55" s="217"/>
      <c r="IU55" s="217"/>
      <c r="IV55" s="217"/>
      <c r="IW55" s="217"/>
      <c r="IX55" s="217"/>
      <c r="IY55" s="217"/>
      <c r="IZ55" s="217"/>
      <c r="JA55" s="217"/>
      <c r="JB55" s="217"/>
      <c r="JC55" s="217"/>
      <c r="JD55" s="217"/>
      <c r="JE55" s="217"/>
      <c r="JF55" s="217"/>
      <c r="JG55" s="217"/>
    </row>
    <row r="56" spans="1:267" s="279" customFormat="1" ht="15">
      <c r="A56" s="483"/>
      <c r="B56" s="424"/>
      <c r="C56" s="427"/>
      <c r="D56" s="151"/>
      <c r="E56" s="486"/>
      <c r="F56" s="486"/>
      <c r="G56" s="489"/>
      <c r="H56" s="492"/>
      <c r="I56" s="145"/>
      <c r="J56" s="281"/>
      <c r="K56" s="145" t="s">
        <v>342</v>
      </c>
      <c r="L56" s="282" t="s">
        <v>342</v>
      </c>
      <c r="M56" s="412"/>
      <c r="N56" s="430"/>
      <c r="O56" s="495"/>
      <c r="P56" s="217"/>
      <c r="Q56" s="417"/>
      <c r="R56" s="418"/>
      <c r="S56" s="418"/>
      <c r="T56" s="418"/>
      <c r="U56" s="418"/>
      <c r="V56" s="418"/>
      <c r="W56" s="418"/>
      <c r="X56" s="418"/>
      <c r="Y56" s="419"/>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c r="EO56" s="217"/>
      <c r="EP56" s="217"/>
      <c r="EQ56" s="217"/>
      <c r="ER56" s="217"/>
      <c r="ES56" s="217"/>
      <c r="ET56" s="217"/>
      <c r="EU56" s="217"/>
      <c r="EV56" s="217"/>
      <c r="EW56" s="217"/>
      <c r="EX56" s="217"/>
      <c r="EY56" s="217"/>
      <c r="EZ56" s="217"/>
      <c r="FA56" s="217"/>
      <c r="FB56" s="217"/>
      <c r="FC56" s="217"/>
      <c r="FD56" s="217"/>
      <c r="FE56" s="217"/>
      <c r="FF56" s="217"/>
      <c r="FG56" s="217"/>
      <c r="FH56" s="217"/>
      <c r="FI56" s="217"/>
      <c r="FJ56" s="217"/>
      <c r="FK56" s="217"/>
      <c r="FL56" s="217"/>
      <c r="FM56" s="217"/>
      <c r="FN56" s="217"/>
      <c r="FO56" s="217"/>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c r="HI56" s="217"/>
      <c r="HJ56" s="217"/>
      <c r="HK56" s="217"/>
      <c r="HL56" s="217"/>
      <c r="HM56" s="217"/>
      <c r="HN56" s="217"/>
      <c r="HO56" s="217"/>
      <c r="HP56" s="217"/>
      <c r="HQ56" s="217"/>
      <c r="HR56" s="217"/>
      <c r="HS56" s="217"/>
      <c r="HT56" s="217"/>
      <c r="HU56" s="217"/>
      <c r="HV56" s="217"/>
      <c r="HW56" s="217"/>
      <c r="HX56" s="217"/>
      <c r="HY56" s="217"/>
      <c r="HZ56" s="217"/>
      <c r="IA56" s="217"/>
      <c r="IB56" s="217"/>
      <c r="IC56" s="217"/>
      <c r="ID56" s="217"/>
      <c r="IE56" s="217"/>
      <c r="IF56" s="217"/>
      <c r="IG56" s="217"/>
      <c r="IH56" s="217"/>
      <c r="II56" s="217"/>
      <c r="IJ56" s="217"/>
      <c r="IK56" s="217"/>
      <c r="IL56" s="217"/>
      <c r="IM56" s="217"/>
      <c r="IN56" s="217"/>
      <c r="IO56" s="217"/>
      <c r="IP56" s="217"/>
      <c r="IQ56" s="217"/>
      <c r="IR56" s="217"/>
      <c r="IS56" s="217"/>
      <c r="IT56" s="217"/>
      <c r="IU56" s="217"/>
      <c r="IV56" s="217"/>
      <c r="IW56" s="217"/>
      <c r="IX56" s="217"/>
      <c r="IY56" s="217"/>
      <c r="IZ56" s="217"/>
      <c r="JA56" s="217"/>
      <c r="JB56" s="217"/>
      <c r="JC56" s="217"/>
      <c r="JD56" s="217"/>
      <c r="JE56" s="217"/>
      <c r="JF56" s="217"/>
      <c r="JG56" s="217"/>
    </row>
    <row r="57" spans="1:267" s="279" customFormat="1" ht="15">
      <c r="A57" s="483"/>
      <c r="B57" s="424"/>
      <c r="C57" s="427"/>
      <c r="D57" s="151"/>
      <c r="E57" s="486"/>
      <c r="F57" s="486"/>
      <c r="G57" s="489"/>
      <c r="H57" s="492"/>
      <c r="I57" s="145"/>
      <c r="J57" s="281"/>
      <c r="K57" s="145" t="s">
        <v>342</v>
      </c>
      <c r="L57" s="282" t="s">
        <v>342</v>
      </c>
      <c r="M57" s="412"/>
      <c r="N57" s="430"/>
      <c r="O57" s="495"/>
      <c r="P57" s="217"/>
      <c r="Q57" s="417"/>
      <c r="R57" s="418"/>
      <c r="S57" s="418"/>
      <c r="T57" s="418"/>
      <c r="U57" s="418"/>
      <c r="V57" s="418"/>
      <c r="W57" s="418"/>
      <c r="X57" s="418"/>
      <c r="Y57" s="419"/>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c r="FG57" s="217"/>
      <c r="FH57" s="217"/>
      <c r="FI57" s="217"/>
      <c r="FJ57" s="217"/>
      <c r="FK57" s="217"/>
      <c r="FL57" s="217"/>
      <c r="FM57" s="217"/>
      <c r="FN57" s="217"/>
      <c r="FO57" s="217"/>
      <c r="FP57" s="217"/>
      <c r="FQ57" s="217"/>
      <c r="FR57" s="217"/>
      <c r="FS57" s="217"/>
      <c r="FT57" s="217"/>
      <c r="FU57" s="217"/>
      <c r="FV57" s="217"/>
      <c r="FW57" s="217"/>
      <c r="FX57" s="217"/>
      <c r="FY57" s="217"/>
      <c r="FZ57" s="217"/>
      <c r="GA57" s="217"/>
      <c r="GB57" s="217"/>
      <c r="GC57" s="217"/>
      <c r="GD57" s="217"/>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c r="HB57" s="217"/>
      <c r="HC57" s="217"/>
      <c r="HD57" s="217"/>
      <c r="HE57" s="217"/>
      <c r="HF57" s="217"/>
      <c r="HG57" s="217"/>
      <c r="HH57" s="217"/>
      <c r="HI57" s="217"/>
      <c r="HJ57" s="217"/>
      <c r="HK57" s="217"/>
      <c r="HL57" s="217"/>
      <c r="HM57" s="217"/>
      <c r="HN57" s="217"/>
      <c r="HO57" s="217"/>
      <c r="HP57" s="217"/>
      <c r="HQ57" s="217"/>
      <c r="HR57" s="217"/>
      <c r="HS57" s="217"/>
      <c r="HT57" s="217"/>
      <c r="HU57" s="217"/>
      <c r="HV57" s="217"/>
      <c r="HW57" s="217"/>
      <c r="HX57" s="217"/>
      <c r="HY57" s="217"/>
      <c r="HZ57" s="217"/>
      <c r="IA57" s="217"/>
      <c r="IB57" s="217"/>
      <c r="IC57" s="217"/>
      <c r="ID57" s="217"/>
      <c r="IE57" s="217"/>
      <c r="IF57" s="217"/>
      <c r="IG57" s="217"/>
      <c r="IH57" s="217"/>
      <c r="II57" s="217"/>
      <c r="IJ57" s="217"/>
      <c r="IK57" s="217"/>
      <c r="IL57" s="217"/>
      <c r="IM57" s="217"/>
      <c r="IN57" s="217"/>
      <c r="IO57" s="217"/>
      <c r="IP57" s="217"/>
      <c r="IQ57" s="217"/>
      <c r="IR57" s="217"/>
      <c r="IS57" s="217"/>
      <c r="IT57" s="217"/>
      <c r="IU57" s="217"/>
      <c r="IV57" s="217"/>
      <c r="IW57" s="217"/>
      <c r="IX57" s="217"/>
      <c r="IY57" s="217"/>
      <c r="IZ57" s="217"/>
      <c r="JA57" s="217"/>
      <c r="JB57" s="217"/>
      <c r="JC57" s="217"/>
      <c r="JD57" s="217"/>
      <c r="JE57" s="217"/>
      <c r="JF57" s="217"/>
      <c r="JG57" s="217"/>
    </row>
    <row r="58" spans="1:267" s="279" customFormat="1" ht="15">
      <c r="A58" s="483"/>
      <c r="B58" s="424"/>
      <c r="C58" s="427"/>
      <c r="D58" s="151"/>
      <c r="E58" s="486"/>
      <c r="F58" s="486"/>
      <c r="G58" s="489"/>
      <c r="H58" s="492"/>
      <c r="I58" s="145"/>
      <c r="J58" s="281"/>
      <c r="K58" s="145" t="s">
        <v>342</v>
      </c>
      <c r="L58" s="282" t="s">
        <v>342</v>
      </c>
      <c r="M58" s="412"/>
      <c r="N58" s="430"/>
      <c r="O58" s="495"/>
      <c r="P58" s="217"/>
      <c r="Q58" s="417"/>
      <c r="R58" s="418"/>
      <c r="S58" s="418"/>
      <c r="T58" s="418"/>
      <c r="U58" s="418"/>
      <c r="V58" s="418"/>
      <c r="W58" s="418"/>
      <c r="X58" s="418"/>
      <c r="Y58" s="419"/>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c r="EO58" s="217"/>
      <c r="EP58" s="217"/>
      <c r="EQ58" s="217"/>
      <c r="ER58" s="217"/>
      <c r="ES58" s="217"/>
      <c r="ET58" s="217"/>
      <c r="EU58" s="217"/>
      <c r="EV58" s="217"/>
      <c r="EW58" s="217"/>
      <c r="EX58" s="217"/>
      <c r="EY58" s="217"/>
      <c r="EZ58" s="217"/>
      <c r="FA58" s="217"/>
      <c r="FB58" s="217"/>
      <c r="FC58" s="217"/>
      <c r="FD58" s="217"/>
      <c r="FE58" s="217"/>
      <c r="FF58" s="217"/>
      <c r="FG58" s="217"/>
      <c r="FH58" s="217"/>
      <c r="FI58" s="217"/>
      <c r="FJ58" s="217"/>
      <c r="FK58" s="217"/>
      <c r="FL58" s="217"/>
      <c r="FM58" s="217"/>
      <c r="FN58" s="217"/>
      <c r="FO58" s="217"/>
      <c r="FP58" s="217"/>
      <c r="FQ58" s="217"/>
      <c r="FR58" s="217"/>
      <c r="FS58" s="217"/>
      <c r="FT58" s="217"/>
      <c r="FU58" s="217"/>
      <c r="FV58" s="217"/>
      <c r="FW58" s="217"/>
      <c r="FX58" s="217"/>
      <c r="FY58" s="217"/>
      <c r="FZ58" s="217"/>
      <c r="GA58" s="217"/>
      <c r="GB58" s="217"/>
      <c r="GC58" s="217"/>
      <c r="GD58" s="217"/>
      <c r="GE58" s="217"/>
      <c r="GF58" s="217"/>
      <c r="GG58" s="217"/>
      <c r="GH58" s="217"/>
      <c r="GI58" s="217"/>
      <c r="GJ58" s="217"/>
      <c r="GK58" s="217"/>
      <c r="GL58" s="217"/>
      <c r="GM58" s="217"/>
      <c r="GN58" s="217"/>
      <c r="GO58" s="217"/>
      <c r="GP58" s="217"/>
      <c r="GQ58" s="217"/>
      <c r="GR58" s="217"/>
      <c r="GS58" s="217"/>
      <c r="GT58" s="217"/>
      <c r="GU58" s="217"/>
      <c r="GV58" s="217"/>
      <c r="GW58" s="217"/>
      <c r="GX58" s="217"/>
      <c r="GY58" s="217"/>
      <c r="GZ58" s="217"/>
      <c r="HA58" s="217"/>
      <c r="HB58" s="217"/>
      <c r="HC58" s="217"/>
      <c r="HD58" s="217"/>
      <c r="HE58" s="217"/>
      <c r="HF58" s="217"/>
      <c r="HG58" s="217"/>
      <c r="HH58" s="217"/>
      <c r="HI58" s="217"/>
      <c r="HJ58" s="217"/>
      <c r="HK58" s="217"/>
      <c r="HL58" s="217"/>
      <c r="HM58" s="217"/>
      <c r="HN58" s="217"/>
      <c r="HO58" s="217"/>
      <c r="HP58" s="217"/>
      <c r="HQ58" s="217"/>
      <c r="HR58" s="217"/>
      <c r="HS58" s="217"/>
      <c r="HT58" s="217"/>
      <c r="HU58" s="217"/>
      <c r="HV58" s="217"/>
      <c r="HW58" s="217"/>
      <c r="HX58" s="217"/>
      <c r="HY58" s="217"/>
      <c r="HZ58" s="217"/>
      <c r="IA58" s="217"/>
      <c r="IB58" s="217"/>
      <c r="IC58" s="217"/>
      <c r="ID58" s="217"/>
      <c r="IE58" s="217"/>
      <c r="IF58" s="217"/>
      <c r="IG58" s="217"/>
      <c r="IH58" s="217"/>
      <c r="II58" s="217"/>
      <c r="IJ58" s="217"/>
      <c r="IK58" s="217"/>
      <c r="IL58" s="217"/>
      <c r="IM58" s="217"/>
      <c r="IN58" s="217"/>
      <c r="IO58" s="217"/>
      <c r="IP58" s="217"/>
      <c r="IQ58" s="217"/>
      <c r="IR58" s="217"/>
      <c r="IS58" s="217"/>
      <c r="IT58" s="217"/>
      <c r="IU58" s="217"/>
      <c r="IV58" s="217"/>
      <c r="IW58" s="217"/>
      <c r="IX58" s="217"/>
      <c r="IY58" s="217"/>
      <c r="IZ58" s="217"/>
      <c r="JA58" s="217"/>
      <c r="JB58" s="217"/>
      <c r="JC58" s="217"/>
      <c r="JD58" s="217"/>
      <c r="JE58" s="217"/>
      <c r="JF58" s="217"/>
      <c r="JG58" s="217"/>
    </row>
    <row r="59" spans="1:267" s="279" customFormat="1" ht="15">
      <c r="A59" s="484"/>
      <c r="B59" s="425"/>
      <c r="C59" s="428"/>
      <c r="D59" s="153"/>
      <c r="E59" s="487"/>
      <c r="F59" s="487"/>
      <c r="G59" s="490"/>
      <c r="H59" s="493"/>
      <c r="I59" s="146"/>
      <c r="J59" s="284"/>
      <c r="K59" s="146" t="s">
        <v>342</v>
      </c>
      <c r="L59" s="285" t="s">
        <v>342</v>
      </c>
      <c r="M59" s="413"/>
      <c r="N59" s="431"/>
      <c r="O59" s="495"/>
      <c r="P59" s="217"/>
      <c r="Q59" s="417"/>
      <c r="R59" s="418"/>
      <c r="S59" s="418"/>
      <c r="T59" s="418"/>
      <c r="U59" s="418"/>
      <c r="V59" s="418"/>
      <c r="W59" s="418"/>
      <c r="X59" s="418"/>
      <c r="Y59" s="419"/>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c r="EO59" s="217"/>
      <c r="EP59" s="217"/>
      <c r="EQ59" s="217"/>
      <c r="ER59" s="217"/>
      <c r="ES59" s="217"/>
      <c r="ET59" s="217"/>
      <c r="EU59" s="217"/>
      <c r="EV59" s="217"/>
      <c r="EW59" s="217"/>
      <c r="EX59" s="217"/>
      <c r="EY59" s="217"/>
      <c r="EZ59" s="217"/>
      <c r="FA59" s="217"/>
      <c r="FB59" s="217"/>
      <c r="FC59" s="217"/>
      <c r="FD59" s="217"/>
      <c r="FE59" s="217"/>
      <c r="FF59" s="217"/>
      <c r="FG59" s="217"/>
      <c r="FH59" s="217"/>
      <c r="FI59" s="217"/>
      <c r="FJ59" s="217"/>
      <c r="FK59" s="217"/>
      <c r="FL59" s="217"/>
      <c r="FM59" s="217"/>
      <c r="FN59" s="217"/>
      <c r="FO59" s="217"/>
      <c r="FP59" s="217"/>
      <c r="FQ59" s="217"/>
      <c r="FR59" s="217"/>
      <c r="FS59" s="217"/>
      <c r="FT59" s="217"/>
      <c r="FU59" s="217"/>
      <c r="FV59" s="217"/>
      <c r="FW59" s="217"/>
      <c r="FX59" s="217"/>
      <c r="FY59" s="217"/>
      <c r="FZ59" s="217"/>
      <c r="GA59" s="217"/>
      <c r="GB59" s="217"/>
      <c r="GC59" s="217"/>
      <c r="GD59" s="217"/>
      <c r="GE59" s="217"/>
      <c r="GF59" s="217"/>
      <c r="GG59" s="217"/>
      <c r="GH59" s="217"/>
      <c r="GI59" s="217"/>
      <c r="GJ59" s="217"/>
      <c r="GK59" s="217"/>
      <c r="GL59" s="217"/>
      <c r="GM59" s="217"/>
      <c r="GN59" s="217"/>
      <c r="GO59" s="217"/>
      <c r="GP59" s="217"/>
      <c r="GQ59" s="217"/>
      <c r="GR59" s="217"/>
      <c r="GS59" s="217"/>
      <c r="GT59" s="217"/>
      <c r="GU59" s="217"/>
      <c r="GV59" s="217"/>
      <c r="GW59" s="217"/>
      <c r="GX59" s="217"/>
      <c r="GY59" s="217"/>
      <c r="GZ59" s="217"/>
      <c r="HA59" s="217"/>
      <c r="HB59" s="217"/>
      <c r="HC59" s="217"/>
      <c r="HD59" s="217"/>
      <c r="HE59" s="217"/>
      <c r="HF59" s="217"/>
      <c r="HG59" s="217"/>
      <c r="HH59" s="217"/>
      <c r="HI59" s="217"/>
      <c r="HJ59" s="217"/>
      <c r="HK59" s="217"/>
      <c r="HL59" s="217"/>
      <c r="HM59" s="217"/>
      <c r="HN59" s="217"/>
      <c r="HO59" s="217"/>
      <c r="HP59" s="217"/>
      <c r="HQ59" s="217"/>
      <c r="HR59" s="217"/>
      <c r="HS59" s="217"/>
      <c r="HT59" s="217"/>
      <c r="HU59" s="217"/>
      <c r="HV59" s="217"/>
      <c r="HW59" s="217"/>
      <c r="HX59" s="217"/>
      <c r="HY59" s="217"/>
      <c r="HZ59" s="217"/>
      <c r="IA59" s="217"/>
      <c r="IB59" s="217"/>
      <c r="IC59" s="217"/>
      <c r="ID59" s="217"/>
      <c r="IE59" s="217"/>
      <c r="IF59" s="217"/>
      <c r="IG59" s="217"/>
      <c r="IH59" s="217"/>
      <c r="II59" s="217"/>
      <c r="IJ59" s="217"/>
      <c r="IK59" s="217"/>
      <c r="IL59" s="217"/>
      <c r="IM59" s="217"/>
      <c r="IN59" s="217"/>
      <c r="IO59" s="217"/>
      <c r="IP59" s="217"/>
      <c r="IQ59" s="217"/>
      <c r="IR59" s="217"/>
      <c r="IS59" s="217"/>
      <c r="IT59" s="217"/>
      <c r="IU59" s="217"/>
      <c r="IV59" s="217"/>
      <c r="IW59" s="217"/>
      <c r="IX59" s="217"/>
      <c r="IY59" s="217"/>
      <c r="IZ59" s="217"/>
      <c r="JA59" s="217"/>
      <c r="JB59" s="217"/>
      <c r="JC59" s="217"/>
      <c r="JD59" s="217"/>
      <c r="JE59" s="217"/>
      <c r="JF59" s="217"/>
      <c r="JG59" s="217"/>
    </row>
    <row r="60" spans="1:267" ht="25.5">
      <c r="A60" s="420">
        <v>5</v>
      </c>
      <c r="B60" s="423" t="s">
        <v>346</v>
      </c>
      <c r="C60" s="411" t="s">
        <v>347</v>
      </c>
      <c r="D60" s="220" t="s">
        <v>348</v>
      </c>
      <c r="E60" s="411">
        <v>150</v>
      </c>
      <c r="F60" s="411">
        <v>0</v>
      </c>
      <c r="G60" s="459">
        <f t="shared" ref="G60" si="4">F60/E60</f>
        <v>0</v>
      </c>
      <c r="H60" s="411"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73" t="s">
        <v>295</v>
      </c>
      <c r="J60" s="199" t="s">
        <v>330</v>
      </c>
      <c r="K60" s="173" t="str">
        <f>IFERROR(CONCATENATE(INDEX('8- Políticas de Administración '!$B$16:$F$53,MATCH('5- Identificación de Riesgos'!J60,'8- Políticas de Administración '!$C$16:$C$54,0),1)," - ",L60),"")</f>
        <v>Mayor - 4</v>
      </c>
      <c r="L60" s="200">
        <f>IFERROR(VLOOKUP(INDEX('8- Políticas de Administración '!$B$16:$F$63,MATCH('5- Identificación de Riesgos'!J60,'8- Políticas de Administración '!$C$16:$C$64,0),1),'8- Políticas de Administración '!$B$16:$F$64,5,FALSE),"")</f>
        <v>4</v>
      </c>
      <c r="M60" s="411" t="str">
        <f>IFERROR(CONCATENATE(INDEX('8- Políticas de Administración '!$B$16:$F$53,MATCH(ROUND(AVERAGE(L60:L69),0),'8- Políticas de Administración '!$F$16:$F$53,0),1)," - ",ROUND(AVERAGE(L60:L69),0)),"")</f>
        <v>Moderado - 3</v>
      </c>
      <c r="N60" s="429" t="str">
        <f>IFERROR(CONCATENATE(VLOOKUP((LEFT(H60,LEN(H60)-4)&amp;LEFT(M60,LEN(M60)-4)),'9- Matriz de Calor '!$D$18:$E$42,2,0)," - ",RIGHT(H60,1)*RIGHT(M60,1)),"")</f>
        <v>Moderado - 3</v>
      </c>
      <c r="O60" s="433">
        <f>RIGHT(H60,1)*RIGHT(M60,1)</f>
        <v>3</v>
      </c>
    </row>
    <row r="61" spans="1:267" ht="25.5">
      <c r="A61" s="421"/>
      <c r="B61" s="424"/>
      <c r="C61" s="412"/>
      <c r="D61" s="220" t="s">
        <v>349</v>
      </c>
      <c r="E61" s="412"/>
      <c r="F61" s="412"/>
      <c r="G61" s="440"/>
      <c r="H61" s="412"/>
      <c r="I61" s="175" t="s">
        <v>297</v>
      </c>
      <c r="J61" s="201" t="s">
        <v>350</v>
      </c>
      <c r="K61" s="175" t="str">
        <f>IFERROR(CONCATENATE(INDEX('8- Políticas de Administración '!$B$16:$F$53,MATCH('5- Identificación de Riesgos'!J61,'8- Políticas de Administración '!$C$16:$C$54,0),1)," - ",L61),"")</f>
        <v>Leve - 1</v>
      </c>
      <c r="L61" s="202">
        <f>IFERROR(VLOOKUP(INDEX('8- Políticas de Administración '!$B$16:$F$63,MATCH('5- Identificación de Riesgos'!J61,'8- Políticas de Administración '!$C$16:$C$64,0),1),'8- Políticas de Administración '!$B$16:$F$64,5,FALSE),"")</f>
        <v>1</v>
      </c>
      <c r="M61" s="412"/>
      <c r="N61" s="430"/>
      <c r="O61" s="434"/>
    </row>
    <row r="62" spans="1:267" ht="25.5">
      <c r="A62" s="421"/>
      <c r="B62" s="424"/>
      <c r="C62" s="412"/>
      <c r="D62" s="220" t="s">
        <v>351</v>
      </c>
      <c r="E62" s="412"/>
      <c r="F62" s="412"/>
      <c r="G62" s="440"/>
      <c r="H62" s="412"/>
      <c r="I62" s="175"/>
      <c r="J62" s="201"/>
      <c r="K62" s="175" t="str">
        <f>IFERROR(CONCATENATE(INDEX('8- Políticas de Administración '!$B$16:$F$53,MATCH('5- Identificación de Riesgos'!J62,'8- Políticas de Administración '!$C$16:$C$54,0),1)," - ",L62),"")</f>
        <v/>
      </c>
      <c r="L62" s="202" t="str">
        <f>IFERROR(VLOOKUP(INDEX('8- Políticas de Administración '!$B$16:$F$63,MATCH('5- Identificación de Riesgos'!J62,'8- Políticas de Administración '!$C$16:$C$64,0),1),'8- Políticas de Administración '!$B$16:$F$64,5,FALSE),"")</f>
        <v/>
      </c>
      <c r="M62" s="412"/>
      <c r="N62" s="430"/>
      <c r="O62" s="434"/>
    </row>
    <row r="63" spans="1:267">
      <c r="A63" s="421"/>
      <c r="B63" s="424"/>
      <c r="C63" s="412"/>
      <c r="D63" s="174"/>
      <c r="E63" s="412"/>
      <c r="F63" s="412"/>
      <c r="G63" s="440"/>
      <c r="H63" s="412"/>
      <c r="I63" s="175"/>
      <c r="J63" s="201"/>
      <c r="K63" s="175" t="str">
        <f>IFERROR(CONCATENATE(INDEX('8- Políticas de Administración '!$B$16:$F$53,MATCH('5- Identificación de Riesgos'!J63,'8- Políticas de Administración '!$C$16:$C$54,0),1)," - ",L63),"")</f>
        <v/>
      </c>
      <c r="L63" s="202" t="str">
        <f>IFERROR(VLOOKUP(INDEX('8- Políticas de Administración '!$B$16:$F$63,MATCH('5- Identificación de Riesgos'!J63,'8- Políticas de Administración '!$C$16:$C$64,0),1),'8- Políticas de Administración '!$B$16:$F$64,5,FALSE),"")</f>
        <v/>
      </c>
      <c r="M63" s="412"/>
      <c r="N63" s="430"/>
      <c r="O63" s="434"/>
    </row>
    <row r="64" spans="1:267" ht="15">
      <c r="A64" s="421"/>
      <c r="B64" s="424"/>
      <c r="C64" s="412"/>
      <c r="D64" s="174"/>
      <c r="E64" s="412"/>
      <c r="F64" s="412"/>
      <c r="G64" s="440"/>
      <c r="H64" s="412"/>
      <c r="I64" s="175"/>
      <c r="J64" s="201"/>
      <c r="K64" s="175" t="str">
        <f>IFERROR(CONCATENATE(INDEX('8- Políticas de Administración '!$B$16:$F$53,MATCH('5- Identificación de Riesgos'!J64,'8- Políticas de Administración '!$C$16:$C$54,0),1)," - ",L64),"")</f>
        <v/>
      </c>
      <c r="L64" s="202" t="str">
        <f>IFERROR(VLOOKUP(INDEX('8- Políticas de Administración '!$B$16:$F$63,MATCH('5- Identificación de Riesgos'!J64,'8- Políticas de Administración '!$C$16:$C$64,0),1),'8- Políticas de Administración '!$B$16:$F$64,5,FALSE),"")</f>
        <v/>
      </c>
      <c r="M64" s="412"/>
      <c r="N64" s="430"/>
      <c r="O64" s="434"/>
      <c r="R64" s="17"/>
      <c r="S64" s="17"/>
      <c r="T64" s="17"/>
      <c r="U64" s="17"/>
      <c r="V64" s="17"/>
      <c r="W64" s="17"/>
      <c r="X64" s="17"/>
      <c r="Y64" s="17"/>
      <c r="Z64" s="17"/>
      <c r="AA64" s="17"/>
    </row>
    <row r="65" spans="1:27" ht="15.75" thickBot="1">
      <c r="A65" s="421"/>
      <c r="B65" s="424"/>
      <c r="C65" s="412"/>
      <c r="D65" s="208"/>
      <c r="E65" s="412"/>
      <c r="F65" s="412"/>
      <c r="G65" s="440"/>
      <c r="H65" s="412"/>
      <c r="I65" s="175"/>
      <c r="J65" s="201"/>
      <c r="K65" s="175" t="str">
        <f>IFERROR(CONCATENATE(INDEX('8- Políticas de Administración '!$B$16:$F$53,MATCH('5- Identificación de Riesgos'!J65,'8- Políticas de Administración '!$C$16:$C$54,0),1)," - ",L65),"")</f>
        <v/>
      </c>
      <c r="L65" s="202" t="str">
        <f>IFERROR(VLOOKUP(INDEX('8- Políticas de Administración '!$B$16:$F$63,MATCH('5- Identificación de Riesgos'!J65,'8- Políticas de Administración '!$C$16:$C$64,0),1),'8- Políticas de Administración '!$B$16:$F$64,5,FALSE),"")</f>
        <v/>
      </c>
      <c r="M65" s="412"/>
      <c r="N65" s="430"/>
      <c r="O65" s="434"/>
      <c r="R65" s="17"/>
      <c r="S65" s="17"/>
      <c r="T65" s="17"/>
      <c r="U65" s="17"/>
      <c r="V65" s="17"/>
      <c r="W65" s="17"/>
      <c r="X65" s="17"/>
      <c r="Y65" s="17"/>
      <c r="Z65" s="17"/>
      <c r="AA65" s="17"/>
    </row>
    <row r="66" spans="1:27" ht="15">
      <c r="A66" s="421"/>
      <c r="B66" s="424"/>
      <c r="C66" s="412"/>
      <c r="D66" s="204"/>
      <c r="E66" s="412"/>
      <c r="F66" s="412"/>
      <c r="G66" s="440"/>
      <c r="H66" s="412"/>
      <c r="I66" s="175"/>
      <c r="J66" s="201"/>
      <c r="K66" s="175" t="str">
        <f>IFERROR(CONCATENATE(INDEX('8- Políticas de Administración '!$B$16:$F$53,MATCH('5- Identificación de Riesgos'!J66,'8- Políticas de Administración '!$C$16:$C$54,0),1)," - ",L66),"")</f>
        <v/>
      </c>
      <c r="L66" s="202" t="str">
        <f>IFERROR(VLOOKUP(INDEX('8- Políticas de Administración '!$B$16:$F$63,MATCH('5- Identificación de Riesgos'!J66,'8- Políticas de Administración '!$C$16:$C$64,0),1),'8- Políticas de Administración '!$B$16:$F$64,5,FALSE),"")</f>
        <v/>
      </c>
      <c r="M66" s="412"/>
      <c r="N66" s="430"/>
      <c r="O66" s="434"/>
      <c r="R66" s="414" t="s">
        <v>340</v>
      </c>
      <c r="S66" s="415"/>
      <c r="T66" s="415"/>
      <c r="U66" s="415"/>
      <c r="V66" s="415"/>
      <c r="W66" s="415"/>
      <c r="X66" s="415"/>
      <c r="Y66" s="415"/>
      <c r="Z66" s="416"/>
      <c r="AA66" s="217"/>
    </row>
    <row r="67" spans="1:27" ht="15">
      <c r="A67" s="421"/>
      <c r="B67" s="424"/>
      <c r="C67" s="412"/>
      <c r="D67" s="204"/>
      <c r="E67" s="412"/>
      <c r="F67" s="412"/>
      <c r="G67" s="440"/>
      <c r="H67" s="412"/>
      <c r="I67" s="175"/>
      <c r="J67" s="201"/>
      <c r="K67" s="175" t="str">
        <f>IFERROR(CONCATENATE(INDEX('8- Políticas de Administración '!$B$16:$F$53,MATCH('5- Identificación de Riesgos'!J67,'8- Políticas de Administración '!$C$16:$C$54,0),1)," - ",L67),"")</f>
        <v/>
      </c>
      <c r="L67" s="202" t="str">
        <f>IFERROR(VLOOKUP(INDEX('8- Políticas de Administración '!$B$16:$F$63,MATCH('5- Identificación de Riesgos'!J67,'8- Políticas de Administración '!$C$16:$C$64,0),1),'8- Políticas de Administración '!$B$16:$F$64,5,FALSE),"")</f>
        <v/>
      </c>
      <c r="M67" s="412"/>
      <c r="N67" s="430"/>
      <c r="O67" s="434"/>
      <c r="R67" s="417"/>
      <c r="S67" s="418"/>
      <c r="T67" s="418"/>
      <c r="U67" s="418"/>
      <c r="V67" s="418"/>
      <c r="W67" s="418"/>
      <c r="X67" s="418"/>
      <c r="Y67" s="418"/>
      <c r="Z67" s="419"/>
      <c r="AA67" s="217"/>
    </row>
    <row r="68" spans="1:27" ht="15">
      <c r="A68" s="421"/>
      <c r="B68" s="424"/>
      <c r="C68" s="412"/>
      <c r="D68" s="204"/>
      <c r="E68" s="412"/>
      <c r="F68" s="412"/>
      <c r="G68" s="440"/>
      <c r="H68" s="412"/>
      <c r="I68" s="175"/>
      <c r="J68" s="201"/>
      <c r="K68" s="175" t="str">
        <f>IFERROR(CONCATENATE(INDEX('8- Políticas de Administración '!$B$16:$F$53,MATCH('5- Identificación de Riesgos'!J68,'8- Políticas de Administración '!$C$16:$C$54,0),1)," - ",L68),"")</f>
        <v/>
      </c>
      <c r="L68" s="202" t="str">
        <f>IFERROR(VLOOKUP(INDEX('8- Políticas de Administración '!$B$16:$F$63,MATCH('5- Identificación de Riesgos'!J68,'8- Políticas de Administración '!$C$16:$C$64,0),1),'8- Políticas de Administración '!$B$16:$F$64,5,FALSE),"")</f>
        <v/>
      </c>
      <c r="M68" s="412"/>
      <c r="N68" s="430"/>
      <c r="O68" s="434"/>
      <c r="R68" s="417"/>
      <c r="S68" s="418"/>
      <c r="T68" s="418"/>
      <c r="U68" s="418"/>
      <c r="V68" s="418"/>
      <c r="W68" s="418"/>
      <c r="X68" s="418"/>
      <c r="Y68" s="418"/>
      <c r="Z68" s="419"/>
      <c r="AA68" s="217"/>
    </row>
    <row r="69" spans="1:27" ht="15.75" thickBot="1">
      <c r="A69" s="422"/>
      <c r="B69" s="425"/>
      <c r="C69" s="413"/>
      <c r="D69" s="205"/>
      <c r="E69" s="413"/>
      <c r="F69" s="413"/>
      <c r="G69" s="441"/>
      <c r="H69" s="413"/>
      <c r="I69" s="176"/>
      <c r="J69" s="206"/>
      <c r="K69" s="176" t="str">
        <f>IFERROR(CONCATENATE(INDEX('8- Políticas de Administración '!$B$16:$F$53,MATCH('5- Identificación de Riesgos'!J69,'8- Políticas de Administración '!$C$16:$C$54,0),1)," - ",L69),"")</f>
        <v/>
      </c>
      <c r="L69" s="207" t="str">
        <f>IFERROR(VLOOKUP(INDEX('8- Políticas de Administración '!$B$16:$F$63,MATCH('5- Identificación de Riesgos'!J69,'8- Políticas de Administración '!$C$16:$C$64,0),1),'8- Políticas de Administración '!$B$16:$F$64,5,FALSE),"")</f>
        <v/>
      </c>
      <c r="M69" s="413"/>
      <c r="N69" s="431"/>
      <c r="O69" s="435"/>
      <c r="R69" s="417"/>
      <c r="S69" s="418"/>
      <c r="T69" s="418"/>
      <c r="U69" s="418"/>
      <c r="V69" s="418"/>
      <c r="W69" s="418"/>
      <c r="X69" s="418"/>
      <c r="Y69" s="418"/>
      <c r="Z69" s="419"/>
      <c r="AA69" s="217"/>
    </row>
    <row r="70" spans="1:27" ht="25.5">
      <c r="A70" s="420">
        <v>6</v>
      </c>
      <c r="B70" s="423" t="s">
        <v>352</v>
      </c>
      <c r="C70" s="411" t="s">
        <v>353</v>
      </c>
      <c r="D70" s="218" t="s">
        <v>354</v>
      </c>
      <c r="E70" s="411">
        <v>200</v>
      </c>
      <c r="F70" s="411">
        <v>0</v>
      </c>
      <c r="G70" s="459">
        <f t="shared" ref="G70:G80" si="5">F70/E70</f>
        <v>0</v>
      </c>
      <c r="H70" s="411"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73" t="s">
        <v>295</v>
      </c>
      <c r="J70" s="199" t="s">
        <v>330</v>
      </c>
      <c r="K70" s="173" t="str">
        <f>IFERROR(CONCATENATE(INDEX('8- Políticas de Administración '!$B$16:$F$53,MATCH('5- Identificación de Riesgos'!J70,'8- Políticas de Administración '!$C$16:$C$54,0),1)," - ",L70),"")</f>
        <v>Mayor - 4</v>
      </c>
      <c r="L70" s="200">
        <f>IFERROR(VLOOKUP(INDEX('8- Políticas de Administración '!$B$16:$F$63,MATCH('5- Identificación de Riesgos'!J70,'8- Políticas de Administración '!$C$16:$C$64,0),1),'8- Políticas de Administración '!$B$16:$F$64,5,FALSE),"")</f>
        <v>4</v>
      </c>
      <c r="M70" s="411" t="str">
        <f>IFERROR(CONCATENATE(INDEX('8- Políticas de Administración '!$B$16:$F$53,MATCH(ROUND(AVERAGE(L70:L79),0),'8- Políticas de Administración '!$F$16:$F$53,0),1)," - ",ROUND(AVERAGE(L70:L79),0)),"")</f>
        <v>Moderado - 3</v>
      </c>
      <c r="N70" s="429" t="str">
        <f>IFERROR(CONCATENATE(VLOOKUP((LEFT(H70,LEN(H70)-4)&amp;LEFT(M70,LEN(M70)-4)),'9- Matriz de Calor '!$D$18:$E$42,2,0)," - ",RIGHT(H70,1)*RIGHT(M70,1)),"")</f>
        <v>Moderado - 3</v>
      </c>
      <c r="O70" s="215"/>
      <c r="R70" s="417"/>
      <c r="S70" s="418"/>
      <c r="T70" s="418"/>
      <c r="U70" s="418"/>
      <c r="V70" s="418"/>
      <c r="W70" s="418"/>
      <c r="X70" s="418"/>
      <c r="Y70" s="418"/>
      <c r="Z70" s="419"/>
      <c r="AA70" s="217"/>
    </row>
    <row r="71" spans="1:27" ht="25.5">
      <c r="A71" s="421"/>
      <c r="B71" s="424"/>
      <c r="C71" s="412"/>
      <c r="D71" s="218" t="s">
        <v>355</v>
      </c>
      <c r="E71" s="412"/>
      <c r="F71" s="412"/>
      <c r="G71" s="440"/>
      <c r="H71" s="412"/>
      <c r="I71" s="175" t="s">
        <v>297</v>
      </c>
      <c r="J71" s="201" t="s">
        <v>317</v>
      </c>
      <c r="K71" s="175" t="str">
        <f>IFERROR(CONCATENATE(INDEX('8- Políticas de Administración '!$B$16:$F$53,MATCH('5- Identificación de Riesgos'!J71,'8- Políticas de Administración '!$C$16:$C$54,0),1)," - ",L71),"")</f>
        <v>Menor - 2</v>
      </c>
      <c r="L71" s="202">
        <f>IFERROR(VLOOKUP(INDEX('8- Políticas de Administración '!$B$16:$F$63,MATCH('5- Identificación de Riesgos'!J71,'8- Políticas de Administración '!$C$16:$C$64,0),1),'8- Políticas de Administración '!$B$16:$F$64,5,FALSE),"")</f>
        <v>2</v>
      </c>
      <c r="M71" s="412"/>
      <c r="N71" s="430"/>
      <c r="O71" s="215"/>
      <c r="R71" s="417"/>
      <c r="S71" s="418"/>
      <c r="T71" s="418"/>
      <c r="U71" s="418"/>
      <c r="V71" s="418"/>
      <c r="W71" s="418"/>
      <c r="X71" s="418"/>
      <c r="Y71" s="418"/>
      <c r="Z71" s="419"/>
      <c r="AA71" s="217"/>
    </row>
    <row r="72" spans="1:27" ht="25.5">
      <c r="A72" s="421"/>
      <c r="B72" s="424"/>
      <c r="C72" s="412"/>
      <c r="D72" s="219" t="s">
        <v>356</v>
      </c>
      <c r="E72" s="412"/>
      <c r="F72" s="412"/>
      <c r="G72" s="440"/>
      <c r="H72" s="412"/>
      <c r="I72" s="175"/>
      <c r="J72" s="201"/>
      <c r="K72" s="175" t="str">
        <f>IFERROR(CONCATENATE(INDEX('8- Políticas de Administración '!$B$16:$F$53,MATCH('5- Identificación de Riesgos'!J72,'8- Políticas de Administración '!$C$16:$C$54,0),1)," - ",L72),"")</f>
        <v/>
      </c>
      <c r="L72" s="202" t="str">
        <f>IFERROR(VLOOKUP(INDEX('8- Políticas de Administración '!$B$16:$F$63,MATCH('5- Identificación de Riesgos'!J72,'8- Políticas de Administración '!$C$16:$C$64,0),1),'8- Políticas de Administración '!$B$16:$F$64,5,FALSE),"")</f>
        <v/>
      </c>
      <c r="M72" s="412"/>
      <c r="N72" s="430"/>
      <c r="O72" s="215"/>
      <c r="R72" s="417"/>
      <c r="S72" s="418"/>
      <c r="T72" s="418"/>
      <c r="U72" s="418"/>
      <c r="V72" s="418"/>
      <c r="W72" s="418"/>
      <c r="X72" s="418"/>
      <c r="Y72" s="418"/>
      <c r="Z72" s="419"/>
      <c r="AA72" s="217"/>
    </row>
    <row r="73" spans="1:27" ht="15">
      <c r="A73" s="421"/>
      <c r="B73" s="424"/>
      <c r="C73" s="412"/>
      <c r="D73" s="174"/>
      <c r="E73" s="412"/>
      <c r="F73" s="412"/>
      <c r="G73" s="440"/>
      <c r="H73" s="412"/>
      <c r="I73" s="175"/>
      <c r="J73" s="201"/>
      <c r="K73" s="175" t="str">
        <f>IFERROR(CONCATENATE(INDEX('8- Políticas de Administración '!$B$16:$F$53,MATCH('5- Identificación de Riesgos'!J73,'8- Políticas de Administración '!$C$16:$C$54,0),1)," - ",L73),"")</f>
        <v/>
      </c>
      <c r="L73" s="202" t="str">
        <f>IFERROR(VLOOKUP(INDEX('8- Políticas de Administración '!$B$16:$F$63,MATCH('5- Identificación de Riesgos'!J73,'8- Políticas de Administración '!$C$16:$C$64,0),1),'8- Políticas de Administración '!$B$16:$F$64,5,FALSE),"")</f>
        <v/>
      </c>
      <c r="M73" s="412"/>
      <c r="N73" s="430"/>
      <c r="O73" s="215"/>
      <c r="R73" s="417"/>
      <c r="S73" s="418"/>
      <c r="T73" s="418"/>
      <c r="U73" s="418"/>
      <c r="V73" s="418"/>
      <c r="W73" s="418"/>
      <c r="X73" s="418"/>
      <c r="Y73" s="418"/>
      <c r="Z73" s="419"/>
      <c r="AA73" s="217"/>
    </row>
    <row r="74" spans="1:27" ht="15">
      <c r="A74" s="421"/>
      <c r="B74" s="424"/>
      <c r="C74" s="412"/>
      <c r="D74" s="174"/>
      <c r="E74" s="412"/>
      <c r="F74" s="412"/>
      <c r="G74" s="440"/>
      <c r="H74" s="412"/>
      <c r="I74" s="175"/>
      <c r="J74" s="201"/>
      <c r="K74" s="175" t="str">
        <f>IFERROR(CONCATENATE(INDEX('8- Políticas de Administración '!$B$16:$F$53,MATCH('5- Identificación de Riesgos'!J74,'8- Políticas de Administración '!$C$16:$C$54,0),1)," - ",L74),"")</f>
        <v/>
      </c>
      <c r="L74" s="202" t="str">
        <f>IFERROR(VLOOKUP(INDEX('8- Políticas de Administración '!$B$16:$F$63,MATCH('5- Identificación de Riesgos'!J74,'8- Políticas de Administración '!$C$16:$C$64,0),1),'8- Políticas de Administración '!$B$16:$F$64,5,FALSE),"")</f>
        <v/>
      </c>
      <c r="M74" s="412"/>
      <c r="N74" s="430"/>
      <c r="O74" s="215"/>
      <c r="R74" s="417"/>
      <c r="S74" s="418"/>
      <c r="T74" s="418"/>
      <c r="U74" s="418"/>
      <c r="V74" s="418"/>
      <c r="W74" s="418"/>
      <c r="X74" s="418"/>
      <c r="Y74" s="418"/>
      <c r="Z74" s="419"/>
      <c r="AA74" s="217"/>
    </row>
    <row r="75" spans="1:27" ht="15">
      <c r="A75" s="421"/>
      <c r="B75" s="424"/>
      <c r="C75" s="412"/>
      <c r="D75" s="208"/>
      <c r="E75" s="412"/>
      <c r="F75" s="412"/>
      <c r="G75" s="440"/>
      <c r="H75" s="412"/>
      <c r="I75" s="175"/>
      <c r="J75" s="201"/>
      <c r="K75" s="175" t="str">
        <f>IFERROR(CONCATENATE(INDEX('8- Políticas de Administración '!$B$16:$F$53,MATCH('5- Identificación de Riesgos'!J75,'8- Políticas de Administración '!$C$16:$C$54,0),1)," - ",L75),"")</f>
        <v/>
      </c>
      <c r="L75" s="202" t="str">
        <f>IFERROR(VLOOKUP(INDEX('8- Políticas de Administración '!$B$16:$F$63,MATCH('5- Identificación de Riesgos'!J75,'8- Políticas de Administración '!$C$16:$C$64,0),1),'8- Políticas de Administración '!$B$16:$F$64,5,FALSE),"")</f>
        <v/>
      </c>
      <c r="M75" s="412"/>
      <c r="N75" s="430"/>
      <c r="O75" s="215"/>
      <c r="R75" s="417"/>
      <c r="S75" s="418"/>
      <c r="T75" s="418"/>
      <c r="U75" s="418"/>
      <c r="V75" s="418"/>
      <c r="W75" s="418"/>
      <c r="X75" s="418"/>
      <c r="Y75" s="418"/>
      <c r="Z75" s="419"/>
      <c r="AA75" s="217"/>
    </row>
    <row r="76" spans="1:27" ht="15">
      <c r="A76" s="421"/>
      <c r="B76" s="424"/>
      <c r="C76" s="412"/>
      <c r="D76" s="204"/>
      <c r="E76" s="412"/>
      <c r="F76" s="412"/>
      <c r="G76" s="440"/>
      <c r="H76" s="412"/>
      <c r="I76" s="175"/>
      <c r="J76" s="201"/>
      <c r="K76" s="175" t="str">
        <f>IFERROR(CONCATENATE(INDEX('8- Políticas de Administración '!$B$16:$F$53,MATCH('5- Identificación de Riesgos'!J76,'8- Políticas de Administración '!$C$16:$C$54,0),1)," - ",L76),"")</f>
        <v/>
      </c>
      <c r="L76" s="202" t="str">
        <f>IFERROR(VLOOKUP(INDEX('8- Políticas de Administración '!$B$16:$F$63,MATCH('5- Identificación de Riesgos'!J76,'8- Políticas de Administración '!$C$16:$C$64,0),1),'8- Políticas de Administración '!$B$16:$F$64,5,FALSE),"")</f>
        <v/>
      </c>
      <c r="M76" s="412"/>
      <c r="N76" s="430"/>
      <c r="O76" s="215"/>
      <c r="R76" s="417"/>
      <c r="S76" s="418"/>
      <c r="T76" s="418"/>
      <c r="U76" s="418"/>
      <c r="V76" s="418"/>
      <c r="W76" s="418"/>
      <c r="X76" s="418"/>
      <c r="Y76" s="418"/>
      <c r="Z76" s="419"/>
      <c r="AA76" s="217"/>
    </row>
    <row r="77" spans="1:27" ht="15">
      <c r="A77" s="421"/>
      <c r="B77" s="424"/>
      <c r="C77" s="412"/>
      <c r="D77" s="204"/>
      <c r="E77" s="412"/>
      <c r="F77" s="412"/>
      <c r="G77" s="440"/>
      <c r="H77" s="412"/>
      <c r="I77" s="175"/>
      <c r="J77" s="201"/>
      <c r="K77" s="175" t="str">
        <f>IFERROR(CONCATENATE(INDEX('8- Políticas de Administración '!$B$16:$F$53,MATCH('5- Identificación de Riesgos'!J77,'8- Políticas de Administración '!$C$16:$C$54,0),1)," - ",L77),"")</f>
        <v/>
      </c>
      <c r="L77" s="202" t="str">
        <f>IFERROR(VLOOKUP(INDEX('8- Políticas de Administración '!$B$16:$F$63,MATCH('5- Identificación de Riesgos'!J77,'8- Políticas de Administración '!$C$16:$C$64,0),1),'8- Políticas de Administración '!$B$16:$F$64,5,FALSE),"")</f>
        <v/>
      </c>
      <c r="M77" s="412"/>
      <c r="N77" s="430"/>
      <c r="O77" s="215"/>
      <c r="R77" s="417"/>
      <c r="S77" s="418"/>
      <c r="T77" s="418"/>
      <c r="U77" s="418"/>
      <c r="V77" s="418"/>
      <c r="W77" s="418"/>
      <c r="X77" s="418"/>
      <c r="Y77" s="418"/>
      <c r="Z77" s="419"/>
      <c r="AA77" s="217"/>
    </row>
    <row r="78" spans="1:27" ht="15">
      <c r="A78" s="421"/>
      <c r="B78" s="424"/>
      <c r="C78" s="412"/>
      <c r="D78" s="204"/>
      <c r="E78" s="412"/>
      <c r="F78" s="412"/>
      <c r="G78" s="440"/>
      <c r="H78" s="412"/>
      <c r="I78" s="175"/>
      <c r="J78" s="201"/>
      <c r="K78" s="175" t="str">
        <f>IFERROR(CONCATENATE(INDEX('8- Políticas de Administración '!$B$16:$F$53,MATCH('5- Identificación de Riesgos'!J78,'8- Políticas de Administración '!$C$16:$C$54,0),1)," - ",L78),"")</f>
        <v/>
      </c>
      <c r="L78" s="202" t="str">
        <f>IFERROR(VLOOKUP(INDEX('8- Políticas de Administración '!$B$16:$F$63,MATCH('5- Identificación de Riesgos'!J78,'8- Políticas de Administración '!$C$16:$C$64,0),1),'8- Políticas de Administración '!$B$16:$F$64,5,FALSE),"")</f>
        <v/>
      </c>
      <c r="M78" s="412"/>
      <c r="N78" s="430"/>
      <c r="O78" s="215"/>
      <c r="R78" s="417"/>
      <c r="S78" s="418"/>
      <c r="T78" s="418"/>
      <c r="U78" s="418"/>
      <c r="V78" s="418"/>
      <c r="W78" s="418"/>
      <c r="X78" s="418"/>
      <c r="Y78" s="418"/>
      <c r="Z78" s="419"/>
      <c r="AA78" s="217"/>
    </row>
    <row r="79" spans="1:27" ht="15.75" thickBot="1">
      <c r="A79" s="422"/>
      <c r="B79" s="425"/>
      <c r="C79" s="413"/>
      <c r="D79" s="205"/>
      <c r="E79" s="413"/>
      <c r="F79" s="413"/>
      <c r="G79" s="441"/>
      <c r="H79" s="413"/>
      <c r="I79" s="176"/>
      <c r="J79" s="206"/>
      <c r="K79" s="176" t="str">
        <f>IFERROR(CONCATENATE(INDEX('8- Políticas de Administración '!$B$16:$F$53,MATCH('5- Identificación de Riesgos'!J79,'8- Políticas de Administración '!$C$16:$C$54,0),1)," - ",L79),"")</f>
        <v/>
      </c>
      <c r="L79" s="207" t="str">
        <f>IFERROR(VLOOKUP(INDEX('8- Políticas de Administración '!$B$16:$F$63,MATCH('5- Identificación de Riesgos'!J79,'8- Políticas de Administración '!$C$16:$C$64,0),1),'8- Políticas de Administración '!$B$16:$F$64,5,FALSE),"")</f>
        <v/>
      </c>
      <c r="M79" s="413"/>
      <c r="N79" s="431"/>
      <c r="O79" s="215"/>
      <c r="R79" s="417"/>
      <c r="S79" s="418"/>
      <c r="T79" s="418"/>
      <c r="U79" s="418"/>
      <c r="V79" s="418"/>
      <c r="W79" s="418"/>
      <c r="X79" s="418"/>
      <c r="Y79" s="418"/>
      <c r="Z79" s="419"/>
      <c r="AA79" s="217"/>
    </row>
    <row r="80" spans="1:27" ht="25.5">
      <c r="A80" s="420">
        <v>7</v>
      </c>
      <c r="B80" s="423" t="s">
        <v>357</v>
      </c>
      <c r="C80" s="411" t="s">
        <v>358</v>
      </c>
      <c r="D80" s="218" t="s">
        <v>354</v>
      </c>
      <c r="E80" s="411">
        <v>20</v>
      </c>
      <c r="F80" s="411">
        <v>0</v>
      </c>
      <c r="G80" s="459">
        <f t="shared" si="5"/>
        <v>0</v>
      </c>
      <c r="H80" s="411"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73" t="s">
        <v>295</v>
      </c>
      <c r="J80" s="199" t="s">
        <v>330</v>
      </c>
      <c r="K80" s="173" t="str">
        <f>IFERROR(CONCATENATE(INDEX('8- Políticas de Administración '!$B$16:$F$53,MATCH('5- Identificación de Riesgos'!J80,'8- Políticas de Administración '!$C$16:$C$54,0),1)," - ",L80),"")</f>
        <v>Mayor - 4</v>
      </c>
      <c r="L80" s="200">
        <f>IFERROR(VLOOKUP(INDEX('8- Políticas de Administración '!$B$16:$F$63,MATCH('5- Identificación de Riesgos'!J80,'8- Políticas de Administración '!$C$16:$C$64,0),1),'8- Políticas de Administración '!$B$16:$F$64,5,FALSE),"")</f>
        <v>4</v>
      </c>
      <c r="M80" s="411" t="str">
        <f>IFERROR(CONCATENATE(INDEX('8- Políticas de Administración '!$B$16:$F$53,MATCH(ROUND(AVERAGE(L80:L89),0),'8- Políticas de Administración '!$F$16:$F$53,0),1)," - ",ROUND(AVERAGE(L80:L89),0)),"")</f>
        <v>Moderado - 3</v>
      </c>
      <c r="N80" s="429" t="str">
        <f>IFERROR(CONCATENATE(VLOOKUP((LEFT(H80,LEN(H80)-4)&amp;LEFT(M80,LEN(M80)-4)),'9- Matriz de Calor '!$D$18:$E$42,2,0)," - ",RIGHT(H80,1)*RIGHT(M80,1)),"")</f>
        <v>Moderado - 3</v>
      </c>
      <c r="O80" s="215"/>
      <c r="R80" s="417"/>
      <c r="S80" s="418"/>
      <c r="T80" s="418"/>
      <c r="U80" s="418"/>
      <c r="V80" s="418"/>
      <c r="W80" s="418"/>
      <c r="X80" s="418"/>
      <c r="Y80" s="418"/>
      <c r="Z80" s="419"/>
      <c r="AA80" s="217"/>
    </row>
    <row r="81" spans="1:257" ht="25.5">
      <c r="A81" s="421"/>
      <c r="B81" s="424"/>
      <c r="C81" s="412"/>
      <c r="D81" s="218" t="s">
        <v>355</v>
      </c>
      <c r="E81" s="412"/>
      <c r="F81" s="412"/>
      <c r="G81" s="440"/>
      <c r="H81" s="412"/>
      <c r="I81" s="175" t="s">
        <v>297</v>
      </c>
      <c r="J81" s="201" t="s">
        <v>317</v>
      </c>
      <c r="K81" s="175" t="str">
        <f>IFERROR(CONCATENATE(INDEX('8- Políticas de Administración '!$B$16:$F$53,MATCH('5- Identificación de Riesgos'!J81,'8- Políticas de Administración '!$C$16:$C$54,0),1)," - ",L81),"")</f>
        <v>Menor - 2</v>
      </c>
      <c r="L81" s="202">
        <f>IFERROR(VLOOKUP(INDEX('8- Políticas de Administración '!$B$16:$F$63,MATCH('5- Identificación de Riesgos'!J81,'8- Políticas de Administración '!$C$16:$C$64,0),1),'8- Políticas de Administración '!$B$16:$F$64,5,FALSE),"")</f>
        <v>2</v>
      </c>
      <c r="M81" s="412"/>
      <c r="N81" s="430"/>
      <c r="O81" s="215"/>
      <c r="R81" s="417"/>
      <c r="S81" s="418"/>
      <c r="T81" s="418"/>
      <c r="U81" s="418"/>
      <c r="V81" s="418"/>
      <c r="W81" s="418"/>
      <c r="X81" s="418"/>
      <c r="Y81" s="418"/>
      <c r="Z81" s="419"/>
      <c r="AA81" s="217"/>
    </row>
    <row r="82" spans="1:257" ht="25.5">
      <c r="A82" s="421"/>
      <c r="B82" s="424"/>
      <c r="C82" s="412"/>
      <c r="D82" s="219" t="s">
        <v>359</v>
      </c>
      <c r="E82" s="412"/>
      <c r="F82" s="412"/>
      <c r="G82" s="440"/>
      <c r="H82" s="412"/>
      <c r="I82" s="175"/>
      <c r="J82" s="201"/>
      <c r="K82" s="175" t="str">
        <f>IFERROR(CONCATENATE(INDEX('8- Políticas de Administración '!$B$16:$F$53,MATCH('5- Identificación de Riesgos'!J82,'8- Políticas de Administración '!$C$16:$C$54,0),1)," - ",L82),"")</f>
        <v/>
      </c>
      <c r="L82" s="202" t="str">
        <f>IFERROR(VLOOKUP(INDEX('8- Políticas de Administración '!$B$16:$F$63,MATCH('5- Identificación de Riesgos'!J82,'8- Políticas de Administración '!$C$16:$C$64,0),1),'8- Políticas de Administración '!$B$16:$F$64,5,FALSE),"")</f>
        <v/>
      </c>
      <c r="M82" s="412"/>
      <c r="N82" s="430"/>
      <c r="O82" s="215"/>
      <c r="R82" s="417"/>
      <c r="S82" s="418"/>
      <c r="T82" s="418"/>
      <c r="U82" s="418"/>
      <c r="V82" s="418"/>
      <c r="W82" s="418"/>
      <c r="X82" s="418"/>
      <c r="Y82" s="418"/>
      <c r="Z82" s="419"/>
      <c r="AA82" s="217"/>
    </row>
    <row r="83" spans="1:257" ht="15">
      <c r="A83" s="421"/>
      <c r="B83" s="424"/>
      <c r="C83" s="412"/>
      <c r="D83" s="174"/>
      <c r="E83" s="412"/>
      <c r="F83" s="412"/>
      <c r="G83" s="440"/>
      <c r="H83" s="412"/>
      <c r="I83" s="175"/>
      <c r="J83" s="201"/>
      <c r="K83" s="175" t="str">
        <f>IFERROR(CONCATENATE(INDEX('8- Políticas de Administración '!$B$16:$F$53,MATCH('5- Identificación de Riesgos'!J83,'8- Políticas de Administración '!$C$16:$C$54,0),1)," - ",L83),"")</f>
        <v/>
      </c>
      <c r="L83" s="202" t="str">
        <f>IFERROR(VLOOKUP(INDEX('8- Políticas de Administración '!$B$16:$F$63,MATCH('5- Identificación de Riesgos'!J83,'8- Políticas de Administración '!$C$16:$C$64,0),1),'8- Políticas de Administración '!$B$16:$F$64,5,FALSE),"")</f>
        <v/>
      </c>
      <c r="M83" s="412"/>
      <c r="N83" s="430"/>
      <c r="O83" s="215"/>
      <c r="R83" s="417"/>
      <c r="S83" s="418"/>
      <c r="T83" s="418"/>
      <c r="U83" s="418"/>
      <c r="V83" s="418"/>
      <c r="W83" s="418"/>
      <c r="X83" s="418"/>
      <c r="Y83" s="418"/>
      <c r="Z83" s="419"/>
      <c r="AA83" s="217"/>
    </row>
    <row r="84" spans="1:257" ht="15">
      <c r="A84" s="421"/>
      <c r="B84" s="424"/>
      <c r="C84" s="412"/>
      <c r="D84" s="174"/>
      <c r="E84" s="412"/>
      <c r="F84" s="412"/>
      <c r="G84" s="440"/>
      <c r="H84" s="412"/>
      <c r="I84" s="175"/>
      <c r="J84" s="201"/>
      <c r="K84" s="175" t="str">
        <f>IFERROR(CONCATENATE(INDEX('8- Políticas de Administración '!$B$16:$F$53,MATCH('5- Identificación de Riesgos'!J84,'8- Políticas de Administración '!$C$16:$C$54,0),1)," - ",L84),"")</f>
        <v/>
      </c>
      <c r="L84" s="202" t="str">
        <f>IFERROR(VLOOKUP(INDEX('8- Políticas de Administración '!$B$16:$F$63,MATCH('5- Identificación de Riesgos'!J84,'8- Políticas de Administración '!$C$16:$C$64,0),1),'8- Políticas de Administración '!$B$16:$F$64,5,FALSE),"")</f>
        <v/>
      </c>
      <c r="M84" s="412"/>
      <c r="N84" s="430"/>
      <c r="O84" s="215"/>
      <c r="R84" s="417"/>
      <c r="S84" s="418"/>
      <c r="T84" s="418"/>
      <c r="U84" s="418"/>
      <c r="V84" s="418"/>
      <c r="W84" s="418"/>
      <c r="X84" s="418"/>
      <c r="Y84" s="418"/>
      <c r="Z84" s="419"/>
      <c r="AA84" s="217"/>
    </row>
    <row r="85" spans="1:257" ht="15">
      <c r="A85" s="421"/>
      <c r="B85" s="424"/>
      <c r="C85" s="412"/>
      <c r="D85" s="208"/>
      <c r="E85" s="412"/>
      <c r="F85" s="412"/>
      <c r="G85" s="440"/>
      <c r="H85" s="412"/>
      <c r="I85" s="175"/>
      <c r="J85" s="201"/>
      <c r="K85" s="175" t="str">
        <f>IFERROR(CONCATENATE(INDEX('8- Políticas de Administración '!$B$16:$F$53,MATCH('5- Identificación de Riesgos'!J85,'8- Políticas de Administración '!$C$16:$C$54,0),1)," - ",L85),"")</f>
        <v/>
      </c>
      <c r="L85" s="202" t="str">
        <f>IFERROR(VLOOKUP(INDEX('8- Políticas de Administración '!$B$16:$F$63,MATCH('5- Identificación de Riesgos'!J85,'8- Políticas de Administración '!$C$16:$C$64,0),1),'8- Políticas de Administración '!$B$16:$F$64,5,FALSE),"")</f>
        <v/>
      </c>
      <c r="M85" s="412"/>
      <c r="N85" s="430"/>
      <c r="O85" s="215"/>
      <c r="R85" s="417"/>
      <c r="S85" s="418"/>
      <c r="T85" s="418"/>
      <c r="U85" s="418"/>
      <c r="V85" s="418"/>
      <c r="W85" s="418"/>
      <c r="X85" s="418"/>
      <c r="Y85" s="418"/>
      <c r="Z85" s="419"/>
      <c r="AA85" s="217"/>
    </row>
    <row r="86" spans="1:257" ht="15">
      <c r="A86" s="421"/>
      <c r="B86" s="424"/>
      <c r="C86" s="412"/>
      <c r="D86" s="204"/>
      <c r="E86" s="412"/>
      <c r="F86" s="412"/>
      <c r="G86" s="440"/>
      <c r="H86" s="412"/>
      <c r="I86" s="175"/>
      <c r="J86" s="201"/>
      <c r="K86" s="175" t="str">
        <f>IFERROR(CONCATENATE(INDEX('8- Políticas de Administración '!$B$16:$F$53,MATCH('5- Identificación de Riesgos'!J86,'8- Políticas de Administración '!$C$16:$C$54,0),1)," - ",L86),"")</f>
        <v/>
      </c>
      <c r="L86" s="202" t="str">
        <f>IFERROR(VLOOKUP(INDEX('8- Políticas de Administración '!$B$16:$F$63,MATCH('5- Identificación de Riesgos'!J86,'8- Políticas de Administración '!$C$16:$C$64,0),1),'8- Políticas de Administración '!$B$16:$F$64,5,FALSE),"")</f>
        <v/>
      </c>
      <c r="M86" s="412"/>
      <c r="N86" s="430"/>
      <c r="O86" s="215"/>
      <c r="R86" s="417"/>
      <c r="S86" s="418"/>
      <c r="T86" s="418"/>
      <c r="U86" s="418"/>
      <c r="V86" s="418"/>
      <c r="W86" s="418"/>
      <c r="X86" s="418"/>
      <c r="Y86" s="418"/>
      <c r="Z86" s="419"/>
      <c r="AA86" s="217"/>
    </row>
    <row r="87" spans="1:257" ht="15">
      <c r="A87" s="421"/>
      <c r="B87" s="424"/>
      <c r="C87" s="412"/>
      <c r="D87" s="204"/>
      <c r="E87" s="412"/>
      <c r="F87" s="412"/>
      <c r="G87" s="440"/>
      <c r="H87" s="412"/>
      <c r="I87" s="175"/>
      <c r="J87" s="201"/>
      <c r="K87" s="175" t="str">
        <f>IFERROR(CONCATENATE(INDEX('8- Políticas de Administración '!$B$16:$F$53,MATCH('5- Identificación de Riesgos'!J87,'8- Políticas de Administración '!$C$16:$C$54,0),1)," - ",L87),"")</f>
        <v/>
      </c>
      <c r="L87" s="202" t="str">
        <f>IFERROR(VLOOKUP(INDEX('8- Políticas de Administración '!$B$16:$F$63,MATCH('5- Identificación de Riesgos'!J87,'8- Políticas de Administración '!$C$16:$C$64,0),1),'8- Políticas de Administración '!$B$16:$F$64,5,FALSE),"")</f>
        <v/>
      </c>
      <c r="M87" s="412"/>
      <c r="N87" s="430"/>
      <c r="O87" s="215"/>
      <c r="R87" s="417"/>
      <c r="S87" s="418"/>
      <c r="T87" s="418"/>
      <c r="U87" s="418"/>
      <c r="V87" s="418"/>
      <c r="W87" s="418"/>
      <c r="X87" s="418"/>
      <c r="Y87" s="418"/>
      <c r="Z87" s="419"/>
      <c r="AA87" s="217"/>
    </row>
    <row r="88" spans="1:257" ht="15">
      <c r="A88" s="421"/>
      <c r="B88" s="424"/>
      <c r="C88" s="412"/>
      <c r="D88" s="204"/>
      <c r="E88" s="412"/>
      <c r="F88" s="412"/>
      <c r="G88" s="440"/>
      <c r="H88" s="412"/>
      <c r="I88" s="175"/>
      <c r="J88" s="201"/>
      <c r="K88" s="175" t="str">
        <f>IFERROR(CONCATENATE(INDEX('8- Políticas de Administración '!$B$16:$F$53,MATCH('5- Identificación de Riesgos'!J88,'8- Políticas de Administración '!$C$16:$C$54,0),1)," - ",L88),"")</f>
        <v/>
      </c>
      <c r="L88" s="202" t="str">
        <f>IFERROR(VLOOKUP(INDEX('8- Políticas de Administración '!$B$16:$F$63,MATCH('5- Identificación de Riesgos'!J88,'8- Políticas de Administración '!$C$16:$C$64,0),1),'8- Políticas de Administración '!$B$16:$F$64,5,FALSE),"")</f>
        <v/>
      </c>
      <c r="M88" s="412"/>
      <c r="N88" s="430"/>
      <c r="O88" s="215"/>
      <c r="R88" s="417"/>
      <c r="S88" s="418"/>
      <c r="T88" s="418"/>
      <c r="U88" s="418"/>
      <c r="V88" s="418"/>
      <c r="W88" s="418"/>
      <c r="X88" s="418"/>
      <c r="Y88" s="418"/>
      <c r="Z88" s="419"/>
      <c r="AA88" s="217"/>
    </row>
    <row r="89" spans="1:257" ht="15.75" thickBot="1">
      <c r="A89" s="422"/>
      <c r="B89" s="425"/>
      <c r="C89" s="413"/>
      <c r="D89" s="205"/>
      <c r="E89" s="413"/>
      <c r="F89" s="413"/>
      <c r="G89" s="441"/>
      <c r="H89" s="413"/>
      <c r="I89" s="176"/>
      <c r="J89" s="206"/>
      <c r="K89" s="176" t="str">
        <f>IFERROR(CONCATENATE(INDEX('8- Políticas de Administración '!$B$16:$F$53,MATCH('5- Identificación de Riesgos'!J89,'8- Políticas de Administración '!$C$16:$C$54,0),1)," - ",L89),"")</f>
        <v/>
      </c>
      <c r="L89" s="207" t="str">
        <f>IFERROR(VLOOKUP(INDEX('8- Políticas de Administración '!$B$16:$F$63,MATCH('5- Identificación de Riesgos'!J89,'8- Políticas de Administración '!$C$16:$C$64,0),1),'8- Políticas de Administración '!$B$16:$F$64,5,FALSE),"")</f>
        <v/>
      </c>
      <c r="M89" s="413"/>
      <c r="N89" s="431"/>
      <c r="O89" s="215"/>
      <c r="R89" s="417"/>
      <c r="S89" s="418"/>
      <c r="T89" s="418"/>
      <c r="U89" s="418"/>
      <c r="V89" s="418"/>
      <c r="W89" s="418"/>
      <c r="X89" s="418"/>
      <c r="Y89" s="418"/>
      <c r="Z89" s="419"/>
      <c r="AA89" s="217"/>
    </row>
    <row r="90" spans="1:257" s="212" customFormat="1" ht="25.5">
      <c r="A90" s="420">
        <v>8</v>
      </c>
      <c r="B90" s="423" t="s">
        <v>360</v>
      </c>
      <c r="C90" s="426" t="s">
        <v>361</v>
      </c>
      <c r="D90" s="218" t="s">
        <v>354</v>
      </c>
      <c r="E90" s="411">
        <v>100</v>
      </c>
      <c r="F90" s="411">
        <v>0</v>
      </c>
      <c r="G90" s="439">
        <f t="shared" ref="G90" si="6">F90/E90</f>
        <v>0</v>
      </c>
      <c r="H90" s="411"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73" t="s">
        <v>295</v>
      </c>
      <c r="J90" s="199" t="s">
        <v>330</v>
      </c>
      <c r="K90" s="173" t="str">
        <f>IFERROR(CONCATENATE(INDEX('8- Políticas de Administración '!$B$16:$F$53,MATCH('5- Identificación de Riesgos'!J90,'8- Políticas de Administración '!$C$16:$C$54,0),1)," - ",L90),"")</f>
        <v>Mayor - 4</v>
      </c>
      <c r="L90" s="200">
        <f>IFERROR(VLOOKUP(INDEX('8- Políticas de Administración '!$B$16:$F$63,MATCH('5- Identificación de Riesgos'!J90,'8- Políticas de Administración '!$C$16:$C$64,0),1),'8- Políticas de Administración '!$B$16:$F$64,5,FALSE),"")</f>
        <v>4</v>
      </c>
      <c r="M90" s="411" t="str">
        <f>IFERROR(CONCATENATE(INDEX('8- Políticas de Administración '!$B$16:$F$53,MATCH(ROUND(AVERAGE(L90:L99),0),'8- Políticas de Administración '!$F$16:$F$53,0),1)," - ",ROUND(AVERAGE(L90:L99),0)),"")</f>
        <v>Mayor - 4</v>
      </c>
      <c r="N90" s="429" t="str">
        <f>IFERROR(CONCATENATE(VLOOKUP((LEFT(H90,LEN(H90)-4)&amp;LEFT(M90,LEN(M90)-4)),'9- Matriz de Calor '!$D$18:$E$42,2,0)," - ",RIGHT(H90,1)*RIGHT(M90,1)),"")</f>
        <v>Alto  - 4</v>
      </c>
      <c r="O90" s="432">
        <f>RIGHT(H90,1)*RIGHT(M90,1)</f>
        <v>4</v>
      </c>
      <c r="P90" s="211"/>
      <c r="Q90" s="211"/>
      <c r="R90" s="417"/>
      <c r="S90" s="418"/>
      <c r="T90" s="418"/>
      <c r="U90" s="418"/>
      <c r="V90" s="418"/>
      <c r="W90" s="418"/>
      <c r="X90" s="418"/>
      <c r="Y90" s="418"/>
      <c r="Z90" s="419"/>
      <c r="AA90" s="217"/>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c r="IC90" s="211"/>
      <c r="ID90" s="211"/>
      <c r="IE90" s="211"/>
      <c r="IF90" s="211"/>
      <c r="IG90" s="211"/>
      <c r="IH90" s="211"/>
      <c r="II90" s="211"/>
      <c r="IJ90" s="211"/>
      <c r="IK90" s="211"/>
      <c r="IL90" s="211"/>
      <c r="IM90" s="211"/>
      <c r="IN90" s="211"/>
      <c r="IO90" s="211"/>
      <c r="IP90" s="211"/>
      <c r="IQ90" s="211"/>
      <c r="IR90" s="211"/>
      <c r="IS90" s="211"/>
      <c r="IT90" s="211"/>
      <c r="IU90" s="211"/>
      <c r="IV90" s="211"/>
      <c r="IW90" s="211"/>
    </row>
    <row r="91" spans="1:257" s="212" customFormat="1" ht="25.5">
      <c r="A91" s="421"/>
      <c r="B91" s="424"/>
      <c r="C91" s="427"/>
      <c r="D91" s="218" t="s">
        <v>355</v>
      </c>
      <c r="E91" s="412"/>
      <c r="F91" s="412"/>
      <c r="G91" s="440"/>
      <c r="H91" s="412"/>
      <c r="I91" s="175"/>
      <c r="J91" s="201"/>
      <c r="K91" s="175" t="str">
        <f>IFERROR(CONCATENATE(INDEX('8- Políticas de Administración '!$B$16:$F$53,MATCH('5- Identificación de Riesgos'!J91,'8- Políticas de Administración '!$C$16:$C$54,0),1)," - ",L91),"")</f>
        <v/>
      </c>
      <c r="L91" s="202" t="str">
        <f>IFERROR(VLOOKUP(INDEX('8- Políticas de Administración '!$B$16:$F$63,MATCH('5- Identificación de Riesgos'!J91,'8- Políticas de Administración '!$C$16:$C$64,0),1),'8- Políticas de Administración '!$B$16:$F$64,5,FALSE),"")</f>
        <v/>
      </c>
      <c r="M91" s="412"/>
      <c r="N91" s="430"/>
      <c r="O91" s="432"/>
      <c r="P91" s="211"/>
      <c r="Q91" s="211"/>
      <c r="R91" s="417"/>
      <c r="S91" s="418"/>
      <c r="T91" s="418"/>
      <c r="U91" s="418"/>
      <c r="V91" s="418"/>
      <c r="W91" s="418"/>
      <c r="X91" s="418"/>
      <c r="Y91" s="418"/>
      <c r="Z91" s="419"/>
      <c r="AA91" s="217"/>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c r="IC91" s="211"/>
      <c r="ID91" s="211"/>
      <c r="IE91" s="211"/>
      <c r="IF91" s="211"/>
      <c r="IG91" s="211"/>
      <c r="IH91" s="211"/>
      <c r="II91" s="211"/>
      <c r="IJ91" s="211"/>
      <c r="IK91" s="211"/>
      <c r="IL91" s="211"/>
      <c r="IM91" s="211"/>
      <c r="IN91" s="211"/>
      <c r="IO91" s="211"/>
      <c r="IP91" s="211"/>
      <c r="IQ91" s="211"/>
      <c r="IR91" s="211"/>
      <c r="IS91" s="211"/>
      <c r="IT91" s="211"/>
      <c r="IU91" s="211"/>
      <c r="IV91" s="211"/>
      <c r="IW91" s="211"/>
    </row>
    <row r="92" spans="1:257" s="212" customFormat="1" ht="38.25" customHeight="1">
      <c r="A92" s="421"/>
      <c r="B92" s="424"/>
      <c r="C92" s="427"/>
      <c r="D92" s="219" t="s">
        <v>362</v>
      </c>
      <c r="E92" s="412"/>
      <c r="F92" s="412"/>
      <c r="G92" s="440"/>
      <c r="H92" s="412"/>
      <c r="I92" s="175"/>
      <c r="J92" s="201"/>
      <c r="K92" s="175" t="str">
        <f>IFERROR(CONCATENATE(INDEX('8- Políticas de Administración '!$B$16:$F$53,MATCH('5- Identificación de Riesgos'!J92,'8- Políticas de Administración '!$C$16:$C$54,0),1)," - ",L92),"")</f>
        <v/>
      </c>
      <c r="L92" s="202" t="str">
        <f>IFERROR(VLOOKUP(INDEX('8- Políticas de Administración '!$B$16:$F$63,MATCH('5- Identificación de Riesgos'!J92,'8- Políticas de Administración '!$C$16:$C$64,0),1),'8- Políticas de Administración '!$B$16:$F$64,5,FALSE),"")</f>
        <v/>
      </c>
      <c r="M92" s="412"/>
      <c r="N92" s="430"/>
      <c r="O92" s="432"/>
      <c r="P92" s="211"/>
      <c r="Q92" s="211"/>
      <c r="R92" s="417"/>
      <c r="S92" s="418"/>
      <c r="T92" s="418"/>
      <c r="U92" s="418"/>
      <c r="V92" s="418"/>
      <c r="W92" s="418"/>
      <c r="X92" s="418"/>
      <c r="Y92" s="418"/>
      <c r="Z92" s="419"/>
      <c r="AA92" s="217"/>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c r="IC92" s="211"/>
      <c r="ID92" s="211"/>
      <c r="IE92" s="211"/>
      <c r="IF92" s="211"/>
      <c r="IG92" s="211"/>
      <c r="IH92" s="211"/>
      <c r="II92" s="211"/>
      <c r="IJ92" s="211"/>
      <c r="IK92" s="211"/>
      <c r="IL92" s="211"/>
      <c r="IM92" s="211"/>
      <c r="IN92" s="211"/>
      <c r="IO92" s="211"/>
      <c r="IP92" s="211"/>
      <c r="IQ92" s="211"/>
      <c r="IR92" s="211"/>
      <c r="IS92" s="211"/>
      <c r="IT92" s="211"/>
      <c r="IU92" s="211"/>
      <c r="IV92" s="211"/>
      <c r="IW92" s="211"/>
    </row>
    <row r="93" spans="1:257" s="212" customFormat="1" ht="15">
      <c r="A93" s="421"/>
      <c r="B93" s="424"/>
      <c r="C93" s="427"/>
      <c r="D93" s="204"/>
      <c r="E93" s="412"/>
      <c r="F93" s="412"/>
      <c r="G93" s="440"/>
      <c r="H93" s="412"/>
      <c r="I93" s="175"/>
      <c r="J93" s="201"/>
      <c r="K93" s="175" t="str">
        <f>IFERROR(CONCATENATE(INDEX('8- Políticas de Administración '!$B$16:$F$53,MATCH('5- Identificación de Riesgos'!J93,'8- Políticas de Administración '!$C$16:$C$54,0),1)," - ",L93),"")</f>
        <v/>
      </c>
      <c r="L93" s="202" t="str">
        <f>IFERROR(VLOOKUP(INDEX('8- Políticas de Administración '!$B$16:$F$63,MATCH('5- Identificación de Riesgos'!J93,'8- Políticas de Administración '!$C$16:$C$64,0),1),'8- Políticas de Administración '!$B$16:$F$64,5,FALSE),"")</f>
        <v/>
      </c>
      <c r="M93" s="412"/>
      <c r="N93" s="430"/>
      <c r="O93" s="432"/>
      <c r="P93" s="211"/>
      <c r="Q93" s="211"/>
      <c r="R93" s="417"/>
      <c r="S93" s="418"/>
      <c r="T93" s="418"/>
      <c r="U93" s="418"/>
      <c r="V93" s="418"/>
      <c r="W93" s="418"/>
      <c r="X93" s="418"/>
      <c r="Y93" s="418"/>
      <c r="Z93" s="419"/>
      <c r="AA93" s="217"/>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c r="IW93" s="211"/>
    </row>
    <row r="94" spans="1:257" s="212" customFormat="1" ht="15">
      <c r="A94" s="421"/>
      <c r="B94" s="424"/>
      <c r="C94" s="427"/>
      <c r="D94" s="209"/>
      <c r="E94" s="412"/>
      <c r="F94" s="412"/>
      <c r="G94" s="440"/>
      <c r="H94" s="412"/>
      <c r="I94" s="175"/>
      <c r="J94" s="201"/>
      <c r="K94" s="175" t="str">
        <f>IFERROR(CONCATENATE(INDEX('8- Políticas de Administración '!$B$16:$F$53,MATCH('5- Identificación de Riesgos'!J94,'8- Políticas de Administración '!$C$16:$C$54,0),1)," - ",L94),"")</f>
        <v/>
      </c>
      <c r="L94" s="202" t="str">
        <f>IFERROR(VLOOKUP(INDEX('8- Políticas de Administración '!$B$16:$F$63,MATCH('5- Identificación de Riesgos'!J94,'8- Políticas de Administración '!$C$16:$C$64,0),1),'8- Políticas de Administración '!$B$16:$F$64,5,FALSE),"")</f>
        <v/>
      </c>
      <c r="M94" s="412"/>
      <c r="N94" s="430"/>
      <c r="O94" s="432"/>
      <c r="P94" s="211"/>
      <c r="Q94" s="211"/>
      <c r="R94" s="417"/>
      <c r="S94" s="418"/>
      <c r="T94" s="418"/>
      <c r="U94" s="418"/>
      <c r="V94" s="418"/>
      <c r="W94" s="418"/>
      <c r="X94" s="418"/>
      <c r="Y94" s="418"/>
      <c r="Z94" s="419"/>
      <c r="AA94" s="217"/>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c r="IC94" s="211"/>
      <c r="ID94" s="211"/>
      <c r="IE94" s="211"/>
      <c r="IF94" s="211"/>
      <c r="IG94" s="211"/>
      <c r="IH94" s="211"/>
      <c r="II94" s="211"/>
      <c r="IJ94" s="211"/>
      <c r="IK94" s="211"/>
      <c r="IL94" s="211"/>
      <c r="IM94" s="211"/>
      <c r="IN94" s="211"/>
      <c r="IO94" s="211"/>
      <c r="IP94" s="211"/>
      <c r="IQ94" s="211"/>
      <c r="IR94" s="211"/>
      <c r="IS94" s="211"/>
      <c r="IT94" s="211"/>
      <c r="IU94" s="211"/>
      <c r="IV94" s="211"/>
      <c r="IW94" s="211"/>
    </row>
    <row r="95" spans="1:257" s="212" customFormat="1" ht="15">
      <c r="A95" s="421"/>
      <c r="B95" s="424"/>
      <c r="C95" s="427"/>
      <c r="D95" s="204"/>
      <c r="E95" s="412"/>
      <c r="F95" s="412"/>
      <c r="G95" s="440"/>
      <c r="H95" s="412"/>
      <c r="I95" s="175"/>
      <c r="J95" s="201"/>
      <c r="K95" s="175" t="str">
        <f>IFERROR(CONCATENATE(INDEX('8- Políticas de Administración '!$B$16:$F$53,MATCH('5- Identificación de Riesgos'!J95,'8- Políticas de Administración '!$C$16:$C$54,0),1)," - ",L95),"")</f>
        <v/>
      </c>
      <c r="L95" s="202" t="str">
        <f>IFERROR(VLOOKUP(INDEX('8- Políticas de Administración '!$B$16:$F$63,MATCH('5- Identificación de Riesgos'!J95,'8- Políticas de Administración '!$C$16:$C$64,0),1),'8- Políticas de Administración '!$B$16:$F$64,5,FALSE),"")</f>
        <v/>
      </c>
      <c r="M95" s="412"/>
      <c r="N95" s="430"/>
      <c r="O95" s="432"/>
      <c r="P95" s="211"/>
      <c r="Q95" s="211"/>
      <c r="R95" s="417"/>
      <c r="S95" s="418"/>
      <c r="T95" s="418"/>
      <c r="U95" s="418"/>
      <c r="V95" s="418"/>
      <c r="W95" s="418"/>
      <c r="X95" s="418"/>
      <c r="Y95" s="418"/>
      <c r="Z95" s="419"/>
      <c r="AA95" s="217"/>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c r="IC95" s="211"/>
      <c r="ID95" s="211"/>
      <c r="IE95" s="211"/>
      <c r="IF95" s="211"/>
      <c r="IG95" s="211"/>
      <c r="IH95" s="211"/>
      <c r="II95" s="211"/>
      <c r="IJ95" s="211"/>
      <c r="IK95" s="211"/>
      <c r="IL95" s="211"/>
      <c r="IM95" s="211"/>
      <c r="IN95" s="211"/>
      <c r="IO95" s="211"/>
      <c r="IP95" s="211"/>
      <c r="IQ95" s="211"/>
      <c r="IR95" s="211"/>
      <c r="IS95" s="211"/>
      <c r="IT95" s="211"/>
      <c r="IU95" s="211"/>
      <c r="IV95" s="211"/>
      <c r="IW95" s="211"/>
    </row>
    <row r="96" spans="1:257" s="212" customFormat="1" ht="15">
      <c r="A96" s="421"/>
      <c r="B96" s="424"/>
      <c r="C96" s="427"/>
      <c r="D96" s="204"/>
      <c r="E96" s="412"/>
      <c r="F96" s="412"/>
      <c r="G96" s="440"/>
      <c r="H96" s="412"/>
      <c r="I96" s="175"/>
      <c r="J96" s="201"/>
      <c r="K96" s="175" t="str">
        <f>IFERROR(CONCATENATE(INDEX('8- Políticas de Administración '!$B$16:$F$53,MATCH('5- Identificación de Riesgos'!J96,'8- Políticas de Administración '!$C$16:$C$54,0),1)," - ",L96),"")</f>
        <v/>
      </c>
      <c r="L96" s="202" t="str">
        <f>IFERROR(VLOOKUP(INDEX('8- Políticas de Administración '!$B$16:$F$63,MATCH('5- Identificación de Riesgos'!J96,'8- Políticas de Administración '!$C$16:$C$64,0),1),'8- Políticas de Administración '!$B$16:$F$64,5,FALSE),"")</f>
        <v/>
      </c>
      <c r="M96" s="412"/>
      <c r="N96" s="430"/>
      <c r="O96" s="432"/>
      <c r="P96" s="211"/>
      <c r="Q96" s="211"/>
      <c r="R96" s="17"/>
      <c r="S96" s="17"/>
      <c r="T96" s="17"/>
      <c r="U96" s="17"/>
      <c r="V96" s="17"/>
      <c r="W96" s="17"/>
      <c r="X96" s="17"/>
      <c r="Y96" s="17"/>
      <c r="Z96" s="17"/>
      <c r="AA96" s="17"/>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c r="IC96" s="211"/>
      <c r="ID96" s="211"/>
      <c r="IE96" s="211"/>
      <c r="IF96" s="211"/>
      <c r="IG96" s="211"/>
      <c r="IH96" s="211"/>
      <c r="II96" s="211"/>
      <c r="IJ96" s="211"/>
      <c r="IK96" s="211"/>
      <c r="IL96" s="211"/>
      <c r="IM96" s="211"/>
      <c r="IN96" s="211"/>
      <c r="IO96" s="211"/>
      <c r="IP96" s="211"/>
      <c r="IQ96" s="211"/>
      <c r="IR96" s="211"/>
      <c r="IS96" s="211"/>
      <c r="IT96" s="211"/>
      <c r="IU96" s="211"/>
      <c r="IV96" s="211"/>
      <c r="IW96" s="211"/>
    </row>
    <row r="97" spans="1:257" s="212" customFormat="1" ht="15">
      <c r="A97" s="421"/>
      <c r="B97" s="424"/>
      <c r="C97" s="427"/>
      <c r="D97" s="204"/>
      <c r="E97" s="412"/>
      <c r="F97" s="412"/>
      <c r="G97" s="440"/>
      <c r="H97" s="412"/>
      <c r="I97" s="175"/>
      <c r="J97" s="201"/>
      <c r="K97" s="175" t="str">
        <f>IFERROR(CONCATENATE(INDEX('8- Políticas de Administración '!$B$16:$F$53,MATCH('5- Identificación de Riesgos'!J97,'8- Políticas de Administración '!$C$16:$C$54,0),1)," - ",L97),"")</f>
        <v/>
      </c>
      <c r="L97" s="202" t="str">
        <f>IFERROR(VLOOKUP(INDEX('8- Políticas de Administración '!$B$16:$F$63,MATCH('5- Identificación de Riesgos'!J97,'8- Políticas de Administración '!$C$16:$C$64,0),1),'8- Políticas de Administración '!$B$16:$F$64,5,FALSE),"")</f>
        <v/>
      </c>
      <c r="M97" s="412"/>
      <c r="N97" s="430"/>
      <c r="O97" s="432"/>
      <c r="P97" s="211"/>
      <c r="Q97" s="211"/>
      <c r="R97" s="17"/>
      <c r="S97" s="17"/>
      <c r="T97" s="17"/>
      <c r="U97" s="17"/>
      <c r="V97" s="17"/>
      <c r="W97" s="17"/>
      <c r="X97" s="17"/>
      <c r="Y97" s="17"/>
      <c r="Z97" s="17"/>
      <c r="AA97" s="17"/>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c r="IC97" s="211"/>
      <c r="ID97" s="211"/>
      <c r="IE97" s="211"/>
      <c r="IF97" s="211"/>
      <c r="IG97" s="211"/>
      <c r="IH97" s="211"/>
      <c r="II97" s="211"/>
      <c r="IJ97" s="211"/>
      <c r="IK97" s="211"/>
      <c r="IL97" s="211"/>
      <c r="IM97" s="211"/>
      <c r="IN97" s="211"/>
      <c r="IO97" s="211"/>
      <c r="IP97" s="211"/>
      <c r="IQ97" s="211"/>
      <c r="IR97" s="211"/>
      <c r="IS97" s="211"/>
      <c r="IT97" s="211"/>
      <c r="IU97" s="211"/>
      <c r="IV97" s="211"/>
      <c r="IW97" s="211"/>
    </row>
    <row r="98" spans="1:257" s="212" customFormat="1" ht="15" customHeight="1">
      <c r="A98" s="421"/>
      <c r="B98" s="424"/>
      <c r="C98" s="427"/>
      <c r="D98" s="204"/>
      <c r="E98" s="412"/>
      <c r="F98" s="412"/>
      <c r="G98" s="440"/>
      <c r="H98" s="412"/>
      <c r="I98" s="175"/>
      <c r="J98" s="201"/>
      <c r="K98" s="175" t="str">
        <f>IFERROR(CONCATENATE(INDEX('8- Políticas de Administración '!$B$16:$F$53,MATCH('5- Identificación de Riesgos'!J98,'8- Políticas de Administración '!$C$16:$C$54,0),1)," - ",L98),"")</f>
        <v/>
      </c>
      <c r="L98" s="202" t="str">
        <f>IFERROR(VLOOKUP(INDEX('8- Políticas de Administración '!$B$16:$F$63,MATCH('5- Identificación de Riesgos'!J98,'8- Políticas de Administración '!$C$16:$C$64,0),1),'8- Políticas de Administración '!$B$16:$F$64,5,FALSE),"")</f>
        <v/>
      </c>
      <c r="M98" s="412"/>
      <c r="N98" s="430"/>
      <c r="O98" s="432"/>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c r="IC98" s="211"/>
      <c r="ID98" s="211"/>
      <c r="IE98" s="211"/>
      <c r="IF98" s="211"/>
      <c r="IG98" s="211"/>
      <c r="IH98" s="211"/>
      <c r="II98" s="211"/>
      <c r="IJ98" s="211"/>
      <c r="IK98" s="211"/>
      <c r="IL98" s="211"/>
      <c r="IM98" s="211"/>
      <c r="IN98" s="211"/>
      <c r="IO98" s="211"/>
      <c r="IP98" s="211"/>
      <c r="IQ98" s="211"/>
      <c r="IR98" s="211"/>
      <c r="IS98" s="211"/>
      <c r="IT98" s="211"/>
      <c r="IU98" s="211"/>
      <c r="IV98" s="211"/>
      <c r="IW98" s="211"/>
    </row>
    <row r="99" spans="1:257" s="212" customFormat="1" ht="15.75" customHeight="1" thickBot="1">
      <c r="A99" s="422"/>
      <c r="B99" s="425"/>
      <c r="C99" s="428"/>
      <c r="D99" s="205"/>
      <c r="E99" s="413"/>
      <c r="F99" s="413"/>
      <c r="G99" s="441"/>
      <c r="H99" s="413"/>
      <c r="I99" s="176"/>
      <c r="J99" s="206"/>
      <c r="K99" s="176" t="str">
        <f>IFERROR(CONCATENATE(INDEX('8- Políticas de Administración '!$B$16:$F$53,MATCH('5- Identificación de Riesgos'!J99,'8- Políticas de Administración '!$C$16:$C$54,0),1)," - ",L99),"")</f>
        <v/>
      </c>
      <c r="L99" s="207" t="str">
        <f>IFERROR(VLOOKUP(INDEX('8- Políticas de Administración '!$B$16:$F$63,MATCH('5- Identificación de Riesgos'!J99,'8- Políticas de Administración '!$C$16:$C$64,0),1),'8- Políticas de Administración '!$B$16:$F$64,5,FALSE),"")</f>
        <v/>
      </c>
      <c r="M99" s="413"/>
      <c r="N99" s="431"/>
      <c r="O99" s="432"/>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c r="IC99" s="211"/>
      <c r="ID99" s="211"/>
      <c r="IE99" s="211"/>
      <c r="IF99" s="211"/>
      <c r="IG99" s="211"/>
      <c r="IH99" s="211"/>
      <c r="II99" s="211"/>
      <c r="IJ99" s="211"/>
      <c r="IK99" s="211"/>
      <c r="IL99" s="211"/>
      <c r="IM99" s="211"/>
      <c r="IN99" s="211"/>
      <c r="IO99" s="211"/>
      <c r="IP99" s="211"/>
      <c r="IQ99" s="211"/>
      <c r="IR99" s="211"/>
      <c r="IS99" s="211"/>
      <c r="IT99" s="211"/>
      <c r="IU99" s="211"/>
      <c r="IV99" s="211"/>
      <c r="IW99" s="211"/>
    </row>
  </sheetData>
  <mergeCells count="113">
    <mergeCell ref="G50:G59"/>
    <mergeCell ref="H50:H59"/>
    <mergeCell ref="M50:M59"/>
    <mergeCell ref="N50:N59"/>
    <mergeCell ref="O50:O59"/>
    <mergeCell ref="Q50:Y59"/>
    <mergeCell ref="N40:N49"/>
    <mergeCell ref="M40:M49"/>
    <mergeCell ref="O10:O19"/>
    <mergeCell ref="O20:O29"/>
    <mergeCell ref="N10:N19"/>
    <mergeCell ref="M20:M29"/>
    <mergeCell ref="N20:N29"/>
    <mergeCell ref="M10:M19"/>
    <mergeCell ref="O40:O49"/>
    <mergeCell ref="O30:O39"/>
    <mergeCell ref="M30:M39"/>
    <mergeCell ref="A20:A29"/>
    <mergeCell ref="B20:B29"/>
    <mergeCell ref="A30:A39"/>
    <mergeCell ref="G30:G39"/>
    <mergeCell ref="H30:H39"/>
    <mergeCell ref="B80:B89"/>
    <mergeCell ref="C70:C79"/>
    <mergeCell ref="C80:C89"/>
    <mergeCell ref="E70:E79"/>
    <mergeCell ref="F70:F79"/>
    <mergeCell ref="G60:G69"/>
    <mergeCell ref="H60:H69"/>
    <mergeCell ref="B40:B49"/>
    <mergeCell ref="G70:G79"/>
    <mergeCell ref="H70:H79"/>
    <mergeCell ref="E80:E89"/>
    <mergeCell ref="F80:F89"/>
    <mergeCell ref="G80:G89"/>
    <mergeCell ref="H80:H89"/>
    <mergeCell ref="A50:A59"/>
    <mergeCell ref="B50:B59"/>
    <mergeCell ref="C50:C59"/>
    <mergeCell ref="E50:E59"/>
    <mergeCell ref="F50:F59"/>
    <mergeCell ref="F20:F29"/>
    <mergeCell ref="H10:H19"/>
    <mergeCell ref="C30:C39"/>
    <mergeCell ref="F30:F39"/>
    <mergeCell ref="A1:C2"/>
    <mergeCell ref="A4:C4"/>
    <mergeCell ref="A8:A9"/>
    <mergeCell ref="B8:B9"/>
    <mergeCell ref="E8:E9"/>
    <mergeCell ref="A5:C5"/>
    <mergeCell ref="A6:C6"/>
    <mergeCell ref="D6:N6"/>
    <mergeCell ref="I8:I9"/>
    <mergeCell ref="G8:G9"/>
    <mergeCell ref="D4:N4"/>
    <mergeCell ref="D5:N5"/>
    <mergeCell ref="H8:H9"/>
    <mergeCell ref="E7:H7"/>
    <mergeCell ref="D7:D9"/>
    <mergeCell ref="L8:L9"/>
    <mergeCell ref="N30:N39"/>
    <mergeCell ref="A10:A19"/>
    <mergeCell ref="B10:B19"/>
    <mergeCell ref="F8:F9"/>
    <mergeCell ref="A40:A49"/>
    <mergeCell ref="B30:B39"/>
    <mergeCell ref="G90:G99"/>
    <mergeCell ref="H90:H99"/>
    <mergeCell ref="O8:O9"/>
    <mergeCell ref="N8:N9"/>
    <mergeCell ref="N7:O7"/>
    <mergeCell ref="K8:K9"/>
    <mergeCell ref="M8:M9"/>
    <mergeCell ref="I7:M7"/>
    <mergeCell ref="C40:C49"/>
    <mergeCell ref="E20:E29"/>
    <mergeCell ref="G20:G29"/>
    <mergeCell ref="H20:H29"/>
    <mergeCell ref="E10:E19"/>
    <mergeCell ref="F10:F19"/>
    <mergeCell ref="G10:G19"/>
    <mergeCell ref="G40:G49"/>
    <mergeCell ref="H40:H49"/>
    <mergeCell ref="E40:E49"/>
    <mergeCell ref="F40:F49"/>
    <mergeCell ref="E30:E39"/>
    <mergeCell ref="C20:C29"/>
    <mergeCell ref="C10:C19"/>
    <mergeCell ref="M90:M99"/>
    <mergeCell ref="R66:Z95"/>
    <mergeCell ref="A90:A99"/>
    <mergeCell ref="B90:B99"/>
    <mergeCell ref="C90:C99"/>
    <mergeCell ref="E90:E99"/>
    <mergeCell ref="F90:F99"/>
    <mergeCell ref="M60:M69"/>
    <mergeCell ref="N60:N69"/>
    <mergeCell ref="O90:O99"/>
    <mergeCell ref="N90:N99"/>
    <mergeCell ref="A70:A79"/>
    <mergeCell ref="A80:A89"/>
    <mergeCell ref="B70:B79"/>
    <mergeCell ref="A60:A69"/>
    <mergeCell ref="B60:B69"/>
    <mergeCell ref="C60:C69"/>
    <mergeCell ref="E60:E69"/>
    <mergeCell ref="F60:F69"/>
    <mergeCell ref="O60:O69"/>
    <mergeCell ref="M70:M79"/>
    <mergeCell ref="N70:N79"/>
    <mergeCell ref="M80:M89"/>
    <mergeCell ref="N80:N89"/>
  </mergeCells>
  <conditionalFormatting sqref="D10:D13">
    <cfRule type="containsText" dxfId="410" priority="155" operator="containsText" text="4- Moderado">
      <formula>NOT(ISERROR(SEARCH("4- Moderado",D10)))</formula>
    </cfRule>
    <cfRule type="containsText" dxfId="409" priority="153" operator="containsText" text="3- Moderado">
      <formula>NOT(ISERROR(SEARCH("3- Moderado",D10)))</formula>
    </cfRule>
    <cfRule type="containsText" dxfId="408" priority="154" operator="containsText" text="6- Moderado">
      <formula>NOT(ISERROR(SEARCH("6- Moderado",D10)))</formula>
    </cfRule>
    <cfRule type="containsText" dxfId="407" priority="156" operator="containsText" text="3- Bajo">
      <formula>NOT(ISERROR(SEARCH("3- Bajo",D10)))</formula>
    </cfRule>
    <cfRule type="containsText" dxfId="406" priority="157" operator="containsText" text="4- Bajo">
      <formula>NOT(ISERROR(SEARCH("4- Bajo",D10)))</formula>
    </cfRule>
    <cfRule type="containsText" dxfId="405" priority="158" operator="containsText" text="1- Bajo">
      <formula>NOT(ISERROR(SEARCH("1- Bajo",D10)))</formula>
    </cfRule>
  </conditionalFormatting>
  <conditionalFormatting sqref="D20:D24">
    <cfRule type="containsText" dxfId="404" priority="135" operator="containsText" text="3- Moderado">
      <formula>NOT(ISERROR(SEARCH("3- Moderado",D20)))</formula>
    </cfRule>
    <cfRule type="containsText" dxfId="403" priority="136" operator="containsText" text="6- Moderado">
      <formula>NOT(ISERROR(SEARCH("6- Moderado",D20)))</formula>
    </cfRule>
    <cfRule type="containsText" dxfId="402" priority="137" operator="containsText" text="4- Moderado">
      <formula>NOT(ISERROR(SEARCH("4- Moderado",D20)))</formula>
    </cfRule>
    <cfRule type="containsText" dxfId="401" priority="138" operator="containsText" text="3- Bajo">
      <formula>NOT(ISERROR(SEARCH("3- Bajo",D20)))</formula>
    </cfRule>
    <cfRule type="containsText" dxfId="400" priority="139" operator="containsText" text="4- Bajo">
      <formula>NOT(ISERROR(SEARCH("4- Bajo",D20)))</formula>
    </cfRule>
    <cfRule type="containsText" dxfId="399" priority="140" operator="containsText" text="1- Bajo">
      <formula>NOT(ISERROR(SEARCH("1- Bajo",D20)))</formula>
    </cfRule>
  </conditionalFormatting>
  <conditionalFormatting sqref="D30:D33">
    <cfRule type="containsText" dxfId="398" priority="132" operator="containsText" text="3- Bajo">
      <formula>NOT(ISERROR(SEARCH("3- Bajo",D30)))</formula>
    </cfRule>
    <cfRule type="containsText" dxfId="397" priority="131" operator="containsText" text="4- Moderado">
      <formula>NOT(ISERROR(SEARCH("4- Moderado",D30)))</formula>
    </cfRule>
    <cfRule type="containsText" dxfId="396" priority="130" operator="containsText" text="6- Moderado">
      <formula>NOT(ISERROR(SEARCH("6- Moderado",D30)))</formula>
    </cfRule>
    <cfRule type="containsText" dxfId="395" priority="129" operator="containsText" text="3- Moderado">
      <formula>NOT(ISERROR(SEARCH("3- Moderado",D30)))</formula>
    </cfRule>
    <cfRule type="containsText" dxfId="394" priority="134" operator="containsText" text="1- Bajo">
      <formula>NOT(ISERROR(SEARCH("1- Bajo",D30)))</formula>
    </cfRule>
    <cfRule type="containsText" dxfId="393" priority="133" operator="containsText" text="4- Bajo">
      <formula>NOT(ISERROR(SEARCH("4- Bajo",D30)))</formula>
    </cfRule>
  </conditionalFormatting>
  <conditionalFormatting sqref="D40:D41">
    <cfRule type="containsText" dxfId="392" priority="127" operator="containsText" text="4- Bajo">
      <formula>NOT(ISERROR(SEARCH("4- Bajo",D40)))</formula>
    </cfRule>
    <cfRule type="containsText" dxfId="391" priority="123" operator="containsText" text="3- Moderado">
      <formula>NOT(ISERROR(SEARCH("3- Moderado",D40)))</formula>
    </cfRule>
    <cfRule type="containsText" dxfId="390" priority="124" operator="containsText" text="6- Moderado">
      <formula>NOT(ISERROR(SEARCH("6- Moderado",D40)))</formula>
    </cfRule>
    <cfRule type="containsText" dxfId="389" priority="126" operator="containsText" text="3- Bajo">
      <formula>NOT(ISERROR(SEARCH("3- Bajo",D40)))</formula>
    </cfRule>
    <cfRule type="containsText" dxfId="388" priority="128" operator="containsText" text="1- Bajo">
      <formula>NOT(ISERROR(SEARCH("1- Bajo",D40)))</formula>
    </cfRule>
    <cfRule type="containsText" dxfId="387" priority="125" operator="containsText" text="4- Moderado">
      <formula>NOT(ISERROR(SEARCH("4- Moderado",D40)))</formula>
    </cfRule>
  </conditionalFormatting>
  <conditionalFormatting sqref="D55:D58">
    <cfRule type="containsText" dxfId="386" priority="40" operator="containsText" text="6- Moderado">
      <formula>NOT(ISERROR(SEARCH("6- Moderado",D55)))</formula>
    </cfRule>
    <cfRule type="containsText" dxfId="385" priority="41" operator="containsText" text="4- Moderado">
      <formula>NOT(ISERROR(SEARCH("4- Moderado",D55)))</formula>
    </cfRule>
    <cfRule type="containsText" dxfId="384" priority="42" operator="containsText" text="3- Bajo">
      <formula>NOT(ISERROR(SEARCH("3- Bajo",D55)))</formula>
    </cfRule>
    <cfRule type="containsText" dxfId="383" priority="43" operator="containsText" text="4- Bajo">
      <formula>NOT(ISERROR(SEARCH("4- Bajo",D55)))</formula>
    </cfRule>
    <cfRule type="containsText" dxfId="382" priority="44" operator="containsText" text="1- Bajo">
      <formula>NOT(ISERROR(SEARCH("1- Bajo",D55)))</formula>
    </cfRule>
    <cfRule type="containsText" dxfId="381" priority="39" operator="containsText" text="3- Moderado">
      <formula>NOT(ISERROR(SEARCH("3- Moderado",D55)))</formula>
    </cfRule>
  </conditionalFormatting>
  <conditionalFormatting sqref="D63:D64 D73:D74 D83:D84">
    <cfRule type="containsText" dxfId="380" priority="107" operator="containsText" text="4- Moderado">
      <formula>NOT(ISERROR(SEARCH("4- Moderado",D63)))</formula>
    </cfRule>
    <cfRule type="containsText" dxfId="379" priority="109" operator="containsText" text="4- Bajo">
      <formula>NOT(ISERROR(SEARCH("4- Bajo",D63)))</formula>
    </cfRule>
    <cfRule type="containsText" dxfId="378" priority="110" operator="containsText" text="1- Bajo">
      <formula>NOT(ISERROR(SEARCH("1- Bajo",D63)))</formula>
    </cfRule>
    <cfRule type="containsText" dxfId="377" priority="108" operator="containsText" text="3- Bajo">
      <formula>NOT(ISERROR(SEARCH("3- Bajo",D63)))</formula>
    </cfRule>
    <cfRule type="containsText" dxfId="376" priority="105" operator="containsText" text="3- Moderado">
      <formula>NOT(ISERROR(SEARCH("3- Moderado",D63)))</formula>
    </cfRule>
    <cfRule type="containsText" dxfId="375" priority="106" operator="containsText" text="6- Moderado">
      <formula>NOT(ISERROR(SEARCH("6- Moderado",D63)))</formula>
    </cfRule>
  </conditionalFormatting>
  <conditionalFormatting sqref="H10 H20">
    <cfRule type="containsText" dxfId="374" priority="831" operator="containsText" text="Media">
      <formula>NOT(ISERROR(SEARCH("Media",H10)))</formula>
    </cfRule>
    <cfRule type="containsText" dxfId="373" priority="830" operator="containsText" text="Media">
      <formula>NOT(ISERROR(SEARCH("Media",H10)))</formula>
    </cfRule>
    <cfRule type="containsText" dxfId="372" priority="829" operator="containsText" text="Media">
      <formula>NOT(ISERROR(SEARCH("Media",H10)))</formula>
    </cfRule>
    <cfRule type="containsText" dxfId="371" priority="828" operator="containsText" text="Alta">
      <formula>NOT(ISERROR(SEARCH("Alta",H10)))</formula>
    </cfRule>
    <cfRule type="containsText" dxfId="370" priority="826" operator="containsText" text="Muy Alta">
      <formula>NOT(ISERROR(SEARCH("Muy Alta",H10)))</formula>
    </cfRule>
    <cfRule type="containsText" dxfId="369" priority="838" operator="containsText" text="Muy bajo">
      <formula>NOT(ISERROR(SEARCH("Muy bajo",H10)))</formula>
    </cfRule>
    <cfRule type="containsText" dxfId="368" priority="837" operator="containsText" text="Muy Baja'Tabla probabilidad'!">
      <formula>NOT(ISERROR(SEARCH("Muy Baja'Tabla probabilidad'!",H10)))</formula>
    </cfRule>
    <cfRule type="containsText" dxfId="367" priority="836" operator="containsText" text="Muy Baja">
      <formula>NOT(ISERROR(SEARCH("Muy Baja",H10)))</formula>
    </cfRule>
    <cfRule type="containsText" dxfId="366" priority="835" operator="containsText" text="Muy Baja">
      <formula>NOT(ISERROR(SEARCH("Muy Baja",H10)))</formula>
    </cfRule>
    <cfRule type="containsText" dxfId="365" priority="834" operator="containsText" text="Muy Baja">
      <formula>NOT(ISERROR(SEARCH("Muy Baja",H10)))</formula>
    </cfRule>
    <cfRule type="containsText" dxfId="364" priority="842" operator="containsText" text="Muy baja">
      <formula>NOT(ISERROR(SEARCH("Muy baja",H10)))</formula>
    </cfRule>
    <cfRule type="containsText" dxfId="363" priority="841" operator="containsText" text="Baja">
      <formula>NOT(ISERROR(SEARCH("Baja",H10)))</formula>
    </cfRule>
    <cfRule type="containsText" dxfId="362" priority="832" operator="containsText" text="Muy Baja">
      <formula>NOT(ISERROR(SEARCH("Muy Baja",H10)))</formula>
    </cfRule>
    <cfRule type="containsText" dxfId="361" priority="840" operator="containsText" text="Media">
      <formula>NOT(ISERROR(SEARCH("Media",H10)))</formula>
    </cfRule>
    <cfRule type="containsText" dxfId="359" priority="839" operator="containsText" text="Alta">
      <formula>NOT(ISERROR(SEARCH("Alta",H10)))</formula>
    </cfRule>
    <cfRule type="cellIs" dxfId="358" priority="845" operator="between">
      <formula>1</formula>
      <formula>2</formula>
    </cfRule>
    <cfRule type="cellIs" dxfId="357" priority="846" operator="between">
      <formula>0</formula>
      <formula>2</formula>
    </cfRule>
    <cfRule type="containsText" dxfId="356" priority="825" operator="containsText" text="Baja">
      <formula>NOT(ISERROR(SEARCH("Baja",H10)))</formula>
    </cfRule>
    <cfRule type="containsText" dxfId="355" priority="833" operator="containsText" text="Baja">
      <formula>NOT(ISERROR(SEARCH("Baja",H10)))</formula>
    </cfRule>
    <cfRule type="containsText" dxfId="354" priority="824" operator="containsText" text="Muy Baja">
      <formula>NOT(ISERROR(SEARCH("Muy Baja",H10)))</formula>
    </cfRule>
  </conditionalFormatting>
  <conditionalFormatting sqref="H30 H40">
    <cfRule type="containsText" dxfId="352" priority="540" operator="containsText" text="Muy Alta">
      <formula>NOT(ISERROR(SEARCH("Muy Alta",H30)))</formula>
    </cfRule>
    <cfRule type="containsText" dxfId="351" priority="542" operator="containsText" text="Alta">
      <formula>NOT(ISERROR(SEARCH("Alta",H30)))</formula>
    </cfRule>
    <cfRule type="containsText" dxfId="350" priority="543" operator="containsText" text="Media">
      <formula>NOT(ISERROR(SEARCH("Media",H30)))</formula>
    </cfRule>
    <cfRule type="containsText" dxfId="349" priority="544" operator="containsText" text="Media">
      <formula>NOT(ISERROR(SEARCH("Media",H30)))</formula>
    </cfRule>
    <cfRule type="containsText" dxfId="348" priority="545" operator="containsText" text="Media">
      <formula>NOT(ISERROR(SEARCH("Media",H30)))</formula>
    </cfRule>
    <cfRule type="containsText" dxfId="347" priority="546" operator="containsText" text="Muy Baja">
      <formula>NOT(ISERROR(SEARCH("Muy Baja",H30)))</formula>
    </cfRule>
    <cfRule type="containsText" dxfId="346" priority="547" operator="containsText" text="Baja">
      <formula>NOT(ISERROR(SEARCH("Baja",H30)))</formula>
    </cfRule>
    <cfRule type="containsText" dxfId="345" priority="549" operator="containsText" text="Muy Baja">
      <formula>NOT(ISERROR(SEARCH("Muy Baja",H30)))</formula>
    </cfRule>
    <cfRule type="containsText" dxfId="344" priority="550" operator="containsText" text="Muy Baja">
      <formula>NOT(ISERROR(SEARCH("Muy Baja",H30)))</formula>
    </cfRule>
    <cfRule type="containsText" dxfId="343" priority="551" operator="containsText" text="Muy Baja'Tabla probabilidad'!">
      <formula>NOT(ISERROR(SEARCH("Muy Baja'Tabla probabilidad'!",H30)))</formula>
    </cfRule>
    <cfRule type="containsText" dxfId="342" priority="552" operator="containsText" text="Muy bajo">
      <formula>NOT(ISERROR(SEARCH("Muy bajo",H30)))</formula>
    </cfRule>
    <cfRule type="containsText" dxfId="341" priority="553" operator="containsText" text="Alta">
      <formula>NOT(ISERROR(SEARCH("Alta",H30)))</formula>
    </cfRule>
    <cfRule type="containsText" dxfId="340" priority="554" operator="containsText" text="Media">
      <formula>NOT(ISERROR(SEARCH("Media",H30)))</formula>
    </cfRule>
    <cfRule type="containsText" dxfId="339" priority="555" operator="containsText" text="Baja">
      <formula>NOT(ISERROR(SEARCH("Baja",H30)))</formula>
    </cfRule>
    <cfRule type="containsText" dxfId="338" priority="556" operator="containsText" text="Muy baja">
      <formula>NOT(ISERROR(SEARCH("Muy baja",H30)))</formula>
    </cfRule>
    <cfRule type="cellIs" dxfId="335" priority="559" operator="between">
      <formula>1</formula>
      <formula>2</formula>
    </cfRule>
    <cfRule type="cellIs" dxfId="334" priority="560" operator="between">
      <formula>0</formula>
      <formula>2</formula>
    </cfRule>
    <cfRule type="containsText" dxfId="333" priority="548" operator="containsText" text="Muy Baja">
      <formula>NOT(ISERROR(SEARCH("Muy Baja",H30)))</formula>
    </cfRule>
    <cfRule type="containsText" dxfId="332" priority="538" operator="containsText" text="Muy Baja">
      <formula>NOT(ISERROR(SEARCH("Muy Baja",H30)))</formula>
    </cfRule>
    <cfRule type="containsText" dxfId="331" priority="539" operator="containsText" text="Baja">
      <formula>NOT(ISERROR(SEARCH("Baja",H30)))</formula>
    </cfRule>
  </conditionalFormatting>
  <conditionalFormatting sqref="H50">
    <cfRule type="containsText" dxfId="330" priority="51" operator="containsText" text="Muy Baja">
      <formula>NOT(ISERROR(SEARCH("Muy Baja",H50)))</formula>
    </cfRule>
    <cfRule type="containsText" dxfId="329" priority="52" operator="containsText" text="Baja">
      <formula>NOT(ISERROR(SEARCH("Baja",H50)))</formula>
    </cfRule>
    <cfRule type="containsText" dxfId="328" priority="53" operator="containsText" text="Muy Alta">
      <formula>NOT(ISERROR(SEARCH("Muy Alta",H50)))</formula>
    </cfRule>
    <cfRule type="containsText" dxfId="327" priority="54" operator="containsText" text="Alta">
      <formula>NOT(ISERROR(SEARCH("Alta",H50)))</formula>
    </cfRule>
    <cfRule type="containsText" dxfId="326" priority="55" operator="containsText" text="Media">
      <formula>NOT(ISERROR(SEARCH("Media",H50)))</formula>
    </cfRule>
    <cfRule type="containsText" dxfId="325" priority="56" operator="containsText" text="Media">
      <formula>NOT(ISERROR(SEARCH("Media",H50)))</formula>
    </cfRule>
    <cfRule type="containsText" dxfId="324" priority="57" operator="containsText" text="Media">
      <formula>NOT(ISERROR(SEARCH("Media",H50)))</formula>
    </cfRule>
    <cfRule type="containsText" dxfId="323" priority="58" operator="containsText" text="Muy Baja">
      <formula>NOT(ISERROR(SEARCH("Muy Baja",H50)))</formula>
    </cfRule>
    <cfRule type="containsText" dxfId="322" priority="59" operator="containsText" text="Baja">
      <formula>NOT(ISERROR(SEARCH("Baja",H50)))</formula>
    </cfRule>
    <cfRule type="containsText" dxfId="321" priority="60" operator="containsText" text="Muy Baja">
      <formula>NOT(ISERROR(SEARCH("Muy Baja",H50)))</formula>
    </cfRule>
    <cfRule type="containsText" dxfId="320" priority="61" operator="containsText" text="Muy Baja">
      <formula>NOT(ISERROR(SEARCH("Muy Baja",H50)))</formula>
    </cfRule>
    <cfRule type="containsText" dxfId="319" priority="62" operator="containsText" text="Muy Baja">
      <formula>NOT(ISERROR(SEARCH("Muy Baja",H50)))</formula>
    </cfRule>
    <cfRule type="containsText" dxfId="318" priority="63" operator="containsText" text="Muy Baja'Tabla probabilidad'!">
      <formula>NOT(ISERROR(SEARCH("Muy Baja'Tabla probabilidad'!",H50)))</formula>
    </cfRule>
    <cfRule type="containsText" dxfId="317" priority="64" operator="containsText" text="Muy bajo">
      <formula>NOT(ISERROR(SEARCH("Muy bajo",H50)))</formula>
    </cfRule>
    <cfRule type="containsText" dxfId="316" priority="65" operator="containsText" text="Alta">
      <formula>NOT(ISERROR(SEARCH("Alta",H50)))</formula>
    </cfRule>
    <cfRule type="containsText" dxfId="315" priority="66" operator="containsText" text="Media">
      <formula>NOT(ISERROR(SEARCH("Media",H50)))</formula>
    </cfRule>
    <cfRule type="containsText" dxfId="314" priority="67" operator="containsText" text="Baja">
      <formula>NOT(ISERROR(SEARCH("Baja",H50)))</formula>
    </cfRule>
    <cfRule type="containsText" dxfId="313" priority="68" operator="containsText" text="Muy baja">
      <formula>NOT(ISERROR(SEARCH("Muy baja",H50)))</formula>
    </cfRule>
    <cfRule type="cellIs" dxfId="311" priority="71" operator="between">
      <formula>1</formula>
      <formula>2</formula>
    </cfRule>
    <cfRule type="cellIs" dxfId="310" priority="72" operator="between">
      <formula>0</formula>
      <formula>2</formula>
    </cfRule>
  </conditionalFormatting>
  <conditionalFormatting sqref="H60 H70 H80">
    <cfRule type="cellIs" dxfId="306" priority="238" operator="between">
      <formula>1</formula>
      <formula>2</formula>
    </cfRule>
    <cfRule type="cellIs" dxfId="305" priority="239" operator="between">
      <formula>0</formula>
      <formula>2</formula>
    </cfRule>
    <cfRule type="containsText" dxfId="304" priority="229" operator="containsText" text="Muy Baja">
      <formula>NOT(ISERROR(SEARCH("Muy Baja",H60)))</formula>
    </cfRule>
    <cfRule type="containsText" dxfId="303" priority="218" operator="containsText" text="Baja">
      <formula>NOT(ISERROR(SEARCH("Baja",H60)))</formula>
    </cfRule>
    <cfRule type="containsText" dxfId="302" priority="219" operator="containsText" text="Muy Alta">
      <formula>NOT(ISERROR(SEARCH("Muy Alta",H60)))</formula>
    </cfRule>
    <cfRule type="containsText" dxfId="301" priority="221" operator="containsText" text="Alta">
      <formula>NOT(ISERROR(SEARCH("Alta",H60)))</formula>
    </cfRule>
    <cfRule type="containsText" dxfId="300" priority="222" operator="containsText" text="Media">
      <formula>NOT(ISERROR(SEARCH("Media",H60)))</formula>
    </cfRule>
    <cfRule type="containsText" dxfId="299" priority="223" operator="containsText" text="Media">
      <formula>NOT(ISERROR(SEARCH("Media",H60)))</formula>
    </cfRule>
    <cfRule type="containsText" dxfId="298" priority="224" operator="containsText" text="Media">
      <formula>NOT(ISERROR(SEARCH("Media",H60)))</formula>
    </cfRule>
    <cfRule type="containsText" dxfId="297" priority="235" operator="containsText" text="Muy baja">
      <formula>NOT(ISERROR(SEARCH("Muy baja",H60)))</formula>
    </cfRule>
    <cfRule type="containsText" dxfId="296" priority="225" operator="containsText" text="Muy Baja">
      <formula>NOT(ISERROR(SEARCH("Muy Baja",H60)))</formula>
    </cfRule>
    <cfRule type="containsText" dxfId="295" priority="226" operator="containsText" text="Baja">
      <formula>NOT(ISERROR(SEARCH("Baja",H60)))</formula>
    </cfRule>
    <cfRule type="containsText" dxfId="294" priority="227" operator="containsText" text="Muy Baja">
      <formula>NOT(ISERROR(SEARCH("Muy Baja",H60)))</formula>
    </cfRule>
    <cfRule type="containsText" dxfId="293" priority="228" operator="containsText" text="Muy Baja">
      <formula>NOT(ISERROR(SEARCH("Muy Baja",H60)))</formula>
    </cfRule>
    <cfRule type="containsText" dxfId="292" priority="230" operator="containsText" text="Muy Baja'Tabla probabilidad'!">
      <formula>NOT(ISERROR(SEARCH("Muy Baja'Tabla probabilidad'!",H60)))</formula>
    </cfRule>
    <cfRule type="containsText" dxfId="291" priority="232" operator="containsText" text="Alta">
      <formula>NOT(ISERROR(SEARCH("Alta",H60)))</formula>
    </cfRule>
    <cfRule type="containsText" dxfId="290" priority="217" operator="containsText" text="Muy Baja">
      <formula>NOT(ISERROR(SEARCH("Muy Baja",H60)))</formula>
    </cfRule>
    <cfRule type="containsText" dxfId="289" priority="233" operator="containsText" text="Media">
      <formula>NOT(ISERROR(SEARCH("Media",H60)))</formula>
    </cfRule>
    <cfRule type="containsText" dxfId="288" priority="234" operator="containsText" text="Baja">
      <formula>NOT(ISERROR(SEARCH("Baja",H60)))</formula>
    </cfRule>
    <cfRule type="containsText" dxfId="287" priority="231" operator="containsText" text="Muy bajo">
      <formula>NOT(ISERROR(SEARCH("Muy bajo",H60)))</formula>
    </cfRule>
  </conditionalFormatting>
  <conditionalFormatting sqref="H90">
    <cfRule type="containsText" dxfId="286" priority="258" operator="containsText" text="Muy Baja">
      <formula>NOT(ISERROR(SEARCH("Muy Baja",H90)))</formula>
    </cfRule>
    <cfRule type="containsText" dxfId="285" priority="259" operator="containsText" text="Baja">
      <formula>NOT(ISERROR(SEARCH("Baja",H90)))</formula>
    </cfRule>
    <cfRule type="containsText" dxfId="284" priority="260" operator="containsText" text="Muy Baja">
      <formula>NOT(ISERROR(SEARCH("Muy Baja",H90)))</formula>
    </cfRule>
    <cfRule type="containsText" dxfId="283" priority="261" operator="containsText" text="Muy Baja">
      <formula>NOT(ISERROR(SEARCH("Muy Baja",H90)))</formula>
    </cfRule>
    <cfRule type="containsText" dxfId="282" priority="262" operator="containsText" text="Muy Baja">
      <formula>NOT(ISERROR(SEARCH("Muy Baja",H90)))</formula>
    </cfRule>
    <cfRule type="containsText" dxfId="281" priority="263" operator="containsText" text="Muy Baja'Tabla probabilidad'!">
      <formula>NOT(ISERROR(SEARCH("Muy Baja'Tabla probabilidad'!",H90)))</formula>
    </cfRule>
    <cfRule type="containsText" dxfId="280" priority="266" operator="containsText" text="Media">
      <formula>NOT(ISERROR(SEARCH("Media",H90)))</formula>
    </cfRule>
    <cfRule type="containsText" dxfId="279" priority="264" operator="containsText" text="Muy bajo">
      <formula>NOT(ISERROR(SEARCH("Muy bajo",H90)))</formula>
    </cfRule>
    <cfRule type="containsText" dxfId="278" priority="265" operator="containsText" text="Alta">
      <formula>NOT(ISERROR(SEARCH("Alta",H90)))</formula>
    </cfRule>
    <cfRule type="containsText" dxfId="277" priority="267" operator="containsText" text="Baja">
      <formula>NOT(ISERROR(SEARCH("Baja",H90)))</formula>
    </cfRule>
    <cfRule type="containsText" dxfId="276" priority="268" operator="containsText" text="Muy baja">
      <formula>NOT(ISERROR(SEARCH("Muy baja",H90)))</formula>
    </cfRule>
    <cfRule type="cellIs" dxfId="273" priority="271" operator="between">
      <formula>1</formula>
      <formula>2</formula>
    </cfRule>
    <cfRule type="cellIs" dxfId="272" priority="272" operator="between">
      <formula>0</formula>
      <formula>2</formula>
    </cfRule>
    <cfRule type="containsText" dxfId="271" priority="255" operator="containsText" text="Media">
      <formula>NOT(ISERROR(SEARCH("Media",H90)))</formula>
    </cfRule>
    <cfRule type="containsText" dxfId="270" priority="250" operator="containsText" text="Muy Baja">
      <formula>NOT(ISERROR(SEARCH("Muy Baja",H90)))</formula>
    </cfRule>
    <cfRule type="containsText" dxfId="269" priority="251" operator="containsText" text="Baja">
      <formula>NOT(ISERROR(SEARCH("Baja",H90)))</formula>
    </cfRule>
    <cfRule type="containsText" dxfId="268" priority="252" operator="containsText" text="Muy Alta">
      <formula>NOT(ISERROR(SEARCH("Muy Alta",H90)))</formula>
    </cfRule>
    <cfRule type="containsText" dxfId="267" priority="254" operator="containsText" text="Alta">
      <formula>NOT(ISERROR(SEARCH("Alta",H90)))</formula>
    </cfRule>
    <cfRule type="containsText" dxfId="266" priority="256" operator="containsText" text="Media">
      <formula>NOT(ISERROR(SEARCH("Media",H90)))</formula>
    </cfRule>
    <cfRule type="containsText" dxfId="265" priority="257" operator="containsText" text="Media">
      <formula>NOT(ISERROR(SEARCH("Media",H90)))</formula>
    </cfRule>
  </conditionalFormatting>
  <conditionalFormatting sqref="K10:K99">
    <cfRule type="containsText" dxfId="264" priority="77" operator="containsText" text="Catastrófico">
      <formula>NOT(ISERROR(SEARCH("Catastrófico",K10)))</formula>
    </cfRule>
    <cfRule type="containsText" dxfId="263" priority="78" operator="containsText" text="Mayor">
      <formula>NOT(ISERROR(SEARCH("Mayor",K10)))</formula>
    </cfRule>
    <cfRule type="containsText" dxfId="262" priority="79" operator="containsText" text="Alta">
      <formula>NOT(ISERROR(SEARCH("Alta",K10)))</formula>
    </cfRule>
    <cfRule type="containsText" dxfId="261" priority="80" operator="containsText" text="Moderado">
      <formula>NOT(ISERROR(SEARCH("Moderado",K10)))</formula>
    </cfRule>
    <cfRule type="containsText" dxfId="260" priority="81" operator="containsText" text="Menor">
      <formula>NOT(ISERROR(SEARCH("Menor",K10)))</formula>
    </cfRule>
    <cfRule type="containsText" dxfId="259" priority="82" operator="containsText" text="Leve">
      <formula>NOT(ISERROR(SEARCH("Leve",K10)))</formula>
    </cfRule>
  </conditionalFormatting>
  <conditionalFormatting sqref="M10 M20">
    <cfRule type="containsText" dxfId="258" priority="819" operator="containsText" text="Mayor">
      <formula>NOT(ISERROR(SEARCH("Mayor",M10)))</formula>
    </cfRule>
    <cfRule type="containsText" dxfId="257" priority="820" operator="containsText" text="Alta">
      <formula>NOT(ISERROR(SEARCH("Alta",M10)))</formula>
    </cfRule>
    <cfRule type="containsText" dxfId="256" priority="822" operator="containsText" text="Menor">
      <formula>NOT(ISERROR(SEARCH("Menor",M10)))</formula>
    </cfRule>
    <cfRule type="containsText" dxfId="255" priority="821" operator="containsText" text="Moderado">
      <formula>NOT(ISERROR(SEARCH("Moderado",M10)))</formula>
    </cfRule>
    <cfRule type="containsText" dxfId="254" priority="823" operator="containsText" text="Leve">
      <formula>NOT(ISERROR(SEARCH("Leve",M10)))</formula>
    </cfRule>
    <cfRule type="containsText" dxfId="253" priority="818" operator="containsText" text="Catastrófico">
      <formula>NOT(ISERROR(SEARCH("Catastrófico",M10)))</formula>
    </cfRule>
  </conditionalFormatting>
  <conditionalFormatting sqref="M30 M40 M50">
    <cfRule type="containsText" dxfId="252" priority="535" operator="containsText" text="Moderado">
      <formula>NOT(ISERROR(SEARCH("Moderado",M30)))</formula>
    </cfRule>
    <cfRule type="containsText" dxfId="251" priority="537" operator="containsText" text="Leve">
      <formula>NOT(ISERROR(SEARCH("Leve",M30)))</formula>
    </cfRule>
    <cfRule type="containsText" dxfId="250" priority="536" operator="containsText" text="Menor">
      <formula>NOT(ISERROR(SEARCH("Menor",M30)))</formula>
    </cfRule>
    <cfRule type="containsText" dxfId="249" priority="532" operator="containsText" text="Catastrófico">
      <formula>NOT(ISERROR(SEARCH("Catastrófico",M30)))</formula>
    </cfRule>
    <cfRule type="containsText" dxfId="248" priority="533" operator="containsText" text="Mayor">
      <formula>NOT(ISERROR(SEARCH("Mayor",M30)))</formula>
    </cfRule>
    <cfRule type="containsText" dxfId="247" priority="534" operator="containsText" text="Alta">
      <formula>NOT(ISERROR(SEARCH("Alta",M30)))</formula>
    </cfRule>
  </conditionalFormatting>
  <conditionalFormatting sqref="M60 M70 M80">
    <cfRule type="containsText" dxfId="246" priority="214" operator="containsText" text="Moderado">
      <formula>NOT(ISERROR(SEARCH("Moderado",M60)))</formula>
    </cfRule>
    <cfRule type="containsText" dxfId="245" priority="215" operator="containsText" text="Menor">
      <formula>NOT(ISERROR(SEARCH("Menor",M60)))</formula>
    </cfRule>
    <cfRule type="containsText" dxfId="244" priority="216" operator="containsText" text="Leve">
      <formula>NOT(ISERROR(SEARCH("Leve",M60)))</formula>
    </cfRule>
    <cfRule type="containsText" dxfId="243" priority="213" operator="containsText" text="Alta">
      <formula>NOT(ISERROR(SEARCH("Alta",M60)))</formula>
    </cfRule>
    <cfRule type="containsText" dxfId="242" priority="212" operator="containsText" text="Mayor">
      <formula>NOT(ISERROR(SEARCH("Mayor",M60)))</formula>
    </cfRule>
    <cfRule type="containsText" dxfId="241" priority="211" operator="containsText" text="Catastrófico">
      <formula>NOT(ISERROR(SEARCH("Catastrófico",M60)))</formula>
    </cfRule>
  </conditionalFormatting>
  <conditionalFormatting sqref="M90">
    <cfRule type="containsText" dxfId="240" priority="249" operator="containsText" text="Leve">
      <formula>NOT(ISERROR(SEARCH("Leve",M90)))</formula>
    </cfRule>
    <cfRule type="containsText" dxfId="239" priority="244" operator="containsText" text="Catastrófico">
      <formula>NOT(ISERROR(SEARCH("Catastrófico",M90)))</formula>
    </cfRule>
    <cfRule type="containsText" dxfId="238" priority="245" operator="containsText" text="Mayor">
      <formula>NOT(ISERROR(SEARCH("Mayor",M90)))</formula>
    </cfRule>
    <cfRule type="containsText" dxfId="237" priority="246" operator="containsText" text="Alta">
      <formula>NOT(ISERROR(SEARCH("Alta",M90)))</formula>
    </cfRule>
    <cfRule type="containsText" dxfId="236" priority="247" operator="containsText" text="Moderado">
      <formula>NOT(ISERROR(SEARCH("Moderado",M90)))</formula>
    </cfRule>
    <cfRule type="containsText" dxfId="235" priority="248" operator="containsText" text="Menor">
      <formula>NOT(ISERROR(SEARCH("Menor",M90)))</formula>
    </cfRule>
  </conditionalFormatting>
  <conditionalFormatting sqref="N60 N70 N80">
    <cfRule type="containsText" dxfId="234" priority="241" operator="containsText" text="Alto">
      <formula>NOT(ISERROR(SEARCH("Alto",N60)))</formula>
    </cfRule>
    <cfRule type="containsText" dxfId="233" priority="243" operator="containsText" text="Moderado">
      <formula>NOT(ISERROR(SEARCH("Moderado",N60)))</formula>
    </cfRule>
    <cfRule type="containsText" dxfId="232" priority="240" operator="containsText" text="Extremo">
      <formula>NOT(ISERROR(SEARCH("Extremo",N60)))</formula>
    </cfRule>
    <cfRule type="containsText" dxfId="231" priority="242" operator="containsText" text="Bajo">
      <formula>NOT(ISERROR(SEARCH("Bajo",N60)))</formula>
    </cfRule>
  </conditionalFormatting>
  <conditionalFormatting sqref="N90">
    <cfRule type="containsText" dxfId="230" priority="276" operator="containsText" text="Moderado">
      <formula>NOT(ISERROR(SEARCH("Moderado",N90)))</formula>
    </cfRule>
    <cfRule type="containsText" dxfId="229" priority="275" operator="containsText" text="Bajo">
      <formula>NOT(ISERROR(SEARCH("Bajo",N90)))</formula>
    </cfRule>
    <cfRule type="containsText" dxfId="228" priority="274" operator="containsText" text="Alto">
      <formula>NOT(ISERROR(SEARCH("Alto",N90)))</formula>
    </cfRule>
    <cfRule type="containsText" dxfId="227" priority="273" operator="containsText" text="Extremo">
      <formula>NOT(ISERROR(SEARCH("Extremo",N90)))</formula>
    </cfRule>
  </conditionalFormatting>
  <conditionalFormatting sqref="N8:O8">
    <cfRule type="containsText" dxfId="226" priority="98" operator="containsText" text="1- Bajo">
      <formula>NOT(ISERROR(SEARCH("1- Bajo",N8)))</formula>
    </cfRule>
    <cfRule type="containsText" dxfId="225" priority="97" operator="containsText" text="4- Bajo">
      <formula>NOT(ISERROR(SEARCH("4- Bajo",N8)))</formula>
    </cfRule>
    <cfRule type="containsText" dxfId="224" priority="96" operator="containsText" text="3- Bajo">
      <formula>NOT(ISERROR(SEARCH("3- Bajo",N8)))</formula>
    </cfRule>
    <cfRule type="containsText" dxfId="223" priority="95" operator="containsText" text="4- Moderado">
      <formula>NOT(ISERROR(SEARCH("4- Moderado",N8)))</formula>
    </cfRule>
    <cfRule type="containsText" dxfId="222" priority="94" operator="containsText" text="6- Moderado">
      <formula>NOT(ISERROR(SEARCH("6- Moderado",N8)))</formula>
    </cfRule>
    <cfRule type="containsText" dxfId="221" priority="93" operator="containsText" text="3- Moderado">
      <formula>NOT(ISERROR(SEARCH("3- Moderado",N8)))</formula>
    </cfRule>
  </conditionalFormatting>
  <conditionalFormatting sqref="N10:O10 N20:O20">
    <cfRule type="containsText" dxfId="220" priority="1405" operator="containsText" text="Extremo">
      <formula>NOT(ISERROR(SEARCH("Extremo",N10)))</formula>
    </cfRule>
    <cfRule type="containsText" dxfId="219" priority="1406" operator="containsText" text="Alto">
      <formula>NOT(ISERROR(SEARCH("Alto",N10)))</formula>
    </cfRule>
    <cfRule type="containsText" dxfId="218" priority="1407" operator="containsText" text="Bajo">
      <formula>NOT(ISERROR(SEARCH("Bajo",N10)))</formula>
    </cfRule>
    <cfRule type="containsText" dxfId="217" priority="1408" operator="containsText" text="Moderado">
      <formula>NOT(ISERROR(SEARCH("Moderado",N10)))</formula>
    </cfRule>
  </conditionalFormatting>
  <conditionalFormatting sqref="N30:O30 N40 N50">
    <cfRule type="containsText" dxfId="216" priority="561" operator="containsText" text="Extremo">
      <formula>NOT(ISERROR(SEARCH("Extremo",N30)))</formula>
    </cfRule>
    <cfRule type="containsText" dxfId="215" priority="564" operator="containsText" text="Moderado">
      <formula>NOT(ISERROR(SEARCH("Moderado",N30)))</formula>
    </cfRule>
    <cfRule type="containsText" dxfId="214" priority="563" operator="containsText" text="Bajo">
      <formula>NOT(ISERROR(SEARCH("Bajo",N30)))</formula>
    </cfRule>
    <cfRule type="containsText" dxfId="213" priority="562" operator="containsText" text="Alto">
      <formula>NOT(ISERROR(SEARCH("Alto",N30)))</formula>
    </cfRule>
  </conditionalFormatting>
  <dataValidations count="1">
    <dataValidation type="list" allowBlank="1" showInputMessage="1" showErrorMessage="1" sqref="I50:J59" xr:uid="{247AA12C-1902-4578-ABB1-0C6F4C712766}"/>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57"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58"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70" operator="containsText" id="{953C5589-0A77-4442-B22D-EFE302FBFEAA}">
            <xm:f>NOT(ISERROR(SEARCH(#REF!,H50)))</xm:f>
            <xm:f>#REF!</xm:f>
            <x14:dxf>
              <font>
                <color rgb="FF9C0006"/>
              </font>
              <fill>
                <patternFill>
                  <bgColor rgb="FFFFC7CE"/>
                </patternFill>
              </fill>
            </x14:dxf>
          </x14:cfRule>
          <x14:cfRule type="containsText" priority="69" operator="containsText" id="{6CC27EA5-37CF-43E9-A7E7-0102D9B1D6E7}">
            <xm:f>NOT(ISERROR(SEARCH(#REF!,H50)))</xm:f>
            <xm:f>#REF!</xm:f>
            <x14:dxf>
              <font>
                <color rgb="FF006100"/>
              </font>
              <fill>
                <patternFill>
                  <bgColor rgb="FFC6EFCE"/>
                </patternFill>
              </fill>
            </x14:dxf>
          </x14:cfRule>
          <xm:sqref>H50</xm:sqref>
        </x14:conditionalFormatting>
        <x14:conditionalFormatting xmlns:xm="http://schemas.microsoft.com/office/excel/2006/main">
          <x14:cfRule type="containsText" priority="236"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37"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xm:sqref>
        </x14:conditionalFormatting>
        <x14:conditionalFormatting xmlns:xm="http://schemas.microsoft.com/office/excel/2006/main">
          <x14:cfRule type="containsText" priority="269" operator="containsText" id="{11D1C3EE-87E8-41ED-9705-AB190DD1E190}">
            <xm:f>NOT(ISERROR(SEARCH('8- Políticas de Administración '!$B$5,H90)))</xm:f>
            <xm:f>'8- Políticas de Administración '!$B$5</xm:f>
            <x14:dxf>
              <font>
                <color rgb="FF006100"/>
              </font>
              <fill>
                <patternFill>
                  <bgColor rgb="FFC6EFCE"/>
                </patternFill>
              </fill>
            </x14:dxf>
          </x14:cfRule>
          <x14:cfRule type="containsText" priority="270" operator="containsText" id="{67565E7B-28B1-4A9A-831D-D3244E018B7D}">
            <xm:f>NOT(ISERROR(SEARCH('8- Políticas de Administración '!$B$5,H90)))</xm:f>
            <xm:f>'8- Políticas de Administración '!$B$5</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I60:I99 I10:I49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J60:J99 J10:J49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99"/>
  <sheetViews>
    <sheetView showGridLines="0" zoomScale="70" zoomScaleNormal="70" zoomScalePageLayoutView="70" workbookViewId="0">
      <pane xSplit="2" ySplit="9" topLeftCell="C10" activePane="bottomRight" state="frozen"/>
      <selection pane="topRight" activeCell="C1" sqref="C1"/>
      <selection pane="bottomLeft" activeCell="A10" sqref="A10"/>
      <selection pane="bottomRight" activeCell="E12" sqref="E12"/>
    </sheetView>
  </sheetViews>
  <sheetFormatPr baseColWidth="10" defaultColWidth="11.42578125" defaultRowHeight="15"/>
  <cols>
    <col min="1" max="1" width="7" customWidth="1"/>
    <col min="2" max="2" width="35.85546875" customWidth="1"/>
    <col min="3" max="3" width="52.42578125" style="47" customWidth="1"/>
    <col min="4" max="4" width="5" hidden="1" customWidth="1"/>
    <col min="5" max="5" width="39.42578125" customWidth="1"/>
    <col min="7" max="7" width="12.28515625" bestFit="1" customWidth="1"/>
    <col min="8" max="8" width="14.7109375" bestFit="1" customWidth="1"/>
    <col min="9" max="9" width="13.42578125" customWidth="1"/>
    <col min="10" max="10" width="5" hidden="1" customWidth="1"/>
    <col min="11" max="11" width="11.7109375" customWidth="1"/>
    <col min="12" max="12" width="25" customWidth="1"/>
    <col min="13" max="13" width="42.7109375" customWidth="1"/>
    <col min="14" max="14" width="10.7109375" customWidth="1"/>
    <col min="15" max="15" width="15.7109375" customWidth="1"/>
    <col min="16" max="17" width="10" customWidth="1"/>
    <col min="18" max="18" width="8" customWidth="1"/>
    <col min="19" max="19" width="11.42578125" customWidth="1"/>
    <col min="20" max="20" width="26.28515625" style="37" customWidth="1"/>
    <col min="21" max="21" width="18.42578125" style="36" customWidth="1"/>
    <col min="22" max="22" width="22.42578125" style="38" customWidth="1"/>
    <col min="23" max="278" width="11.42578125" style="17"/>
    <col min="279" max="16384" width="11.42578125" style="22"/>
  </cols>
  <sheetData>
    <row r="1" spans="1:278" s="19" customFormat="1" ht="27.75" thickTop="1">
      <c r="A1" s="512"/>
      <c r="B1" s="513"/>
      <c r="C1" s="514"/>
      <c r="D1" s="40"/>
      <c r="E1" s="508" t="s">
        <v>363</v>
      </c>
      <c r="F1" s="509"/>
      <c r="G1" s="509"/>
      <c r="H1" s="509"/>
      <c r="I1" s="509"/>
      <c r="J1" s="509"/>
      <c r="K1" s="509"/>
      <c r="L1" s="509"/>
      <c r="M1" s="509"/>
      <c r="N1" s="509"/>
      <c r="O1" s="509"/>
      <c r="P1" s="509"/>
      <c r="Q1" s="509"/>
      <c r="R1" s="509"/>
      <c r="S1" s="509"/>
      <c r="T1" s="509"/>
      <c r="U1" s="509"/>
      <c r="V1" s="509"/>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15"/>
      <c r="B2" s="516"/>
      <c r="C2" s="517"/>
      <c r="D2" s="40"/>
      <c r="E2" s="510"/>
      <c r="F2" s="511"/>
      <c r="G2" s="511"/>
      <c r="H2" s="511"/>
      <c r="I2" s="511"/>
      <c r="J2" s="511"/>
      <c r="K2" s="511"/>
      <c r="L2" s="511"/>
      <c r="M2" s="511"/>
      <c r="N2" s="511"/>
      <c r="O2" s="511"/>
      <c r="P2" s="511"/>
      <c r="Q2" s="511"/>
      <c r="R2" s="511"/>
      <c r="S2" s="511"/>
      <c r="T2" s="511"/>
      <c r="U2" s="511"/>
      <c r="V2" s="511"/>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515"/>
      <c r="B3" s="516"/>
      <c r="C3" s="517"/>
      <c r="D3" s="141"/>
      <c r="E3" s="510"/>
      <c r="F3" s="511"/>
      <c r="G3" s="511"/>
      <c r="H3" s="511"/>
      <c r="I3" s="511"/>
      <c r="J3" s="511"/>
      <c r="K3" s="511"/>
      <c r="L3" s="511"/>
      <c r="M3" s="511"/>
      <c r="N3" s="511"/>
      <c r="O3" s="511"/>
      <c r="P3" s="511"/>
      <c r="Q3" s="511"/>
      <c r="R3" s="511"/>
      <c r="S3" s="511"/>
      <c r="T3" s="511"/>
      <c r="U3" s="511"/>
      <c r="V3" s="51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535" t="s">
        <v>268</v>
      </c>
      <c r="B4" s="535"/>
      <c r="C4" s="536" t="s">
        <v>364</v>
      </c>
      <c r="D4" s="536"/>
      <c r="E4" s="536"/>
      <c r="F4" s="536"/>
      <c r="G4" s="536"/>
      <c r="H4" s="536"/>
      <c r="I4" s="536"/>
      <c r="J4" s="536"/>
      <c r="K4" s="536"/>
      <c r="L4" s="536"/>
      <c r="M4" s="536"/>
      <c r="N4" s="536"/>
      <c r="O4" s="536"/>
      <c r="P4" s="536"/>
      <c r="Q4" s="536"/>
      <c r="R4" s="536"/>
      <c r="S4" s="536"/>
      <c r="T4" s="536"/>
      <c r="U4" s="536"/>
      <c r="V4" s="53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535" t="s">
        <v>270</v>
      </c>
      <c r="B5" s="535"/>
      <c r="C5" s="537" t="s">
        <v>37</v>
      </c>
      <c r="D5" s="537"/>
      <c r="E5" s="537"/>
      <c r="F5" s="537"/>
      <c r="G5" s="537"/>
      <c r="H5" s="537"/>
      <c r="I5" s="537"/>
      <c r="J5" s="537"/>
      <c r="K5" s="537"/>
      <c r="L5" s="537"/>
      <c r="M5" s="537"/>
      <c r="N5" s="537"/>
      <c r="O5" s="537"/>
      <c r="P5" s="537"/>
      <c r="Q5" s="537"/>
      <c r="R5" s="537"/>
      <c r="S5" s="537"/>
      <c r="T5" s="537"/>
      <c r="U5" s="537"/>
      <c r="V5" s="537"/>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535" t="s">
        <v>271</v>
      </c>
      <c r="B6" s="535"/>
      <c r="C6" s="536" t="s">
        <v>272</v>
      </c>
      <c r="D6" s="536"/>
      <c r="E6" s="536"/>
      <c r="F6" s="536"/>
      <c r="G6" s="536"/>
      <c r="H6" s="536"/>
      <c r="I6" s="536"/>
      <c r="J6" s="536"/>
      <c r="K6" s="536"/>
      <c r="L6" s="536"/>
      <c r="M6" s="536"/>
      <c r="N6" s="536"/>
      <c r="O6" s="536"/>
      <c r="P6" s="536"/>
      <c r="Q6" s="536"/>
      <c r="R6" s="536"/>
      <c r="S6" s="536"/>
      <c r="T6" s="536"/>
      <c r="U6" s="536"/>
      <c r="V6" s="536"/>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18" t="s">
        <v>273</v>
      </c>
      <c r="B7" s="518"/>
      <c r="C7" s="518"/>
      <c r="D7" s="519" t="s">
        <v>365</v>
      </c>
      <c r="E7" s="520"/>
      <c r="F7" s="520"/>
      <c r="G7" s="520"/>
      <c r="H7" s="520"/>
      <c r="I7" s="520"/>
      <c r="J7" s="520"/>
      <c r="K7" s="520"/>
      <c r="L7" s="520"/>
      <c r="M7" s="520"/>
      <c r="N7" s="520"/>
      <c r="O7" s="520"/>
      <c r="P7" s="520"/>
      <c r="Q7" s="520"/>
      <c r="R7" s="521"/>
      <c r="S7" s="121"/>
      <c r="T7" s="518" t="s">
        <v>366</v>
      </c>
      <c r="U7" s="518"/>
      <c r="V7" s="5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522" t="s">
        <v>278</v>
      </c>
      <c r="B8" s="524" t="s">
        <v>367</v>
      </c>
      <c r="C8" s="526" t="s">
        <v>274</v>
      </c>
      <c r="D8" s="528" t="s">
        <v>368</v>
      </c>
      <c r="E8" s="530" t="s">
        <v>243</v>
      </c>
      <c r="F8" s="532" t="s">
        <v>369</v>
      </c>
      <c r="G8" s="533"/>
      <c r="H8" s="533"/>
      <c r="I8" s="533"/>
      <c r="J8" s="533"/>
      <c r="K8" s="534"/>
      <c r="L8" s="532" t="s">
        <v>370</v>
      </c>
      <c r="M8" s="533"/>
      <c r="N8" s="533"/>
      <c r="O8" s="533"/>
      <c r="P8" s="533"/>
      <c r="Q8" s="533"/>
      <c r="R8" s="533"/>
      <c r="S8" s="534"/>
      <c r="T8" s="54"/>
      <c r="U8" s="55"/>
      <c r="V8" s="83" t="s">
        <v>371</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523"/>
      <c r="B9" s="525"/>
      <c r="C9" s="527"/>
      <c r="D9" s="529"/>
      <c r="E9" s="531"/>
      <c r="F9" s="45" t="s">
        <v>245</v>
      </c>
      <c r="G9" s="45" t="s">
        <v>247</v>
      </c>
      <c r="H9" s="45" t="s">
        <v>372</v>
      </c>
      <c r="I9" s="45" t="s">
        <v>249</v>
      </c>
      <c r="J9" s="118" t="s">
        <v>373</v>
      </c>
      <c r="K9" s="45" t="s">
        <v>255</v>
      </c>
      <c r="L9" s="45" t="s">
        <v>374</v>
      </c>
      <c r="M9" s="117" t="s">
        <v>252</v>
      </c>
      <c r="N9" s="45" t="s">
        <v>375</v>
      </c>
      <c r="O9" s="45" t="s">
        <v>376</v>
      </c>
      <c r="P9" s="45" t="s">
        <v>377</v>
      </c>
      <c r="Q9" s="45" t="s">
        <v>378</v>
      </c>
      <c r="R9" s="118" t="s">
        <v>379</v>
      </c>
      <c r="S9" s="45" t="s">
        <v>380</v>
      </c>
      <c r="T9" s="48" t="s">
        <v>257</v>
      </c>
      <c r="U9" s="48" t="s">
        <v>259</v>
      </c>
      <c r="V9" s="49" t="s">
        <v>381</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53.75" thickBot="1">
      <c r="A10" s="502">
        <f>'5- Identificación de Riesgos'!A10</f>
        <v>1</v>
      </c>
      <c r="B10" s="485" t="str">
        <f>'5- Identificación de Riesgos'!B10</f>
        <v xml:space="preserve">Inadecuada planeación de la contratación  </v>
      </c>
      <c r="C10" s="155" t="str">
        <f>'5- Identificación de Riesgos'!D10</f>
        <v>Plan Anual de Adquisiciones elaborado tardiamente o incompleto</v>
      </c>
      <c r="D10" s="154"/>
      <c r="E10" s="150" t="s">
        <v>382</v>
      </c>
      <c r="F10" s="144" t="s">
        <v>383</v>
      </c>
      <c r="G10" s="144" t="s">
        <v>383</v>
      </c>
      <c r="H10" s="144" t="s">
        <v>383</v>
      </c>
      <c r="I10" s="144" t="s">
        <v>383</v>
      </c>
      <c r="J10" s="149">
        <f>COUNTIF(F10:I10,"SI")/4</f>
        <v>1</v>
      </c>
      <c r="K10" s="505">
        <f>AVERAGE(J10:J19)</f>
        <v>0.1</v>
      </c>
      <c r="L10" s="144" t="str">
        <f>'5- Identificación de Riesgos'!I10</f>
        <v>Afectación de reputacion,imagén,  credibilidad, satisfacción de usuarios y PI</v>
      </c>
      <c r="M10" s="150"/>
      <c r="N10" s="144"/>
      <c r="O10" s="144"/>
      <c r="P10" s="144"/>
      <c r="Q10" s="144"/>
      <c r="R10" s="149">
        <f>SUM(COUNTIF(N10,"SI")*25%,COUNTIF(O10,"SI")*40%,COUNTIF(P10,"SI")*25%,COUNTIF(Q10,"SI")*10%)</f>
        <v>0</v>
      </c>
      <c r="S10" s="505">
        <f>AVERAGE(R10:R19)</f>
        <v>0</v>
      </c>
      <c r="T10" s="49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8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99" t="str">
        <f>CONCATENATE(VLOOKUP((LEFT(T10,LEN(T10)-4)&amp;LEFT(U10,LEN(U10)-4)),'9- Matriz de Calor '!$D$18:$E$42,2,0)," - ",RIGHT(T10,1)*RIGHT(U10,1))</f>
        <v>Moderado - 6</v>
      </c>
    </row>
    <row r="11" spans="1:278" ht="15.75" thickBot="1">
      <c r="A11" s="503"/>
      <c r="B11" s="486"/>
      <c r="C11" s="155">
        <f>'5- Identificación de Riesgos'!D11</f>
        <v>0</v>
      </c>
      <c r="D11" s="152"/>
      <c r="E11" s="151"/>
      <c r="F11" s="145"/>
      <c r="G11" s="145"/>
      <c r="H11" s="145"/>
      <c r="I11" s="145"/>
      <c r="J11" s="147">
        <f t="shared" ref="J11:J29" si="0">COUNTIF(F11:I11,"SI")/4</f>
        <v>0</v>
      </c>
      <c r="K11" s="506"/>
      <c r="L11" s="145" t="str">
        <f>'5- Identificación de Riesgos'!I11</f>
        <v>Afectación Económica</v>
      </c>
      <c r="M11" s="151"/>
      <c r="N11" s="145"/>
      <c r="O11" s="145"/>
      <c r="P11" s="145"/>
      <c r="Q11" s="145"/>
      <c r="R11" s="147">
        <f t="shared" ref="R11:R29" si="1">SUM(COUNTIF(N11,"SI")*25%,COUNTIF(O11,"SI")*40%,COUNTIF(P11,"SI")*25%,COUNTIF(Q11,"SI")*10%)</f>
        <v>0</v>
      </c>
      <c r="S11" s="506"/>
      <c r="T11" s="492"/>
      <c r="U11" s="486"/>
      <c r="V11" s="500"/>
    </row>
    <row r="12" spans="1:278" ht="30.75" thickBot="1">
      <c r="A12" s="503"/>
      <c r="B12" s="486"/>
      <c r="C12" s="155" t="str">
        <f>'5- Identificación de Riesgos'!D12</f>
        <v>Identificación de necesidades incompleta</v>
      </c>
      <c r="D12" s="152"/>
      <c r="E12" s="151"/>
      <c r="F12" s="145"/>
      <c r="G12" s="145"/>
      <c r="H12" s="145"/>
      <c r="I12" s="145"/>
      <c r="J12" s="147">
        <f t="shared" si="0"/>
        <v>0</v>
      </c>
      <c r="K12" s="506"/>
      <c r="L12" s="145" t="str">
        <f>'5- Identificación de Riesgos'!I12</f>
        <v>Incumplimiento de las metas establecidas</v>
      </c>
      <c r="M12" s="151"/>
      <c r="N12" s="145"/>
      <c r="O12" s="145"/>
      <c r="P12" s="145"/>
      <c r="Q12" s="145"/>
      <c r="R12" s="147">
        <f t="shared" si="1"/>
        <v>0</v>
      </c>
      <c r="S12" s="506"/>
      <c r="T12" s="492"/>
      <c r="U12" s="486"/>
      <c r="V12" s="500"/>
    </row>
    <row r="13" spans="1:278" ht="30.75" thickBot="1">
      <c r="A13" s="503"/>
      <c r="B13" s="486"/>
      <c r="C13" s="155" t="str">
        <f>'5- Identificación de Riesgos'!D13</f>
        <v xml:space="preserve">Modalidad de contratación no  adecuada para el bien o servicio </v>
      </c>
      <c r="D13" s="152"/>
      <c r="E13" s="151"/>
      <c r="F13" s="145"/>
      <c r="G13" s="145"/>
      <c r="H13" s="145"/>
      <c r="I13" s="145"/>
      <c r="J13" s="147">
        <f t="shared" si="0"/>
        <v>0</v>
      </c>
      <c r="K13" s="506"/>
      <c r="L13" s="145">
        <f>'5- Identificación de Riesgos'!I13</f>
        <v>0</v>
      </c>
      <c r="M13" s="151"/>
      <c r="N13" s="145"/>
      <c r="O13" s="145"/>
      <c r="P13" s="145"/>
      <c r="Q13" s="145"/>
      <c r="R13" s="147">
        <f t="shared" si="1"/>
        <v>0</v>
      </c>
      <c r="S13" s="506"/>
      <c r="T13" s="492"/>
      <c r="U13" s="486"/>
      <c r="V13" s="500"/>
    </row>
    <row r="14" spans="1:278" ht="15.75" thickBot="1">
      <c r="A14" s="503"/>
      <c r="B14" s="486"/>
      <c r="C14" s="155" t="str">
        <f>'5- Identificación de Riesgos'!D14</f>
        <v>Actalización de presupuesto</v>
      </c>
      <c r="D14" s="152"/>
      <c r="E14" s="151"/>
      <c r="F14" s="145"/>
      <c r="G14" s="145"/>
      <c r="H14" s="145"/>
      <c r="I14" s="145"/>
      <c r="J14" s="147">
        <f t="shared" si="0"/>
        <v>0</v>
      </c>
      <c r="K14" s="506"/>
      <c r="L14" s="145">
        <f>'5- Identificación de Riesgos'!I14</f>
        <v>0</v>
      </c>
      <c r="M14" s="151"/>
      <c r="N14" s="145"/>
      <c r="O14" s="145"/>
      <c r="P14" s="145"/>
      <c r="Q14" s="145"/>
      <c r="R14" s="147">
        <f t="shared" si="1"/>
        <v>0</v>
      </c>
      <c r="S14" s="506"/>
      <c r="T14" s="492"/>
      <c r="U14" s="486"/>
      <c r="V14" s="500"/>
    </row>
    <row r="15" spans="1:278" ht="15.75" thickBot="1">
      <c r="A15" s="503"/>
      <c r="B15" s="486"/>
      <c r="C15" s="155">
        <f>'5- Identificación de Riesgos'!D15</f>
        <v>0</v>
      </c>
      <c r="D15" s="152"/>
      <c r="E15" s="151"/>
      <c r="F15" s="145"/>
      <c r="G15" s="145"/>
      <c r="H15" s="145"/>
      <c r="I15" s="145"/>
      <c r="J15" s="147">
        <f t="shared" si="0"/>
        <v>0</v>
      </c>
      <c r="K15" s="506"/>
      <c r="L15" s="145">
        <f>'5- Identificación de Riesgos'!I15</f>
        <v>0</v>
      </c>
      <c r="M15" s="158"/>
      <c r="N15" s="145"/>
      <c r="O15" s="145"/>
      <c r="P15" s="145"/>
      <c r="Q15" s="145"/>
      <c r="R15" s="147">
        <f t="shared" si="1"/>
        <v>0</v>
      </c>
      <c r="S15" s="506"/>
      <c r="T15" s="492"/>
      <c r="U15" s="486"/>
      <c r="V15" s="500"/>
    </row>
    <row r="16" spans="1:278" ht="15.75" thickBot="1">
      <c r="A16" s="503"/>
      <c r="B16" s="486"/>
      <c r="C16" s="155">
        <f>'5- Identificación de Riesgos'!D16</f>
        <v>0</v>
      </c>
      <c r="D16" s="152"/>
      <c r="E16" s="151"/>
      <c r="F16" s="145"/>
      <c r="G16" s="145"/>
      <c r="H16" s="145"/>
      <c r="I16" s="145"/>
      <c r="J16" s="147">
        <f t="shared" si="0"/>
        <v>0</v>
      </c>
      <c r="K16" s="506"/>
      <c r="L16" s="145">
        <f>'5- Identificación de Riesgos'!I16</f>
        <v>0</v>
      </c>
      <c r="M16" s="158"/>
      <c r="N16" s="145"/>
      <c r="O16" s="145"/>
      <c r="P16" s="145"/>
      <c r="Q16" s="145"/>
      <c r="R16" s="147">
        <f t="shared" si="1"/>
        <v>0</v>
      </c>
      <c r="S16" s="506"/>
      <c r="T16" s="492"/>
      <c r="U16" s="486"/>
      <c r="V16" s="500"/>
    </row>
    <row r="17" spans="1:22" ht="15.75" thickBot="1">
      <c r="A17" s="503"/>
      <c r="B17" s="486"/>
      <c r="C17" s="155">
        <f>'5- Identificación de Riesgos'!D17</f>
        <v>0</v>
      </c>
      <c r="D17" s="152"/>
      <c r="E17" s="151"/>
      <c r="F17" s="145"/>
      <c r="G17" s="145"/>
      <c r="H17" s="145"/>
      <c r="I17" s="145"/>
      <c r="J17" s="147">
        <f t="shared" si="0"/>
        <v>0</v>
      </c>
      <c r="K17" s="506"/>
      <c r="L17" s="145">
        <f>'5- Identificación de Riesgos'!I17</f>
        <v>0</v>
      </c>
      <c r="M17" s="158"/>
      <c r="N17" s="145"/>
      <c r="O17" s="145"/>
      <c r="P17" s="145"/>
      <c r="Q17" s="145"/>
      <c r="R17" s="147">
        <f t="shared" si="1"/>
        <v>0</v>
      </c>
      <c r="S17" s="506"/>
      <c r="T17" s="492"/>
      <c r="U17" s="486"/>
      <c r="V17" s="500"/>
    </row>
    <row r="18" spans="1:22" ht="15.75" thickBot="1">
      <c r="A18" s="503"/>
      <c r="B18" s="486"/>
      <c r="C18" s="155">
        <f>'5- Identificación de Riesgos'!D18</f>
        <v>0</v>
      </c>
      <c r="D18" s="152"/>
      <c r="E18" s="151"/>
      <c r="F18" s="145"/>
      <c r="G18" s="145"/>
      <c r="H18" s="145"/>
      <c r="I18" s="145"/>
      <c r="J18" s="147">
        <f t="shared" si="0"/>
        <v>0</v>
      </c>
      <c r="K18" s="506"/>
      <c r="L18" s="145">
        <f>'5- Identificación de Riesgos'!I18</f>
        <v>0</v>
      </c>
      <c r="M18" s="158"/>
      <c r="N18" s="145"/>
      <c r="O18" s="145"/>
      <c r="P18" s="145"/>
      <c r="Q18" s="145"/>
      <c r="R18" s="147">
        <f t="shared" si="1"/>
        <v>0</v>
      </c>
      <c r="S18" s="506"/>
      <c r="T18" s="492"/>
      <c r="U18" s="486"/>
      <c r="V18" s="500"/>
    </row>
    <row r="19" spans="1:22" ht="15.75" thickBot="1">
      <c r="A19" s="504"/>
      <c r="B19" s="487"/>
      <c r="C19" s="155">
        <f>'5- Identificación de Riesgos'!D19</f>
        <v>0</v>
      </c>
      <c r="D19" s="153"/>
      <c r="E19" s="156"/>
      <c r="F19" s="146"/>
      <c r="G19" s="146"/>
      <c r="H19" s="146"/>
      <c r="I19" s="146"/>
      <c r="J19" s="148">
        <f t="shared" si="0"/>
        <v>0</v>
      </c>
      <c r="K19" s="507"/>
      <c r="L19" s="146">
        <f>'5- Identificación de Riesgos'!I19</f>
        <v>0</v>
      </c>
      <c r="M19" s="159"/>
      <c r="N19" s="146"/>
      <c r="O19" s="146"/>
      <c r="P19" s="146"/>
      <c r="Q19" s="146"/>
      <c r="R19" s="148">
        <f t="shared" si="1"/>
        <v>0</v>
      </c>
      <c r="S19" s="507"/>
      <c r="T19" s="493"/>
      <c r="U19" s="487"/>
      <c r="V19" s="501"/>
    </row>
    <row r="20" spans="1:22" ht="129.75" customHeight="1" thickBot="1">
      <c r="A20" s="502">
        <f>'5- Identificación de Riesgos'!A20</f>
        <v>2</v>
      </c>
      <c r="B20" s="485" t="str">
        <f>'5- Identificación de Riesgos'!B20</f>
        <v>Contratar bienes o servicios que no cumplan con requisitos y  necesidades  de la Entidad</v>
      </c>
      <c r="C20" s="155" t="str">
        <f>'5- Identificación de Riesgos'!D20</f>
        <v>Definicion de requisitos  y condiciones incompleta o poco clara</v>
      </c>
      <c r="D20" s="154"/>
      <c r="E20" s="296" t="s">
        <v>384</v>
      </c>
      <c r="F20" s="144" t="s">
        <v>383</v>
      </c>
      <c r="G20" s="144" t="s">
        <v>383</v>
      </c>
      <c r="H20" s="144" t="s">
        <v>383</v>
      </c>
      <c r="I20" s="144" t="s">
        <v>383</v>
      </c>
      <c r="J20" s="149">
        <f t="shared" si="0"/>
        <v>1</v>
      </c>
      <c r="K20" s="505">
        <f>AVERAGE(J20:J29)</f>
        <v>0.27500000000000002</v>
      </c>
      <c r="L20" s="144" t="str">
        <f>'5- Identificación de Riesgos'!I20</f>
        <v>Afectación de reputacion,imagén,  credibilidad, satisfacción de usuarios y PI</v>
      </c>
      <c r="M20" s="160"/>
      <c r="N20" s="144"/>
      <c r="O20" s="144"/>
      <c r="P20" s="144"/>
      <c r="Q20" s="144"/>
      <c r="R20" s="149">
        <f t="shared" si="1"/>
        <v>0</v>
      </c>
      <c r="S20" s="505">
        <f t="shared" ref="S20" si="2">AVERAGE(R20:R29)</f>
        <v>0</v>
      </c>
      <c r="T20" s="49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8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99" t="str">
        <f>CONCATENATE(VLOOKUP((LEFT(T20,LEN(T20)-4)&amp;LEFT(U20,LEN(U20)-4)),'9- Matriz de Calor '!$D$18:$E$42,2,0)," - ",RIGHT(T20,1)*RIGHT(U20,1))</f>
        <v>Bajo - 2</v>
      </c>
    </row>
    <row r="21" spans="1:22" ht="146.25" customHeight="1" thickBot="1">
      <c r="A21" s="503"/>
      <c r="B21" s="486"/>
      <c r="C21" s="155" t="str">
        <f>'5- Identificación de Riesgos'!D21</f>
        <v>Estudios de mercado sobre  precios, oferta y demanda   no desarrolado tecnicamente</v>
      </c>
      <c r="D21" s="152"/>
      <c r="E21" s="296" t="s">
        <v>385</v>
      </c>
      <c r="F21" s="145" t="s">
        <v>383</v>
      </c>
      <c r="G21" s="145" t="s">
        <v>383</v>
      </c>
      <c r="H21" s="145" t="s">
        <v>383</v>
      </c>
      <c r="I21" s="145" t="s">
        <v>383</v>
      </c>
      <c r="J21" s="147">
        <f t="shared" si="0"/>
        <v>1</v>
      </c>
      <c r="K21" s="506"/>
      <c r="L21" s="145" t="str">
        <f>'5- Identificación de Riesgos'!I21</f>
        <v>Afectación Económica</v>
      </c>
      <c r="M21" s="158"/>
      <c r="N21" s="145"/>
      <c r="O21" s="145"/>
      <c r="P21" s="145"/>
      <c r="Q21" s="145"/>
      <c r="R21" s="147">
        <f t="shared" si="1"/>
        <v>0</v>
      </c>
      <c r="S21" s="506"/>
      <c r="T21" s="492"/>
      <c r="U21" s="486"/>
      <c r="V21" s="500"/>
    </row>
    <row r="22" spans="1:22" ht="170.25" customHeight="1" thickBot="1">
      <c r="A22" s="503"/>
      <c r="B22" s="486"/>
      <c r="C22" s="155" t="str">
        <f>'5- Identificación de Riesgos'!D22</f>
        <v>Estudios previos no adecuados</v>
      </c>
      <c r="D22" s="152"/>
      <c r="E22" s="296" t="s">
        <v>386</v>
      </c>
      <c r="F22" s="145" t="s">
        <v>387</v>
      </c>
      <c r="G22" s="145" t="s">
        <v>383</v>
      </c>
      <c r="H22" s="145" t="s">
        <v>383</v>
      </c>
      <c r="I22" s="145" t="s">
        <v>383</v>
      </c>
      <c r="J22" s="147">
        <f t="shared" si="0"/>
        <v>0.75</v>
      </c>
      <c r="K22" s="506"/>
      <c r="L22" s="145" t="str">
        <f>'5- Identificación de Riesgos'!I22</f>
        <v>Incumplimiento de las metas establecidas</v>
      </c>
      <c r="M22" s="158"/>
      <c r="N22" s="145"/>
      <c r="O22" s="145"/>
      <c r="P22" s="145"/>
      <c r="Q22" s="145"/>
      <c r="R22" s="147">
        <f t="shared" si="1"/>
        <v>0</v>
      </c>
      <c r="S22" s="506"/>
      <c r="T22" s="492"/>
      <c r="U22" s="486"/>
      <c r="V22" s="500"/>
    </row>
    <row r="23" spans="1:22" ht="15.75" thickBot="1">
      <c r="A23" s="503"/>
      <c r="B23" s="486"/>
      <c r="C23" s="155" t="str">
        <f>'5- Identificación de Riesgos'!D23</f>
        <v xml:space="preserve">Cambios en la normatividad no identificados </v>
      </c>
      <c r="D23" s="152"/>
      <c r="E23" s="151"/>
      <c r="F23" s="145"/>
      <c r="G23" s="145"/>
      <c r="H23" s="145"/>
      <c r="I23" s="145"/>
      <c r="J23" s="147">
        <f t="shared" si="0"/>
        <v>0</v>
      </c>
      <c r="K23" s="506"/>
      <c r="L23" s="145">
        <f>'5- Identificación de Riesgos'!I23</f>
        <v>0</v>
      </c>
      <c r="M23" s="158"/>
      <c r="N23" s="145"/>
      <c r="O23" s="145"/>
      <c r="P23" s="145"/>
      <c r="Q23" s="145"/>
      <c r="R23" s="147">
        <f t="shared" si="1"/>
        <v>0</v>
      </c>
      <c r="S23" s="506"/>
      <c r="T23" s="492"/>
      <c r="U23" s="486"/>
      <c r="V23" s="500"/>
    </row>
    <row r="24" spans="1:22" ht="35.25" customHeight="1" thickBot="1">
      <c r="A24" s="503"/>
      <c r="B24" s="486"/>
      <c r="C24" s="155" t="str">
        <f>'5- Identificación de Riesgos'!D24</f>
        <v xml:space="preserve">Proceso de contratación desarrolados tardiamente </v>
      </c>
      <c r="D24" s="152"/>
      <c r="E24" s="152"/>
      <c r="F24" s="145"/>
      <c r="G24" s="145"/>
      <c r="H24" s="145"/>
      <c r="I24" s="145"/>
      <c r="J24" s="147">
        <f t="shared" si="0"/>
        <v>0</v>
      </c>
      <c r="K24" s="506"/>
      <c r="L24" s="145">
        <f>'5- Identificación de Riesgos'!I24</f>
        <v>0</v>
      </c>
      <c r="M24" s="158"/>
      <c r="N24" s="145"/>
      <c r="O24" s="145"/>
      <c r="P24" s="145"/>
      <c r="Q24" s="145"/>
      <c r="R24" s="147">
        <f t="shared" si="1"/>
        <v>0</v>
      </c>
      <c r="S24" s="506"/>
      <c r="T24" s="492"/>
      <c r="U24" s="486"/>
      <c r="V24" s="500"/>
    </row>
    <row r="25" spans="1:22" ht="15.75" thickBot="1">
      <c r="A25" s="503"/>
      <c r="B25" s="486"/>
      <c r="C25" s="155" t="str">
        <f>'5- Identificación de Riesgos'!D25</f>
        <v>Inexistencia o monopolio de proveedores y contratistas</v>
      </c>
      <c r="D25" s="152"/>
      <c r="E25" s="151"/>
      <c r="F25" s="145"/>
      <c r="G25" s="145"/>
      <c r="H25" s="145"/>
      <c r="I25" s="145"/>
      <c r="J25" s="147">
        <f t="shared" si="0"/>
        <v>0</v>
      </c>
      <c r="K25" s="506"/>
      <c r="L25" s="145">
        <f>'5- Identificación de Riesgos'!I25</f>
        <v>0</v>
      </c>
      <c r="M25" s="158"/>
      <c r="N25" s="145"/>
      <c r="O25" s="145"/>
      <c r="P25" s="145"/>
      <c r="Q25" s="145"/>
      <c r="R25" s="147">
        <f t="shared" si="1"/>
        <v>0</v>
      </c>
      <c r="S25" s="506"/>
      <c r="T25" s="492"/>
      <c r="U25" s="486"/>
      <c r="V25" s="500"/>
    </row>
    <row r="26" spans="1:22" ht="15.75" thickBot="1">
      <c r="A26" s="503"/>
      <c r="B26" s="486"/>
      <c r="C26" s="155" t="str">
        <f>'5- Identificación de Riesgos'!D26</f>
        <v xml:space="preserve">Presupuesto limitado </v>
      </c>
      <c r="D26" s="152"/>
      <c r="E26" s="151"/>
      <c r="F26" s="145"/>
      <c r="G26" s="145"/>
      <c r="H26" s="145"/>
      <c r="I26" s="145"/>
      <c r="J26" s="147">
        <f t="shared" si="0"/>
        <v>0</v>
      </c>
      <c r="K26" s="506"/>
      <c r="L26" s="145">
        <f>'5- Identificación de Riesgos'!I26</f>
        <v>0</v>
      </c>
      <c r="M26" s="158"/>
      <c r="N26" s="145"/>
      <c r="O26" s="145"/>
      <c r="P26" s="145"/>
      <c r="Q26" s="145"/>
      <c r="R26" s="147">
        <f t="shared" si="1"/>
        <v>0</v>
      </c>
      <c r="S26" s="506"/>
      <c r="T26" s="492"/>
      <c r="U26" s="486"/>
      <c r="V26" s="500"/>
    </row>
    <row r="27" spans="1:22" ht="15.75" thickBot="1">
      <c r="A27" s="503"/>
      <c r="B27" s="486"/>
      <c r="C27" s="155">
        <f>'5- Identificación de Riesgos'!D27</f>
        <v>0</v>
      </c>
      <c r="D27" s="152"/>
      <c r="E27" s="151"/>
      <c r="F27" s="145"/>
      <c r="G27" s="145"/>
      <c r="H27" s="145"/>
      <c r="I27" s="145"/>
      <c r="J27" s="147">
        <f t="shared" si="0"/>
        <v>0</v>
      </c>
      <c r="K27" s="506"/>
      <c r="L27" s="145">
        <f>'5- Identificación de Riesgos'!I27</f>
        <v>0</v>
      </c>
      <c r="M27" s="158"/>
      <c r="N27" s="145"/>
      <c r="O27" s="145"/>
      <c r="P27" s="145"/>
      <c r="Q27" s="145"/>
      <c r="R27" s="147">
        <f t="shared" si="1"/>
        <v>0</v>
      </c>
      <c r="S27" s="506"/>
      <c r="T27" s="492"/>
      <c r="U27" s="486"/>
      <c r="V27" s="500"/>
    </row>
    <row r="28" spans="1:22" ht="15.75" thickBot="1">
      <c r="A28" s="503"/>
      <c r="B28" s="486"/>
      <c r="C28" s="155">
        <f>'5- Identificación de Riesgos'!D28</f>
        <v>0</v>
      </c>
      <c r="D28" s="152"/>
      <c r="E28" s="151"/>
      <c r="F28" s="145"/>
      <c r="G28" s="145"/>
      <c r="H28" s="145"/>
      <c r="I28" s="145"/>
      <c r="J28" s="147">
        <f t="shared" si="0"/>
        <v>0</v>
      </c>
      <c r="K28" s="506"/>
      <c r="L28" s="145">
        <f>'5- Identificación de Riesgos'!I28</f>
        <v>0</v>
      </c>
      <c r="M28" s="158"/>
      <c r="N28" s="145"/>
      <c r="O28" s="145"/>
      <c r="P28" s="145"/>
      <c r="Q28" s="145"/>
      <c r="R28" s="147">
        <f t="shared" si="1"/>
        <v>0</v>
      </c>
      <c r="S28" s="506"/>
      <c r="T28" s="492"/>
      <c r="U28" s="486"/>
      <c r="V28" s="500"/>
    </row>
    <row r="29" spans="1:22" ht="15.75" thickBot="1">
      <c r="A29" s="504"/>
      <c r="B29" s="487"/>
      <c r="C29" s="155">
        <f>'5- Identificación de Riesgos'!D29</f>
        <v>0</v>
      </c>
      <c r="D29" s="153"/>
      <c r="E29" s="157"/>
      <c r="F29" s="146"/>
      <c r="G29" s="146"/>
      <c r="H29" s="146"/>
      <c r="I29" s="146"/>
      <c r="J29" s="148">
        <f t="shared" si="0"/>
        <v>0</v>
      </c>
      <c r="K29" s="507"/>
      <c r="L29" s="146">
        <f>'5- Identificación de Riesgos'!I29</f>
        <v>0</v>
      </c>
      <c r="M29" s="159"/>
      <c r="N29" s="146"/>
      <c r="O29" s="146"/>
      <c r="P29" s="146"/>
      <c r="Q29" s="146"/>
      <c r="R29" s="148">
        <f t="shared" si="1"/>
        <v>0</v>
      </c>
      <c r="S29" s="507"/>
      <c r="T29" s="493"/>
      <c r="U29" s="487"/>
      <c r="V29" s="501"/>
    </row>
    <row r="30" spans="1:22" ht="30" hidden="1" customHeight="1" thickBot="1">
      <c r="A30" s="502">
        <f>'5- Identificación de Riesgos'!A30</f>
        <v>3</v>
      </c>
      <c r="B30" s="485" t="str">
        <f>'5- Identificación de Riesgos'!B30</f>
        <v>Recibir bienes o servicios que  no cumplen requisitos y/o condiciones pactadas</v>
      </c>
      <c r="C30" s="155" t="str">
        <f>'5- Identificación de Riesgos'!D30</f>
        <v xml:space="preserve">Controles o protocolos  inadecuados o inexistentes para la recepcion de los bienes y servicios </v>
      </c>
      <c r="D30" s="154"/>
      <c r="E30" s="150"/>
      <c r="F30" s="144"/>
      <c r="G30" s="144"/>
      <c r="H30" s="144"/>
      <c r="I30" s="144"/>
      <c r="J30" s="149">
        <f t="shared" ref="J30:J89" si="3">COUNTIF(F30:I30,"SI")/4</f>
        <v>0</v>
      </c>
      <c r="K30" s="505">
        <f>AVERAGE(J30:J39)</f>
        <v>0</v>
      </c>
      <c r="L30" s="144" t="str">
        <f>'5- Identificación de Riesgos'!I30</f>
        <v>Afectación Económica</v>
      </c>
      <c r="M30" s="160"/>
      <c r="N30" s="144"/>
      <c r="O30" s="144"/>
      <c r="P30" s="144"/>
      <c r="Q30" s="144"/>
      <c r="R30" s="149">
        <f t="shared" ref="R30:R80" si="4">SUM(COUNTIF(N30,"SI")*25%,COUNTIF(O30,"SI")*40%,COUNTIF(P30,"SI")*25%,COUNTIF(Q30,"SI")*10%)</f>
        <v>0</v>
      </c>
      <c r="S30" s="505">
        <f t="shared" ref="S30" si="5">AVERAGE(R30:R39)</f>
        <v>0</v>
      </c>
      <c r="T30" s="491"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8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99" t="str">
        <f>CONCATENATE(VLOOKUP((LEFT(T30,LEN(T30)-4)&amp;LEFT(U30,LEN(U30)-4)),'9- Matriz de Calor '!$D$18:$E$42,2,0)," - ",RIGHT(T30,1)*RIGHT(U30,1))</f>
        <v>Bajo - 2</v>
      </c>
    </row>
    <row r="31" spans="1:22" ht="45.75" hidden="1" thickBot="1">
      <c r="A31" s="503"/>
      <c r="B31" s="486"/>
      <c r="C31" s="155" t="str">
        <f>'5- Identificación de Riesgos'!D31</f>
        <v>Fallas en la supervisión o interventoria</v>
      </c>
      <c r="D31" s="152"/>
      <c r="E31" s="151"/>
      <c r="F31" s="145"/>
      <c r="G31" s="145"/>
      <c r="H31" s="145"/>
      <c r="I31" s="145"/>
      <c r="J31" s="147">
        <f t="shared" si="3"/>
        <v>0</v>
      </c>
      <c r="K31" s="506"/>
      <c r="L31" s="145" t="str">
        <f>'5- Identificación de Riesgos'!I31</f>
        <v>Interrupción o afectación en la prestación del servicio judicial</v>
      </c>
      <c r="M31" s="158"/>
      <c r="N31" s="145"/>
      <c r="O31" s="145"/>
      <c r="P31" s="145"/>
      <c r="Q31" s="145"/>
      <c r="R31" s="147">
        <f t="shared" si="4"/>
        <v>0</v>
      </c>
      <c r="S31" s="506"/>
      <c r="T31" s="492"/>
      <c r="U31" s="486"/>
      <c r="V31" s="500"/>
    </row>
    <row r="32" spans="1:22" ht="60.75" hidden="1" thickBot="1">
      <c r="A32" s="503"/>
      <c r="B32" s="486"/>
      <c r="C32" s="155" t="str">
        <f>'5- Identificación de Riesgos'!D32</f>
        <v>Entrega de bienes de forma tardia</v>
      </c>
      <c r="D32" s="152"/>
      <c r="E32" s="151"/>
      <c r="F32" s="145"/>
      <c r="G32" s="145"/>
      <c r="H32" s="145"/>
      <c r="I32" s="145"/>
      <c r="J32" s="147">
        <f t="shared" si="3"/>
        <v>0</v>
      </c>
      <c r="K32" s="506"/>
      <c r="L32" s="145" t="str">
        <f>'5- Identificación de Riesgos'!I32</f>
        <v>Afectación de reputacion,imagén,  credibilidad, satisfacción de usuarios y PI</v>
      </c>
      <c r="M32" s="158"/>
      <c r="N32" s="145"/>
      <c r="O32" s="145"/>
      <c r="P32" s="145"/>
      <c r="Q32" s="145"/>
      <c r="R32" s="147">
        <f t="shared" si="4"/>
        <v>0</v>
      </c>
      <c r="S32" s="506"/>
      <c r="T32" s="492"/>
      <c r="U32" s="486"/>
      <c r="V32" s="500"/>
    </row>
    <row r="33" spans="1:22" ht="30.75" hidden="1" thickBot="1">
      <c r="A33" s="503"/>
      <c r="B33" s="486"/>
      <c r="C33" s="155" t="str">
        <f>'5- Identificación de Riesgos'!D33</f>
        <v xml:space="preserve">Interrupciones en la prestación del servicio no concertadas </v>
      </c>
      <c r="D33" s="152"/>
      <c r="E33" s="151"/>
      <c r="F33" s="145"/>
      <c r="G33" s="145"/>
      <c r="H33" s="145"/>
      <c r="I33" s="145"/>
      <c r="J33" s="147">
        <f t="shared" si="3"/>
        <v>0</v>
      </c>
      <c r="K33" s="506"/>
      <c r="L33" s="145" t="str">
        <f>'5- Identificación de Riesgos'!I33</f>
        <v>Incumplimiento de las metas establecidas</v>
      </c>
      <c r="M33" s="158"/>
      <c r="N33" s="145"/>
      <c r="O33" s="145"/>
      <c r="P33" s="145"/>
      <c r="Q33" s="145"/>
      <c r="R33" s="147">
        <f t="shared" si="4"/>
        <v>0</v>
      </c>
      <c r="S33" s="506"/>
      <c r="T33" s="492"/>
      <c r="U33" s="486"/>
      <c r="V33" s="500"/>
    </row>
    <row r="34" spans="1:22" ht="15.75" hidden="1" thickBot="1">
      <c r="A34" s="503"/>
      <c r="B34" s="486"/>
      <c r="C34" s="155" t="str">
        <f>'5- Identificación de Riesgos'!D34</f>
        <v xml:space="preserve">Capacitacion insuficiente </v>
      </c>
      <c r="D34" s="152"/>
      <c r="E34" s="152"/>
      <c r="F34" s="145"/>
      <c r="G34" s="145"/>
      <c r="H34" s="145"/>
      <c r="I34" s="145"/>
      <c r="J34" s="147">
        <f t="shared" si="3"/>
        <v>0</v>
      </c>
      <c r="K34" s="506"/>
      <c r="L34" s="145">
        <f>'5- Identificación de Riesgos'!I34</f>
        <v>0</v>
      </c>
      <c r="M34" s="158"/>
      <c r="N34" s="145"/>
      <c r="O34" s="145"/>
      <c r="P34" s="145"/>
      <c r="Q34" s="145"/>
      <c r="R34" s="147">
        <f t="shared" si="4"/>
        <v>0</v>
      </c>
      <c r="S34" s="506"/>
      <c r="T34" s="492"/>
      <c r="U34" s="486"/>
      <c r="V34" s="500"/>
    </row>
    <row r="35" spans="1:22" ht="15.75" hidden="1" thickBot="1">
      <c r="A35" s="503"/>
      <c r="B35" s="486"/>
      <c r="C35" s="155" t="str">
        <f>'5- Identificación de Riesgos'!D35</f>
        <v>Insuficiente personal asignado para esta funciones</v>
      </c>
      <c r="D35" s="152"/>
      <c r="E35" s="151"/>
      <c r="F35" s="145"/>
      <c r="G35" s="145"/>
      <c r="H35" s="145"/>
      <c r="I35" s="145"/>
      <c r="J35" s="147">
        <f t="shared" si="3"/>
        <v>0</v>
      </c>
      <c r="K35" s="506"/>
      <c r="L35" s="145">
        <f>'5- Identificación de Riesgos'!I35</f>
        <v>0</v>
      </c>
      <c r="M35" s="158"/>
      <c r="N35" s="145"/>
      <c r="O35" s="145"/>
      <c r="P35" s="145"/>
      <c r="Q35" s="145"/>
      <c r="R35" s="147">
        <f t="shared" si="4"/>
        <v>0</v>
      </c>
      <c r="S35" s="506"/>
      <c r="T35" s="492"/>
      <c r="U35" s="486"/>
      <c r="V35" s="500"/>
    </row>
    <row r="36" spans="1:22" ht="15.75" hidden="1" thickBot="1">
      <c r="A36" s="503"/>
      <c r="B36" s="486"/>
      <c r="C36" s="155" t="str">
        <f>'5- Identificación de Riesgos'!D36</f>
        <v xml:space="preserve">Los contratistas incumplan los terminos contractuales </v>
      </c>
      <c r="D36" s="152"/>
      <c r="E36" s="151"/>
      <c r="F36" s="145"/>
      <c r="G36" s="145"/>
      <c r="H36" s="145"/>
      <c r="I36" s="145"/>
      <c r="J36" s="147">
        <f t="shared" si="3"/>
        <v>0</v>
      </c>
      <c r="K36" s="506"/>
      <c r="L36" s="145">
        <f>'5- Identificación de Riesgos'!I36</f>
        <v>0</v>
      </c>
      <c r="M36" s="158"/>
      <c r="N36" s="145"/>
      <c r="O36" s="145"/>
      <c r="P36" s="145"/>
      <c r="Q36" s="145"/>
      <c r="R36" s="147">
        <f t="shared" si="4"/>
        <v>0</v>
      </c>
      <c r="S36" s="506"/>
      <c r="T36" s="492"/>
      <c r="U36" s="486"/>
      <c r="V36" s="500"/>
    </row>
    <row r="37" spans="1:22" ht="15.75" hidden="1" thickBot="1">
      <c r="A37" s="503"/>
      <c r="B37" s="486"/>
      <c r="C37" s="155" t="str">
        <f>'5- Identificación de Riesgos'!D37</f>
        <v xml:space="preserve">Demora de los contratistas en suscribir polizas </v>
      </c>
      <c r="D37" s="152"/>
      <c r="E37" s="151"/>
      <c r="F37" s="145"/>
      <c r="G37" s="145"/>
      <c r="H37" s="145"/>
      <c r="I37" s="145"/>
      <c r="J37" s="147">
        <f t="shared" si="3"/>
        <v>0</v>
      </c>
      <c r="K37" s="506"/>
      <c r="L37" s="145">
        <f>'5- Identificación de Riesgos'!I37</f>
        <v>0</v>
      </c>
      <c r="M37" s="158"/>
      <c r="N37" s="145"/>
      <c r="O37" s="145"/>
      <c r="P37" s="145"/>
      <c r="Q37" s="145"/>
      <c r="R37" s="147">
        <f t="shared" si="4"/>
        <v>0</v>
      </c>
      <c r="S37" s="506"/>
      <c r="T37" s="492"/>
      <c r="U37" s="486"/>
      <c r="V37" s="500"/>
    </row>
    <row r="38" spans="1:22" ht="15.75" hidden="1" thickBot="1">
      <c r="A38" s="503"/>
      <c r="B38" s="486"/>
      <c r="C38" s="155">
        <f>'5- Identificación de Riesgos'!D38</f>
        <v>0</v>
      </c>
      <c r="D38" s="152"/>
      <c r="E38" s="151"/>
      <c r="F38" s="145"/>
      <c r="G38" s="145"/>
      <c r="H38" s="145"/>
      <c r="I38" s="145"/>
      <c r="J38" s="147">
        <f t="shared" si="3"/>
        <v>0</v>
      </c>
      <c r="K38" s="506"/>
      <c r="L38" s="145">
        <f>'5- Identificación de Riesgos'!I38</f>
        <v>0</v>
      </c>
      <c r="M38" s="158"/>
      <c r="N38" s="145"/>
      <c r="O38" s="145"/>
      <c r="P38" s="145"/>
      <c r="Q38" s="145"/>
      <c r="R38" s="147">
        <f t="shared" si="4"/>
        <v>0</v>
      </c>
      <c r="S38" s="506"/>
      <c r="T38" s="492"/>
      <c r="U38" s="486"/>
      <c r="V38" s="500"/>
    </row>
    <row r="39" spans="1:22" ht="15.75" hidden="1" thickBot="1">
      <c r="A39" s="504"/>
      <c r="B39" s="487"/>
      <c r="C39" s="155">
        <f>'5- Identificación de Riesgos'!D39</f>
        <v>0</v>
      </c>
      <c r="D39" s="153"/>
      <c r="E39" s="157"/>
      <c r="F39" s="146"/>
      <c r="G39" s="146"/>
      <c r="H39" s="146"/>
      <c r="I39" s="146"/>
      <c r="J39" s="148">
        <f t="shared" si="3"/>
        <v>0</v>
      </c>
      <c r="K39" s="507"/>
      <c r="L39" s="146">
        <f>'5- Identificación de Riesgos'!I39</f>
        <v>0</v>
      </c>
      <c r="M39" s="159"/>
      <c r="N39" s="146"/>
      <c r="O39" s="146"/>
      <c r="P39" s="146"/>
      <c r="Q39" s="146"/>
      <c r="R39" s="148">
        <f t="shared" si="4"/>
        <v>0</v>
      </c>
      <c r="S39" s="507"/>
      <c r="T39" s="493"/>
      <c r="U39" s="487"/>
      <c r="V39" s="501"/>
    </row>
    <row r="40" spans="1:22" ht="117" customHeight="1" thickBot="1">
      <c r="A40" s="502">
        <f>'5- Identificación de Riesgos'!A40</f>
        <v>3</v>
      </c>
      <c r="B40" s="485" t="str">
        <f>'5- Identificación de Riesgos'!B40</f>
        <v>Pérdida de competencia para liquidar los contratos en términos  legales o contractuales</v>
      </c>
      <c r="C40" s="155" t="str">
        <f>'5- Identificación de Riesgos'!D40</f>
        <v>Falta de control de los vencimientos por parte de los supervisores</v>
      </c>
      <c r="D40" s="154"/>
      <c r="E40" s="296" t="s">
        <v>388</v>
      </c>
      <c r="F40" s="144" t="s">
        <v>383</v>
      </c>
      <c r="G40" s="144" t="s">
        <v>383</v>
      </c>
      <c r="H40" s="144" t="s">
        <v>383</v>
      </c>
      <c r="I40" s="144" t="s">
        <v>383</v>
      </c>
      <c r="J40" s="149">
        <f t="shared" si="3"/>
        <v>1</v>
      </c>
      <c r="K40" s="505">
        <f>AVERAGE(J40:J49)</f>
        <v>0.1</v>
      </c>
      <c r="L40" s="144" t="str">
        <f>'5- Identificación de Riesgos'!I40</f>
        <v>Afectación de reputacion,imagén,  credibilidad, satisfacción de usuarios y PI</v>
      </c>
      <c r="M40" s="160"/>
      <c r="N40" s="144"/>
      <c r="O40" s="144"/>
      <c r="P40" s="144"/>
      <c r="Q40" s="144"/>
      <c r="R40" s="149">
        <f t="shared" si="4"/>
        <v>0</v>
      </c>
      <c r="S40" s="505">
        <f t="shared" ref="S40" si="6">AVERAGE(R40:R49)</f>
        <v>0</v>
      </c>
      <c r="T40" s="491"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Media - 3</v>
      </c>
      <c r="U40" s="48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499" t="str">
        <f>CONCATENATE(VLOOKUP((LEFT(T40,LEN(T40)-4)&amp;LEFT(U40,LEN(U40)-4)),'9- Matriz de Calor '!$D$18:$E$42,2,0)," - ",RIGHT(T40,1)*RIGHT(U40,1))</f>
        <v>Moderado - 9</v>
      </c>
    </row>
    <row r="41" spans="1:22" ht="30.75" thickBot="1">
      <c r="A41" s="503"/>
      <c r="B41" s="486"/>
      <c r="C41" s="155" t="str">
        <f>'5- Identificación de Riesgos'!D41</f>
        <v>Desconocimiento de las implicaciones legales por parte de los supervisores</v>
      </c>
      <c r="D41" s="152"/>
      <c r="E41" s="151"/>
      <c r="F41" s="145"/>
      <c r="G41" s="145"/>
      <c r="H41" s="145"/>
      <c r="I41" s="145"/>
      <c r="J41" s="147">
        <f t="shared" si="3"/>
        <v>0</v>
      </c>
      <c r="K41" s="506"/>
      <c r="L41" s="145" t="str">
        <f>'5- Identificación de Riesgos'!I41</f>
        <v>Incumplimiento de las metas establecidas</v>
      </c>
      <c r="M41" s="158"/>
      <c r="N41" s="145"/>
      <c r="O41" s="145"/>
      <c r="P41" s="145"/>
      <c r="Q41" s="145"/>
      <c r="R41" s="147">
        <f t="shared" si="4"/>
        <v>0</v>
      </c>
      <c r="S41" s="506"/>
      <c r="T41" s="492"/>
      <c r="U41" s="486"/>
      <c r="V41" s="500"/>
    </row>
    <row r="42" spans="1:22" ht="15.75" thickBot="1">
      <c r="A42" s="503"/>
      <c r="B42" s="486"/>
      <c r="C42" s="155" t="str">
        <f>'5- Identificación de Riesgos'!D42</f>
        <v xml:space="preserve">Procesos de liquidación desarrolados tardiamente </v>
      </c>
      <c r="D42" s="152"/>
      <c r="E42" s="151"/>
      <c r="F42" s="145"/>
      <c r="G42" s="145"/>
      <c r="H42" s="145"/>
      <c r="I42" s="145"/>
      <c r="J42" s="147">
        <f t="shared" si="3"/>
        <v>0</v>
      </c>
      <c r="K42" s="506"/>
      <c r="L42" s="145">
        <f>'5- Identificación de Riesgos'!I42</f>
        <v>0</v>
      </c>
      <c r="M42" s="158"/>
      <c r="N42" s="145"/>
      <c r="O42" s="145"/>
      <c r="P42" s="145"/>
      <c r="Q42" s="145"/>
      <c r="R42" s="147">
        <f t="shared" si="4"/>
        <v>0</v>
      </c>
      <c r="S42" s="506"/>
      <c r="T42" s="492"/>
      <c r="U42" s="486"/>
      <c r="V42" s="500"/>
    </row>
    <row r="43" spans="1:22" ht="15.75" thickBot="1">
      <c r="A43" s="503"/>
      <c r="B43" s="486"/>
      <c r="C43" s="155">
        <f>'5- Identificación de Riesgos'!D43</f>
        <v>0</v>
      </c>
      <c r="D43" s="152"/>
      <c r="E43" s="151"/>
      <c r="F43" s="145"/>
      <c r="G43" s="145"/>
      <c r="H43" s="145"/>
      <c r="I43" s="145"/>
      <c r="J43" s="147">
        <f t="shared" si="3"/>
        <v>0</v>
      </c>
      <c r="K43" s="506"/>
      <c r="L43" s="145">
        <f>'5- Identificación de Riesgos'!I43</f>
        <v>0</v>
      </c>
      <c r="M43" s="158"/>
      <c r="N43" s="145"/>
      <c r="O43" s="145"/>
      <c r="P43" s="145"/>
      <c r="Q43" s="145"/>
      <c r="R43" s="147">
        <f t="shared" si="4"/>
        <v>0</v>
      </c>
      <c r="S43" s="506"/>
      <c r="T43" s="492"/>
      <c r="U43" s="486"/>
      <c r="V43" s="500"/>
    </row>
    <row r="44" spans="1:22" ht="15.75" thickBot="1">
      <c r="A44" s="503"/>
      <c r="B44" s="486"/>
      <c r="C44" s="155">
        <f>'5- Identificación de Riesgos'!D44</f>
        <v>0</v>
      </c>
      <c r="D44" s="152"/>
      <c r="E44" s="152"/>
      <c r="F44" s="145"/>
      <c r="G44" s="145"/>
      <c r="H44" s="145"/>
      <c r="I44" s="145"/>
      <c r="J44" s="147">
        <f t="shared" si="3"/>
        <v>0</v>
      </c>
      <c r="K44" s="506"/>
      <c r="L44" s="145">
        <f>'5- Identificación de Riesgos'!I44</f>
        <v>0</v>
      </c>
      <c r="M44" s="158"/>
      <c r="N44" s="145"/>
      <c r="O44" s="145"/>
      <c r="P44" s="145"/>
      <c r="Q44" s="145"/>
      <c r="R44" s="147">
        <f t="shared" si="4"/>
        <v>0</v>
      </c>
      <c r="S44" s="506"/>
      <c r="T44" s="492"/>
      <c r="U44" s="486"/>
      <c r="V44" s="500"/>
    </row>
    <row r="45" spans="1:22" ht="15.75" thickBot="1">
      <c r="A45" s="503"/>
      <c r="B45" s="486"/>
      <c r="C45" s="155">
        <f>'5- Identificación de Riesgos'!D45</f>
        <v>0</v>
      </c>
      <c r="D45" s="152"/>
      <c r="E45" s="151"/>
      <c r="F45" s="145"/>
      <c r="G45" s="145"/>
      <c r="H45" s="145"/>
      <c r="I45" s="145"/>
      <c r="J45" s="147">
        <f t="shared" si="3"/>
        <v>0</v>
      </c>
      <c r="K45" s="506"/>
      <c r="L45" s="145">
        <f>'5- Identificación de Riesgos'!I45</f>
        <v>0</v>
      </c>
      <c r="M45" s="158"/>
      <c r="N45" s="145"/>
      <c r="O45" s="145"/>
      <c r="P45" s="145"/>
      <c r="Q45" s="145"/>
      <c r="R45" s="147">
        <f t="shared" si="4"/>
        <v>0</v>
      </c>
      <c r="S45" s="506"/>
      <c r="T45" s="492"/>
      <c r="U45" s="486"/>
      <c r="V45" s="500"/>
    </row>
    <row r="46" spans="1:22" ht="15.75" thickBot="1">
      <c r="A46" s="503"/>
      <c r="B46" s="486"/>
      <c r="C46" s="155">
        <f>'5- Identificación de Riesgos'!D46</f>
        <v>0</v>
      </c>
      <c r="D46" s="152"/>
      <c r="E46" s="151"/>
      <c r="F46" s="145"/>
      <c r="G46" s="145"/>
      <c r="H46" s="145"/>
      <c r="I46" s="145"/>
      <c r="J46" s="147">
        <f t="shared" si="3"/>
        <v>0</v>
      </c>
      <c r="K46" s="506"/>
      <c r="L46" s="145">
        <f>'5- Identificación de Riesgos'!I46</f>
        <v>0</v>
      </c>
      <c r="M46" s="158"/>
      <c r="N46" s="145"/>
      <c r="O46" s="145"/>
      <c r="P46" s="145"/>
      <c r="Q46" s="145"/>
      <c r="R46" s="147">
        <f t="shared" si="4"/>
        <v>0</v>
      </c>
      <c r="S46" s="506"/>
      <c r="T46" s="492"/>
      <c r="U46" s="486"/>
      <c r="V46" s="500"/>
    </row>
    <row r="47" spans="1:22" ht="15.75" thickBot="1">
      <c r="A47" s="503"/>
      <c r="B47" s="486"/>
      <c r="C47" s="155">
        <f>'5- Identificación de Riesgos'!D47</f>
        <v>0</v>
      </c>
      <c r="D47" s="152"/>
      <c r="E47" s="151"/>
      <c r="F47" s="145"/>
      <c r="G47" s="145"/>
      <c r="H47" s="145"/>
      <c r="I47" s="145"/>
      <c r="J47" s="147">
        <f t="shared" si="3"/>
        <v>0</v>
      </c>
      <c r="K47" s="506"/>
      <c r="L47" s="145">
        <f>'5- Identificación de Riesgos'!I47</f>
        <v>0</v>
      </c>
      <c r="M47" s="158"/>
      <c r="N47" s="145"/>
      <c r="O47" s="145"/>
      <c r="P47" s="145"/>
      <c r="Q47" s="145"/>
      <c r="R47" s="147">
        <f t="shared" si="4"/>
        <v>0</v>
      </c>
      <c r="S47" s="506"/>
      <c r="T47" s="492"/>
      <c r="U47" s="486"/>
      <c r="V47" s="500"/>
    </row>
    <row r="48" spans="1:22" ht="15.75" thickBot="1">
      <c r="A48" s="503"/>
      <c r="B48" s="486"/>
      <c r="C48" s="155">
        <f>'5- Identificación de Riesgos'!D48</f>
        <v>0</v>
      </c>
      <c r="D48" s="152"/>
      <c r="E48" s="151"/>
      <c r="F48" s="145"/>
      <c r="G48" s="145"/>
      <c r="H48" s="145"/>
      <c r="I48" s="145"/>
      <c r="J48" s="147">
        <f t="shared" si="3"/>
        <v>0</v>
      </c>
      <c r="K48" s="506"/>
      <c r="L48" s="145">
        <f>'5- Identificación de Riesgos'!I48</f>
        <v>0</v>
      </c>
      <c r="M48" s="158"/>
      <c r="N48" s="145"/>
      <c r="O48" s="145"/>
      <c r="P48" s="145"/>
      <c r="Q48" s="145"/>
      <c r="R48" s="147">
        <f t="shared" si="4"/>
        <v>0</v>
      </c>
      <c r="S48" s="506"/>
      <c r="T48" s="492"/>
      <c r="U48" s="486"/>
      <c r="V48" s="500"/>
    </row>
    <row r="49" spans="1:22" ht="15.75" thickBot="1">
      <c r="A49" s="504"/>
      <c r="B49" s="487"/>
      <c r="C49" s="155">
        <f>'5- Identificación de Riesgos'!D49</f>
        <v>0</v>
      </c>
      <c r="D49" s="153"/>
      <c r="E49" s="157"/>
      <c r="F49" s="146"/>
      <c r="G49" s="146"/>
      <c r="H49" s="146"/>
      <c r="I49" s="146"/>
      <c r="J49" s="148">
        <f t="shared" si="3"/>
        <v>0</v>
      </c>
      <c r="K49" s="507"/>
      <c r="L49" s="146">
        <f>'5- Identificación de Riesgos'!I49</f>
        <v>0</v>
      </c>
      <c r="M49" s="159"/>
      <c r="N49" s="146"/>
      <c r="O49" s="146"/>
      <c r="P49" s="146"/>
      <c r="Q49" s="146"/>
      <c r="R49" s="148">
        <f t="shared" si="4"/>
        <v>0</v>
      </c>
      <c r="S49" s="507"/>
      <c r="T49" s="493"/>
      <c r="U49" s="487"/>
      <c r="V49" s="501"/>
    </row>
    <row r="50" spans="1:22" ht="81.75" customHeight="1" thickBot="1">
      <c r="A50" s="502">
        <f>'5- Identificación de Riesgos'!A50</f>
        <v>4</v>
      </c>
      <c r="B50" s="485" t="str">
        <f>'5- Identificación de Riesgos'!B50</f>
        <v>Ofrecer, prometer y entregar, aceptar o solicitar dádivas o beneficios a nombre propio o de terceros para direccionar   la contratación a un  proveedor o a   bienes o servicios específicos</v>
      </c>
      <c r="C50" s="155" t="str">
        <f>'5- Identificación de Riesgos'!D50</f>
        <v xml:space="preserve">Insuficientes programas de capacitación para la toma de conciencia debido al desconocimiento de la ley antisoborno (ISO 37001:2016), Plan Anticorrupción y  de los  valores y principios propios de la entidad.
</v>
      </c>
      <c r="D50" s="154"/>
      <c r="E50" s="172" t="s">
        <v>389</v>
      </c>
      <c r="F50" s="144" t="s">
        <v>383</v>
      </c>
      <c r="G50" s="144" t="s">
        <v>383</v>
      </c>
      <c r="H50" s="144" t="s">
        <v>383</v>
      </c>
      <c r="I50" s="144" t="s">
        <v>383</v>
      </c>
      <c r="J50" s="149">
        <f t="shared" si="3"/>
        <v>1</v>
      </c>
      <c r="K50" s="505">
        <f>AVERAGE(J50:J52)</f>
        <v>1</v>
      </c>
      <c r="L50" s="144" t="str">
        <f>'5- Identificación de Riesgos'!I60</f>
        <v>Afectación de reputacion,imagén,  credibilidad, satisfacción de usuarios y PI</v>
      </c>
      <c r="M50" s="160" t="s">
        <v>390</v>
      </c>
      <c r="N50" s="144" t="s">
        <v>391</v>
      </c>
      <c r="O50" s="144" t="s">
        <v>391</v>
      </c>
      <c r="P50" s="144" t="s">
        <v>383</v>
      </c>
      <c r="Q50" s="144" t="s">
        <v>383</v>
      </c>
      <c r="R50" s="149">
        <f t="shared" si="4"/>
        <v>0.35</v>
      </c>
      <c r="S50" s="505">
        <f>AVERAGE(R50:R51)</f>
        <v>0.67500000000000004</v>
      </c>
      <c r="T50" s="491"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8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99" t="str">
        <f>CONCATENATE(VLOOKUP((LEFT(T50,LEN(T50)-4)&amp;LEFT(U50,LEN(U50)-4)),'9- Matriz de Calor '!$D$18:$E$42,2,0)," - ",RIGHT(T50,1)*RIGHT(U50,1))</f>
        <v>Alto  - 4</v>
      </c>
    </row>
    <row r="51" spans="1:22" ht="60.75" customHeight="1" thickBot="1">
      <c r="A51" s="503"/>
      <c r="B51" s="486"/>
      <c r="C51" s="155" t="str">
        <f>'5- Identificación de Riesgos'!D51</f>
        <v xml:space="preserve">Desconocimiento y no aplicación del Código de Ética y Buen Gobierno.    
</v>
      </c>
      <c r="D51" s="152"/>
      <c r="E51" s="174" t="s">
        <v>392</v>
      </c>
      <c r="F51" s="145" t="s">
        <v>383</v>
      </c>
      <c r="G51" s="145" t="s">
        <v>383</v>
      </c>
      <c r="H51" s="145" t="s">
        <v>383</v>
      </c>
      <c r="I51" s="145" t="s">
        <v>383</v>
      </c>
      <c r="J51" s="147">
        <f t="shared" si="3"/>
        <v>1</v>
      </c>
      <c r="K51" s="506"/>
      <c r="L51" s="145" t="str">
        <f>'5- Identificación de Riesgos'!I61</f>
        <v>Afectación Económica</v>
      </c>
      <c r="M51" s="158" t="s">
        <v>393</v>
      </c>
      <c r="N51" s="145" t="s">
        <v>383</v>
      </c>
      <c r="O51" s="145" t="s">
        <v>383</v>
      </c>
      <c r="P51" s="145" t="s">
        <v>383</v>
      </c>
      <c r="Q51" s="145" t="s">
        <v>383</v>
      </c>
      <c r="R51" s="147">
        <f t="shared" si="4"/>
        <v>1</v>
      </c>
      <c r="S51" s="506"/>
      <c r="T51" s="492"/>
      <c r="U51" s="486"/>
      <c r="V51" s="500"/>
    </row>
    <row r="52" spans="1:22" ht="123" customHeight="1" thickBot="1">
      <c r="A52" s="503"/>
      <c r="B52" s="486"/>
      <c r="C52" s="155" t="str">
        <f>'5- Identificación de Riesgos'!D52</f>
        <v xml:space="preserve">Carencia de compromiso  y transparencia de los servidores judiciales
</v>
      </c>
      <c r="D52" s="152"/>
      <c r="E52" s="223" t="s">
        <v>394</v>
      </c>
      <c r="F52" s="145" t="s">
        <v>383</v>
      </c>
      <c r="G52" s="145" t="s">
        <v>383</v>
      </c>
      <c r="H52" s="145" t="s">
        <v>383</v>
      </c>
      <c r="I52" s="145" t="s">
        <v>383</v>
      </c>
      <c r="J52" s="147">
        <f t="shared" si="3"/>
        <v>1</v>
      </c>
      <c r="K52" s="506"/>
      <c r="L52" s="145">
        <f>'5- Identificación de Riesgos'!I62</f>
        <v>0</v>
      </c>
      <c r="M52" s="158"/>
      <c r="N52" s="145"/>
      <c r="O52" s="145"/>
      <c r="P52" s="145"/>
      <c r="Q52" s="145"/>
      <c r="R52" s="147"/>
      <c r="S52" s="506"/>
      <c r="T52" s="492"/>
      <c r="U52" s="486"/>
      <c r="V52" s="500"/>
    </row>
    <row r="53" spans="1:22" ht="30.75" thickBot="1">
      <c r="A53" s="503"/>
      <c r="B53" s="486"/>
      <c r="C53" s="155" t="str">
        <f>'5- Identificación de Riesgos'!D53</f>
        <v>Deficiencia de  controles en el trámite  de los documentos</v>
      </c>
      <c r="D53" s="152"/>
      <c r="E53" s="151"/>
      <c r="F53" s="145"/>
      <c r="G53" s="145"/>
      <c r="H53" s="145"/>
      <c r="I53" s="145"/>
      <c r="J53" s="147">
        <f t="shared" si="3"/>
        <v>0</v>
      </c>
      <c r="K53" s="506"/>
      <c r="L53" s="145">
        <f>'5- Identificación de Riesgos'!I63</f>
        <v>0</v>
      </c>
      <c r="M53" s="158"/>
      <c r="N53" s="145"/>
      <c r="O53" s="145"/>
      <c r="P53" s="145"/>
      <c r="Q53" s="145"/>
      <c r="R53" s="147"/>
      <c r="S53" s="506"/>
      <c r="T53" s="492"/>
      <c r="U53" s="486"/>
      <c r="V53" s="500"/>
    </row>
    <row r="54" spans="1:22" ht="30.75" thickBot="1">
      <c r="A54" s="503"/>
      <c r="B54" s="486"/>
      <c r="C54" s="155" t="str">
        <f>'5- Identificación de Riesgos'!D54</f>
        <v xml:space="preserve">Aplicación no adecuada  de los procedimientos de control </v>
      </c>
      <c r="D54" s="152"/>
      <c r="E54" s="152"/>
      <c r="F54" s="145"/>
      <c r="G54" s="145"/>
      <c r="H54" s="145"/>
      <c r="I54" s="145"/>
      <c r="J54" s="147">
        <f t="shared" si="3"/>
        <v>0</v>
      </c>
      <c r="K54" s="506"/>
      <c r="L54" s="145">
        <f>'5- Identificación de Riesgos'!I64</f>
        <v>0</v>
      </c>
      <c r="M54" s="158"/>
      <c r="N54" s="145"/>
      <c r="O54" s="145"/>
      <c r="P54" s="145"/>
      <c r="Q54" s="145"/>
      <c r="R54" s="147"/>
      <c r="S54" s="506"/>
      <c r="T54" s="492"/>
      <c r="U54" s="486"/>
      <c r="V54" s="500"/>
    </row>
    <row r="55" spans="1:22" ht="30.75" customHeight="1" thickBot="1">
      <c r="A55" s="503"/>
      <c r="B55" s="486"/>
      <c r="C55" s="155">
        <f>'5- Identificación de Riesgos'!D55</f>
        <v>0</v>
      </c>
      <c r="D55" s="152"/>
      <c r="E55" s="151"/>
      <c r="F55" s="145"/>
      <c r="G55" s="145"/>
      <c r="H55" s="145"/>
      <c r="I55" s="145"/>
      <c r="J55" s="147">
        <f t="shared" si="3"/>
        <v>0</v>
      </c>
      <c r="K55" s="506"/>
      <c r="L55" s="145">
        <f>'5- Identificación de Riesgos'!I65</f>
        <v>0</v>
      </c>
      <c r="M55" s="158"/>
      <c r="N55" s="145"/>
      <c r="O55" s="145"/>
      <c r="P55" s="145"/>
      <c r="Q55" s="145"/>
      <c r="R55" s="147"/>
      <c r="S55" s="506"/>
      <c r="T55" s="492"/>
      <c r="U55" s="486"/>
      <c r="V55" s="500"/>
    </row>
    <row r="56" spans="1:22" ht="30.75" customHeight="1" thickBot="1">
      <c r="A56" s="503"/>
      <c r="B56" s="486"/>
      <c r="C56" s="155">
        <f>'5- Identificación de Riesgos'!D56</f>
        <v>0</v>
      </c>
      <c r="D56" s="152"/>
      <c r="E56" s="151"/>
      <c r="F56" s="145"/>
      <c r="G56" s="145"/>
      <c r="H56" s="145"/>
      <c r="I56" s="145"/>
      <c r="J56" s="147">
        <f t="shared" si="3"/>
        <v>0</v>
      </c>
      <c r="K56" s="506"/>
      <c r="L56" s="145">
        <f>'5- Identificación de Riesgos'!I66</f>
        <v>0</v>
      </c>
      <c r="M56" s="158"/>
      <c r="N56" s="145"/>
      <c r="O56" s="145"/>
      <c r="P56" s="145"/>
      <c r="Q56" s="145"/>
      <c r="R56" s="147"/>
      <c r="S56" s="506"/>
      <c r="T56" s="492"/>
      <c r="U56" s="486"/>
      <c r="V56" s="500"/>
    </row>
    <row r="57" spans="1:22" ht="30.75" customHeight="1" thickBot="1">
      <c r="A57" s="503"/>
      <c r="B57" s="486"/>
      <c r="C57" s="155">
        <f>'5- Identificación de Riesgos'!D57</f>
        <v>0</v>
      </c>
      <c r="D57" s="152"/>
      <c r="E57" s="151"/>
      <c r="F57" s="145"/>
      <c r="G57" s="145"/>
      <c r="H57" s="145"/>
      <c r="I57" s="145"/>
      <c r="J57" s="147">
        <f t="shared" si="3"/>
        <v>0</v>
      </c>
      <c r="K57" s="506"/>
      <c r="L57" s="145">
        <f>'5- Identificación de Riesgos'!I67</f>
        <v>0</v>
      </c>
      <c r="M57" s="158"/>
      <c r="N57" s="145"/>
      <c r="O57" s="145"/>
      <c r="P57" s="145"/>
      <c r="Q57" s="145"/>
      <c r="R57" s="147"/>
      <c r="S57" s="506"/>
      <c r="T57" s="492"/>
      <c r="U57" s="486"/>
      <c r="V57" s="500"/>
    </row>
    <row r="58" spans="1:22" ht="30.75" customHeight="1" thickBot="1">
      <c r="A58" s="503"/>
      <c r="B58" s="486"/>
      <c r="C58" s="155">
        <f>'5- Identificación de Riesgos'!D58</f>
        <v>0</v>
      </c>
      <c r="D58" s="152"/>
      <c r="E58" s="151"/>
      <c r="F58" s="145"/>
      <c r="G58" s="145"/>
      <c r="H58" s="145"/>
      <c r="I58" s="145"/>
      <c r="J58" s="147">
        <f t="shared" si="3"/>
        <v>0</v>
      </c>
      <c r="K58" s="506"/>
      <c r="L58" s="145">
        <f>'5- Identificación de Riesgos'!I68</f>
        <v>0</v>
      </c>
      <c r="M58" s="158"/>
      <c r="N58" s="145"/>
      <c r="O58" s="145"/>
      <c r="P58" s="145"/>
      <c r="Q58" s="145"/>
      <c r="R58" s="147"/>
      <c r="S58" s="506"/>
      <c r="T58" s="492"/>
      <c r="U58" s="486"/>
      <c r="V58" s="500"/>
    </row>
    <row r="59" spans="1:22" ht="30.75" customHeight="1" thickBot="1">
      <c r="A59" s="504"/>
      <c r="B59" s="487"/>
      <c r="C59" s="155">
        <f>'5- Identificación de Riesgos'!D59</f>
        <v>0</v>
      </c>
      <c r="D59" s="153"/>
      <c r="E59" s="157"/>
      <c r="F59" s="146"/>
      <c r="G59" s="146"/>
      <c r="H59" s="146"/>
      <c r="I59" s="146"/>
      <c r="J59" s="148">
        <f t="shared" si="3"/>
        <v>0</v>
      </c>
      <c r="K59" s="507"/>
      <c r="L59" s="146">
        <f>'5- Identificación de Riesgos'!I69</f>
        <v>0</v>
      </c>
      <c r="M59" s="159"/>
      <c r="N59" s="146"/>
      <c r="O59" s="146"/>
      <c r="P59" s="146"/>
      <c r="Q59" s="146"/>
      <c r="R59" s="148"/>
      <c r="S59" s="507"/>
      <c r="T59" s="493"/>
      <c r="U59" s="487"/>
      <c r="V59" s="501"/>
    </row>
    <row r="60" spans="1:22" ht="60" customHeight="1" thickBot="1">
      <c r="A60" s="502">
        <f>'5- Identificación de Riesgos'!A60</f>
        <v>5</v>
      </c>
      <c r="B60" s="485" t="str">
        <f>'5- Identificación de Riesgos'!B60</f>
        <v>Ofrecer, prometer y entregar, aceptar o solicitar adiciones de contratos incurriendo en sobrecostos, durante la ejecución contractual, de forma indebida para obtener beneficio propio y/o de terceros</v>
      </c>
      <c r="C60" s="155" t="str">
        <f>'5- Identificación de Riesgos'!D60</f>
        <v>Falta de ética de los servidores públicos (Supervisor)</v>
      </c>
      <c r="D60" s="221"/>
      <c r="E60" s="223" t="s">
        <v>395</v>
      </c>
      <c r="F60" s="144" t="s">
        <v>383</v>
      </c>
      <c r="G60" s="144" t="s">
        <v>383</v>
      </c>
      <c r="H60" s="144" t="s">
        <v>383</v>
      </c>
      <c r="I60" s="144" t="s">
        <v>383</v>
      </c>
      <c r="J60" s="149">
        <f t="shared" ref="J60:J79" si="7">COUNTIF(F60:I60,"SI")/4</f>
        <v>1</v>
      </c>
      <c r="K60" s="505">
        <f>AVERAGE(J60:J62)</f>
        <v>1</v>
      </c>
      <c r="L60" s="144" t="str">
        <f>'5- Identificación de Riesgos'!I70</f>
        <v>Afectación de reputacion,imagén,  credibilidad, satisfacción de usuarios y PI</v>
      </c>
      <c r="M60" s="160" t="s">
        <v>390</v>
      </c>
      <c r="N60" s="144" t="s">
        <v>391</v>
      </c>
      <c r="O60" s="144" t="s">
        <v>391</v>
      </c>
      <c r="P60" s="144" t="s">
        <v>383</v>
      </c>
      <c r="Q60" s="144" t="s">
        <v>383</v>
      </c>
      <c r="R60" s="149">
        <f t="shared" ref="R60:R71" si="8">SUM(COUNTIF(N60,"SI")*25%,COUNTIF(O60,"SI")*40%,COUNTIF(P60,"SI")*25%,COUNTIF(Q60,"SI")*10%)</f>
        <v>0.35</v>
      </c>
      <c r="S60" s="505">
        <v>1</v>
      </c>
      <c r="T60" s="49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85"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99" t="str">
        <f>CONCATENATE(VLOOKUP((LEFT(T60,LEN(T60)-4)&amp;LEFT(U60,LEN(U60)-4)),'9- Matriz de Calor '!$D$18:$E$42,2,0)," - ",RIGHT(T60,1)*RIGHT(U60,1))</f>
        <v>Bajo - 2</v>
      </c>
    </row>
    <row r="61" spans="1:22" ht="15.75" thickBot="1">
      <c r="A61" s="503"/>
      <c r="B61" s="486"/>
      <c r="C61" s="155" t="str">
        <f>'5- Identificación de Riesgos'!D61</f>
        <v>Falta de ética de terceros interesados (Contratista)</v>
      </c>
      <c r="D61" s="221"/>
      <c r="E61" s="222" t="s">
        <v>396</v>
      </c>
      <c r="F61" s="216" t="s">
        <v>383</v>
      </c>
      <c r="G61" s="216" t="s">
        <v>383</v>
      </c>
      <c r="H61" s="216" t="s">
        <v>383</v>
      </c>
      <c r="I61" s="216" t="s">
        <v>383</v>
      </c>
      <c r="J61" s="147">
        <f t="shared" si="7"/>
        <v>1</v>
      </c>
      <c r="K61" s="506"/>
      <c r="L61" s="145" t="str">
        <f>'5- Identificación de Riesgos'!I71</f>
        <v>Afectación Económica</v>
      </c>
      <c r="M61" s="158"/>
      <c r="N61" s="145" t="s">
        <v>383</v>
      </c>
      <c r="O61" s="145" t="s">
        <v>383</v>
      </c>
      <c r="P61" s="145" t="s">
        <v>383</v>
      </c>
      <c r="Q61" s="145" t="s">
        <v>383</v>
      </c>
      <c r="R61" s="147">
        <f t="shared" si="8"/>
        <v>1</v>
      </c>
      <c r="S61" s="506"/>
      <c r="T61" s="492"/>
      <c r="U61" s="486"/>
      <c r="V61" s="500"/>
    </row>
    <row r="62" spans="1:22" ht="179.25" thickBot="1">
      <c r="A62" s="503"/>
      <c r="B62" s="486"/>
      <c r="C62" s="155" t="str">
        <f>'5- Identificación de Riesgos'!D62</f>
        <v>Debilidades en los controles de los procedimientos de gestión contractual</v>
      </c>
      <c r="D62" s="221"/>
      <c r="E62" s="223" t="s">
        <v>397</v>
      </c>
      <c r="F62" s="145" t="s">
        <v>383</v>
      </c>
      <c r="G62" s="145" t="s">
        <v>383</v>
      </c>
      <c r="H62" s="145" t="s">
        <v>383</v>
      </c>
      <c r="I62" s="145" t="s">
        <v>383</v>
      </c>
      <c r="J62" s="147">
        <f t="shared" si="7"/>
        <v>1</v>
      </c>
      <c r="K62" s="506"/>
      <c r="L62" s="145">
        <f>'5- Identificación de Riesgos'!I72</f>
        <v>0</v>
      </c>
      <c r="M62" s="158"/>
      <c r="N62" s="145"/>
      <c r="O62" s="145"/>
      <c r="P62" s="145"/>
      <c r="Q62" s="145"/>
      <c r="R62" s="147"/>
      <c r="S62" s="506"/>
      <c r="T62" s="492"/>
      <c r="U62" s="486"/>
      <c r="V62" s="500"/>
    </row>
    <row r="63" spans="1:22" ht="30.75" customHeight="1" thickBot="1">
      <c r="A63" s="503"/>
      <c r="B63" s="486"/>
      <c r="C63" s="155">
        <f>'5- Identificación de Riesgos'!D63</f>
        <v>0</v>
      </c>
      <c r="D63" s="221"/>
      <c r="E63" s="151"/>
      <c r="F63" s="145"/>
      <c r="G63" s="145"/>
      <c r="H63" s="145"/>
      <c r="I63" s="145"/>
      <c r="J63" s="147">
        <f t="shared" si="7"/>
        <v>0</v>
      </c>
      <c r="K63" s="506"/>
      <c r="L63" s="145">
        <f>'5- Identificación de Riesgos'!I73</f>
        <v>0</v>
      </c>
      <c r="M63" s="158"/>
      <c r="N63" s="145"/>
      <c r="O63" s="145"/>
      <c r="P63" s="145"/>
      <c r="Q63" s="145"/>
      <c r="R63" s="147"/>
      <c r="S63" s="506"/>
      <c r="T63" s="492"/>
      <c r="U63" s="486"/>
      <c r="V63" s="500"/>
    </row>
    <row r="64" spans="1:22" ht="30.75" customHeight="1" thickBot="1">
      <c r="A64" s="503"/>
      <c r="B64" s="486"/>
      <c r="C64" s="155">
        <f>'5- Identificación de Riesgos'!D64</f>
        <v>0</v>
      </c>
      <c r="D64" s="221"/>
      <c r="E64" s="152"/>
      <c r="F64" s="145"/>
      <c r="G64" s="145"/>
      <c r="H64" s="145"/>
      <c r="I64" s="145"/>
      <c r="J64" s="147">
        <f t="shared" si="7"/>
        <v>0</v>
      </c>
      <c r="K64" s="506"/>
      <c r="L64" s="145">
        <f>'5- Identificación de Riesgos'!I74</f>
        <v>0</v>
      </c>
      <c r="M64" s="158"/>
      <c r="N64" s="145"/>
      <c r="O64" s="145"/>
      <c r="P64" s="145"/>
      <c r="Q64" s="145"/>
      <c r="R64" s="147"/>
      <c r="S64" s="506"/>
      <c r="T64" s="492"/>
      <c r="U64" s="486"/>
      <c r="V64" s="500"/>
    </row>
    <row r="65" spans="1:22" ht="30.75" customHeight="1" thickBot="1">
      <c r="A65" s="503"/>
      <c r="B65" s="486"/>
      <c r="C65" s="155">
        <f>'5- Identificación de Riesgos'!D65</f>
        <v>0</v>
      </c>
      <c r="D65" s="221"/>
      <c r="E65" s="151"/>
      <c r="F65" s="145"/>
      <c r="G65" s="145"/>
      <c r="H65" s="145"/>
      <c r="I65" s="145"/>
      <c r="J65" s="147">
        <f t="shared" si="7"/>
        <v>0</v>
      </c>
      <c r="K65" s="506"/>
      <c r="L65" s="145">
        <f>'5- Identificación de Riesgos'!I75</f>
        <v>0</v>
      </c>
      <c r="M65" s="158"/>
      <c r="N65" s="145"/>
      <c r="O65" s="145"/>
      <c r="P65" s="145"/>
      <c r="Q65" s="145"/>
      <c r="R65" s="147"/>
      <c r="S65" s="506"/>
      <c r="T65" s="492"/>
      <c r="U65" s="486"/>
      <c r="V65" s="500"/>
    </row>
    <row r="66" spans="1:22" ht="30.75" customHeight="1" thickBot="1">
      <c r="A66" s="503"/>
      <c r="B66" s="486"/>
      <c r="C66" s="155">
        <f>'5- Identificación de Riesgos'!D66</f>
        <v>0</v>
      </c>
      <c r="D66" s="221"/>
      <c r="E66" s="151"/>
      <c r="F66" s="145"/>
      <c r="G66" s="145"/>
      <c r="H66" s="145"/>
      <c r="I66" s="145"/>
      <c r="J66" s="147">
        <f t="shared" si="7"/>
        <v>0</v>
      </c>
      <c r="K66" s="506"/>
      <c r="L66" s="145">
        <f>'5- Identificación de Riesgos'!I76</f>
        <v>0</v>
      </c>
      <c r="M66" s="158"/>
      <c r="N66" s="145"/>
      <c r="O66" s="145"/>
      <c r="P66" s="145"/>
      <c r="Q66" s="145"/>
      <c r="R66" s="147"/>
      <c r="S66" s="506"/>
      <c r="T66" s="492"/>
      <c r="U66" s="486"/>
      <c r="V66" s="500"/>
    </row>
    <row r="67" spans="1:22" ht="30.75" customHeight="1" thickBot="1">
      <c r="A67" s="503"/>
      <c r="B67" s="486"/>
      <c r="C67" s="155">
        <f>'5- Identificación de Riesgos'!D67</f>
        <v>0</v>
      </c>
      <c r="D67" s="221"/>
      <c r="E67" s="151"/>
      <c r="F67" s="145"/>
      <c r="G67" s="145"/>
      <c r="H67" s="145"/>
      <c r="I67" s="145"/>
      <c r="J67" s="147">
        <f t="shared" si="7"/>
        <v>0</v>
      </c>
      <c r="K67" s="506"/>
      <c r="L67" s="145">
        <f>'5- Identificación de Riesgos'!I77</f>
        <v>0</v>
      </c>
      <c r="M67" s="158"/>
      <c r="N67" s="145"/>
      <c r="O67" s="145"/>
      <c r="P67" s="145"/>
      <c r="Q67" s="145"/>
      <c r="R67" s="147"/>
      <c r="S67" s="506"/>
      <c r="T67" s="492"/>
      <c r="U67" s="486"/>
      <c r="V67" s="500"/>
    </row>
    <row r="68" spans="1:22" ht="30.75" customHeight="1" thickBot="1">
      <c r="A68" s="503"/>
      <c r="B68" s="486"/>
      <c r="C68" s="155">
        <f>'5- Identificación de Riesgos'!D68</f>
        <v>0</v>
      </c>
      <c r="D68" s="221"/>
      <c r="E68" s="151"/>
      <c r="F68" s="145"/>
      <c r="G68" s="145"/>
      <c r="H68" s="145"/>
      <c r="I68" s="145"/>
      <c r="J68" s="147">
        <f t="shared" si="7"/>
        <v>0</v>
      </c>
      <c r="K68" s="506"/>
      <c r="L68" s="145">
        <f>'5- Identificación de Riesgos'!I78</f>
        <v>0</v>
      </c>
      <c r="M68" s="158"/>
      <c r="N68" s="145"/>
      <c r="O68" s="145"/>
      <c r="P68" s="145"/>
      <c r="Q68" s="145"/>
      <c r="R68" s="147"/>
      <c r="S68" s="506"/>
      <c r="T68" s="492"/>
      <c r="U68" s="486"/>
      <c r="V68" s="500"/>
    </row>
    <row r="69" spans="1:22" ht="30.75" customHeight="1" thickBot="1">
      <c r="A69" s="504"/>
      <c r="B69" s="487"/>
      <c r="C69" s="155">
        <f>'5- Identificación de Riesgos'!D69</f>
        <v>0</v>
      </c>
      <c r="D69" s="221"/>
      <c r="E69" s="157"/>
      <c r="F69" s="146"/>
      <c r="G69" s="146"/>
      <c r="H69" s="146"/>
      <c r="I69" s="146"/>
      <c r="J69" s="148">
        <f t="shared" si="7"/>
        <v>0</v>
      </c>
      <c r="K69" s="507"/>
      <c r="L69" s="146">
        <f>'5- Identificación de Riesgos'!I79</f>
        <v>0</v>
      </c>
      <c r="M69" s="159"/>
      <c r="N69" s="146"/>
      <c r="O69" s="146"/>
      <c r="P69" s="146"/>
      <c r="Q69" s="146"/>
      <c r="R69" s="148"/>
      <c r="S69" s="507"/>
      <c r="T69" s="493"/>
      <c r="U69" s="487"/>
      <c r="V69" s="501"/>
    </row>
    <row r="70" spans="1:22" ht="60.75" thickBot="1">
      <c r="A70" s="502">
        <f>'5- Identificación de Riesgos'!A70</f>
        <v>6</v>
      </c>
      <c r="B70" s="485"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155" t="str">
        <f>'5- Identificación de Riesgos'!D70</f>
        <v>Falta de ética de los servidores públicos (Debilidades en principios y valores)</v>
      </c>
      <c r="D70" s="221"/>
      <c r="E70" s="172" t="s">
        <v>395</v>
      </c>
      <c r="F70" s="144" t="s">
        <v>383</v>
      </c>
      <c r="G70" s="144" t="s">
        <v>383</v>
      </c>
      <c r="H70" s="144" t="s">
        <v>383</v>
      </c>
      <c r="I70" s="144" t="s">
        <v>383</v>
      </c>
      <c r="J70" s="149">
        <f t="shared" si="7"/>
        <v>1</v>
      </c>
      <c r="K70" s="505">
        <f>AVERAGE(J70:J72)</f>
        <v>1</v>
      </c>
      <c r="L70" s="144" t="str">
        <f>'5- Identificación de Riesgos'!I80</f>
        <v>Afectación de reputacion,imagén,  credibilidad, satisfacción de usuarios y PI</v>
      </c>
      <c r="M70" s="160" t="s">
        <v>390</v>
      </c>
      <c r="N70" s="144" t="s">
        <v>391</v>
      </c>
      <c r="O70" s="144" t="s">
        <v>391</v>
      </c>
      <c r="P70" s="144" t="s">
        <v>383</v>
      </c>
      <c r="Q70" s="144" t="s">
        <v>383</v>
      </c>
      <c r="R70" s="149">
        <f t="shared" si="8"/>
        <v>0.35</v>
      </c>
      <c r="S70" s="505">
        <f t="shared" ref="S70" si="9">AVERAGE(R70:R79)</f>
        <v>0.67500000000000004</v>
      </c>
      <c r="T70" s="491"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8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99" t="str">
        <f>CONCATENATE(VLOOKUP((LEFT(T70,LEN(T70)-4)&amp;LEFT(U70,LEN(U70)-4)),'9- Matriz de Calor '!$D$18:$E$42,2,0)," - ",RIGHT(T70,1)*RIGHT(U70,1))</f>
        <v>Bajo - 2</v>
      </c>
    </row>
    <row r="71" spans="1:22" ht="30.75" thickBot="1">
      <c r="A71" s="503"/>
      <c r="B71" s="486"/>
      <c r="C71" s="155" t="str">
        <f>'5- Identificación de Riesgos'!D71</f>
        <v>Falta de ética de terceros interesados  (Debilidades principios y valores)</v>
      </c>
      <c r="D71" s="221"/>
      <c r="E71" s="224" t="s">
        <v>396</v>
      </c>
      <c r="F71" s="145" t="s">
        <v>383</v>
      </c>
      <c r="G71" s="145" t="s">
        <v>383</v>
      </c>
      <c r="H71" s="145" t="s">
        <v>383</v>
      </c>
      <c r="I71" s="145" t="s">
        <v>383</v>
      </c>
      <c r="J71" s="147">
        <f t="shared" si="7"/>
        <v>1</v>
      </c>
      <c r="K71" s="506"/>
      <c r="L71" s="145" t="str">
        <f>'5- Identificación de Riesgos'!I81</f>
        <v>Afectación Económica</v>
      </c>
      <c r="M71" s="158" t="s">
        <v>393</v>
      </c>
      <c r="N71" s="145" t="s">
        <v>383</v>
      </c>
      <c r="O71" s="145" t="s">
        <v>383</v>
      </c>
      <c r="P71" s="145" t="s">
        <v>383</v>
      </c>
      <c r="Q71" s="145" t="s">
        <v>383</v>
      </c>
      <c r="R71" s="147">
        <f t="shared" si="8"/>
        <v>1</v>
      </c>
      <c r="S71" s="506"/>
      <c r="T71" s="492"/>
      <c r="U71" s="486"/>
      <c r="V71" s="500"/>
    </row>
    <row r="72" spans="1:22" ht="99" customHeight="1" thickBot="1">
      <c r="A72" s="503"/>
      <c r="B72" s="486"/>
      <c r="C72" s="155" t="str">
        <f>'5- Identificación de Riesgos'!D72</f>
        <v>Debilidades en los controles de los procedimientos de estructuración de los procesos de contratación</v>
      </c>
      <c r="D72" s="221"/>
      <c r="E72" s="223" t="s">
        <v>398</v>
      </c>
      <c r="F72" s="145" t="s">
        <v>383</v>
      </c>
      <c r="G72" s="145" t="s">
        <v>383</v>
      </c>
      <c r="H72" s="145" t="s">
        <v>383</v>
      </c>
      <c r="I72" s="145" t="s">
        <v>383</v>
      </c>
      <c r="J72" s="147">
        <f t="shared" si="7"/>
        <v>1</v>
      </c>
      <c r="K72" s="506"/>
      <c r="L72" s="145">
        <f>'5- Identificación de Riesgos'!I82</f>
        <v>0</v>
      </c>
      <c r="M72" s="158"/>
      <c r="N72" s="145"/>
      <c r="O72" s="145"/>
      <c r="P72" s="145"/>
      <c r="Q72" s="145"/>
      <c r="R72" s="147"/>
      <c r="S72" s="506"/>
      <c r="T72" s="492"/>
      <c r="U72" s="486"/>
      <c r="V72" s="500"/>
    </row>
    <row r="73" spans="1:22" ht="30.75" customHeight="1" thickBot="1">
      <c r="A73" s="503"/>
      <c r="B73" s="486"/>
      <c r="C73" s="155">
        <f>'5- Identificación de Riesgos'!D73</f>
        <v>0</v>
      </c>
      <c r="D73" s="221"/>
      <c r="E73" s="151"/>
      <c r="F73" s="145"/>
      <c r="G73" s="145"/>
      <c r="H73" s="145"/>
      <c r="I73" s="145"/>
      <c r="J73" s="147">
        <f t="shared" si="7"/>
        <v>0</v>
      </c>
      <c r="K73" s="506"/>
      <c r="L73" s="145">
        <f>'5- Identificación de Riesgos'!I83</f>
        <v>0</v>
      </c>
      <c r="M73" s="158"/>
      <c r="N73" s="145"/>
      <c r="O73" s="145"/>
      <c r="P73" s="145"/>
      <c r="Q73" s="145"/>
      <c r="R73" s="147"/>
      <c r="S73" s="506"/>
      <c r="T73" s="492"/>
      <c r="U73" s="486"/>
      <c r="V73" s="500"/>
    </row>
    <row r="74" spans="1:22" ht="30.75" customHeight="1" thickBot="1">
      <c r="A74" s="503"/>
      <c r="B74" s="486"/>
      <c r="C74" s="155">
        <f>'5- Identificación de Riesgos'!D74</f>
        <v>0</v>
      </c>
      <c r="D74" s="221"/>
      <c r="E74" s="152"/>
      <c r="F74" s="145"/>
      <c r="G74" s="145"/>
      <c r="H74" s="145"/>
      <c r="I74" s="145"/>
      <c r="J74" s="147">
        <f t="shared" si="7"/>
        <v>0</v>
      </c>
      <c r="K74" s="506"/>
      <c r="L74" s="145">
        <f>'5- Identificación de Riesgos'!I84</f>
        <v>0</v>
      </c>
      <c r="M74" s="158"/>
      <c r="N74" s="145"/>
      <c r="O74" s="145"/>
      <c r="P74" s="145"/>
      <c r="Q74" s="145"/>
      <c r="R74" s="147"/>
      <c r="S74" s="506"/>
      <c r="T74" s="492"/>
      <c r="U74" s="486"/>
      <c r="V74" s="500"/>
    </row>
    <row r="75" spans="1:22" ht="30.75" customHeight="1" thickBot="1">
      <c r="A75" s="503"/>
      <c r="B75" s="486"/>
      <c r="C75" s="155">
        <f>'5- Identificación de Riesgos'!D75</f>
        <v>0</v>
      </c>
      <c r="D75" s="221"/>
      <c r="E75" s="151"/>
      <c r="F75" s="145"/>
      <c r="G75" s="145"/>
      <c r="H75" s="145"/>
      <c r="I75" s="145"/>
      <c r="J75" s="147">
        <f t="shared" si="7"/>
        <v>0</v>
      </c>
      <c r="K75" s="506"/>
      <c r="L75" s="145">
        <f>'5- Identificación de Riesgos'!I85</f>
        <v>0</v>
      </c>
      <c r="M75" s="158"/>
      <c r="N75" s="145"/>
      <c r="O75" s="145"/>
      <c r="P75" s="145"/>
      <c r="Q75" s="145"/>
      <c r="R75" s="147"/>
      <c r="S75" s="506"/>
      <c r="T75" s="492"/>
      <c r="U75" s="486"/>
      <c r="V75" s="500"/>
    </row>
    <row r="76" spans="1:22" ht="30.75" customHeight="1" thickBot="1">
      <c r="A76" s="503"/>
      <c r="B76" s="486"/>
      <c r="C76" s="155">
        <f>'5- Identificación de Riesgos'!D76</f>
        <v>0</v>
      </c>
      <c r="D76" s="221"/>
      <c r="E76" s="151"/>
      <c r="F76" s="145"/>
      <c r="G76" s="145"/>
      <c r="H76" s="145"/>
      <c r="I76" s="145"/>
      <c r="J76" s="147">
        <f t="shared" si="7"/>
        <v>0</v>
      </c>
      <c r="K76" s="506"/>
      <c r="L76" s="145">
        <f>'5- Identificación de Riesgos'!I86</f>
        <v>0</v>
      </c>
      <c r="M76" s="158"/>
      <c r="N76" s="145"/>
      <c r="O76" s="145"/>
      <c r="P76" s="145"/>
      <c r="Q76" s="145"/>
      <c r="R76" s="147"/>
      <c r="S76" s="506"/>
      <c r="T76" s="492"/>
      <c r="U76" s="486"/>
      <c r="V76" s="500"/>
    </row>
    <row r="77" spans="1:22" ht="30.75" customHeight="1" thickBot="1">
      <c r="A77" s="503"/>
      <c r="B77" s="486"/>
      <c r="C77" s="155">
        <f>'5- Identificación de Riesgos'!D77</f>
        <v>0</v>
      </c>
      <c r="D77" s="221"/>
      <c r="E77" s="151"/>
      <c r="F77" s="145"/>
      <c r="G77" s="145"/>
      <c r="H77" s="145"/>
      <c r="I77" s="145"/>
      <c r="J77" s="147">
        <f t="shared" si="7"/>
        <v>0</v>
      </c>
      <c r="K77" s="506"/>
      <c r="L77" s="145">
        <f>'5- Identificación de Riesgos'!I87</f>
        <v>0</v>
      </c>
      <c r="M77" s="158"/>
      <c r="N77" s="145"/>
      <c r="O77" s="145"/>
      <c r="P77" s="145"/>
      <c r="Q77" s="145"/>
      <c r="R77" s="147"/>
      <c r="S77" s="506"/>
      <c r="T77" s="492"/>
      <c r="U77" s="486"/>
      <c r="V77" s="500"/>
    </row>
    <row r="78" spans="1:22" ht="30.75" customHeight="1" thickBot="1">
      <c r="A78" s="503"/>
      <c r="B78" s="486"/>
      <c r="C78" s="155">
        <f>'5- Identificación de Riesgos'!D78</f>
        <v>0</v>
      </c>
      <c r="D78" s="221"/>
      <c r="E78" s="151"/>
      <c r="F78" s="145"/>
      <c r="G78" s="145"/>
      <c r="H78" s="145"/>
      <c r="I78" s="145"/>
      <c r="J78" s="147">
        <f t="shared" si="7"/>
        <v>0</v>
      </c>
      <c r="K78" s="506"/>
      <c r="L78" s="145">
        <f>'5- Identificación de Riesgos'!I88</f>
        <v>0</v>
      </c>
      <c r="M78" s="158"/>
      <c r="N78" s="145"/>
      <c r="O78" s="145"/>
      <c r="P78" s="145"/>
      <c r="Q78" s="145"/>
      <c r="R78" s="147"/>
      <c r="S78" s="506"/>
      <c r="T78" s="492"/>
      <c r="U78" s="486"/>
      <c r="V78" s="500"/>
    </row>
    <row r="79" spans="1:22" ht="30.75" customHeight="1" thickBot="1">
      <c r="A79" s="504"/>
      <c r="B79" s="487"/>
      <c r="C79" s="155">
        <f>'5- Identificación de Riesgos'!D79</f>
        <v>0</v>
      </c>
      <c r="D79" s="221"/>
      <c r="E79" s="157"/>
      <c r="F79" s="146"/>
      <c r="G79" s="146"/>
      <c r="H79" s="146"/>
      <c r="I79" s="146"/>
      <c r="J79" s="148">
        <f t="shared" si="7"/>
        <v>0</v>
      </c>
      <c r="K79" s="507"/>
      <c r="L79" s="146">
        <f>'5- Identificación de Riesgos'!I89</f>
        <v>0</v>
      </c>
      <c r="M79" s="159"/>
      <c r="N79" s="146"/>
      <c r="O79" s="146"/>
      <c r="P79" s="146"/>
      <c r="Q79" s="146"/>
      <c r="R79" s="148"/>
      <c r="S79" s="507"/>
      <c r="T79" s="493"/>
      <c r="U79" s="487"/>
      <c r="V79" s="501"/>
    </row>
    <row r="80" spans="1:22" ht="60" customHeight="1" thickBot="1">
      <c r="A80" s="502">
        <f>'5- Identificación de Riesgos'!A80</f>
        <v>7</v>
      </c>
      <c r="B80" s="485" t="str">
        <f>'5- Identificación de Riesgos'!B80</f>
        <v xml:space="preserve">Ofrecer, prometer y entregar, aceptar o solicitar una dádiva en beneficio propio o de un tercero para evitar ser objeto de sanción contractual </v>
      </c>
      <c r="C80" s="155" t="str">
        <f>'5- Identificación de Riesgos'!D80</f>
        <v>Falta de ética de los servidores públicos (Debilidades en principios y valores)</v>
      </c>
      <c r="D80" s="154"/>
      <c r="E80" s="172" t="s">
        <v>395</v>
      </c>
      <c r="F80" s="144" t="s">
        <v>383</v>
      </c>
      <c r="G80" s="144" t="s">
        <v>383</v>
      </c>
      <c r="H80" s="144" t="s">
        <v>383</v>
      </c>
      <c r="I80" s="144" t="s">
        <v>383</v>
      </c>
      <c r="J80" s="149">
        <f t="shared" si="3"/>
        <v>1</v>
      </c>
      <c r="K80" s="505">
        <f>AVERAGE(J80:J82)</f>
        <v>1</v>
      </c>
      <c r="L80" s="144" t="str">
        <f>'5- Identificación de Riesgos'!I90</f>
        <v>Afectación de reputacion,imagén,  credibilidad, satisfacción de usuarios y PI</v>
      </c>
      <c r="M80" s="160" t="s">
        <v>390</v>
      </c>
      <c r="N80" s="144" t="s">
        <v>391</v>
      </c>
      <c r="O80" s="144" t="s">
        <v>391</v>
      </c>
      <c r="P80" s="144" t="s">
        <v>383</v>
      </c>
      <c r="Q80" s="144" t="s">
        <v>383</v>
      </c>
      <c r="R80" s="149">
        <f t="shared" si="4"/>
        <v>0.35</v>
      </c>
      <c r="S80" s="505">
        <f t="shared" ref="S80" si="10">AVERAGE(R80:R89)</f>
        <v>0.35</v>
      </c>
      <c r="T80" s="491"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85"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Moderado - 3</v>
      </c>
      <c r="V80" s="499" t="str">
        <f>CONCATENATE(VLOOKUP((LEFT(T80,LEN(T80)-4)&amp;LEFT(U80,LEN(U80)-4)),'9- Matriz de Calor '!$D$18:$E$42,2,0)," - ",RIGHT(T80,1)*RIGHT(U80,1))</f>
        <v>Moderado - 3</v>
      </c>
    </row>
    <row r="81" spans="1:22" ht="45" customHeight="1" thickBot="1">
      <c r="A81" s="503"/>
      <c r="B81" s="486"/>
      <c r="C81" s="155" t="str">
        <f>'5- Identificación de Riesgos'!D81</f>
        <v>Falta de ética de terceros interesados  (Debilidades principios y valores)</v>
      </c>
      <c r="D81" s="152"/>
      <c r="E81" s="174" t="s">
        <v>396</v>
      </c>
      <c r="F81" s="145" t="s">
        <v>383</v>
      </c>
      <c r="G81" s="145" t="s">
        <v>383</v>
      </c>
      <c r="H81" s="145" t="s">
        <v>383</v>
      </c>
      <c r="I81" s="145" t="s">
        <v>383</v>
      </c>
      <c r="J81" s="147">
        <f t="shared" si="3"/>
        <v>1</v>
      </c>
      <c r="K81" s="506"/>
      <c r="L81" s="145">
        <f>'5- Identificación de Riesgos'!I91</f>
        <v>0</v>
      </c>
      <c r="M81" s="158"/>
      <c r="N81" s="145"/>
      <c r="O81" s="145"/>
      <c r="P81" s="145"/>
      <c r="Q81" s="145"/>
      <c r="R81" s="147"/>
      <c r="S81" s="506"/>
      <c r="T81" s="492"/>
      <c r="U81" s="486"/>
      <c r="V81" s="500"/>
    </row>
    <row r="82" spans="1:22" ht="132" customHeight="1" thickBot="1">
      <c r="A82" s="503"/>
      <c r="B82" s="486"/>
      <c r="C82" s="155" t="str">
        <f>'5- Identificación de Riesgos'!D82</f>
        <v>Debilidades en los controles de los procedimientos sancionatorio contractual</v>
      </c>
      <c r="D82" s="152"/>
      <c r="E82" s="223" t="s">
        <v>399</v>
      </c>
      <c r="F82" s="145" t="s">
        <v>383</v>
      </c>
      <c r="G82" s="145" t="s">
        <v>383</v>
      </c>
      <c r="H82" s="145" t="s">
        <v>383</v>
      </c>
      <c r="I82" s="145" t="s">
        <v>383</v>
      </c>
      <c r="J82" s="147">
        <f t="shared" si="3"/>
        <v>1</v>
      </c>
      <c r="K82" s="506"/>
      <c r="L82" s="145">
        <f>'5- Identificación de Riesgos'!I92</f>
        <v>0</v>
      </c>
      <c r="M82" s="158"/>
      <c r="N82" s="145"/>
      <c r="O82" s="145"/>
      <c r="P82" s="145"/>
      <c r="Q82" s="145"/>
      <c r="R82" s="147"/>
      <c r="S82" s="506"/>
      <c r="T82" s="492"/>
      <c r="U82" s="486"/>
      <c r="V82" s="500"/>
    </row>
    <row r="83" spans="1:22" ht="30" customHeight="1" thickBot="1">
      <c r="A83" s="503"/>
      <c r="B83" s="486"/>
      <c r="C83" s="155">
        <f>'5- Identificación de Riesgos'!D83</f>
        <v>0</v>
      </c>
      <c r="D83" s="152"/>
      <c r="E83" s="151"/>
      <c r="F83" s="145"/>
      <c r="G83" s="145"/>
      <c r="H83" s="145"/>
      <c r="I83" s="145"/>
      <c r="J83" s="147">
        <f t="shared" si="3"/>
        <v>0</v>
      </c>
      <c r="K83" s="506"/>
      <c r="L83" s="145">
        <f>'5- Identificación de Riesgos'!I93</f>
        <v>0</v>
      </c>
      <c r="M83" s="158"/>
      <c r="N83" s="145"/>
      <c r="O83" s="145"/>
      <c r="P83" s="145"/>
      <c r="Q83" s="145"/>
      <c r="R83" s="147"/>
      <c r="S83" s="506"/>
      <c r="T83" s="492"/>
      <c r="U83" s="486"/>
      <c r="V83" s="500"/>
    </row>
    <row r="84" spans="1:22" ht="30" customHeight="1" thickBot="1">
      <c r="A84" s="503"/>
      <c r="B84" s="486"/>
      <c r="C84" s="155">
        <f>'5- Identificación de Riesgos'!D84</f>
        <v>0</v>
      </c>
      <c r="D84" s="152"/>
      <c r="E84" s="152"/>
      <c r="F84" s="145"/>
      <c r="G84" s="145"/>
      <c r="H84" s="145"/>
      <c r="I84" s="145"/>
      <c r="J84" s="147">
        <f t="shared" si="3"/>
        <v>0</v>
      </c>
      <c r="K84" s="506"/>
      <c r="L84" s="145">
        <f>'5- Identificación de Riesgos'!I94</f>
        <v>0</v>
      </c>
      <c r="M84" s="158"/>
      <c r="N84" s="145"/>
      <c r="O84" s="145"/>
      <c r="P84" s="145"/>
      <c r="Q84" s="145"/>
      <c r="R84" s="147"/>
      <c r="S84" s="506"/>
      <c r="T84" s="492"/>
      <c r="U84" s="486"/>
      <c r="V84" s="500"/>
    </row>
    <row r="85" spans="1:22" ht="30.75" customHeight="1" thickBot="1">
      <c r="A85" s="503"/>
      <c r="B85" s="486"/>
      <c r="C85" s="155">
        <f>'5- Identificación de Riesgos'!D85</f>
        <v>0</v>
      </c>
      <c r="D85" s="152"/>
      <c r="E85" s="151"/>
      <c r="F85" s="145"/>
      <c r="G85" s="145"/>
      <c r="H85" s="145"/>
      <c r="I85" s="145"/>
      <c r="J85" s="147">
        <f t="shared" si="3"/>
        <v>0</v>
      </c>
      <c r="K85" s="506"/>
      <c r="L85" s="145">
        <f>'5- Identificación de Riesgos'!I95</f>
        <v>0</v>
      </c>
      <c r="M85" s="158"/>
      <c r="N85" s="145"/>
      <c r="O85" s="145"/>
      <c r="P85" s="145"/>
      <c r="Q85" s="145"/>
      <c r="R85" s="147"/>
      <c r="S85" s="506"/>
      <c r="T85" s="492"/>
      <c r="U85" s="486"/>
      <c r="V85" s="500"/>
    </row>
    <row r="86" spans="1:22" ht="30.75" customHeight="1" thickBot="1">
      <c r="A86" s="503"/>
      <c r="B86" s="486"/>
      <c r="C86" s="155">
        <f>'5- Identificación de Riesgos'!D86</f>
        <v>0</v>
      </c>
      <c r="D86" s="152"/>
      <c r="E86" s="151"/>
      <c r="F86" s="145"/>
      <c r="G86" s="145"/>
      <c r="H86" s="145"/>
      <c r="I86" s="145"/>
      <c r="J86" s="147">
        <f t="shared" si="3"/>
        <v>0</v>
      </c>
      <c r="K86" s="506"/>
      <c r="L86" s="145">
        <f>'5- Identificación de Riesgos'!I96</f>
        <v>0</v>
      </c>
      <c r="M86" s="158"/>
      <c r="N86" s="145"/>
      <c r="O86" s="145"/>
      <c r="P86" s="145"/>
      <c r="Q86" s="145"/>
      <c r="R86" s="147"/>
      <c r="S86" s="506"/>
      <c r="T86" s="492"/>
      <c r="U86" s="486"/>
      <c r="V86" s="500"/>
    </row>
    <row r="87" spans="1:22" ht="30.75" customHeight="1" thickBot="1">
      <c r="A87" s="503"/>
      <c r="B87" s="486"/>
      <c r="C87" s="155">
        <f>'5- Identificación de Riesgos'!D87</f>
        <v>0</v>
      </c>
      <c r="D87" s="152"/>
      <c r="E87" s="151"/>
      <c r="F87" s="145"/>
      <c r="G87" s="145"/>
      <c r="H87" s="145"/>
      <c r="I87" s="145"/>
      <c r="J87" s="147">
        <f t="shared" si="3"/>
        <v>0</v>
      </c>
      <c r="K87" s="506"/>
      <c r="L87" s="145">
        <f>'5- Identificación de Riesgos'!I97</f>
        <v>0</v>
      </c>
      <c r="M87" s="158"/>
      <c r="N87" s="145"/>
      <c r="O87" s="145"/>
      <c r="P87" s="145"/>
      <c r="Q87" s="145"/>
      <c r="R87" s="147"/>
      <c r="S87" s="506"/>
      <c r="T87" s="492"/>
      <c r="U87" s="486"/>
      <c r="V87" s="500"/>
    </row>
    <row r="88" spans="1:22" ht="30.75" customHeight="1" thickBot="1">
      <c r="A88" s="503"/>
      <c r="B88" s="486"/>
      <c r="C88" s="155">
        <f>'5- Identificación de Riesgos'!D88</f>
        <v>0</v>
      </c>
      <c r="D88" s="152"/>
      <c r="E88" s="151"/>
      <c r="F88" s="145"/>
      <c r="G88" s="145"/>
      <c r="H88" s="145"/>
      <c r="I88" s="145"/>
      <c r="J88" s="147">
        <f t="shared" si="3"/>
        <v>0</v>
      </c>
      <c r="K88" s="506"/>
      <c r="L88" s="145">
        <f>'5- Identificación de Riesgos'!I98</f>
        <v>0</v>
      </c>
      <c r="M88" s="158"/>
      <c r="N88" s="145"/>
      <c r="O88" s="145"/>
      <c r="P88" s="145"/>
      <c r="Q88" s="145"/>
      <c r="R88" s="147"/>
      <c r="S88" s="506"/>
      <c r="T88" s="492"/>
      <c r="U88" s="486"/>
      <c r="V88" s="500"/>
    </row>
    <row r="89" spans="1:22" ht="30.75" customHeight="1" thickBot="1">
      <c r="A89" s="504"/>
      <c r="B89" s="487"/>
      <c r="C89" s="155">
        <f>'5- Identificación de Riesgos'!D89</f>
        <v>0</v>
      </c>
      <c r="D89" s="153"/>
      <c r="E89" s="157"/>
      <c r="F89" s="146"/>
      <c r="G89" s="146"/>
      <c r="H89" s="146"/>
      <c r="I89" s="146"/>
      <c r="J89" s="148">
        <f t="shared" si="3"/>
        <v>0</v>
      </c>
      <c r="K89" s="507"/>
      <c r="L89" s="146">
        <f>'5- Identificación de Riesgos'!I99</f>
        <v>0</v>
      </c>
      <c r="M89" s="159"/>
      <c r="N89" s="146"/>
      <c r="O89" s="146"/>
      <c r="P89" s="146"/>
      <c r="Q89" s="146"/>
      <c r="R89" s="148"/>
      <c r="S89" s="507"/>
      <c r="T89" s="493"/>
      <c r="U89" s="487"/>
      <c r="V89" s="501"/>
    </row>
    <row r="90" spans="1:22" ht="60" customHeight="1" thickBot="1">
      <c r="A90" s="502">
        <f>'5- Identificación de Riesgos'!A90</f>
        <v>8</v>
      </c>
      <c r="B90" s="485"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155" t="str">
        <f>'5- Identificación de Riesgos'!D90</f>
        <v>Falta de ética de los servidores públicos (Debilidades en principios y valores)</v>
      </c>
      <c r="D90" s="154"/>
      <c r="E90" s="172" t="s">
        <v>395</v>
      </c>
      <c r="F90" s="144" t="s">
        <v>383</v>
      </c>
      <c r="G90" s="144" t="s">
        <v>383</v>
      </c>
      <c r="H90" s="144" t="s">
        <v>383</v>
      </c>
      <c r="I90" s="144" t="s">
        <v>383</v>
      </c>
      <c r="J90" s="149">
        <f t="shared" ref="J90:J99" si="11">COUNTIF(F90:I90,"SI")/4</f>
        <v>1</v>
      </c>
      <c r="K90" s="505">
        <f>AVERAGE(J90:J92)</f>
        <v>1</v>
      </c>
      <c r="L90" s="144">
        <f>'5- Identificación de Riesgos'!I100</f>
        <v>0</v>
      </c>
      <c r="M90" s="160" t="s">
        <v>390</v>
      </c>
      <c r="N90" s="144" t="s">
        <v>391</v>
      </c>
      <c r="O90" s="144" t="s">
        <v>391</v>
      </c>
      <c r="P90" s="144" t="s">
        <v>383</v>
      </c>
      <c r="Q90" s="144" t="s">
        <v>383</v>
      </c>
      <c r="R90" s="149">
        <f t="shared" ref="R90" si="12">SUM(COUNTIF(N90,"SI")*25%,COUNTIF(O90,"SI")*40%,COUNTIF(P90,"SI")*25%,COUNTIF(Q90,"SI")*10%)</f>
        <v>0.35</v>
      </c>
      <c r="S90" s="505">
        <f t="shared" ref="S90" si="13">AVERAGE(R90:R99)</f>
        <v>0.35</v>
      </c>
      <c r="T90" s="491"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85"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Mayor - 4</v>
      </c>
      <c r="V90" s="499" t="str">
        <f>CONCATENATE(VLOOKUP((LEFT(T90,LEN(T90)-4)&amp;LEFT(U90,LEN(U90)-4)),'9- Matriz de Calor '!$D$18:$E$42,2,0)," - ",RIGHT(T90,1)*RIGHT(U90,1))</f>
        <v>Alto  - 4</v>
      </c>
    </row>
    <row r="91" spans="1:22" ht="30" customHeight="1" thickBot="1">
      <c r="A91" s="503"/>
      <c r="B91" s="486"/>
      <c r="C91" s="155" t="str">
        <f>'5- Identificación de Riesgos'!D91</f>
        <v>Falta de ética de terceros interesados  (Debilidades principios y valores)</v>
      </c>
      <c r="D91" s="152"/>
      <c r="E91" s="174" t="s">
        <v>396</v>
      </c>
      <c r="F91" s="145" t="s">
        <v>383</v>
      </c>
      <c r="G91" s="145" t="s">
        <v>383</v>
      </c>
      <c r="H91" s="145" t="s">
        <v>383</v>
      </c>
      <c r="I91" s="145" t="s">
        <v>383</v>
      </c>
      <c r="J91" s="147">
        <f t="shared" si="11"/>
        <v>1</v>
      </c>
      <c r="K91" s="506"/>
      <c r="L91" s="145">
        <f>'5- Identificación de Riesgos'!I101</f>
        <v>0</v>
      </c>
      <c r="M91" s="158"/>
      <c r="N91" s="145"/>
      <c r="O91" s="145"/>
      <c r="P91" s="145"/>
      <c r="Q91" s="145"/>
      <c r="R91" s="147"/>
      <c r="S91" s="506"/>
      <c r="T91" s="492"/>
      <c r="U91" s="486"/>
      <c r="V91" s="500"/>
    </row>
    <row r="92" spans="1:22" ht="102.75" thickBot="1">
      <c r="A92" s="503"/>
      <c r="B92" s="486"/>
      <c r="C92" s="155" t="str">
        <f>'5- Identificación de Riesgos'!D92</f>
        <v xml:space="preserve">Debilidades en los controles de los procedimientos de estructuración y evaluación </v>
      </c>
      <c r="D92" s="152"/>
      <c r="E92" s="223" t="s">
        <v>399</v>
      </c>
      <c r="F92" s="145" t="s">
        <v>383</v>
      </c>
      <c r="G92" s="145" t="s">
        <v>383</v>
      </c>
      <c r="H92" s="145" t="s">
        <v>383</v>
      </c>
      <c r="I92" s="145" t="s">
        <v>383</v>
      </c>
      <c r="J92" s="147">
        <f t="shared" si="11"/>
        <v>1</v>
      </c>
      <c r="K92" s="506"/>
      <c r="L92" s="145">
        <f>'5- Identificación de Riesgos'!I102</f>
        <v>0</v>
      </c>
      <c r="M92" s="158"/>
      <c r="N92" s="145"/>
      <c r="O92" s="145"/>
      <c r="P92" s="145"/>
      <c r="Q92" s="145"/>
      <c r="R92" s="147"/>
      <c r="S92" s="506"/>
      <c r="T92" s="492"/>
      <c r="U92" s="486"/>
      <c r="V92" s="500"/>
    </row>
    <row r="93" spans="1:22" ht="30.75" customHeight="1" thickBot="1">
      <c r="A93" s="503"/>
      <c r="B93" s="486"/>
      <c r="C93" s="155">
        <f>'5- Identificación de Riesgos'!D93</f>
        <v>0</v>
      </c>
      <c r="D93" s="152"/>
      <c r="E93" s="151"/>
      <c r="F93" s="145"/>
      <c r="G93" s="145"/>
      <c r="H93" s="145"/>
      <c r="I93" s="145"/>
      <c r="J93" s="147">
        <f t="shared" si="11"/>
        <v>0</v>
      </c>
      <c r="K93" s="506"/>
      <c r="L93" s="145">
        <f>'5- Identificación de Riesgos'!I103</f>
        <v>0</v>
      </c>
      <c r="M93" s="158"/>
      <c r="N93" s="145"/>
      <c r="O93" s="145"/>
      <c r="P93" s="145"/>
      <c r="Q93" s="145"/>
      <c r="R93" s="147"/>
      <c r="S93" s="506"/>
      <c r="T93" s="492"/>
      <c r="U93" s="486"/>
      <c r="V93" s="500"/>
    </row>
    <row r="94" spans="1:22" ht="30.75" customHeight="1" thickBot="1">
      <c r="A94" s="503"/>
      <c r="B94" s="486"/>
      <c r="C94" s="155">
        <f>'5- Identificación de Riesgos'!D94</f>
        <v>0</v>
      </c>
      <c r="D94" s="152"/>
      <c r="E94" s="152"/>
      <c r="F94" s="145"/>
      <c r="G94" s="145"/>
      <c r="H94" s="145"/>
      <c r="I94" s="145"/>
      <c r="J94" s="147">
        <f t="shared" si="11"/>
        <v>0</v>
      </c>
      <c r="K94" s="506"/>
      <c r="L94" s="145">
        <f>'5- Identificación de Riesgos'!I104</f>
        <v>0</v>
      </c>
      <c r="M94" s="158"/>
      <c r="N94" s="145"/>
      <c r="O94" s="145"/>
      <c r="P94" s="145"/>
      <c r="Q94" s="145"/>
      <c r="R94" s="147"/>
      <c r="S94" s="506"/>
      <c r="T94" s="492"/>
      <c r="U94" s="486"/>
      <c r="V94" s="500"/>
    </row>
    <row r="95" spans="1:22" ht="30.75" customHeight="1" thickBot="1">
      <c r="A95" s="503"/>
      <c r="B95" s="486"/>
      <c r="C95" s="155">
        <f>'5- Identificación de Riesgos'!D95</f>
        <v>0</v>
      </c>
      <c r="D95" s="152"/>
      <c r="E95" s="151"/>
      <c r="F95" s="145"/>
      <c r="G95" s="145"/>
      <c r="H95" s="145"/>
      <c r="I95" s="145"/>
      <c r="J95" s="147">
        <f t="shared" si="11"/>
        <v>0</v>
      </c>
      <c r="K95" s="506"/>
      <c r="L95" s="145">
        <f>'5- Identificación de Riesgos'!I105</f>
        <v>0</v>
      </c>
      <c r="M95" s="158"/>
      <c r="N95" s="145"/>
      <c r="O95" s="145"/>
      <c r="P95" s="145"/>
      <c r="Q95" s="145"/>
      <c r="R95" s="147"/>
      <c r="S95" s="506"/>
      <c r="T95" s="492"/>
      <c r="U95" s="486"/>
      <c r="V95" s="500"/>
    </row>
    <row r="96" spans="1:22" ht="30.75" customHeight="1" thickBot="1">
      <c r="A96" s="503"/>
      <c r="B96" s="486"/>
      <c r="C96" s="155">
        <f>'5- Identificación de Riesgos'!D96</f>
        <v>0</v>
      </c>
      <c r="D96" s="152"/>
      <c r="E96" s="151"/>
      <c r="F96" s="145"/>
      <c r="G96" s="145"/>
      <c r="H96" s="145"/>
      <c r="I96" s="145"/>
      <c r="J96" s="147">
        <f t="shared" si="11"/>
        <v>0</v>
      </c>
      <c r="K96" s="506"/>
      <c r="L96" s="145">
        <f>'5- Identificación de Riesgos'!I106</f>
        <v>0</v>
      </c>
      <c r="M96" s="158"/>
      <c r="N96" s="145"/>
      <c r="O96" s="145"/>
      <c r="P96" s="145"/>
      <c r="Q96" s="145"/>
      <c r="R96" s="147"/>
      <c r="S96" s="506"/>
      <c r="T96" s="492"/>
      <c r="U96" s="486"/>
      <c r="V96" s="500"/>
    </row>
    <row r="97" spans="1:22" ht="30.75" customHeight="1" thickBot="1">
      <c r="A97" s="503"/>
      <c r="B97" s="486"/>
      <c r="C97" s="155">
        <f>'5- Identificación de Riesgos'!D97</f>
        <v>0</v>
      </c>
      <c r="D97" s="152"/>
      <c r="E97" s="151"/>
      <c r="F97" s="145"/>
      <c r="G97" s="145"/>
      <c r="H97" s="145"/>
      <c r="I97" s="145"/>
      <c r="J97" s="147">
        <f t="shared" si="11"/>
        <v>0</v>
      </c>
      <c r="K97" s="506"/>
      <c r="L97" s="145">
        <f>'5- Identificación de Riesgos'!I107</f>
        <v>0</v>
      </c>
      <c r="M97" s="158"/>
      <c r="N97" s="145"/>
      <c r="O97" s="145"/>
      <c r="P97" s="145"/>
      <c r="Q97" s="145"/>
      <c r="R97" s="147"/>
      <c r="S97" s="506"/>
      <c r="T97" s="492"/>
      <c r="U97" s="486"/>
      <c r="V97" s="500"/>
    </row>
    <row r="98" spans="1:22" ht="30.75" customHeight="1" thickBot="1">
      <c r="A98" s="503"/>
      <c r="B98" s="486"/>
      <c r="C98" s="155">
        <f>'5- Identificación de Riesgos'!D98</f>
        <v>0</v>
      </c>
      <c r="D98" s="152"/>
      <c r="E98" s="151"/>
      <c r="F98" s="145"/>
      <c r="G98" s="145"/>
      <c r="H98" s="145"/>
      <c r="I98" s="145"/>
      <c r="J98" s="147">
        <f t="shared" si="11"/>
        <v>0</v>
      </c>
      <c r="K98" s="506"/>
      <c r="L98" s="145">
        <f>'5- Identificación de Riesgos'!I108</f>
        <v>0</v>
      </c>
      <c r="M98" s="158"/>
      <c r="N98" s="145"/>
      <c r="O98" s="145"/>
      <c r="P98" s="145"/>
      <c r="Q98" s="145"/>
      <c r="R98" s="147"/>
      <c r="S98" s="506"/>
      <c r="T98" s="492"/>
      <c r="U98" s="486"/>
      <c r="V98" s="500"/>
    </row>
    <row r="99" spans="1:22" ht="30.75" customHeight="1" thickBot="1">
      <c r="A99" s="504"/>
      <c r="B99" s="487"/>
      <c r="C99" s="292">
        <f>'5- Identificación de Riesgos'!D99</f>
        <v>0</v>
      </c>
      <c r="D99" s="153"/>
      <c r="E99" s="157"/>
      <c r="F99" s="146"/>
      <c r="G99" s="146"/>
      <c r="H99" s="146"/>
      <c r="I99" s="146"/>
      <c r="J99" s="148">
        <f t="shared" si="11"/>
        <v>0</v>
      </c>
      <c r="K99" s="507"/>
      <c r="L99" s="146">
        <f>'5- Identificación de Riesgos'!I109</f>
        <v>0</v>
      </c>
      <c r="M99" s="159"/>
      <c r="N99" s="146"/>
      <c r="O99" s="146"/>
      <c r="P99" s="146"/>
      <c r="Q99" s="146"/>
      <c r="R99" s="148"/>
      <c r="S99" s="507"/>
      <c r="T99" s="493"/>
      <c r="U99" s="487"/>
      <c r="V99" s="501"/>
    </row>
  </sheetData>
  <mergeCells count="81">
    <mergeCell ref="U90:U99"/>
    <mergeCell ref="V90:V99"/>
    <mergeCell ref="A90:A99"/>
    <mergeCell ref="B90:B99"/>
    <mergeCell ref="K90:K99"/>
    <mergeCell ref="S90:S99"/>
    <mergeCell ref="T90:T99"/>
    <mergeCell ref="S60:S69"/>
    <mergeCell ref="T60:T69"/>
    <mergeCell ref="U60:U69"/>
    <mergeCell ref="V60:V69"/>
    <mergeCell ref="S70:S79"/>
    <mergeCell ref="T70:T79"/>
    <mergeCell ref="U70:U79"/>
    <mergeCell ref="V70:V79"/>
    <mergeCell ref="B60:B69"/>
    <mergeCell ref="B70:B79"/>
    <mergeCell ref="A60:A69"/>
    <mergeCell ref="A70:A79"/>
    <mergeCell ref="K60:K69"/>
    <mergeCell ref="K70:K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 ref="T80:T89"/>
    <mergeCell ref="U80:U89"/>
    <mergeCell ref="V80:V89"/>
    <mergeCell ref="A80:A89"/>
    <mergeCell ref="B80:B89"/>
    <mergeCell ref="K80:K89"/>
    <mergeCell ref="S80:S89"/>
  </mergeCells>
  <conditionalFormatting sqref="T10 T20 T30 T40 T50 T60 T70 T80 T90">
    <cfRule type="containsText" dxfId="212" priority="472" operator="containsText" text="Muy Baja">
      <formula>NOT(ISERROR(SEARCH("Muy Baja",T10)))</formula>
    </cfRule>
    <cfRule type="containsText" dxfId="211" priority="473" operator="containsText" text="Baja">
      <formula>NOT(ISERROR(SEARCH("Baja",T10)))</formula>
    </cfRule>
    <cfRule type="containsText" dxfId="210" priority="474" operator="containsText" text="Muy Alta">
      <formula>NOT(ISERROR(SEARCH("Muy Alta",T10)))</formula>
    </cfRule>
    <cfRule type="containsText" dxfId="209" priority="476" operator="containsText" text="Alta">
      <formula>NOT(ISERROR(SEARCH("Alta",T10)))</formula>
    </cfRule>
    <cfRule type="containsText" dxfId="208" priority="477" operator="containsText" text="Media">
      <formula>NOT(ISERROR(SEARCH("Media",T10)))</formula>
    </cfRule>
    <cfRule type="containsText" dxfId="207" priority="478" operator="containsText" text="Media">
      <formula>NOT(ISERROR(SEARCH("Media",T10)))</formula>
    </cfRule>
    <cfRule type="containsText" dxfId="206" priority="479" operator="containsText" text="Media">
      <formula>NOT(ISERROR(SEARCH("Media",T10)))</formula>
    </cfRule>
    <cfRule type="containsText" dxfId="205" priority="480" operator="containsText" text="Muy Baja">
      <formula>NOT(ISERROR(SEARCH("Muy Baja",T10)))</formula>
    </cfRule>
    <cfRule type="containsText" dxfId="204" priority="481" operator="containsText" text="Baja">
      <formula>NOT(ISERROR(SEARCH("Baja",T10)))</formula>
    </cfRule>
    <cfRule type="containsText" dxfId="203" priority="482" operator="containsText" text="Muy Baja">
      <formula>NOT(ISERROR(SEARCH("Muy Baja",T10)))</formula>
    </cfRule>
    <cfRule type="containsText" dxfId="202" priority="483" operator="containsText" text="Muy Baja">
      <formula>NOT(ISERROR(SEARCH("Muy Baja",T10)))</formula>
    </cfRule>
    <cfRule type="containsText" dxfId="201" priority="484" operator="containsText" text="Muy Baja">
      <formula>NOT(ISERROR(SEARCH("Muy Baja",T10)))</formula>
    </cfRule>
    <cfRule type="containsText" dxfId="200" priority="485" operator="containsText" text="Muy Baja'Tabla probabilidad'!">
      <formula>NOT(ISERROR(SEARCH("Muy Baja'Tabla probabilidad'!",T10)))</formula>
    </cfRule>
    <cfRule type="containsText" dxfId="199" priority="486" operator="containsText" text="Muy bajo">
      <formula>NOT(ISERROR(SEARCH("Muy bajo",T10)))</formula>
    </cfRule>
    <cfRule type="containsText" dxfId="198" priority="487" operator="containsText" text="Alta">
      <formula>NOT(ISERROR(SEARCH("Alta",T10)))</formula>
    </cfRule>
    <cfRule type="containsText" dxfId="197" priority="488" operator="containsText" text="Media">
      <formula>NOT(ISERROR(SEARCH("Media",T10)))</formula>
    </cfRule>
    <cfRule type="containsText" dxfId="196" priority="489" operator="containsText" text="Baja">
      <formula>NOT(ISERROR(SEARCH("Baja",T10)))</formula>
    </cfRule>
    <cfRule type="containsText" dxfId="195" priority="490" operator="containsText" text="Muy baja">
      <formula>NOT(ISERROR(SEARCH("Muy baja",T10)))</formula>
    </cfRule>
    <cfRule type="cellIs" dxfId="192" priority="493" operator="between">
      <formula>1</formula>
      <formula>2</formula>
    </cfRule>
    <cfRule type="cellIs" dxfId="191" priority="494" operator="between">
      <formula>0</formula>
      <formula>2</formula>
    </cfRule>
  </conditionalFormatting>
  <conditionalFormatting sqref="U10 U20 U30 U40 U50 U60 U70 U80 U90">
    <cfRule type="containsText" dxfId="190" priority="466" operator="containsText" text="Catastrófico">
      <formula>NOT(ISERROR(SEARCH("Catastrófico",U10)))</formula>
    </cfRule>
    <cfRule type="containsText" dxfId="189" priority="467" operator="containsText" text="Mayor">
      <formula>NOT(ISERROR(SEARCH("Mayor",U10)))</formula>
    </cfRule>
    <cfRule type="containsText" dxfId="188" priority="468" operator="containsText" text="Alta">
      <formula>NOT(ISERROR(SEARCH("Alta",U10)))</formula>
    </cfRule>
    <cfRule type="containsText" dxfId="187" priority="469" operator="containsText" text="Moderado">
      <formula>NOT(ISERROR(SEARCH("Moderado",U10)))</formula>
    </cfRule>
    <cfRule type="containsText" dxfId="186" priority="470" operator="containsText" text="Menor">
      <formula>NOT(ISERROR(SEARCH("Menor",U10)))</formula>
    </cfRule>
    <cfRule type="containsText" dxfId="185" priority="471" operator="containsText" text="Leve">
      <formula>NOT(ISERROR(SEARCH("Leve",U10)))</formula>
    </cfRule>
  </conditionalFormatting>
  <conditionalFormatting sqref="V10 V20 V30 V40 V50 V60 V70 V80 V90">
    <cfRule type="containsText" dxfId="184" priority="430" operator="containsText" text="Extremo">
      <formula>NOT(ISERROR(SEARCH("Extremo",V10)))</formula>
    </cfRule>
    <cfRule type="containsText" dxfId="183" priority="431" operator="containsText" text="Alto">
      <formula>NOT(ISERROR(SEARCH("Alto",V10)))</formula>
    </cfRule>
    <cfRule type="containsText" dxfId="182" priority="432" operator="containsText" text="Bajo">
      <formula>NOT(ISERROR(SEARCH("Bajo",V10)))</formula>
    </cfRule>
    <cfRule type="containsText" dxfId="181" priority="433" operator="containsText" text="Moderado">
      <formula>NOT(ISERROR(SEARCH("Moderado",V10)))</formula>
    </cfRule>
  </conditionalFormatting>
  <dataValidations count="2">
    <dataValidation allowBlank="1" showInputMessage="1" showErrorMessage="1" prompt="Enunciar cuál es el control" sqref="E25:E28 E65:E68 M10:M14 E33 E35:E38 E30:E31 E43 E45:E48 E40:E41 E50:E53 E55:E58 E75:E78 E80:E83 E85:E88 E60:E63 E70:E73 E90:E93 E95:E98 E22:E23 E10:E20" xr:uid="{00000000-0002-0000-0500-000000000000}"/>
    <dataValidation type="list" allowBlank="1" showInputMessage="1" showErrorMessage="1" sqref="F10:I99 N10:Q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9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IS99"/>
  <sheetViews>
    <sheetView showGridLines="0" topLeftCell="A40" zoomScale="85" zoomScaleNormal="85" zoomScalePageLayoutView="70" workbookViewId="0">
      <selection activeCell="G70" sqref="G70:H79"/>
    </sheetView>
  </sheetViews>
  <sheetFormatPr baseColWidth="10" defaultColWidth="11.42578125" defaultRowHeight="15"/>
  <cols>
    <col min="1" max="1" width="5.42578125" customWidth="1"/>
    <col min="2" max="2" width="25.28515625" customWidth="1"/>
    <col min="3" max="3" width="48.42578125" customWidth="1"/>
    <col min="4" max="4" width="25.28515625" hidden="1" customWidth="1"/>
    <col min="5" max="5" width="43" hidden="1" customWidth="1"/>
    <col min="6" max="6" width="20.28515625" customWidth="1"/>
    <col min="7" max="7" width="18.42578125" customWidth="1"/>
    <col min="8" max="8" width="22.7109375" customWidth="1"/>
    <col min="9" max="9" width="2.7109375" style="2" customWidth="1"/>
    <col min="10" max="10" width="18.28515625" customWidth="1"/>
    <col min="11" max="11" width="16.7109375" customWidth="1"/>
    <col min="12" max="12" width="21.42578125" style="39"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53" width="11.42578125" style="17"/>
    <col min="254" max="16384" width="11.42578125" style="22"/>
  </cols>
  <sheetData>
    <row r="1" spans="1:253" s="19" customFormat="1" ht="27.75" customHeight="1">
      <c r="A1" s="555"/>
      <c r="B1" s="555"/>
      <c r="C1" s="555"/>
      <c r="D1" s="555"/>
      <c r="E1" s="555"/>
      <c r="F1" s="552" t="s">
        <v>400</v>
      </c>
      <c r="G1" s="552"/>
      <c r="H1" s="552"/>
      <c r="I1" s="552"/>
      <c r="J1" s="552"/>
      <c r="K1" s="552"/>
      <c r="L1" s="552"/>
      <c r="M1" s="552"/>
      <c r="N1" s="552"/>
      <c r="O1" s="552"/>
      <c r="P1" s="552"/>
      <c r="Q1" s="552"/>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row>
    <row r="2" spans="1:253" s="19" customFormat="1" ht="27" customHeight="1">
      <c r="A2" s="555"/>
      <c r="B2" s="555"/>
      <c r="C2" s="555"/>
      <c r="D2" s="555"/>
      <c r="E2" s="555"/>
      <c r="F2" s="552"/>
      <c r="G2" s="552"/>
      <c r="H2" s="552"/>
      <c r="I2" s="552"/>
      <c r="J2" s="552"/>
      <c r="K2" s="552"/>
      <c r="L2" s="552"/>
      <c r="M2" s="552"/>
      <c r="N2" s="552"/>
      <c r="O2" s="552"/>
      <c r="P2" s="552"/>
      <c r="Q2" s="552"/>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row>
    <row r="3" spans="1:253" s="19" customFormat="1" ht="27" customHeight="1">
      <c r="A3" s="555"/>
      <c r="B3" s="555"/>
      <c r="C3" s="555"/>
      <c r="D3" s="555"/>
      <c r="E3" s="555"/>
      <c r="F3" s="552"/>
      <c r="G3" s="552"/>
      <c r="H3" s="552"/>
      <c r="I3" s="552"/>
      <c r="J3" s="552"/>
      <c r="K3" s="552"/>
      <c r="L3" s="552"/>
      <c r="M3" s="552"/>
      <c r="N3" s="552"/>
      <c r="O3" s="552"/>
      <c r="P3" s="552"/>
      <c r="Q3" s="55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pans="1:253" s="19" customFormat="1" ht="23.25" customHeight="1">
      <c r="A4" s="535" t="s">
        <v>268</v>
      </c>
      <c r="B4" s="535"/>
      <c r="C4" s="537" t="s">
        <v>364</v>
      </c>
      <c r="D4" s="537"/>
      <c r="E4" s="537"/>
      <c r="F4" s="537"/>
      <c r="G4" s="537"/>
      <c r="H4" s="537"/>
      <c r="I4" s="537"/>
      <c r="J4" s="537"/>
      <c r="K4" s="537"/>
      <c r="L4" s="537"/>
      <c r="M4" s="537"/>
      <c r="N4" s="537"/>
      <c r="O4" s="537"/>
      <c r="P4" s="537"/>
      <c r="Q4" s="537"/>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pans="1:253" s="19" customFormat="1" ht="56.25" customHeight="1">
      <c r="A5" s="535" t="s">
        <v>270</v>
      </c>
      <c r="B5" s="535"/>
      <c r="C5" s="537" t="s">
        <v>37</v>
      </c>
      <c r="D5" s="537"/>
      <c r="E5" s="537"/>
      <c r="F5" s="537"/>
      <c r="G5" s="537"/>
      <c r="H5" s="537"/>
      <c r="I5" s="537"/>
      <c r="J5" s="537"/>
      <c r="K5" s="537"/>
      <c r="L5" s="537"/>
      <c r="M5" s="537"/>
      <c r="N5" s="537"/>
      <c r="O5" s="537"/>
      <c r="P5" s="537"/>
      <c r="Q5" s="537"/>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pans="1:253" s="19" customFormat="1" ht="28.5" customHeight="1">
      <c r="A6" s="535" t="s">
        <v>271</v>
      </c>
      <c r="B6" s="535"/>
      <c r="C6" s="536" t="s">
        <v>272</v>
      </c>
      <c r="D6" s="536"/>
      <c r="E6" s="536"/>
      <c r="F6" s="536"/>
      <c r="G6" s="536"/>
      <c r="H6" s="536"/>
      <c r="I6" s="536"/>
      <c r="J6" s="536"/>
      <c r="K6" s="536"/>
      <c r="L6" s="536"/>
      <c r="M6" s="536"/>
      <c r="N6" s="536"/>
      <c r="O6" s="536"/>
      <c r="P6" s="536"/>
      <c r="Q6" s="536"/>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pans="1:253" s="19" customFormat="1" ht="17.25" thickBot="1">
      <c r="A7" s="518" t="s">
        <v>401</v>
      </c>
      <c r="B7" s="518"/>
      <c r="C7" s="518"/>
      <c r="D7" s="518"/>
      <c r="E7" s="518"/>
      <c r="F7" s="518" t="s">
        <v>288</v>
      </c>
      <c r="G7" s="518"/>
      <c r="H7" s="518"/>
      <c r="I7" s="84"/>
      <c r="J7" s="520" t="s">
        <v>402</v>
      </c>
      <c r="K7" s="520"/>
      <c r="L7" s="520"/>
      <c r="M7" s="520"/>
      <c r="N7" s="521"/>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pans="1:253" s="19" customFormat="1" ht="45.75" customHeight="1" thickTop="1" thickBot="1">
      <c r="A8" s="522" t="s">
        <v>278</v>
      </c>
      <c r="B8" s="524" t="s">
        <v>367</v>
      </c>
      <c r="C8" s="556" t="s">
        <v>280</v>
      </c>
      <c r="D8" s="558" t="s">
        <v>290</v>
      </c>
      <c r="E8" s="524" t="s">
        <v>274</v>
      </c>
      <c r="F8" s="553" t="s">
        <v>403</v>
      </c>
      <c r="G8" s="553" t="s">
        <v>404</v>
      </c>
      <c r="H8" s="553" t="s">
        <v>405</v>
      </c>
      <c r="I8" s="550"/>
      <c r="J8" s="553" t="s">
        <v>406</v>
      </c>
      <c r="K8" s="553" t="s">
        <v>407</v>
      </c>
      <c r="L8" s="553" t="s">
        <v>408</v>
      </c>
      <c r="M8" s="553" t="s">
        <v>409</v>
      </c>
      <c r="N8" s="553" t="s">
        <v>410</v>
      </c>
      <c r="O8" s="553" t="s">
        <v>411</v>
      </c>
      <c r="P8" s="553" t="s">
        <v>412</v>
      </c>
      <c r="Q8" s="553" t="s">
        <v>413</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pans="1:253" s="21" customFormat="1" ht="58.5" customHeight="1" thickTop="1" thickBot="1">
      <c r="A9" s="523"/>
      <c r="B9" s="525"/>
      <c r="C9" s="557"/>
      <c r="D9" s="559"/>
      <c r="E9" s="525"/>
      <c r="F9" s="554"/>
      <c r="G9" s="554"/>
      <c r="H9" s="554"/>
      <c r="I9" s="551"/>
      <c r="J9" s="554"/>
      <c r="K9" s="554"/>
      <c r="L9" s="554"/>
      <c r="M9" s="554"/>
      <c r="N9" s="554"/>
      <c r="O9" s="554"/>
      <c r="P9" s="554"/>
      <c r="Q9" s="554"/>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row>
    <row r="10" spans="1:253" ht="13.5" customHeight="1">
      <c r="A10" s="502">
        <f>'5- Identificación de Riesgos'!A10</f>
        <v>1</v>
      </c>
      <c r="B10" s="538" t="str">
        <f>'5- Identificación de Riesgos'!B10</f>
        <v xml:space="preserve">Inadecuada planeación de la contratación  </v>
      </c>
      <c r="C10" s="485" t="str">
        <f>'5- Identificación de Riesgos'!C10</f>
        <v xml:space="preserve">El Plan Anual de Contratación no atienda las  necesidades y la oportunidad requerida por los procesos de la Entidad  </v>
      </c>
      <c r="D10" s="485" t="s">
        <v>300</v>
      </c>
      <c r="E10" s="161" t="str">
        <f>'5- Identificación de Riesgos'!D10</f>
        <v>Plan Anual de Adquisiciones elaborado tardiamente o incompleto</v>
      </c>
      <c r="F10" s="491" t="str">
        <f>'5- Identificación de Riesgos'!H10</f>
        <v>Baja - 2</v>
      </c>
      <c r="G10" s="485" t="str">
        <f>'5- Identificación de Riesgos'!M10</f>
        <v>Moderado - 3</v>
      </c>
      <c r="H10" s="485" t="str">
        <f>'5- Identificación de Riesgos'!N10</f>
        <v>Moderado - 6</v>
      </c>
      <c r="I10" s="142"/>
      <c r="J10" s="544" t="str">
        <f>'6- Valoración Controles'!T10</f>
        <v>Baja - 2</v>
      </c>
      <c r="K10" s="544" t="str">
        <f>'6- Valoración Controles'!U10</f>
        <v>Moderado - 3</v>
      </c>
      <c r="L10" s="547" t="e">
        <f>AVERAGE(#REF!)</f>
        <v>#REF!</v>
      </c>
      <c r="M10" s="538" t="str">
        <f>'6- Valoración Controles'!V10</f>
        <v>Moderado - 6</v>
      </c>
      <c r="N10" s="538" t="s">
        <v>414</v>
      </c>
      <c r="O10" s="162"/>
      <c r="P10" s="162"/>
      <c r="Q10" s="163"/>
    </row>
    <row r="11" spans="1:253" ht="13.5" customHeight="1">
      <c r="A11" s="503"/>
      <c r="B11" s="539"/>
      <c r="C11" s="486"/>
      <c r="D11" s="486"/>
      <c r="E11" s="164">
        <f>'5- Identificación de Riesgos'!D11</f>
        <v>0</v>
      </c>
      <c r="F11" s="492"/>
      <c r="G11" s="543"/>
      <c r="H11" s="486"/>
      <c r="I11" s="85"/>
      <c r="J11" s="545"/>
      <c r="K11" s="545"/>
      <c r="L11" s="548"/>
      <c r="M11" s="539"/>
      <c r="N11" s="539"/>
      <c r="O11" s="165"/>
      <c r="P11" s="165">
        <v>5</v>
      </c>
      <c r="Q11" s="166"/>
    </row>
    <row r="12" spans="1:253" ht="13.5" customHeight="1">
      <c r="A12" s="503"/>
      <c r="B12" s="539"/>
      <c r="C12" s="486"/>
      <c r="D12" s="486"/>
      <c r="E12" s="164" t="str">
        <f>'5- Identificación de Riesgos'!D12</f>
        <v>Identificación de necesidades incompleta</v>
      </c>
      <c r="F12" s="492"/>
      <c r="G12" s="543"/>
      <c r="H12" s="486"/>
      <c r="I12" s="85"/>
      <c r="J12" s="545"/>
      <c r="K12" s="545"/>
      <c r="L12" s="548"/>
      <c r="M12" s="539"/>
      <c r="N12" s="539"/>
      <c r="O12" s="165"/>
      <c r="P12" s="165"/>
      <c r="Q12" s="166"/>
    </row>
    <row r="13" spans="1:253" ht="13.5" customHeight="1">
      <c r="A13" s="503"/>
      <c r="B13" s="539"/>
      <c r="C13" s="486"/>
      <c r="D13" s="486"/>
      <c r="E13" s="164" t="str">
        <f>'5- Identificación de Riesgos'!D13</f>
        <v xml:space="preserve">Modalidad de contratación no  adecuada para el bien o servicio </v>
      </c>
      <c r="F13" s="492"/>
      <c r="G13" s="543"/>
      <c r="H13" s="486"/>
      <c r="I13" s="85"/>
      <c r="J13" s="545"/>
      <c r="K13" s="545"/>
      <c r="L13" s="548"/>
      <c r="M13" s="539"/>
      <c r="N13" s="539"/>
      <c r="O13" s="165"/>
      <c r="P13" s="165"/>
      <c r="Q13" s="166"/>
    </row>
    <row r="14" spans="1:253" ht="13.5" customHeight="1">
      <c r="A14" s="503"/>
      <c r="B14" s="539"/>
      <c r="C14" s="486"/>
      <c r="D14" s="486"/>
      <c r="E14" s="164" t="str">
        <f>'5- Identificación de Riesgos'!D14</f>
        <v>Actalización de presupuesto</v>
      </c>
      <c r="F14" s="492"/>
      <c r="G14" s="543"/>
      <c r="H14" s="486"/>
      <c r="I14" s="85"/>
      <c r="J14" s="545"/>
      <c r="K14" s="545"/>
      <c r="L14" s="548"/>
      <c r="M14" s="539"/>
      <c r="N14" s="539"/>
      <c r="O14" s="165"/>
      <c r="P14" s="165"/>
      <c r="Q14" s="166"/>
    </row>
    <row r="15" spans="1:253" ht="13.5" customHeight="1">
      <c r="A15" s="503"/>
      <c r="B15" s="539"/>
      <c r="C15" s="486"/>
      <c r="D15" s="486"/>
      <c r="E15" s="164">
        <f>'5- Identificación de Riesgos'!D15</f>
        <v>0</v>
      </c>
      <c r="F15" s="492"/>
      <c r="G15" s="543"/>
      <c r="H15" s="486"/>
      <c r="I15" s="85"/>
      <c r="J15" s="545"/>
      <c r="K15" s="545"/>
      <c r="L15" s="548"/>
      <c r="M15" s="539"/>
      <c r="N15" s="539"/>
      <c r="O15" s="165"/>
      <c r="P15" s="165"/>
      <c r="Q15" s="166"/>
    </row>
    <row r="16" spans="1:253" ht="13.5" customHeight="1">
      <c r="A16" s="503"/>
      <c r="B16" s="539"/>
      <c r="C16" s="486"/>
      <c r="D16" s="486"/>
      <c r="E16" s="164">
        <f>'5- Identificación de Riesgos'!D16</f>
        <v>0</v>
      </c>
      <c r="F16" s="492"/>
      <c r="G16" s="543"/>
      <c r="H16" s="486"/>
      <c r="I16" s="85"/>
      <c r="J16" s="545"/>
      <c r="K16" s="545"/>
      <c r="L16" s="548"/>
      <c r="M16" s="539"/>
      <c r="N16" s="539"/>
      <c r="O16" s="165"/>
      <c r="P16" s="165"/>
      <c r="Q16" s="166"/>
    </row>
    <row r="17" spans="1:17" ht="13.5" customHeight="1">
      <c r="A17" s="503"/>
      <c r="B17" s="539"/>
      <c r="C17" s="486"/>
      <c r="D17" s="486"/>
      <c r="E17" s="164">
        <f>'5- Identificación de Riesgos'!D17</f>
        <v>0</v>
      </c>
      <c r="F17" s="492"/>
      <c r="G17" s="543"/>
      <c r="H17" s="486"/>
      <c r="I17" s="85"/>
      <c r="J17" s="545"/>
      <c r="K17" s="545"/>
      <c r="L17" s="548"/>
      <c r="M17" s="539"/>
      <c r="N17" s="539"/>
      <c r="O17" s="165"/>
      <c r="P17" s="165"/>
      <c r="Q17" s="166"/>
    </row>
    <row r="18" spans="1:17" ht="13.5" customHeight="1">
      <c r="A18" s="503"/>
      <c r="B18" s="539"/>
      <c r="C18" s="486"/>
      <c r="D18" s="486"/>
      <c r="E18" s="164">
        <f>'5- Identificación de Riesgos'!D18</f>
        <v>0</v>
      </c>
      <c r="F18" s="492"/>
      <c r="G18" s="543"/>
      <c r="H18" s="486"/>
      <c r="I18" s="85"/>
      <c r="J18" s="545"/>
      <c r="K18" s="545"/>
      <c r="L18" s="548"/>
      <c r="M18" s="539"/>
      <c r="N18" s="539"/>
      <c r="O18" s="165"/>
      <c r="P18" s="165"/>
      <c r="Q18" s="166"/>
    </row>
    <row r="19" spans="1:17" ht="13.5" customHeight="1" thickBot="1">
      <c r="A19" s="503"/>
      <c r="B19" s="540"/>
      <c r="C19" s="486"/>
      <c r="D19" s="486"/>
      <c r="E19" s="164">
        <f>'5- Identificación de Riesgos'!D19</f>
        <v>0</v>
      </c>
      <c r="F19" s="492"/>
      <c r="G19" s="543"/>
      <c r="H19" s="486"/>
      <c r="I19" s="86"/>
      <c r="J19" s="546"/>
      <c r="K19" s="546"/>
      <c r="L19" s="549"/>
      <c r="M19" s="540"/>
      <c r="N19" s="540"/>
      <c r="O19" s="165"/>
      <c r="P19" s="165"/>
      <c r="Q19" s="166"/>
    </row>
    <row r="20" spans="1:17" ht="13.5" customHeight="1">
      <c r="A20" s="502">
        <f>'5- Identificación de Riesgos'!A20</f>
        <v>2</v>
      </c>
      <c r="B20" s="538" t="str">
        <f>'5- Identificación de Riesgos'!B20</f>
        <v>Contratar bienes o servicios que no cumplan con requisitos y  necesidades  de la Entidad</v>
      </c>
      <c r="C20" s="485" t="str">
        <f>'5- Identificación de Riesgos'!C20</f>
        <v>Que  no se adquieran los bienes y servicios requeridos porque los procesos estructurados no se ciñen a las necesidades de la Entidad y/o los requisitos legales</v>
      </c>
      <c r="D20" s="540" t="s">
        <v>300</v>
      </c>
      <c r="E20" s="164" t="str">
        <f>'5- Identificación de Riesgos'!D20</f>
        <v>Definicion de requisitos  y condiciones incompleta o poco clara</v>
      </c>
      <c r="F20" s="491" t="str">
        <f>'5- Identificación de Riesgos'!H20</f>
        <v>Muy Baja - 1</v>
      </c>
      <c r="G20" s="485" t="str">
        <f>'5- Identificación de Riesgos'!M20</f>
        <v>Menor - 2</v>
      </c>
      <c r="H20" s="485" t="str">
        <f>'5- Identificación de Riesgos'!N20</f>
        <v>Bajo - 2</v>
      </c>
      <c r="I20" s="85"/>
      <c r="J20" s="544" t="str">
        <f>'6- Valoración Controles'!T20</f>
        <v>Muy Baja - 1</v>
      </c>
      <c r="K20" s="544" t="str">
        <f>'6- Valoración Controles'!U20</f>
        <v>Menor - 2</v>
      </c>
      <c r="L20" s="547" t="e">
        <f>AVERAGE(#REF!)</f>
        <v>#REF!</v>
      </c>
      <c r="M20" s="538" t="str">
        <f>'6- Valoración Controles'!V20</f>
        <v>Bajo - 2</v>
      </c>
      <c r="N20" s="539" t="s">
        <v>414</v>
      </c>
      <c r="O20" s="165"/>
      <c r="P20" s="165"/>
      <c r="Q20" s="166"/>
    </row>
    <row r="21" spans="1:17" ht="13.5" customHeight="1">
      <c r="A21" s="503"/>
      <c r="B21" s="539"/>
      <c r="C21" s="486"/>
      <c r="D21" s="486"/>
      <c r="E21" s="164" t="str">
        <f>'5- Identificación de Riesgos'!D21</f>
        <v>Estudios de mercado sobre  precios, oferta y demanda   no desarrolado tecnicamente</v>
      </c>
      <c r="F21" s="492"/>
      <c r="G21" s="543"/>
      <c r="H21" s="486"/>
      <c r="I21" s="85"/>
      <c r="J21" s="545"/>
      <c r="K21" s="545"/>
      <c r="L21" s="548"/>
      <c r="M21" s="539"/>
      <c r="N21" s="539"/>
      <c r="O21" s="165"/>
      <c r="P21" s="165"/>
      <c r="Q21" s="166"/>
    </row>
    <row r="22" spans="1:17" ht="13.5" customHeight="1">
      <c r="A22" s="503"/>
      <c r="B22" s="539"/>
      <c r="C22" s="486"/>
      <c r="D22" s="486"/>
      <c r="E22" s="164" t="str">
        <f>'5- Identificación de Riesgos'!D22</f>
        <v>Estudios previos no adecuados</v>
      </c>
      <c r="F22" s="492"/>
      <c r="G22" s="543"/>
      <c r="H22" s="486"/>
      <c r="I22" s="85"/>
      <c r="J22" s="545"/>
      <c r="K22" s="545"/>
      <c r="L22" s="548"/>
      <c r="M22" s="539"/>
      <c r="N22" s="539"/>
      <c r="O22" s="165"/>
      <c r="P22" s="165"/>
      <c r="Q22" s="166"/>
    </row>
    <row r="23" spans="1:17" ht="13.5" customHeight="1">
      <c r="A23" s="503"/>
      <c r="B23" s="539"/>
      <c r="C23" s="486"/>
      <c r="D23" s="486"/>
      <c r="E23" s="164" t="str">
        <f>'5- Identificación de Riesgos'!D23</f>
        <v xml:space="preserve">Cambios en la normatividad no identificados </v>
      </c>
      <c r="F23" s="492"/>
      <c r="G23" s="543"/>
      <c r="H23" s="486"/>
      <c r="I23" s="85"/>
      <c r="J23" s="545"/>
      <c r="K23" s="545"/>
      <c r="L23" s="548"/>
      <c r="M23" s="539"/>
      <c r="N23" s="539"/>
      <c r="O23" s="165"/>
      <c r="P23" s="165"/>
      <c r="Q23" s="166"/>
    </row>
    <row r="24" spans="1:17" ht="13.5" customHeight="1">
      <c r="A24" s="503"/>
      <c r="B24" s="539"/>
      <c r="C24" s="486"/>
      <c r="D24" s="486"/>
      <c r="E24" s="164" t="str">
        <f>'5- Identificación de Riesgos'!D24</f>
        <v xml:space="preserve">Proceso de contratación desarrolados tardiamente </v>
      </c>
      <c r="F24" s="492"/>
      <c r="G24" s="543"/>
      <c r="H24" s="486"/>
      <c r="I24" s="85"/>
      <c r="J24" s="545"/>
      <c r="K24" s="545"/>
      <c r="L24" s="548"/>
      <c r="M24" s="539"/>
      <c r="N24" s="539"/>
      <c r="O24" s="165"/>
      <c r="P24" s="165"/>
      <c r="Q24" s="166"/>
    </row>
    <row r="25" spans="1:17" ht="13.5" customHeight="1">
      <c r="A25" s="503"/>
      <c r="B25" s="539"/>
      <c r="C25" s="486"/>
      <c r="D25" s="486"/>
      <c r="E25" s="164" t="str">
        <f>'5- Identificación de Riesgos'!D25</f>
        <v>Inexistencia o monopolio de proveedores y contratistas</v>
      </c>
      <c r="F25" s="492"/>
      <c r="G25" s="543"/>
      <c r="H25" s="486"/>
      <c r="I25" s="85"/>
      <c r="J25" s="545"/>
      <c r="K25" s="545"/>
      <c r="L25" s="548"/>
      <c r="M25" s="539"/>
      <c r="N25" s="539"/>
      <c r="O25" s="165"/>
      <c r="P25" s="165"/>
      <c r="Q25" s="166"/>
    </row>
    <row r="26" spans="1:17" ht="13.5" customHeight="1">
      <c r="A26" s="503"/>
      <c r="B26" s="539"/>
      <c r="C26" s="486"/>
      <c r="D26" s="486"/>
      <c r="E26" s="164" t="str">
        <f>'5- Identificación de Riesgos'!D26</f>
        <v xml:space="preserve">Presupuesto limitado </v>
      </c>
      <c r="F26" s="492"/>
      <c r="G26" s="543"/>
      <c r="H26" s="486"/>
      <c r="I26" s="85"/>
      <c r="J26" s="545"/>
      <c r="K26" s="545"/>
      <c r="L26" s="548"/>
      <c r="M26" s="539"/>
      <c r="N26" s="539"/>
      <c r="O26" s="165"/>
      <c r="P26" s="165"/>
      <c r="Q26" s="166"/>
    </row>
    <row r="27" spans="1:17" ht="13.5" customHeight="1">
      <c r="A27" s="503"/>
      <c r="B27" s="539"/>
      <c r="C27" s="486"/>
      <c r="D27" s="486"/>
      <c r="E27" s="164">
        <f>'5- Identificación de Riesgos'!D27</f>
        <v>0</v>
      </c>
      <c r="F27" s="492"/>
      <c r="G27" s="543"/>
      <c r="H27" s="486"/>
      <c r="I27" s="85"/>
      <c r="J27" s="545"/>
      <c r="K27" s="545"/>
      <c r="L27" s="548"/>
      <c r="M27" s="539"/>
      <c r="N27" s="539"/>
      <c r="O27" s="165"/>
      <c r="P27" s="165"/>
      <c r="Q27" s="166"/>
    </row>
    <row r="28" spans="1:17" ht="13.5" customHeight="1">
      <c r="A28" s="503"/>
      <c r="B28" s="539"/>
      <c r="C28" s="486"/>
      <c r="D28" s="486"/>
      <c r="E28" s="164">
        <f>'5- Identificación de Riesgos'!D28</f>
        <v>0</v>
      </c>
      <c r="F28" s="492"/>
      <c r="G28" s="543"/>
      <c r="H28" s="486"/>
      <c r="I28" s="85"/>
      <c r="J28" s="545"/>
      <c r="K28" s="545"/>
      <c r="L28" s="548"/>
      <c r="M28" s="539"/>
      <c r="N28" s="539"/>
      <c r="O28" s="165"/>
      <c r="P28" s="165"/>
      <c r="Q28" s="166"/>
    </row>
    <row r="29" spans="1:17" ht="13.5" customHeight="1" thickBot="1">
      <c r="A29" s="503"/>
      <c r="B29" s="540"/>
      <c r="C29" s="486"/>
      <c r="D29" s="486"/>
      <c r="E29" s="164">
        <f>'5- Identificación de Riesgos'!D29</f>
        <v>0</v>
      </c>
      <c r="F29" s="492"/>
      <c r="G29" s="543"/>
      <c r="H29" s="486"/>
      <c r="I29" s="86"/>
      <c r="J29" s="546"/>
      <c r="K29" s="546"/>
      <c r="L29" s="549"/>
      <c r="M29" s="540"/>
      <c r="N29" s="540"/>
      <c r="O29" s="165"/>
      <c r="P29" s="165"/>
      <c r="Q29" s="166"/>
    </row>
    <row r="30" spans="1:17" ht="45" hidden="1" customHeight="1">
      <c r="A30" s="502">
        <f>'5- Identificación de Riesgos'!A30</f>
        <v>3</v>
      </c>
      <c r="B30" s="538" t="str">
        <f>'5- Identificación de Riesgos'!B30</f>
        <v>Recibir bienes o servicios que  no cumplen requisitos y/o condiciones pactadas</v>
      </c>
      <c r="C30" s="485" t="str">
        <f>'5- Identificación de Riesgos'!C30</f>
        <v>Los bienes y servicios recibidos no tenga la calidad  estipulada y no  permitan satisfacer las necesidades  identificados por los  procesos</v>
      </c>
      <c r="D30" s="540" t="s">
        <v>300</v>
      </c>
      <c r="E30" s="164" t="str">
        <f>'5- Identificación de Riesgos'!D30</f>
        <v xml:space="preserve">Controles o protocolos  inadecuados o inexistentes para la recepcion de los bienes y servicios </v>
      </c>
      <c r="F30" s="491" t="str">
        <f>'5- Identificación de Riesgos'!H30</f>
        <v>Muy Baja - 1</v>
      </c>
      <c r="G30" s="485" t="str">
        <f>'5- Identificación de Riesgos'!M30</f>
        <v>Menor - 2</v>
      </c>
      <c r="H30" s="485" t="str">
        <f>'5- Identificación de Riesgos'!N30</f>
        <v>Bajo - 2</v>
      </c>
      <c r="I30" s="85"/>
      <c r="J30" s="544" t="str">
        <f>'6- Valoración Controles'!T30</f>
        <v>Muy Baja - 1</v>
      </c>
      <c r="K30" s="544" t="str">
        <f>'6- Valoración Controles'!U30</f>
        <v>Menor - 2</v>
      </c>
      <c r="L30" s="547" t="e">
        <f>AVERAGE(#REF!)</f>
        <v>#REF!</v>
      </c>
      <c r="M30" s="538" t="str">
        <f>'6- Valoración Controles'!V30</f>
        <v>Bajo - 2</v>
      </c>
      <c r="N30" s="539" t="s">
        <v>414</v>
      </c>
      <c r="O30" s="165"/>
      <c r="P30" s="165"/>
      <c r="Q30" s="166"/>
    </row>
    <row r="31" spans="1:17" hidden="1">
      <c r="A31" s="503"/>
      <c r="B31" s="539"/>
      <c r="C31" s="486"/>
      <c r="D31" s="486"/>
      <c r="E31" s="164" t="str">
        <f>'5- Identificación de Riesgos'!D31</f>
        <v>Fallas en la supervisión o interventoria</v>
      </c>
      <c r="F31" s="492"/>
      <c r="G31" s="543"/>
      <c r="H31" s="486"/>
      <c r="I31" s="85"/>
      <c r="J31" s="545"/>
      <c r="K31" s="545"/>
      <c r="L31" s="548"/>
      <c r="M31" s="539"/>
      <c r="N31" s="539"/>
      <c r="O31" s="165"/>
      <c r="P31" s="165"/>
      <c r="Q31" s="166"/>
    </row>
    <row r="32" spans="1:17" hidden="1">
      <c r="A32" s="503"/>
      <c r="B32" s="539"/>
      <c r="C32" s="486"/>
      <c r="D32" s="486"/>
      <c r="E32" s="164" t="str">
        <f>'5- Identificación de Riesgos'!D32</f>
        <v>Entrega de bienes de forma tardia</v>
      </c>
      <c r="F32" s="492"/>
      <c r="G32" s="543"/>
      <c r="H32" s="486"/>
      <c r="I32" s="85"/>
      <c r="J32" s="545"/>
      <c r="K32" s="545"/>
      <c r="L32" s="548"/>
      <c r="M32" s="539"/>
      <c r="N32" s="539"/>
      <c r="O32" s="165"/>
      <c r="P32" s="165"/>
      <c r="Q32" s="166"/>
    </row>
    <row r="33" spans="1:17" ht="30" hidden="1">
      <c r="A33" s="503"/>
      <c r="B33" s="539"/>
      <c r="C33" s="486"/>
      <c r="D33" s="486"/>
      <c r="E33" s="164" t="str">
        <f>'5- Identificación de Riesgos'!D33</f>
        <v xml:space="preserve">Interrupciones en la prestación del servicio no concertadas </v>
      </c>
      <c r="F33" s="492"/>
      <c r="G33" s="543"/>
      <c r="H33" s="486"/>
      <c r="I33" s="85"/>
      <c r="J33" s="545"/>
      <c r="K33" s="545"/>
      <c r="L33" s="548"/>
      <c r="M33" s="539"/>
      <c r="N33" s="539"/>
      <c r="O33" s="165"/>
      <c r="P33" s="165"/>
      <c r="Q33" s="166"/>
    </row>
    <row r="34" spans="1:17" hidden="1">
      <c r="A34" s="503"/>
      <c r="B34" s="539"/>
      <c r="C34" s="486"/>
      <c r="D34" s="486"/>
      <c r="E34" s="164" t="str">
        <f>'5- Identificación de Riesgos'!D34</f>
        <v xml:space="preserve">Capacitacion insuficiente </v>
      </c>
      <c r="F34" s="492"/>
      <c r="G34" s="543"/>
      <c r="H34" s="486"/>
      <c r="I34" s="85"/>
      <c r="J34" s="545"/>
      <c r="K34" s="545"/>
      <c r="L34" s="548"/>
      <c r="M34" s="539"/>
      <c r="N34" s="539"/>
      <c r="O34" s="165"/>
      <c r="P34" s="165"/>
      <c r="Q34" s="166"/>
    </row>
    <row r="35" spans="1:17" ht="30" hidden="1">
      <c r="A35" s="503"/>
      <c r="B35" s="539"/>
      <c r="C35" s="486"/>
      <c r="D35" s="486"/>
      <c r="E35" s="164" t="str">
        <f>'5- Identificación de Riesgos'!D35</f>
        <v>Insuficiente personal asignado para esta funciones</v>
      </c>
      <c r="F35" s="492"/>
      <c r="G35" s="543"/>
      <c r="H35" s="486"/>
      <c r="I35" s="85"/>
      <c r="J35" s="545"/>
      <c r="K35" s="545"/>
      <c r="L35" s="548"/>
      <c r="M35" s="539"/>
      <c r="N35" s="539"/>
      <c r="O35" s="165"/>
      <c r="P35" s="165"/>
      <c r="Q35" s="166"/>
    </row>
    <row r="36" spans="1:17" ht="30" hidden="1">
      <c r="A36" s="503"/>
      <c r="B36" s="539"/>
      <c r="C36" s="486"/>
      <c r="D36" s="486"/>
      <c r="E36" s="164" t="str">
        <f>'5- Identificación de Riesgos'!D36</f>
        <v xml:space="preserve">Los contratistas incumplan los terminos contractuales </v>
      </c>
      <c r="F36" s="492"/>
      <c r="G36" s="543"/>
      <c r="H36" s="486"/>
      <c r="I36" s="85"/>
      <c r="J36" s="545"/>
      <c r="K36" s="545"/>
      <c r="L36" s="548"/>
      <c r="M36" s="539"/>
      <c r="N36" s="539"/>
      <c r="O36" s="165"/>
      <c r="P36" s="165"/>
      <c r="Q36" s="166"/>
    </row>
    <row r="37" spans="1:17" hidden="1">
      <c r="A37" s="503"/>
      <c r="B37" s="539"/>
      <c r="C37" s="486"/>
      <c r="D37" s="486"/>
      <c r="E37" s="164" t="str">
        <f>'5- Identificación de Riesgos'!D37</f>
        <v xml:space="preserve">Demora de los contratistas en suscribir polizas </v>
      </c>
      <c r="F37" s="492"/>
      <c r="G37" s="543"/>
      <c r="H37" s="486"/>
      <c r="I37" s="85"/>
      <c r="J37" s="545"/>
      <c r="K37" s="545"/>
      <c r="L37" s="548"/>
      <c r="M37" s="539"/>
      <c r="N37" s="539"/>
      <c r="O37" s="165"/>
      <c r="P37" s="165"/>
      <c r="Q37" s="166"/>
    </row>
    <row r="38" spans="1:17" hidden="1">
      <c r="A38" s="503"/>
      <c r="B38" s="539"/>
      <c r="C38" s="486"/>
      <c r="D38" s="486"/>
      <c r="E38" s="164">
        <f>'5- Identificación de Riesgos'!D38</f>
        <v>0</v>
      </c>
      <c r="F38" s="492"/>
      <c r="G38" s="543"/>
      <c r="H38" s="486"/>
      <c r="I38" s="85"/>
      <c r="J38" s="545"/>
      <c r="K38" s="545"/>
      <c r="L38" s="548"/>
      <c r="M38" s="539"/>
      <c r="N38" s="539"/>
      <c r="O38" s="165"/>
      <c r="P38" s="165"/>
      <c r="Q38" s="166"/>
    </row>
    <row r="39" spans="1:17" ht="32.450000000000003" hidden="1" customHeight="1" thickBot="1">
      <c r="A39" s="503"/>
      <c r="B39" s="540"/>
      <c r="C39" s="486"/>
      <c r="D39" s="486"/>
      <c r="E39" s="164">
        <f>'5- Identificación de Riesgos'!D39</f>
        <v>0</v>
      </c>
      <c r="F39" s="492"/>
      <c r="G39" s="543"/>
      <c r="H39" s="486"/>
      <c r="I39" s="86"/>
      <c r="J39" s="546"/>
      <c r="K39" s="546"/>
      <c r="L39" s="549"/>
      <c r="M39" s="540"/>
      <c r="N39" s="540"/>
      <c r="O39" s="165"/>
      <c r="P39" s="165"/>
      <c r="Q39" s="166"/>
    </row>
    <row r="40" spans="1:17" ht="15" customHeight="1">
      <c r="A40" s="502">
        <f>'5- Identificación de Riesgos'!A40</f>
        <v>3</v>
      </c>
      <c r="B40" s="538" t="str">
        <f>'5- Identificación de Riesgos'!B40</f>
        <v>Pérdida de competencia para liquidar los contratos en términos  legales o contractuales</v>
      </c>
      <c r="C40" s="485" t="str">
        <f>'5- Identificación de Riesgos'!C40</f>
        <v>Se generen Pérdidas de competencia para liquidar los contratos en términos  legales o contractuales</v>
      </c>
      <c r="D40" s="540" t="s">
        <v>300</v>
      </c>
      <c r="E40" s="164" t="str">
        <f>'5- Identificación de Riesgos'!D40</f>
        <v>Falta de control de los vencimientos por parte de los supervisores</v>
      </c>
      <c r="F40" s="491" t="str">
        <f>'5- Identificación de Riesgos'!H40</f>
        <v>Media - 3</v>
      </c>
      <c r="G40" s="485" t="str">
        <f>'5- Identificación de Riesgos'!M40</f>
        <v>Moderado - 3</v>
      </c>
      <c r="H40" s="485" t="str">
        <f>'5- Identificación de Riesgos'!N40</f>
        <v>Moderado - 9</v>
      </c>
      <c r="I40" s="85"/>
      <c r="J40" s="544" t="str">
        <f>'6- Valoración Controles'!T40</f>
        <v>Media - 3</v>
      </c>
      <c r="K40" s="544" t="str">
        <f>'6- Valoración Controles'!U40</f>
        <v>Moderado - 3</v>
      </c>
      <c r="L40" s="547" t="e">
        <f>AVERAGE(#REF!)</f>
        <v>#REF!</v>
      </c>
      <c r="M40" s="538" t="str">
        <f>'6- Valoración Controles'!V40</f>
        <v>Moderado - 9</v>
      </c>
      <c r="N40" s="539" t="s">
        <v>414</v>
      </c>
      <c r="O40" s="165"/>
      <c r="P40" s="165"/>
      <c r="Q40" s="166"/>
    </row>
    <row r="41" spans="1:17" ht="30">
      <c r="A41" s="503"/>
      <c r="B41" s="539"/>
      <c r="C41" s="486"/>
      <c r="D41" s="486"/>
      <c r="E41" s="164" t="str">
        <f>'5- Identificación de Riesgos'!D41</f>
        <v>Desconocimiento de las implicaciones legales por parte de los supervisores</v>
      </c>
      <c r="F41" s="492"/>
      <c r="G41" s="543"/>
      <c r="H41" s="486"/>
      <c r="I41" s="85"/>
      <c r="J41" s="545"/>
      <c r="K41" s="545"/>
      <c r="L41" s="548"/>
      <c r="M41" s="539"/>
      <c r="N41" s="539"/>
      <c r="O41" s="165"/>
      <c r="P41" s="165"/>
      <c r="Q41" s="166"/>
    </row>
    <row r="42" spans="1:17" ht="30">
      <c r="A42" s="503"/>
      <c r="B42" s="539"/>
      <c r="C42" s="486"/>
      <c r="D42" s="486"/>
      <c r="E42" s="164" t="str">
        <f>'5- Identificación de Riesgos'!D42</f>
        <v xml:space="preserve">Procesos de liquidación desarrolados tardiamente </v>
      </c>
      <c r="F42" s="492"/>
      <c r="G42" s="543"/>
      <c r="H42" s="486"/>
      <c r="I42" s="85"/>
      <c r="J42" s="545"/>
      <c r="K42" s="545"/>
      <c r="L42" s="548"/>
      <c r="M42" s="539"/>
      <c r="N42" s="539"/>
      <c r="O42" s="165"/>
      <c r="P42" s="165"/>
      <c r="Q42" s="166"/>
    </row>
    <row r="43" spans="1:17">
      <c r="A43" s="503"/>
      <c r="B43" s="539"/>
      <c r="C43" s="486"/>
      <c r="D43" s="486"/>
      <c r="E43" s="164">
        <f>'5- Identificación de Riesgos'!D43</f>
        <v>0</v>
      </c>
      <c r="F43" s="492"/>
      <c r="G43" s="543"/>
      <c r="H43" s="486"/>
      <c r="I43" s="85"/>
      <c r="J43" s="545"/>
      <c r="K43" s="545"/>
      <c r="L43" s="548"/>
      <c r="M43" s="539"/>
      <c r="N43" s="539"/>
      <c r="O43" s="165"/>
      <c r="P43" s="165"/>
      <c r="Q43" s="166"/>
    </row>
    <row r="44" spans="1:17">
      <c r="A44" s="503"/>
      <c r="B44" s="539"/>
      <c r="C44" s="486"/>
      <c r="D44" s="486"/>
      <c r="E44" s="164">
        <f>'5- Identificación de Riesgos'!D44</f>
        <v>0</v>
      </c>
      <c r="F44" s="492"/>
      <c r="G44" s="543"/>
      <c r="H44" s="486"/>
      <c r="I44" s="85"/>
      <c r="J44" s="545"/>
      <c r="K44" s="545"/>
      <c r="L44" s="548"/>
      <c r="M44" s="539"/>
      <c r="N44" s="539"/>
      <c r="O44" s="165"/>
      <c r="P44" s="165"/>
      <c r="Q44" s="166"/>
    </row>
    <row r="45" spans="1:17">
      <c r="A45" s="503"/>
      <c r="B45" s="539"/>
      <c r="C45" s="486"/>
      <c r="D45" s="486"/>
      <c r="E45" s="164">
        <f>'5- Identificación de Riesgos'!D45</f>
        <v>0</v>
      </c>
      <c r="F45" s="492"/>
      <c r="G45" s="543"/>
      <c r="H45" s="486"/>
      <c r="I45" s="85"/>
      <c r="J45" s="545"/>
      <c r="K45" s="545"/>
      <c r="L45" s="548"/>
      <c r="M45" s="539"/>
      <c r="N45" s="539"/>
      <c r="O45" s="165"/>
      <c r="P45" s="165"/>
      <c r="Q45" s="166"/>
    </row>
    <row r="46" spans="1:17">
      <c r="A46" s="503"/>
      <c r="B46" s="539"/>
      <c r="C46" s="486"/>
      <c r="D46" s="486"/>
      <c r="E46" s="164">
        <f>'5- Identificación de Riesgos'!D46</f>
        <v>0</v>
      </c>
      <c r="F46" s="492"/>
      <c r="G46" s="543"/>
      <c r="H46" s="486"/>
      <c r="I46" s="85"/>
      <c r="J46" s="545"/>
      <c r="K46" s="545"/>
      <c r="L46" s="548"/>
      <c r="M46" s="539"/>
      <c r="N46" s="539"/>
      <c r="O46" s="165"/>
      <c r="P46" s="165"/>
      <c r="Q46" s="166"/>
    </row>
    <row r="47" spans="1:17">
      <c r="A47" s="503"/>
      <c r="B47" s="539"/>
      <c r="C47" s="486"/>
      <c r="D47" s="486"/>
      <c r="E47" s="164">
        <f>'5- Identificación de Riesgos'!D47</f>
        <v>0</v>
      </c>
      <c r="F47" s="492"/>
      <c r="G47" s="543"/>
      <c r="H47" s="486"/>
      <c r="I47" s="85"/>
      <c r="J47" s="545"/>
      <c r="K47" s="545"/>
      <c r="L47" s="548"/>
      <c r="M47" s="539"/>
      <c r="N47" s="539"/>
      <c r="O47" s="165"/>
      <c r="P47" s="165"/>
      <c r="Q47" s="166"/>
    </row>
    <row r="48" spans="1:17">
      <c r="A48" s="503"/>
      <c r="B48" s="539"/>
      <c r="C48" s="486"/>
      <c r="D48" s="486"/>
      <c r="E48" s="164">
        <f>'5- Identificación de Riesgos'!D48</f>
        <v>0</v>
      </c>
      <c r="F48" s="492"/>
      <c r="G48" s="543"/>
      <c r="H48" s="486"/>
      <c r="I48" s="85"/>
      <c r="J48" s="545"/>
      <c r="K48" s="545"/>
      <c r="L48" s="548"/>
      <c r="M48" s="539"/>
      <c r="N48" s="539"/>
      <c r="O48" s="165"/>
      <c r="P48" s="165"/>
      <c r="Q48" s="166"/>
    </row>
    <row r="49" spans="1:17" ht="15.75" thickBot="1">
      <c r="A49" s="503"/>
      <c r="B49" s="540"/>
      <c r="C49" s="486"/>
      <c r="D49" s="486"/>
      <c r="E49" s="164">
        <f>'5- Identificación de Riesgos'!D49</f>
        <v>0</v>
      </c>
      <c r="F49" s="492"/>
      <c r="G49" s="543"/>
      <c r="H49" s="486"/>
      <c r="I49" s="86"/>
      <c r="J49" s="546"/>
      <c r="K49" s="546"/>
      <c r="L49" s="549"/>
      <c r="M49" s="540"/>
      <c r="N49" s="540"/>
      <c r="O49" s="165"/>
      <c r="P49" s="165"/>
      <c r="Q49" s="166"/>
    </row>
    <row r="50" spans="1:17" ht="72" customHeight="1">
      <c r="A50" s="502">
        <f>'5- Identificación de Riesgos'!A50</f>
        <v>4</v>
      </c>
      <c r="B50" s="538" t="str">
        <f>'5- Identificación de Riesgos'!B50</f>
        <v>Ofrecer, prometer y entregar, aceptar o solicitar dádivas o beneficios a nombre propio o de terceros para direccionar   la contratación a un  proveedor o a   bienes o servicios específicos</v>
      </c>
      <c r="C50" s="485" t="str">
        <f>'5- Identificación de Riesgos'!C50</f>
        <v>Se puede presentar filtración de datos sensibles sobre  estudios y documentos contractuales o interposicion de influencias</v>
      </c>
      <c r="D50" s="540" t="s">
        <v>300</v>
      </c>
      <c r="E50" s="164" t="str">
        <f>'5- Identificación de Riesgos'!D60</f>
        <v>Falta de ética de los servidores públicos (Supervisor)</v>
      </c>
      <c r="F50" s="491" t="str">
        <f>'5- Identificación de Riesgos'!H50</f>
        <v>Muy Baja - 1</v>
      </c>
      <c r="G50" s="485" t="str">
        <f>'5- Identificación de Riesgos'!M50</f>
        <v>Catastrófico - 5</v>
      </c>
      <c r="H50" s="485" t="str">
        <f>'5- Identificación de Riesgos'!N50</f>
        <v>Extremo - 5</v>
      </c>
      <c r="I50" s="85"/>
      <c r="J50" s="544" t="str">
        <f>'6- Valoración Controles'!T50</f>
        <v>Muy Baja - 1</v>
      </c>
      <c r="K50" s="544" t="str">
        <f>'6- Valoración Controles'!U50</f>
        <v>Mayor - 4</v>
      </c>
      <c r="L50" s="547" t="e">
        <f>AVERAGE(#REF!)</f>
        <v>#REF!</v>
      </c>
      <c r="M50" s="538" t="str">
        <f>'6- Valoración Controles'!V50</f>
        <v>Alto  - 4</v>
      </c>
      <c r="N50" s="539" t="s">
        <v>415</v>
      </c>
      <c r="O50" s="165"/>
      <c r="P50" s="165"/>
      <c r="Q50" s="166"/>
    </row>
    <row r="51" spans="1:17" ht="43.35" customHeight="1">
      <c r="A51" s="503"/>
      <c r="B51" s="539"/>
      <c r="C51" s="486"/>
      <c r="D51" s="486"/>
      <c r="E51" s="164" t="str">
        <f>'5- Identificación de Riesgos'!D61</f>
        <v>Falta de ética de terceros interesados (Contratista)</v>
      </c>
      <c r="F51" s="492"/>
      <c r="G51" s="543"/>
      <c r="H51" s="486"/>
      <c r="I51" s="85"/>
      <c r="J51" s="545"/>
      <c r="K51" s="545"/>
      <c r="L51" s="548"/>
      <c r="M51" s="539"/>
      <c r="N51" s="539"/>
      <c r="O51" s="165"/>
      <c r="P51" s="165"/>
      <c r="Q51" s="166"/>
    </row>
    <row r="52" spans="1:17" ht="30">
      <c r="A52" s="503"/>
      <c r="B52" s="539"/>
      <c r="C52" s="486"/>
      <c r="D52" s="486"/>
      <c r="E52" s="164" t="str">
        <f>'5- Identificación de Riesgos'!D62</f>
        <v>Debilidades en los controles de los procedimientos de gestión contractual</v>
      </c>
      <c r="F52" s="492"/>
      <c r="G52" s="543"/>
      <c r="H52" s="486"/>
      <c r="I52" s="85"/>
      <c r="J52" s="545"/>
      <c r="K52" s="545"/>
      <c r="L52" s="548"/>
      <c r="M52" s="539"/>
      <c r="N52" s="539"/>
      <c r="O52" s="165"/>
      <c r="P52" s="165"/>
      <c r="Q52" s="166"/>
    </row>
    <row r="53" spans="1:17">
      <c r="A53" s="503"/>
      <c r="B53" s="539"/>
      <c r="C53" s="486"/>
      <c r="D53" s="486"/>
      <c r="E53" s="164">
        <f>'5- Identificación de Riesgos'!D63</f>
        <v>0</v>
      </c>
      <c r="F53" s="492"/>
      <c r="G53" s="543"/>
      <c r="H53" s="486"/>
      <c r="I53" s="85"/>
      <c r="J53" s="545"/>
      <c r="K53" s="545"/>
      <c r="L53" s="548"/>
      <c r="M53" s="539"/>
      <c r="N53" s="539"/>
      <c r="O53" s="165"/>
      <c r="P53" s="165"/>
      <c r="Q53" s="166"/>
    </row>
    <row r="54" spans="1:17" ht="14.45" customHeight="1">
      <c r="A54" s="503"/>
      <c r="B54" s="539"/>
      <c r="C54" s="486"/>
      <c r="D54" s="486"/>
      <c r="E54" s="164">
        <f>'5- Identificación de Riesgos'!D64</f>
        <v>0</v>
      </c>
      <c r="F54" s="492"/>
      <c r="G54" s="543"/>
      <c r="H54" s="486"/>
      <c r="I54" s="85"/>
      <c r="J54" s="545"/>
      <c r="K54" s="545"/>
      <c r="L54" s="548"/>
      <c r="M54" s="539"/>
      <c r="N54" s="539"/>
      <c r="O54" s="165"/>
      <c r="P54" s="165"/>
      <c r="Q54" s="166"/>
    </row>
    <row r="55" spans="1:17">
      <c r="A55" s="503"/>
      <c r="B55" s="539"/>
      <c r="C55" s="486"/>
      <c r="D55" s="486"/>
      <c r="E55" s="164">
        <f>'5- Identificación de Riesgos'!D65</f>
        <v>0</v>
      </c>
      <c r="F55" s="492"/>
      <c r="G55" s="543"/>
      <c r="H55" s="486"/>
      <c r="I55" s="85"/>
      <c r="J55" s="545"/>
      <c r="K55" s="545"/>
      <c r="L55" s="548"/>
      <c r="M55" s="539"/>
      <c r="N55" s="539"/>
      <c r="O55" s="165"/>
      <c r="P55" s="165"/>
      <c r="Q55" s="166"/>
    </row>
    <row r="56" spans="1:17" ht="14.45" customHeight="1">
      <c r="A56" s="503"/>
      <c r="B56" s="539"/>
      <c r="C56" s="486"/>
      <c r="D56" s="486"/>
      <c r="E56" s="164">
        <f>'5- Identificación de Riesgos'!D66</f>
        <v>0</v>
      </c>
      <c r="F56" s="492"/>
      <c r="G56" s="543"/>
      <c r="H56" s="486"/>
      <c r="I56" s="85"/>
      <c r="J56" s="545"/>
      <c r="K56" s="545"/>
      <c r="L56" s="548"/>
      <c r="M56" s="539"/>
      <c r="N56" s="539"/>
      <c r="O56" s="165"/>
      <c r="P56" s="165"/>
      <c r="Q56" s="166"/>
    </row>
    <row r="57" spans="1:17">
      <c r="A57" s="503"/>
      <c r="B57" s="539"/>
      <c r="C57" s="486"/>
      <c r="D57" s="486"/>
      <c r="E57" s="164">
        <f>'5- Identificación de Riesgos'!D67</f>
        <v>0</v>
      </c>
      <c r="F57" s="492"/>
      <c r="G57" s="543"/>
      <c r="H57" s="486"/>
      <c r="I57" s="85"/>
      <c r="J57" s="545"/>
      <c r="K57" s="545"/>
      <c r="L57" s="548"/>
      <c r="M57" s="539"/>
      <c r="N57" s="539"/>
      <c r="O57" s="165"/>
      <c r="P57" s="165"/>
      <c r="Q57" s="166"/>
    </row>
    <row r="58" spans="1:17">
      <c r="A58" s="503"/>
      <c r="B58" s="539"/>
      <c r="C58" s="486"/>
      <c r="D58" s="486"/>
      <c r="E58" s="164">
        <f>'5- Identificación de Riesgos'!D68</f>
        <v>0</v>
      </c>
      <c r="F58" s="492"/>
      <c r="G58" s="543"/>
      <c r="H58" s="486"/>
      <c r="I58" s="85"/>
      <c r="J58" s="545"/>
      <c r="K58" s="545"/>
      <c r="L58" s="548"/>
      <c r="M58" s="539"/>
      <c r="N58" s="539"/>
      <c r="O58" s="165"/>
      <c r="P58" s="165"/>
      <c r="Q58" s="166"/>
    </row>
    <row r="59" spans="1:17" ht="15.75" thickBot="1">
      <c r="A59" s="503"/>
      <c r="B59" s="540"/>
      <c r="C59" s="486"/>
      <c r="D59" s="486"/>
      <c r="E59" s="164">
        <f>'5- Identificación de Riesgos'!D69</f>
        <v>0</v>
      </c>
      <c r="F59" s="492"/>
      <c r="G59" s="543"/>
      <c r="H59" s="486"/>
      <c r="I59" s="86"/>
      <c r="J59" s="546"/>
      <c r="K59" s="546"/>
      <c r="L59" s="549"/>
      <c r="M59" s="540"/>
      <c r="N59" s="540"/>
      <c r="O59" s="165"/>
      <c r="P59" s="165"/>
      <c r="Q59" s="166"/>
    </row>
    <row r="60" spans="1:17" ht="30" customHeight="1">
      <c r="A60" s="502">
        <f>'5- Identificación de Riesgos'!A60</f>
        <v>5</v>
      </c>
      <c r="B60" s="538" t="str">
        <f>'5- Identificación de Riesgos'!B60</f>
        <v>Ofrecer, prometer y entregar, aceptar o solicitar adiciones de contratos incurriendo en sobrecostos, durante la ejecución contractual, de forma indebida para obtener beneficio propio y/o de terceros</v>
      </c>
      <c r="C60" s="485" t="str">
        <f>'5- Identificación de Riesgos'!C60</f>
        <v xml:space="preserve">Cuando se solicita y/o se otorga el visto bueno jurídico para la adición de un contrato de forma indebida en beneficio  propio y/o de terceros </v>
      </c>
      <c r="D60" s="540" t="s">
        <v>300</v>
      </c>
      <c r="E60" s="164" t="str">
        <f>'5- Identificación de Riesgos'!D70</f>
        <v>Falta de ética de los servidores públicos (Debilidades en principios y valores)</v>
      </c>
      <c r="F60" s="491" t="str">
        <f>'5- Identificación de Riesgos'!H60</f>
        <v>Muy Baja - 1</v>
      </c>
      <c r="G60" s="485" t="str">
        <f>'5- Identificación de Riesgos'!M60</f>
        <v>Moderado - 3</v>
      </c>
      <c r="H60" s="485" t="str">
        <f>'5- Identificación de Riesgos'!N60</f>
        <v>Moderado - 3</v>
      </c>
      <c r="I60" s="85"/>
      <c r="J60" s="544" t="str">
        <f>'6- Valoración Controles'!T60</f>
        <v>Muy Baja - 1</v>
      </c>
      <c r="K60" s="544" t="str">
        <f>'6- Valoración Controles'!U60</f>
        <v>Menor - 2</v>
      </c>
      <c r="L60" s="547" t="e">
        <f>AVERAGE(#REF!)</f>
        <v>#REF!</v>
      </c>
      <c r="M60" s="538" t="str">
        <f>'6- Valoración Controles'!V60</f>
        <v>Bajo - 2</v>
      </c>
      <c r="N60" s="539" t="s">
        <v>414</v>
      </c>
      <c r="O60" s="165"/>
      <c r="P60" s="165"/>
      <c r="Q60" s="166"/>
    </row>
    <row r="61" spans="1:17" ht="30">
      <c r="A61" s="503"/>
      <c r="B61" s="539"/>
      <c r="C61" s="486"/>
      <c r="D61" s="486"/>
      <c r="E61" s="164" t="str">
        <f>'5- Identificación de Riesgos'!D71</f>
        <v>Falta de ética de terceros interesados  (Debilidades principios y valores)</v>
      </c>
      <c r="F61" s="492"/>
      <c r="G61" s="543"/>
      <c r="H61" s="486"/>
      <c r="I61" s="85"/>
      <c r="J61" s="545"/>
      <c r="K61" s="545"/>
      <c r="L61" s="548"/>
      <c r="M61" s="539"/>
      <c r="N61" s="539"/>
      <c r="O61" s="165"/>
      <c r="P61" s="165"/>
      <c r="Q61" s="166"/>
    </row>
    <row r="62" spans="1:17" ht="45">
      <c r="A62" s="503"/>
      <c r="B62" s="539"/>
      <c r="C62" s="486"/>
      <c r="D62" s="486"/>
      <c r="E62" s="164" t="str">
        <f>'5- Identificación de Riesgos'!D72</f>
        <v>Debilidades en los controles de los procedimientos de estructuración de los procesos de contratación</v>
      </c>
      <c r="F62" s="492"/>
      <c r="G62" s="543"/>
      <c r="H62" s="486"/>
      <c r="I62" s="85"/>
      <c r="J62" s="545"/>
      <c r="K62" s="545"/>
      <c r="L62" s="548"/>
      <c r="M62" s="539"/>
      <c r="N62" s="539"/>
      <c r="O62" s="165"/>
      <c r="P62" s="165"/>
      <c r="Q62" s="166"/>
    </row>
    <row r="63" spans="1:17">
      <c r="A63" s="503"/>
      <c r="B63" s="539"/>
      <c r="C63" s="486"/>
      <c r="D63" s="486"/>
      <c r="E63" s="164">
        <f>'5- Identificación de Riesgos'!D73</f>
        <v>0</v>
      </c>
      <c r="F63" s="492"/>
      <c r="G63" s="543"/>
      <c r="H63" s="486"/>
      <c r="I63" s="85"/>
      <c r="J63" s="545"/>
      <c r="K63" s="545"/>
      <c r="L63" s="548"/>
      <c r="M63" s="539"/>
      <c r="N63" s="539"/>
      <c r="O63" s="165"/>
      <c r="P63" s="165"/>
      <c r="Q63" s="166"/>
    </row>
    <row r="64" spans="1:17">
      <c r="A64" s="503"/>
      <c r="B64" s="539"/>
      <c r="C64" s="486"/>
      <c r="D64" s="486"/>
      <c r="E64" s="164">
        <f>'5- Identificación de Riesgos'!D74</f>
        <v>0</v>
      </c>
      <c r="F64" s="492"/>
      <c r="G64" s="543"/>
      <c r="H64" s="486"/>
      <c r="I64" s="85"/>
      <c r="J64" s="545"/>
      <c r="K64" s="545"/>
      <c r="L64" s="548"/>
      <c r="M64" s="539"/>
      <c r="N64" s="539"/>
      <c r="O64" s="165"/>
      <c r="P64" s="165"/>
      <c r="Q64" s="166"/>
    </row>
    <row r="65" spans="1:17">
      <c r="A65" s="503"/>
      <c r="B65" s="539"/>
      <c r="C65" s="486"/>
      <c r="D65" s="486"/>
      <c r="E65" s="164">
        <f>'5- Identificación de Riesgos'!D75</f>
        <v>0</v>
      </c>
      <c r="F65" s="492"/>
      <c r="G65" s="543"/>
      <c r="H65" s="486"/>
      <c r="I65" s="85"/>
      <c r="J65" s="545"/>
      <c r="K65" s="545"/>
      <c r="L65" s="548"/>
      <c r="M65" s="539"/>
      <c r="N65" s="539"/>
      <c r="O65" s="165"/>
      <c r="P65" s="165"/>
      <c r="Q65" s="166"/>
    </row>
    <row r="66" spans="1:17">
      <c r="A66" s="503"/>
      <c r="B66" s="539"/>
      <c r="C66" s="486"/>
      <c r="D66" s="486"/>
      <c r="E66" s="164">
        <f>'5- Identificación de Riesgos'!D76</f>
        <v>0</v>
      </c>
      <c r="F66" s="492"/>
      <c r="G66" s="543"/>
      <c r="H66" s="486"/>
      <c r="I66" s="85"/>
      <c r="J66" s="545"/>
      <c r="K66" s="545"/>
      <c r="L66" s="548"/>
      <c r="M66" s="539"/>
      <c r="N66" s="539"/>
      <c r="O66" s="165"/>
      <c r="P66" s="165"/>
      <c r="Q66" s="166"/>
    </row>
    <row r="67" spans="1:17">
      <c r="A67" s="503"/>
      <c r="B67" s="539"/>
      <c r="C67" s="486"/>
      <c r="D67" s="486"/>
      <c r="E67" s="164">
        <f>'5- Identificación de Riesgos'!D77</f>
        <v>0</v>
      </c>
      <c r="F67" s="492"/>
      <c r="G67" s="543"/>
      <c r="H67" s="486"/>
      <c r="I67" s="85"/>
      <c r="J67" s="545"/>
      <c r="K67" s="545"/>
      <c r="L67" s="548"/>
      <c r="M67" s="539"/>
      <c r="N67" s="539"/>
      <c r="O67" s="165"/>
      <c r="P67" s="165"/>
      <c r="Q67" s="166"/>
    </row>
    <row r="68" spans="1:17">
      <c r="A68" s="503"/>
      <c r="B68" s="539"/>
      <c r="C68" s="486"/>
      <c r="D68" s="486"/>
      <c r="E68" s="164">
        <f>'5- Identificación de Riesgos'!D78</f>
        <v>0</v>
      </c>
      <c r="F68" s="492"/>
      <c r="G68" s="543"/>
      <c r="H68" s="486"/>
      <c r="I68" s="85"/>
      <c r="J68" s="545"/>
      <c r="K68" s="545"/>
      <c r="L68" s="548"/>
      <c r="M68" s="539"/>
      <c r="N68" s="539"/>
      <c r="O68" s="165"/>
      <c r="P68" s="165"/>
      <c r="Q68" s="166"/>
    </row>
    <row r="69" spans="1:17" ht="15.75" thickBot="1">
      <c r="A69" s="503"/>
      <c r="B69" s="540"/>
      <c r="C69" s="486"/>
      <c r="D69" s="486"/>
      <c r="E69" s="164">
        <f>'5- Identificación de Riesgos'!D79</f>
        <v>0</v>
      </c>
      <c r="F69" s="492"/>
      <c r="G69" s="543"/>
      <c r="H69" s="486"/>
      <c r="I69" s="86"/>
      <c r="J69" s="546"/>
      <c r="K69" s="546"/>
      <c r="L69" s="549"/>
      <c r="M69" s="540"/>
      <c r="N69" s="540"/>
      <c r="O69" s="165"/>
      <c r="P69" s="165"/>
      <c r="Q69" s="166"/>
    </row>
    <row r="70" spans="1:17" ht="30" customHeight="1">
      <c r="A70" s="502">
        <f>'5- Identificación de Riesgos'!A70</f>
        <v>6</v>
      </c>
      <c r="B70" s="538"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485" t="str">
        <f>'5- Identificación de Riesgos'!C70</f>
        <v>Cuando  se direccionan los requisitos habilitanes y técnicos para favorecer  indebidamente ciertos proponentes (pliegos sastre).</v>
      </c>
      <c r="D70" s="540" t="s">
        <v>300</v>
      </c>
      <c r="E70" s="164" t="str">
        <f>'5- Identificación de Riesgos'!D80</f>
        <v>Falta de ética de los servidores públicos (Debilidades en principios y valores)</v>
      </c>
      <c r="F70" s="491" t="str">
        <f>'5- Identificación de Riesgos'!H70</f>
        <v>Muy Baja - 1</v>
      </c>
      <c r="G70" s="485" t="str">
        <f>'5- Identificación de Riesgos'!M70</f>
        <v>Moderado - 3</v>
      </c>
      <c r="H70" s="485" t="str">
        <f>'5- Identificación de Riesgos'!N70</f>
        <v>Moderado - 3</v>
      </c>
      <c r="I70" s="85"/>
      <c r="J70" s="544" t="str">
        <f>'6- Valoración Controles'!T70</f>
        <v>Muy Baja - 1</v>
      </c>
      <c r="K70" s="544" t="str">
        <f>'6- Valoración Controles'!U70</f>
        <v>Menor - 2</v>
      </c>
      <c r="L70" s="547" t="e">
        <f>AVERAGE(#REF!)</f>
        <v>#REF!</v>
      </c>
      <c r="M70" s="538" t="str">
        <f>'6- Valoración Controles'!V70</f>
        <v>Bajo - 2</v>
      </c>
      <c r="N70" s="539" t="s">
        <v>414</v>
      </c>
      <c r="O70" s="165"/>
      <c r="P70" s="165"/>
      <c r="Q70" s="166"/>
    </row>
    <row r="71" spans="1:17" ht="30">
      <c r="A71" s="503"/>
      <c r="B71" s="539"/>
      <c r="C71" s="486"/>
      <c r="D71" s="486"/>
      <c r="E71" s="164" t="str">
        <f>'5- Identificación de Riesgos'!D81</f>
        <v>Falta de ética de terceros interesados  (Debilidades principios y valores)</v>
      </c>
      <c r="F71" s="492"/>
      <c r="G71" s="543"/>
      <c r="H71" s="486"/>
      <c r="I71" s="85"/>
      <c r="J71" s="545"/>
      <c r="K71" s="545"/>
      <c r="L71" s="548"/>
      <c r="M71" s="539"/>
      <c r="N71" s="539"/>
      <c r="O71" s="165"/>
      <c r="P71" s="165"/>
      <c r="Q71" s="166"/>
    </row>
    <row r="72" spans="1:17" ht="30">
      <c r="A72" s="503"/>
      <c r="B72" s="539"/>
      <c r="C72" s="486"/>
      <c r="D72" s="486"/>
      <c r="E72" s="164" t="str">
        <f>'5- Identificación de Riesgos'!D82</f>
        <v>Debilidades en los controles de los procedimientos sancionatorio contractual</v>
      </c>
      <c r="F72" s="492"/>
      <c r="G72" s="543"/>
      <c r="H72" s="486"/>
      <c r="I72" s="85"/>
      <c r="J72" s="545"/>
      <c r="K72" s="545"/>
      <c r="L72" s="548"/>
      <c r="M72" s="539"/>
      <c r="N72" s="539"/>
      <c r="O72" s="165"/>
      <c r="P72" s="165"/>
      <c r="Q72" s="166"/>
    </row>
    <row r="73" spans="1:17">
      <c r="A73" s="503"/>
      <c r="B73" s="539"/>
      <c r="C73" s="486"/>
      <c r="D73" s="486"/>
      <c r="E73" s="164">
        <f>'5- Identificación de Riesgos'!D83</f>
        <v>0</v>
      </c>
      <c r="F73" s="492"/>
      <c r="G73" s="543"/>
      <c r="H73" s="486"/>
      <c r="I73" s="85"/>
      <c r="J73" s="545"/>
      <c r="K73" s="545"/>
      <c r="L73" s="548"/>
      <c r="M73" s="539"/>
      <c r="N73" s="539"/>
      <c r="O73" s="165"/>
      <c r="P73" s="165"/>
      <c r="Q73" s="166"/>
    </row>
    <row r="74" spans="1:17">
      <c r="A74" s="503"/>
      <c r="B74" s="539"/>
      <c r="C74" s="486"/>
      <c r="D74" s="486"/>
      <c r="E74" s="164">
        <f>'5- Identificación de Riesgos'!D84</f>
        <v>0</v>
      </c>
      <c r="F74" s="492"/>
      <c r="G74" s="543"/>
      <c r="H74" s="486"/>
      <c r="I74" s="85"/>
      <c r="J74" s="545"/>
      <c r="K74" s="545"/>
      <c r="L74" s="548"/>
      <c r="M74" s="539"/>
      <c r="N74" s="539"/>
      <c r="O74" s="165"/>
      <c r="P74" s="165"/>
      <c r="Q74" s="166"/>
    </row>
    <row r="75" spans="1:17">
      <c r="A75" s="503"/>
      <c r="B75" s="539"/>
      <c r="C75" s="486"/>
      <c r="D75" s="486"/>
      <c r="E75" s="164">
        <f>'5- Identificación de Riesgos'!D85</f>
        <v>0</v>
      </c>
      <c r="F75" s="492"/>
      <c r="G75" s="543"/>
      <c r="H75" s="486"/>
      <c r="I75" s="85"/>
      <c r="J75" s="545"/>
      <c r="K75" s="545"/>
      <c r="L75" s="548"/>
      <c r="M75" s="539"/>
      <c r="N75" s="539"/>
      <c r="O75" s="165"/>
      <c r="P75" s="165"/>
      <c r="Q75" s="166"/>
    </row>
    <row r="76" spans="1:17">
      <c r="A76" s="503"/>
      <c r="B76" s="539"/>
      <c r="C76" s="486"/>
      <c r="D76" s="486"/>
      <c r="E76" s="164">
        <f>'5- Identificación de Riesgos'!D86</f>
        <v>0</v>
      </c>
      <c r="F76" s="492"/>
      <c r="G76" s="543"/>
      <c r="H76" s="486"/>
      <c r="I76" s="85"/>
      <c r="J76" s="545"/>
      <c r="K76" s="545"/>
      <c r="L76" s="548"/>
      <c r="M76" s="539"/>
      <c r="N76" s="539"/>
      <c r="O76" s="165"/>
      <c r="P76" s="165"/>
      <c r="Q76" s="166"/>
    </row>
    <row r="77" spans="1:17">
      <c r="A77" s="503"/>
      <c r="B77" s="539"/>
      <c r="C77" s="486"/>
      <c r="D77" s="486"/>
      <c r="E77" s="164">
        <f>'5- Identificación de Riesgos'!D87</f>
        <v>0</v>
      </c>
      <c r="F77" s="492"/>
      <c r="G77" s="543"/>
      <c r="H77" s="486"/>
      <c r="I77" s="85"/>
      <c r="J77" s="545"/>
      <c r="K77" s="545"/>
      <c r="L77" s="548"/>
      <c r="M77" s="539"/>
      <c r="N77" s="539"/>
      <c r="O77" s="165"/>
      <c r="P77" s="165"/>
      <c r="Q77" s="166"/>
    </row>
    <row r="78" spans="1:17">
      <c r="A78" s="503"/>
      <c r="B78" s="539"/>
      <c r="C78" s="486"/>
      <c r="D78" s="486"/>
      <c r="E78" s="164">
        <f>'5- Identificación de Riesgos'!D88</f>
        <v>0</v>
      </c>
      <c r="F78" s="492"/>
      <c r="G78" s="543"/>
      <c r="H78" s="486"/>
      <c r="I78" s="85"/>
      <c r="J78" s="545"/>
      <c r="K78" s="545"/>
      <c r="L78" s="548"/>
      <c r="M78" s="539"/>
      <c r="N78" s="539"/>
      <c r="O78" s="165"/>
      <c r="P78" s="165"/>
      <c r="Q78" s="166"/>
    </row>
    <row r="79" spans="1:17" ht="15.75" thickBot="1">
      <c r="A79" s="503"/>
      <c r="B79" s="540"/>
      <c r="C79" s="486"/>
      <c r="D79" s="486"/>
      <c r="E79" s="164">
        <f>'5- Identificación de Riesgos'!D89</f>
        <v>0</v>
      </c>
      <c r="F79" s="492"/>
      <c r="G79" s="543"/>
      <c r="H79" s="486"/>
      <c r="I79" s="86"/>
      <c r="J79" s="546"/>
      <c r="K79" s="546"/>
      <c r="L79" s="549"/>
      <c r="M79" s="540"/>
      <c r="N79" s="540"/>
      <c r="O79" s="165"/>
      <c r="P79" s="165"/>
      <c r="Q79" s="166"/>
    </row>
    <row r="80" spans="1:17" ht="30" customHeight="1">
      <c r="A80" s="502">
        <f>'5- Identificación de Riesgos'!A80</f>
        <v>7</v>
      </c>
      <c r="B80" s="538" t="str">
        <f>'5- Identificación de Riesgos'!B80</f>
        <v xml:space="preserve">Ofrecer, prometer y entregar, aceptar o solicitar una dádiva en beneficio propio o de un tercero para evitar ser objeto de sanción contractual </v>
      </c>
      <c r="C80" s="485" t="str">
        <f>'5- Identificación de Riesgos'!C80</f>
        <v xml:space="preserve">Cuando se abstiene de imponer una sanción contractual, cuando jurídicamente es procedente, con ocasión de una  dádiva en beneficio propio o de un tercero </v>
      </c>
      <c r="D80" s="486" t="s">
        <v>300</v>
      </c>
      <c r="E80" s="169" t="str">
        <f>'5- Identificación de Riesgos'!D90</f>
        <v>Falta de ética de los servidores públicos (Debilidades en principios y valores)</v>
      </c>
      <c r="F80" s="491" t="str">
        <f>'5- Identificación de Riesgos'!H80</f>
        <v>Muy Baja - 1</v>
      </c>
      <c r="G80" s="485" t="str">
        <f>'5- Identificación de Riesgos'!M80</f>
        <v>Moderado - 3</v>
      </c>
      <c r="H80" s="485" t="str">
        <f>'5- Identificación de Riesgos'!N80</f>
        <v>Moderado - 3</v>
      </c>
      <c r="I80" s="170"/>
      <c r="J80" s="544" t="str">
        <f>'6- Valoración Controles'!T80</f>
        <v>Muy Baja - 1</v>
      </c>
      <c r="K80" s="544" t="str">
        <f>'6- Valoración Controles'!U80</f>
        <v>Moderado - 3</v>
      </c>
      <c r="L80" s="547" t="e">
        <f>AVERAGE(#REF!)</f>
        <v>#REF!</v>
      </c>
      <c r="M80" s="538" t="str">
        <f>'6- Valoración Controles'!V80</f>
        <v>Moderado - 3</v>
      </c>
      <c r="N80" s="541" t="s">
        <v>414</v>
      </c>
      <c r="O80" s="165"/>
      <c r="P80" s="165"/>
      <c r="Q80" s="166"/>
    </row>
    <row r="81" spans="1:17" ht="30">
      <c r="A81" s="503"/>
      <c r="B81" s="539"/>
      <c r="C81" s="486"/>
      <c r="D81" s="486"/>
      <c r="E81" s="164" t="str">
        <f>'5- Identificación de Riesgos'!D91</f>
        <v>Falta de ética de terceros interesados  (Debilidades principios y valores)</v>
      </c>
      <c r="F81" s="492"/>
      <c r="G81" s="543"/>
      <c r="H81" s="486"/>
      <c r="I81" s="85"/>
      <c r="J81" s="545"/>
      <c r="K81" s="545"/>
      <c r="L81" s="548"/>
      <c r="M81" s="539"/>
      <c r="N81" s="539"/>
      <c r="O81" s="165"/>
      <c r="P81" s="165"/>
      <c r="Q81" s="166"/>
    </row>
    <row r="82" spans="1:17" ht="45">
      <c r="A82" s="503"/>
      <c r="B82" s="539"/>
      <c r="C82" s="486"/>
      <c r="D82" s="486"/>
      <c r="E82" s="164" t="str">
        <f>'5- Identificación de Riesgos'!D92</f>
        <v xml:space="preserve">Debilidades en los controles de los procedimientos de estructuración y evaluación </v>
      </c>
      <c r="F82" s="492"/>
      <c r="G82" s="543"/>
      <c r="H82" s="486"/>
      <c r="I82" s="85"/>
      <c r="J82" s="545"/>
      <c r="K82" s="545"/>
      <c r="L82" s="548"/>
      <c r="M82" s="539"/>
      <c r="N82" s="539"/>
      <c r="O82" s="165"/>
      <c r="P82" s="165"/>
      <c r="Q82" s="166"/>
    </row>
    <row r="83" spans="1:17">
      <c r="A83" s="503"/>
      <c r="B83" s="539"/>
      <c r="C83" s="486"/>
      <c r="D83" s="486"/>
      <c r="E83" s="164">
        <f>'5- Identificación de Riesgos'!D93</f>
        <v>0</v>
      </c>
      <c r="F83" s="492"/>
      <c r="G83" s="543"/>
      <c r="H83" s="486"/>
      <c r="I83" s="85"/>
      <c r="J83" s="545"/>
      <c r="K83" s="545"/>
      <c r="L83" s="548"/>
      <c r="M83" s="539"/>
      <c r="N83" s="539"/>
      <c r="O83" s="165"/>
      <c r="P83" s="165"/>
      <c r="Q83" s="166"/>
    </row>
    <row r="84" spans="1:17">
      <c r="A84" s="503"/>
      <c r="B84" s="539"/>
      <c r="C84" s="486"/>
      <c r="D84" s="486"/>
      <c r="E84" s="164">
        <f>'5- Identificación de Riesgos'!D94</f>
        <v>0</v>
      </c>
      <c r="F84" s="492"/>
      <c r="G84" s="543"/>
      <c r="H84" s="486"/>
      <c r="I84" s="85"/>
      <c r="J84" s="545"/>
      <c r="K84" s="545"/>
      <c r="L84" s="548"/>
      <c r="M84" s="539"/>
      <c r="N84" s="539"/>
      <c r="O84" s="165"/>
      <c r="P84" s="165"/>
      <c r="Q84" s="166"/>
    </row>
    <row r="85" spans="1:17">
      <c r="A85" s="503"/>
      <c r="B85" s="539"/>
      <c r="C85" s="486"/>
      <c r="D85" s="486"/>
      <c r="E85" s="164">
        <f>'5- Identificación de Riesgos'!D95</f>
        <v>0</v>
      </c>
      <c r="F85" s="492"/>
      <c r="G85" s="543"/>
      <c r="H85" s="486"/>
      <c r="I85" s="85"/>
      <c r="J85" s="545"/>
      <c r="K85" s="545"/>
      <c r="L85" s="548"/>
      <c r="M85" s="539"/>
      <c r="N85" s="539"/>
      <c r="O85" s="165"/>
      <c r="P85" s="165"/>
      <c r="Q85" s="166"/>
    </row>
    <row r="86" spans="1:17">
      <c r="A86" s="503"/>
      <c r="B86" s="539"/>
      <c r="C86" s="486"/>
      <c r="D86" s="486"/>
      <c r="E86" s="164">
        <f>'5- Identificación de Riesgos'!D96</f>
        <v>0</v>
      </c>
      <c r="F86" s="492"/>
      <c r="G86" s="543"/>
      <c r="H86" s="486"/>
      <c r="I86" s="85"/>
      <c r="J86" s="545"/>
      <c r="K86" s="545"/>
      <c r="L86" s="548"/>
      <c r="M86" s="539"/>
      <c r="N86" s="539"/>
      <c r="O86" s="165"/>
      <c r="P86" s="165"/>
      <c r="Q86" s="166"/>
    </row>
    <row r="87" spans="1:17">
      <c r="A87" s="503"/>
      <c r="B87" s="539"/>
      <c r="C87" s="486"/>
      <c r="D87" s="486"/>
      <c r="E87" s="164">
        <f>'5- Identificación de Riesgos'!D97</f>
        <v>0</v>
      </c>
      <c r="F87" s="492"/>
      <c r="G87" s="543"/>
      <c r="H87" s="486"/>
      <c r="I87" s="85"/>
      <c r="J87" s="545"/>
      <c r="K87" s="545"/>
      <c r="L87" s="548"/>
      <c r="M87" s="539"/>
      <c r="N87" s="539"/>
      <c r="O87" s="165"/>
      <c r="P87" s="165"/>
      <c r="Q87" s="166"/>
    </row>
    <row r="88" spans="1:17">
      <c r="A88" s="503"/>
      <c r="B88" s="539"/>
      <c r="C88" s="486"/>
      <c r="D88" s="486"/>
      <c r="E88" s="164">
        <f>'5- Identificación de Riesgos'!D98</f>
        <v>0</v>
      </c>
      <c r="F88" s="492"/>
      <c r="G88" s="543"/>
      <c r="H88" s="486"/>
      <c r="I88" s="85"/>
      <c r="J88" s="545"/>
      <c r="K88" s="545"/>
      <c r="L88" s="548"/>
      <c r="M88" s="539"/>
      <c r="N88" s="539"/>
      <c r="O88" s="165"/>
      <c r="P88" s="165"/>
      <c r="Q88" s="166"/>
    </row>
    <row r="89" spans="1:17" ht="15.75" thickBot="1">
      <c r="A89" s="503"/>
      <c r="B89" s="540"/>
      <c r="C89" s="486"/>
      <c r="D89" s="487"/>
      <c r="E89" s="171">
        <f>'5- Identificación de Riesgos'!D99</f>
        <v>0</v>
      </c>
      <c r="F89" s="492"/>
      <c r="G89" s="543"/>
      <c r="H89" s="486"/>
      <c r="I89" s="143"/>
      <c r="J89" s="546"/>
      <c r="K89" s="546"/>
      <c r="L89" s="549"/>
      <c r="M89" s="540"/>
      <c r="N89" s="542"/>
      <c r="O89" s="167"/>
      <c r="P89" s="167"/>
      <c r="Q89" s="168"/>
    </row>
    <row r="90" spans="1:17">
      <c r="A90" s="502">
        <f>'5- Identificación de Riesgos'!A90</f>
        <v>8</v>
      </c>
      <c r="B90" s="538"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485" t="str">
        <f>'5- Identificación de Riesgos'!C90</f>
        <v>Cuando  se direccionan las evaluaciones para favorecer  indebidamente ciertos proponentes</v>
      </c>
      <c r="D90" s="486" t="s">
        <v>300</v>
      </c>
      <c r="E90" s="169">
        <f>'5- Identificación de Riesgos'!D100</f>
        <v>0</v>
      </c>
      <c r="F90" s="491" t="str">
        <f>'5- Identificación de Riesgos'!H90</f>
        <v>Muy Baja - 1</v>
      </c>
      <c r="G90" s="485" t="str">
        <f>'5- Identificación de Riesgos'!M90</f>
        <v>Mayor - 4</v>
      </c>
      <c r="H90" s="485" t="str">
        <f>'5- Identificación de Riesgos'!N90</f>
        <v>Alto  - 4</v>
      </c>
      <c r="I90" s="170"/>
      <c r="J90" s="544" t="str">
        <f>'6- Valoración Controles'!T90</f>
        <v>Muy Baja - 1</v>
      </c>
      <c r="K90" s="544" t="str">
        <f>'6- Valoración Controles'!U90</f>
        <v>Mayor - 4</v>
      </c>
      <c r="L90" s="547" t="e">
        <f>AVERAGE(#REF!)</f>
        <v>#REF!</v>
      </c>
      <c r="M90" s="538" t="str">
        <f>'6- Valoración Controles'!V90</f>
        <v>Alto  - 4</v>
      </c>
      <c r="N90" s="541" t="s">
        <v>415</v>
      </c>
      <c r="O90" s="165"/>
      <c r="P90" s="165"/>
      <c r="Q90" s="166"/>
    </row>
    <row r="91" spans="1:17" ht="30" customHeight="1">
      <c r="A91" s="503"/>
      <c r="B91" s="539"/>
      <c r="C91" s="486"/>
      <c r="D91" s="486"/>
      <c r="E91" s="164">
        <f>'5- Identificación de Riesgos'!D101</f>
        <v>0</v>
      </c>
      <c r="F91" s="492"/>
      <c r="G91" s="543"/>
      <c r="H91" s="486"/>
      <c r="I91" s="85"/>
      <c r="J91" s="545"/>
      <c r="K91" s="545"/>
      <c r="L91" s="548"/>
      <c r="M91" s="539"/>
      <c r="N91" s="539"/>
      <c r="O91" s="165"/>
      <c r="P91" s="165"/>
      <c r="Q91" s="166"/>
    </row>
    <row r="92" spans="1:17" ht="45" customHeight="1">
      <c r="A92" s="503"/>
      <c r="B92" s="539"/>
      <c r="C92" s="486"/>
      <c r="D92" s="486"/>
      <c r="E92" s="164">
        <f>'5- Identificación de Riesgos'!D102</f>
        <v>0</v>
      </c>
      <c r="F92" s="492"/>
      <c r="G92" s="543"/>
      <c r="H92" s="486"/>
      <c r="I92" s="85"/>
      <c r="J92" s="545"/>
      <c r="K92" s="545"/>
      <c r="L92" s="548"/>
      <c r="M92" s="539"/>
      <c r="N92" s="539"/>
      <c r="O92" s="165"/>
      <c r="P92" s="165"/>
      <c r="Q92" s="166"/>
    </row>
    <row r="93" spans="1:17">
      <c r="A93" s="503"/>
      <c r="B93" s="539"/>
      <c r="C93" s="486"/>
      <c r="D93" s="486"/>
      <c r="E93" s="164">
        <f>'5- Identificación de Riesgos'!D103</f>
        <v>0</v>
      </c>
      <c r="F93" s="492"/>
      <c r="G93" s="543"/>
      <c r="H93" s="486"/>
      <c r="I93" s="85"/>
      <c r="J93" s="545"/>
      <c r="K93" s="545"/>
      <c r="L93" s="548"/>
      <c r="M93" s="539"/>
      <c r="N93" s="539"/>
      <c r="O93" s="165"/>
      <c r="P93" s="165"/>
      <c r="Q93" s="166"/>
    </row>
    <row r="94" spans="1:17">
      <c r="A94" s="503"/>
      <c r="B94" s="539"/>
      <c r="C94" s="486"/>
      <c r="D94" s="486"/>
      <c r="E94" s="164">
        <f>'5- Identificación de Riesgos'!D104</f>
        <v>0</v>
      </c>
      <c r="F94" s="492"/>
      <c r="G94" s="543"/>
      <c r="H94" s="486"/>
      <c r="I94" s="85"/>
      <c r="J94" s="545"/>
      <c r="K94" s="545"/>
      <c r="L94" s="548"/>
      <c r="M94" s="539"/>
      <c r="N94" s="539"/>
      <c r="O94" s="165"/>
      <c r="P94" s="165"/>
      <c r="Q94" s="166"/>
    </row>
    <row r="95" spans="1:17">
      <c r="A95" s="503"/>
      <c r="B95" s="539"/>
      <c r="C95" s="486"/>
      <c r="D95" s="486"/>
      <c r="E95" s="164">
        <f>'5- Identificación de Riesgos'!D105</f>
        <v>0</v>
      </c>
      <c r="F95" s="492"/>
      <c r="G95" s="543"/>
      <c r="H95" s="486"/>
      <c r="I95" s="85"/>
      <c r="J95" s="545"/>
      <c r="K95" s="545"/>
      <c r="L95" s="548"/>
      <c r="M95" s="539"/>
      <c r="N95" s="539"/>
      <c r="O95" s="165"/>
      <c r="P95" s="165"/>
      <c r="Q95" s="166"/>
    </row>
    <row r="96" spans="1:17">
      <c r="A96" s="503"/>
      <c r="B96" s="539"/>
      <c r="C96" s="486"/>
      <c r="D96" s="486"/>
      <c r="E96" s="164">
        <f>'5- Identificación de Riesgos'!D106</f>
        <v>0</v>
      </c>
      <c r="F96" s="492"/>
      <c r="G96" s="543"/>
      <c r="H96" s="486"/>
      <c r="I96" s="85"/>
      <c r="J96" s="545"/>
      <c r="K96" s="545"/>
      <c r="L96" s="548"/>
      <c r="M96" s="539"/>
      <c r="N96" s="539"/>
      <c r="O96" s="165"/>
      <c r="P96" s="165"/>
      <c r="Q96" s="166"/>
    </row>
    <row r="97" spans="1:17">
      <c r="A97" s="503"/>
      <c r="B97" s="539"/>
      <c r="C97" s="486"/>
      <c r="D97" s="486"/>
      <c r="E97" s="164">
        <f>'5- Identificación de Riesgos'!D107</f>
        <v>0</v>
      </c>
      <c r="F97" s="492"/>
      <c r="G97" s="543"/>
      <c r="H97" s="486"/>
      <c r="I97" s="85"/>
      <c r="J97" s="545"/>
      <c r="K97" s="545"/>
      <c r="L97" s="548"/>
      <c r="M97" s="539"/>
      <c r="N97" s="539"/>
      <c r="O97" s="165"/>
      <c r="P97" s="165"/>
      <c r="Q97" s="166"/>
    </row>
    <row r="98" spans="1:17">
      <c r="A98" s="503"/>
      <c r="B98" s="539"/>
      <c r="C98" s="486"/>
      <c r="D98" s="486"/>
      <c r="E98" s="164">
        <f>'5- Identificación de Riesgos'!D108</f>
        <v>0</v>
      </c>
      <c r="F98" s="492"/>
      <c r="G98" s="543"/>
      <c r="H98" s="486"/>
      <c r="I98" s="85"/>
      <c r="J98" s="545"/>
      <c r="K98" s="545"/>
      <c r="L98" s="548"/>
      <c r="M98" s="539"/>
      <c r="N98" s="539"/>
      <c r="O98" s="165"/>
      <c r="P98" s="165"/>
      <c r="Q98" s="166"/>
    </row>
    <row r="99" spans="1:17" ht="15.75" thickBot="1">
      <c r="A99" s="503"/>
      <c r="B99" s="540"/>
      <c r="C99" s="486"/>
      <c r="D99" s="487"/>
      <c r="E99" s="171">
        <f>'5- Identificación de Riesgos'!D109</f>
        <v>0</v>
      </c>
      <c r="F99" s="492"/>
      <c r="G99" s="543"/>
      <c r="H99" s="486"/>
      <c r="I99" s="143"/>
      <c r="J99" s="546"/>
      <c r="K99" s="546"/>
      <c r="L99" s="549"/>
      <c r="M99" s="540"/>
      <c r="N99" s="542"/>
      <c r="O99" s="167"/>
      <c r="P99" s="167"/>
      <c r="Q99" s="168"/>
    </row>
  </sheetData>
  <mergeCells count="136">
    <mergeCell ref="L90:L99"/>
    <mergeCell ref="M90:M99"/>
    <mergeCell ref="N90:N99"/>
    <mergeCell ref="A90:A99"/>
    <mergeCell ref="B90:B99"/>
    <mergeCell ref="C90:C99"/>
    <mergeCell ref="D90:D99"/>
    <mergeCell ref="F90:F99"/>
    <mergeCell ref="G90:G99"/>
    <mergeCell ref="H90:H99"/>
    <mergeCell ref="J90:J99"/>
    <mergeCell ref="K90:K99"/>
    <mergeCell ref="G70:G79"/>
    <mergeCell ref="H70:H79"/>
    <mergeCell ref="J70:J79"/>
    <mergeCell ref="K70:K79"/>
    <mergeCell ref="L70:L79"/>
    <mergeCell ref="M70:M79"/>
    <mergeCell ref="N70:N79"/>
    <mergeCell ref="J60:J69"/>
    <mergeCell ref="K60:K69"/>
    <mergeCell ref="L60:L69"/>
    <mergeCell ref="M60:M69"/>
    <mergeCell ref="N60:N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K8:K9"/>
    <mergeCell ref="A6:B6"/>
    <mergeCell ref="E8:E9"/>
    <mergeCell ref="C10:C19"/>
    <mergeCell ref="D10:D19"/>
    <mergeCell ref="F20:F29"/>
    <mergeCell ref="G20:G29"/>
    <mergeCell ref="C20:C29"/>
    <mergeCell ref="D20:D29"/>
    <mergeCell ref="A20:A29"/>
    <mergeCell ref="B20:B29"/>
    <mergeCell ref="H20:H29"/>
    <mergeCell ref="G10:G19"/>
    <mergeCell ref="H10:H19"/>
    <mergeCell ref="I8:I9"/>
    <mergeCell ref="A40:A49"/>
    <mergeCell ref="B40:B49"/>
    <mergeCell ref="C40:C49"/>
    <mergeCell ref="D40:D49"/>
    <mergeCell ref="F40:F49"/>
    <mergeCell ref="D30:D39"/>
    <mergeCell ref="F30:F39"/>
    <mergeCell ref="G30:G39"/>
    <mergeCell ref="H30:H39"/>
    <mergeCell ref="B8:B9"/>
    <mergeCell ref="A10:A19"/>
    <mergeCell ref="B10:B19"/>
    <mergeCell ref="F10:F19"/>
    <mergeCell ref="N20:N29"/>
    <mergeCell ref="M10:M19"/>
    <mergeCell ref="N10:N19"/>
    <mergeCell ref="J20:J29"/>
    <mergeCell ref="L20:L29"/>
    <mergeCell ref="J10:J19"/>
    <mergeCell ref="K10:K19"/>
    <mergeCell ref="J30:J39"/>
    <mergeCell ref="K30:K39"/>
    <mergeCell ref="L30:L39"/>
    <mergeCell ref="M20:M29"/>
    <mergeCell ref="L10:L19"/>
    <mergeCell ref="M30:M39"/>
    <mergeCell ref="N30:N39"/>
    <mergeCell ref="K20:K29"/>
    <mergeCell ref="M40:M49"/>
    <mergeCell ref="N40:N49"/>
    <mergeCell ref="A30:A39"/>
    <mergeCell ref="B30:B39"/>
    <mergeCell ref="C30:C39"/>
    <mergeCell ref="G50:G59"/>
    <mergeCell ref="H50:H59"/>
    <mergeCell ref="J50:J59"/>
    <mergeCell ref="K50:K59"/>
    <mergeCell ref="L50:L59"/>
    <mergeCell ref="G40:G49"/>
    <mergeCell ref="H40:H49"/>
    <mergeCell ref="J40:J49"/>
    <mergeCell ref="K40:K49"/>
    <mergeCell ref="L40:L49"/>
    <mergeCell ref="A50:A59"/>
    <mergeCell ref="B50:B59"/>
    <mergeCell ref="C50:C59"/>
    <mergeCell ref="D50:D59"/>
    <mergeCell ref="F50:F59"/>
    <mergeCell ref="M50:M59"/>
    <mergeCell ref="N50:N59"/>
    <mergeCell ref="A60:A69"/>
    <mergeCell ref="A70:A79"/>
    <mergeCell ref="B60:B69"/>
    <mergeCell ref="C60:C69"/>
    <mergeCell ref="D60:D69"/>
    <mergeCell ref="M80:M89"/>
    <mergeCell ref="N80:N89"/>
    <mergeCell ref="G80:G89"/>
    <mergeCell ref="H80:H89"/>
    <mergeCell ref="J80:J89"/>
    <mergeCell ref="K80:K89"/>
    <mergeCell ref="L80:L89"/>
    <mergeCell ref="A80:A89"/>
    <mergeCell ref="B80:B89"/>
    <mergeCell ref="C80:C89"/>
    <mergeCell ref="D80:D89"/>
    <mergeCell ref="F80:F89"/>
    <mergeCell ref="F60:F69"/>
    <mergeCell ref="G60:G69"/>
    <mergeCell ref="H60:H69"/>
    <mergeCell ref="B70:B79"/>
    <mergeCell ref="C70:C79"/>
    <mergeCell ref="D70:D79"/>
    <mergeCell ref="F70:F79"/>
  </mergeCells>
  <conditionalFormatting sqref="F10 F20 F30 F40 F50 F60 F70 F80 F90">
    <cfRule type="containsText" dxfId="180" priority="319" operator="containsText" text="Alta">
      <formula>NOT(ISERROR(SEARCH("Alta",F10)))</formula>
    </cfRule>
    <cfRule type="containsText" dxfId="179" priority="317" operator="containsText" text="Muy Alta">
      <formula>NOT(ISERROR(SEARCH("Muy Alta",F10)))</formula>
    </cfRule>
    <cfRule type="containsText" dxfId="178" priority="315" operator="containsText" text="Muy Baja">
      <formula>NOT(ISERROR(SEARCH("Muy Baja",F10)))</formula>
    </cfRule>
    <cfRule type="cellIs" dxfId="177" priority="337" operator="between">
      <formula>0</formula>
      <formula>2</formula>
    </cfRule>
    <cfRule type="cellIs" dxfId="176" priority="336" operator="between">
      <formula>1</formula>
      <formula>2</formula>
    </cfRule>
    <cfRule type="containsText" dxfId="174" priority="331" operator="containsText" text="Media">
      <formula>NOT(ISERROR(SEARCH("Media",F10)))</formula>
    </cfRule>
    <cfRule type="containsText" dxfId="172" priority="333" operator="containsText" text="Muy baja">
      <formula>NOT(ISERROR(SEARCH("Muy baja",F10)))</formula>
    </cfRule>
    <cfRule type="containsText" dxfId="171" priority="332" operator="containsText" text="Baja">
      <formula>NOT(ISERROR(SEARCH("Baja",F10)))</formula>
    </cfRule>
    <cfRule type="containsText" dxfId="170" priority="330" operator="containsText" text="Alta">
      <formula>NOT(ISERROR(SEARCH("Alta",F10)))</formula>
    </cfRule>
    <cfRule type="containsText" dxfId="169" priority="329" operator="containsText" text="Muy bajo">
      <formula>NOT(ISERROR(SEARCH("Muy bajo",F10)))</formula>
    </cfRule>
    <cfRule type="containsText" dxfId="168" priority="328" operator="containsText" text="Muy Baja'Tabla probabilidad'!">
      <formula>NOT(ISERROR(SEARCH("Muy Baja'Tabla probabilidad'!",F10)))</formula>
    </cfRule>
    <cfRule type="containsText" dxfId="167" priority="327" operator="containsText" text="Muy Baja">
      <formula>NOT(ISERROR(SEARCH("Muy Baja",F10)))</formula>
    </cfRule>
    <cfRule type="containsText" dxfId="166" priority="326" operator="containsText" text="Muy Baja">
      <formula>NOT(ISERROR(SEARCH("Muy Baja",F10)))</formula>
    </cfRule>
    <cfRule type="containsText" dxfId="165" priority="325" operator="containsText" text="Muy Baja">
      <formula>NOT(ISERROR(SEARCH("Muy Baja",F10)))</formula>
    </cfRule>
    <cfRule type="containsText" dxfId="164" priority="324" operator="containsText" text="Baja">
      <formula>NOT(ISERROR(SEARCH("Baja",F10)))</formula>
    </cfRule>
    <cfRule type="containsText" dxfId="163" priority="323" operator="containsText" text="Muy Baja">
      <formula>NOT(ISERROR(SEARCH("Muy Baja",F10)))</formula>
    </cfRule>
    <cfRule type="containsText" dxfId="162" priority="322" operator="containsText" text="Media">
      <formula>NOT(ISERROR(SEARCH("Media",F10)))</formula>
    </cfRule>
    <cfRule type="containsText" dxfId="161" priority="321" operator="containsText" text="Media">
      <formula>NOT(ISERROR(SEARCH("Media",F10)))</formula>
    </cfRule>
    <cfRule type="containsText" dxfId="160" priority="316" operator="containsText" text="Baja">
      <formula>NOT(ISERROR(SEARCH("Baja",F10)))</formula>
    </cfRule>
    <cfRule type="containsText" dxfId="159" priority="320" operator="containsText" text="Media">
      <formula>NOT(ISERROR(SEARCH("Media",F10)))</formula>
    </cfRule>
  </conditionalFormatting>
  <conditionalFormatting sqref="G10 G20 G30 G40 G50 G60 G70 G80 G90">
    <cfRule type="containsText" dxfId="158" priority="312" operator="containsText" text="Moderado">
      <formula>NOT(ISERROR(SEARCH("Moderado",G10)))</formula>
    </cfRule>
    <cfRule type="containsText" dxfId="157" priority="313" operator="containsText" text="Menor">
      <formula>NOT(ISERROR(SEARCH("Menor",G10)))</formula>
    </cfRule>
    <cfRule type="containsText" dxfId="156" priority="314" operator="containsText" text="Leve">
      <formula>NOT(ISERROR(SEARCH("Leve",G10)))</formula>
    </cfRule>
    <cfRule type="containsText" dxfId="155" priority="309" operator="containsText" text="Catastrófico">
      <formula>NOT(ISERROR(SEARCH("Catastrófico",G10)))</formula>
    </cfRule>
    <cfRule type="containsText" dxfId="154" priority="310" operator="containsText" text="Mayor">
      <formula>NOT(ISERROR(SEARCH("Mayor",G10)))</formula>
    </cfRule>
    <cfRule type="containsText" dxfId="153" priority="311" operator="containsText" text="Alta">
      <formula>NOT(ISERROR(SEARCH("Alta",G10)))</formula>
    </cfRule>
  </conditionalFormatting>
  <conditionalFormatting sqref="H10:I10 H20:I20 H30:I30 H40:I40 H50:I50 H60:I60 H70:I70 H80:I80 H90:I90">
    <cfRule type="containsText" dxfId="152" priority="308" operator="containsText" text="Extremo">
      <formula>NOT(ISERROR(SEARCH("Extremo",H10)))</formula>
    </cfRule>
    <cfRule type="containsText" dxfId="151" priority="304" operator="containsText" text="Extremo">
      <formula>NOT(ISERROR(SEARCH("Extremo",H10)))</formula>
    </cfRule>
    <cfRule type="containsText" dxfId="150" priority="307" operator="containsText" text="Moderado">
      <formula>NOT(ISERROR(SEARCH("Moderado",H10)))</formula>
    </cfRule>
    <cfRule type="containsText" dxfId="149" priority="306" operator="containsText" text="Bajo">
      <formula>NOT(ISERROR(SEARCH("Bajo",H10)))</formula>
    </cfRule>
    <cfRule type="containsText" dxfId="148" priority="305" operator="containsText" text="Alto">
      <formula>NOT(ISERROR(SEARCH("Alto",H10)))</formula>
    </cfRule>
  </conditionalFormatting>
  <conditionalFormatting sqref="J10:J99">
    <cfRule type="containsText" dxfId="147" priority="6" operator="containsText" text="Muy Baja">
      <formula>NOT(ISERROR(SEARCH("Muy Baja",J10)))</formula>
    </cfRule>
    <cfRule type="containsText" dxfId="146" priority="277" operator="containsText" text="Muy Baja">
      <formula>NOT(ISERROR(SEARCH("Muy Baja",J10)))</formula>
    </cfRule>
    <cfRule type="containsText" dxfId="145" priority="273" operator="containsText" text="Muy Alta">
      <formula>NOT(ISERROR(SEARCH("Muy Alta",J10)))</formula>
    </cfRule>
    <cfRule type="containsText" dxfId="144" priority="276" operator="containsText" text="Baja">
      <formula>NOT(ISERROR(SEARCH("Baja",J10)))</formula>
    </cfRule>
    <cfRule type="containsText" dxfId="143" priority="275" operator="containsText" text="Media">
      <formula>NOT(ISERROR(SEARCH("Media",J10)))</formula>
    </cfRule>
    <cfRule type="containsText" dxfId="142" priority="274" operator="containsText" text="Alta">
      <formula>NOT(ISERROR(SEARCH("Alta",J10)))</formula>
    </cfRule>
  </conditionalFormatting>
  <conditionalFormatting sqref="K10:K99">
    <cfRule type="containsText" dxfId="141" priority="268" operator="containsText" text="Catastrófico">
      <formula>NOT(ISERROR(SEARCH("Catastrófico",K10)))</formula>
    </cfRule>
    <cfRule type="containsText" dxfId="140" priority="269" operator="containsText" text="Moderado">
      <formula>NOT(ISERROR(SEARCH("Moderado",K10)))</formula>
    </cfRule>
    <cfRule type="containsText" dxfId="139" priority="272" operator="containsText" text="Mayor">
      <formula>NOT(ISERROR(SEARCH("Mayor",K10)))</formula>
    </cfRule>
    <cfRule type="containsText" dxfId="138" priority="271" operator="containsText" text="Leve">
      <formula>NOT(ISERROR(SEARCH("Leve",K10)))</formula>
    </cfRule>
    <cfRule type="containsText" dxfId="137" priority="270" operator="containsText" text="Menor">
      <formula>NOT(ISERROR(SEARCH("Menor",K10)))</formula>
    </cfRule>
  </conditionalFormatting>
  <conditionalFormatting sqref="M10 M20 M30 M40 M50 M60 M70 M80 M90">
    <cfRule type="containsText" dxfId="136" priority="286" operator="containsText" text="Alto">
      <formula>NOT(ISERROR(SEARCH("Alto",M10)))</formula>
    </cfRule>
    <cfRule type="containsText" dxfId="135" priority="285" operator="containsText" text="Baja">
      <formula>NOT(ISERROR(SEARCH("Baja",M10)))</formula>
    </cfRule>
    <cfRule type="containsText" dxfId="134" priority="284" operator="containsText" text="Extremo">
      <formula>NOT(ISERROR(SEARCH("Extremo",M10)))</formula>
    </cfRule>
    <cfRule type="containsText" dxfId="133" priority="283" operator="containsText" text="Moderado">
      <formula>NOT(ISERROR(SEARCH("Moderado",M10)))</formula>
    </cfRule>
    <cfRule type="containsText" dxfId="132" priority="282" operator="containsText" text="Bajo">
      <formula>NOT(ISERROR(SEARCH("Bajo",M10)))</formula>
    </cfRule>
    <cfRule type="containsText" dxfId="131" priority="281" operator="containsText" text="Menor">
      <formula>NOT(ISERROR(SEARCH("Menor",M10)))</formula>
    </cfRule>
    <cfRule type="containsText" dxfId="130" priority="280" operator="containsText" text="Moderado">
      <formula>NOT(ISERROR(SEARCH("Moderado",M10)))</formula>
    </cfRule>
    <cfRule type="containsText" dxfId="129" priority="279" operator="containsText" text="Alto">
      <formula>NOT(ISERROR(SEARCH("Alto",M10)))</formula>
    </cfRule>
    <cfRule type="containsText" dxfId="128" priority="278" operator="containsText" text="Extremo">
      <formula>NOT(ISERROR(SEARCH("Extremo",M10)))</formula>
    </cfRule>
  </conditionalFormatting>
  <dataValidations count="1">
    <dataValidation type="list" allowBlank="1" showInputMessage="1" showErrorMessage="1" sqref="D10:D9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A18" zoomScale="70" zoomScaleNormal="70" workbookViewId="0">
      <selection activeCell="T34" sqref="T34"/>
    </sheetView>
  </sheetViews>
  <sheetFormatPr baseColWidth="10" defaultColWidth="11.42578125" defaultRowHeight="15"/>
  <cols>
    <col min="2" max="2" width="24.28515625" customWidth="1"/>
    <col min="3" max="3" width="62.85546875" customWidth="1"/>
    <col min="4" max="4" width="10.28515625" bestFit="1" customWidth="1"/>
    <col min="5" max="5" width="84.28515625" style="44" customWidth="1"/>
    <col min="6" max="6" width="24.7109375" customWidth="1"/>
    <col min="7" max="7" width="11.42578125" hidden="1" customWidth="1"/>
    <col min="8" max="8" width="13.7109375" hidden="1" customWidth="1"/>
    <col min="9" max="9" width="28.42578125" hidden="1" customWidth="1"/>
    <col min="10" max="11" width="11.42578125" hidden="1" customWidth="1"/>
    <col min="12" max="13" width="11.42578125" customWidth="1"/>
    <col min="32" max="137" width="11.42578125" style="2"/>
  </cols>
  <sheetData>
    <row r="1" spans="1:137" s="2" customFormat="1">
      <c r="E1" s="41"/>
    </row>
    <row r="2" spans="1:137" ht="24" thickBot="1">
      <c r="A2" s="2"/>
      <c r="B2" s="569" t="s">
        <v>416</v>
      </c>
      <c r="C2" s="569"/>
      <c r="D2" s="569"/>
      <c r="E2" s="569"/>
      <c r="F2" s="82"/>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2"/>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7"/>
      <c r="C4" s="58" t="s">
        <v>417</v>
      </c>
      <c r="D4" s="58"/>
      <c r="E4" s="58" t="s">
        <v>418</v>
      </c>
      <c r="F4" s="59"/>
      <c r="G4" s="2"/>
      <c r="H4" s="2"/>
      <c r="I4" s="2"/>
      <c r="J4" s="2"/>
      <c r="K4" s="2"/>
      <c r="L4" s="2"/>
      <c r="M4" s="2"/>
      <c r="N4" s="2"/>
      <c r="O4" s="2"/>
      <c r="P4" s="2"/>
      <c r="Q4" s="2"/>
      <c r="R4" s="2"/>
      <c r="S4" s="2"/>
      <c r="T4" s="2"/>
      <c r="U4" s="2"/>
      <c r="V4" s="2"/>
      <c r="W4" s="2"/>
      <c r="X4" s="2"/>
      <c r="Y4" s="2"/>
      <c r="Z4" s="2"/>
      <c r="AA4" s="2"/>
      <c r="AB4" s="2"/>
      <c r="AC4" s="2"/>
      <c r="AD4" s="2"/>
      <c r="AE4" s="2"/>
    </row>
    <row r="5" spans="1:137" ht="40.5">
      <c r="A5" s="2"/>
      <c r="B5" s="57"/>
      <c r="C5" s="58" t="s">
        <v>419</v>
      </c>
      <c r="D5" s="58"/>
      <c r="E5" s="60" t="s">
        <v>420</v>
      </c>
      <c r="F5" s="58" t="s">
        <v>418</v>
      </c>
      <c r="G5" s="2"/>
      <c r="H5" s="2"/>
      <c r="I5" s="2"/>
      <c r="J5" s="2"/>
      <c r="K5" s="2"/>
      <c r="L5" s="2"/>
      <c r="M5" s="2"/>
      <c r="N5" s="2"/>
      <c r="O5" s="2"/>
      <c r="P5" s="2"/>
      <c r="Q5" s="2"/>
      <c r="R5" s="2"/>
      <c r="S5" s="2"/>
      <c r="T5" s="2"/>
      <c r="U5" s="2"/>
      <c r="V5" s="2"/>
      <c r="W5" s="2"/>
      <c r="X5" s="2"/>
      <c r="Y5" s="2"/>
      <c r="Z5" s="2"/>
      <c r="AA5" s="2"/>
      <c r="AB5" s="2"/>
      <c r="AC5" s="2"/>
      <c r="AD5" s="2"/>
      <c r="AE5" s="2"/>
    </row>
    <row r="6" spans="1:137" ht="20.25">
      <c r="A6" s="2"/>
      <c r="B6" s="61" t="s">
        <v>421</v>
      </c>
      <c r="C6" s="103" t="s">
        <v>422</v>
      </c>
      <c r="D6" s="62">
        <v>0.04</v>
      </c>
      <c r="E6" s="63" t="s">
        <v>423</v>
      </c>
      <c r="F6" s="64">
        <v>1</v>
      </c>
      <c r="G6" s="2"/>
      <c r="H6" s="46"/>
      <c r="I6" s="2"/>
      <c r="J6" s="2"/>
      <c r="K6" s="2"/>
      <c r="L6" s="2"/>
      <c r="M6" s="2"/>
      <c r="N6" s="2"/>
      <c r="O6" s="2"/>
      <c r="P6" s="2"/>
      <c r="Q6" s="2"/>
      <c r="R6" s="2"/>
      <c r="S6" s="2"/>
      <c r="T6" s="2"/>
      <c r="U6" s="2"/>
      <c r="V6" s="2"/>
      <c r="W6" s="2"/>
      <c r="X6" s="2"/>
      <c r="Y6" s="2"/>
      <c r="Z6" s="2"/>
      <c r="AA6" s="2"/>
      <c r="AB6" s="2"/>
      <c r="AC6" s="2"/>
      <c r="AD6" s="2"/>
      <c r="AE6" s="2"/>
    </row>
    <row r="7" spans="1:137" ht="20.25">
      <c r="A7" s="2"/>
      <c r="B7" s="65" t="s">
        <v>424</v>
      </c>
      <c r="C7" s="103" t="s">
        <v>425</v>
      </c>
      <c r="D7" s="62">
        <v>0.09</v>
      </c>
      <c r="E7" s="63" t="s">
        <v>426</v>
      </c>
      <c r="F7" s="64">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6" t="s">
        <v>427</v>
      </c>
      <c r="C8" s="103" t="s">
        <v>428</v>
      </c>
      <c r="D8" s="62">
        <v>0.28999999999999998</v>
      </c>
      <c r="E8" s="63" t="s">
        <v>429</v>
      </c>
      <c r="F8" s="64">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7" t="s">
        <v>430</v>
      </c>
      <c r="C9" s="103" t="s">
        <v>431</v>
      </c>
      <c r="D9" s="62">
        <v>0.49</v>
      </c>
      <c r="E9" s="63" t="s">
        <v>432</v>
      </c>
      <c r="F9" s="64">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8" t="s">
        <v>433</v>
      </c>
      <c r="C10" s="103" t="s">
        <v>434</v>
      </c>
      <c r="D10" s="62">
        <v>1</v>
      </c>
      <c r="E10" s="63" t="s">
        <v>435</v>
      </c>
      <c r="F10" s="64">
        <v>5</v>
      </c>
      <c r="G10" s="2"/>
      <c r="H10" s="2"/>
      <c r="I10" s="87" t="s">
        <v>436</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3"/>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1"/>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1"/>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70" t="s">
        <v>437</v>
      </c>
      <c r="C14" s="570"/>
      <c r="D14" s="570"/>
      <c r="E14" s="570"/>
      <c r="F14" s="92"/>
      <c r="G14" s="56"/>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1"/>
      <c r="C15" s="91"/>
      <c r="D15" s="91"/>
      <c r="E15" s="91"/>
      <c r="F15" s="93"/>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2" customFormat="1" ht="20.25">
      <c r="A16" s="70"/>
      <c r="B16" s="94"/>
      <c r="C16" s="568" t="s">
        <v>295</v>
      </c>
      <c r="D16" s="568"/>
      <c r="E16" s="568"/>
      <c r="F16" s="95"/>
      <c r="G16" s="70"/>
      <c r="H16" s="70"/>
      <c r="I16" s="88" t="s">
        <v>290</v>
      </c>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row>
    <row r="17" spans="1:137" s="72" customFormat="1" ht="40.5" customHeight="1">
      <c r="A17" s="70"/>
      <c r="B17" s="61" t="s">
        <v>438</v>
      </c>
      <c r="C17" s="566" t="s">
        <v>439</v>
      </c>
      <c r="D17" s="566"/>
      <c r="E17" s="566"/>
      <c r="F17" s="96">
        <v>1</v>
      </c>
      <c r="G17" s="70"/>
      <c r="H17" s="70"/>
      <c r="I17" s="87" t="s">
        <v>295</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row>
    <row r="18" spans="1:137" s="72" customFormat="1" ht="20.25">
      <c r="A18" s="70"/>
      <c r="B18" s="65" t="s">
        <v>440</v>
      </c>
      <c r="C18" s="566" t="s">
        <v>307</v>
      </c>
      <c r="D18" s="566"/>
      <c r="E18" s="566"/>
      <c r="F18" s="96">
        <v>2</v>
      </c>
      <c r="G18" s="70"/>
      <c r="H18" s="70"/>
      <c r="I18" s="87" t="s">
        <v>297</v>
      </c>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row>
    <row r="19" spans="1:137" s="72" customFormat="1" ht="30">
      <c r="A19" s="70"/>
      <c r="B19" s="66" t="s">
        <v>441</v>
      </c>
      <c r="C19" s="566" t="s">
        <v>296</v>
      </c>
      <c r="D19" s="566"/>
      <c r="E19" s="566"/>
      <c r="F19" s="96">
        <v>3</v>
      </c>
      <c r="G19" s="70"/>
      <c r="H19" s="70"/>
      <c r="I19" s="87" t="s">
        <v>300</v>
      </c>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row>
    <row r="20" spans="1:137" s="72" customFormat="1" ht="30">
      <c r="A20" s="70"/>
      <c r="B20" s="67" t="s">
        <v>442</v>
      </c>
      <c r="C20" s="566" t="s">
        <v>330</v>
      </c>
      <c r="D20" s="566"/>
      <c r="E20" s="566"/>
      <c r="F20" s="96">
        <v>4</v>
      </c>
      <c r="G20" s="70"/>
      <c r="H20" s="70"/>
      <c r="I20" s="87" t="s">
        <v>319</v>
      </c>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row>
    <row r="21" spans="1:137" s="72" customFormat="1" ht="60.6" customHeight="1">
      <c r="A21" s="70"/>
      <c r="B21" s="68" t="s">
        <v>443</v>
      </c>
      <c r="C21" s="566" t="s">
        <v>338</v>
      </c>
      <c r="D21" s="566"/>
      <c r="E21" s="566"/>
      <c r="F21" s="96">
        <v>5</v>
      </c>
      <c r="G21" s="70"/>
      <c r="H21" s="70"/>
      <c r="I21" s="87" t="str">
        <f>C48</f>
        <v>Interrupción o afectación en la prestación del servicio administrativo</v>
      </c>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row>
    <row r="22" spans="1:137" s="72" customFormat="1" ht="20.25">
      <c r="A22" s="70"/>
      <c r="B22" s="78"/>
      <c r="C22" s="69"/>
      <c r="D22" s="69"/>
      <c r="E22" s="69"/>
      <c r="F22" s="79"/>
      <c r="G22" s="70"/>
      <c r="H22" s="70"/>
      <c r="I22" s="87" t="str">
        <f>C56</f>
        <v>Afectación Ambiental</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row>
    <row r="23" spans="1:137" s="72" customFormat="1" ht="20.25">
      <c r="A23" s="70"/>
      <c r="B23" s="78"/>
      <c r="C23" s="69"/>
      <c r="D23" s="69"/>
      <c r="E23" s="69"/>
      <c r="F23" s="79"/>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row>
    <row r="24" spans="1:137" s="72" customFormat="1" ht="20.25">
      <c r="A24" s="70"/>
      <c r="B24" s="71"/>
      <c r="C24" s="567" t="s">
        <v>297</v>
      </c>
      <c r="D24" s="567"/>
      <c r="E24" s="567"/>
      <c r="F24" s="79"/>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row>
    <row r="25" spans="1:137" s="72" customFormat="1" ht="20.25">
      <c r="A25" s="70"/>
      <c r="B25" s="73" t="s">
        <v>438</v>
      </c>
      <c r="C25" s="566" t="s">
        <v>350</v>
      </c>
      <c r="D25" s="566"/>
      <c r="E25" s="566"/>
      <c r="F25" s="96">
        <v>1</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row>
    <row r="26" spans="1:137" s="72" customFormat="1" ht="20.25">
      <c r="A26" s="70"/>
      <c r="B26" s="74" t="s">
        <v>440</v>
      </c>
      <c r="C26" s="566" t="s">
        <v>317</v>
      </c>
      <c r="D26" s="566"/>
      <c r="E26" s="566"/>
      <c r="F26" s="96">
        <v>2</v>
      </c>
      <c r="G26" s="70"/>
      <c r="H26" s="70"/>
      <c r="I26" s="78"/>
      <c r="J26" s="78"/>
      <c r="K26" s="78"/>
      <c r="L26" s="78"/>
      <c r="M26" s="78"/>
      <c r="N26" s="78"/>
      <c r="O26" s="78"/>
      <c r="P26" s="78"/>
      <c r="Q26" s="78"/>
      <c r="R26" s="78"/>
      <c r="S26" s="78"/>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row>
    <row r="27" spans="1:137" s="72" customFormat="1" ht="20.25">
      <c r="A27" s="70"/>
      <c r="B27" s="75" t="s">
        <v>441</v>
      </c>
      <c r="C27" s="566" t="s">
        <v>298</v>
      </c>
      <c r="D27" s="566"/>
      <c r="E27" s="566"/>
      <c r="F27" s="96">
        <v>3</v>
      </c>
      <c r="G27" s="70"/>
      <c r="H27" s="70"/>
      <c r="I27" s="7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8"/>
      <c r="K27" s="78"/>
      <c r="L27" s="78"/>
      <c r="M27" s="78"/>
      <c r="N27" s="78"/>
      <c r="O27" s="78"/>
      <c r="P27" s="78"/>
      <c r="Q27" s="78"/>
      <c r="R27" s="78"/>
      <c r="S27" s="78"/>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row>
    <row r="28" spans="1:137" s="72" customFormat="1" ht="20.25">
      <c r="A28" s="70"/>
      <c r="B28" s="76" t="s">
        <v>442</v>
      </c>
      <c r="C28" s="566" t="s">
        <v>444</v>
      </c>
      <c r="D28" s="566"/>
      <c r="E28" s="566"/>
      <c r="F28" s="96">
        <v>4</v>
      </c>
      <c r="G28" s="70"/>
      <c r="H28" s="70"/>
      <c r="I28" s="78" t="str">
        <v xml:space="preserve">Si el hecho llegara a presentarse, tendría bajo impacto o efecto sobre la entidad.
</v>
      </c>
      <c r="J28" s="78"/>
      <c r="K28" s="78"/>
      <c r="L28" s="78"/>
      <c r="M28" s="78"/>
      <c r="N28" s="78"/>
      <c r="O28" s="78"/>
      <c r="P28" s="78"/>
      <c r="Q28" s="78"/>
      <c r="R28" s="78"/>
      <c r="S28" s="78"/>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row>
    <row r="29" spans="1:137" s="72" customFormat="1" ht="20.25">
      <c r="A29" s="70"/>
      <c r="B29" s="77" t="s">
        <v>443</v>
      </c>
      <c r="C29" s="566" t="s">
        <v>445</v>
      </c>
      <c r="D29" s="566"/>
      <c r="E29" s="566"/>
      <c r="F29" s="96">
        <v>5</v>
      </c>
      <c r="G29" s="70"/>
      <c r="H29" s="70"/>
      <c r="I29" s="78" t="str">
        <v xml:space="preserve">Si el hecho llegara a presentarse, tendría medianas consecuencias o efectos sobre la entidad.
</v>
      </c>
      <c r="J29" s="78"/>
      <c r="K29" s="78"/>
      <c r="L29" s="78"/>
      <c r="M29" s="78"/>
      <c r="N29" s="78"/>
      <c r="O29" s="78"/>
      <c r="P29" s="78"/>
      <c r="Q29" s="78"/>
      <c r="R29" s="78"/>
      <c r="S29" s="78"/>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row>
    <row r="30" spans="1:137" s="72" customFormat="1" ht="20.25">
      <c r="A30" s="70"/>
      <c r="B30" s="78"/>
      <c r="C30" s="69"/>
      <c r="D30" s="69"/>
      <c r="E30" s="69"/>
      <c r="F30" s="79"/>
      <c r="G30" s="70"/>
      <c r="H30" s="70"/>
      <c r="I30" s="78" t="str">
        <v xml:space="preserve">Si el hecho llegara a presentarse, tendría altas consecuencias o efectos sobre la entidad
</v>
      </c>
      <c r="J30" s="78"/>
      <c r="K30" s="78"/>
      <c r="L30" s="78"/>
      <c r="M30" s="78"/>
      <c r="N30" s="78"/>
      <c r="O30" s="78"/>
      <c r="P30" s="78"/>
      <c r="Q30" s="78"/>
      <c r="R30" s="78"/>
      <c r="S30" s="78"/>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row>
    <row r="31" spans="1:137" s="70" customFormat="1" ht="20.25">
      <c r="B31" s="80"/>
      <c r="C31" s="80"/>
      <c r="D31" s="80"/>
      <c r="E31" s="80"/>
      <c r="F31" s="79"/>
      <c r="I31" s="78" t="str">
        <v xml:space="preserve">Si el hecho llegara a presentarse, tendría desastrosas consecuencias o efectos sobre la entidad.
</v>
      </c>
      <c r="J31" s="78"/>
      <c r="K31" s="78"/>
      <c r="L31" s="78"/>
      <c r="M31" s="78"/>
      <c r="N31" s="78"/>
      <c r="O31" s="78"/>
      <c r="P31" s="78"/>
      <c r="Q31" s="78"/>
      <c r="R31" s="78"/>
      <c r="S31" s="78"/>
    </row>
    <row r="32" spans="1:137" s="70" customFormat="1" ht="20.25">
      <c r="B32" s="94"/>
      <c r="C32" s="568" t="s">
        <v>300</v>
      </c>
      <c r="D32" s="568"/>
      <c r="E32" s="568"/>
      <c r="F32" s="79"/>
      <c r="I32" s="78"/>
      <c r="J32" s="78"/>
      <c r="K32" s="78"/>
      <c r="L32" s="78"/>
      <c r="M32" s="78"/>
      <c r="N32" s="78"/>
      <c r="O32" s="78"/>
      <c r="P32" s="78"/>
      <c r="Q32" s="78"/>
      <c r="R32" s="78"/>
      <c r="S32" s="78"/>
    </row>
    <row r="33" spans="2:19" s="70" customFormat="1" ht="20.25">
      <c r="B33" s="61" t="s">
        <v>438</v>
      </c>
      <c r="C33" s="566" t="s">
        <v>332</v>
      </c>
      <c r="D33" s="566"/>
      <c r="E33" s="566"/>
      <c r="F33" s="97">
        <v>1</v>
      </c>
      <c r="I33" s="7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8"/>
      <c r="K33" s="78"/>
      <c r="L33" s="78"/>
      <c r="M33" s="78"/>
      <c r="N33" s="78"/>
      <c r="O33" s="78"/>
      <c r="P33" s="78"/>
      <c r="Q33" s="78"/>
      <c r="R33" s="78"/>
      <c r="S33" s="78"/>
    </row>
    <row r="34" spans="2:19" s="70" customFormat="1" ht="20.25">
      <c r="B34" s="65" t="s">
        <v>440</v>
      </c>
      <c r="C34" s="566" t="s">
        <v>301</v>
      </c>
      <c r="D34" s="566"/>
      <c r="E34" s="566"/>
      <c r="F34" s="97">
        <v>2</v>
      </c>
      <c r="I34" s="78" t="str">
        <v xml:space="preserve">Si el hecho llegara a presentarse, tendría bajo impacto o efecto sobre la entidad.
</v>
      </c>
      <c r="J34" s="78"/>
      <c r="K34" s="78"/>
      <c r="L34" s="78"/>
      <c r="M34" s="78"/>
      <c r="N34" s="78"/>
      <c r="O34" s="78"/>
      <c r="P34" s="78"/>
      <c r="Q34" s="78"/>
      <c r="R34" s="78"/>
      <c r="S34" s="78"/>
    </row>
    <row r="35" spans="2:19" s="70" customFormat="1" ht="20.25">
      <c r="B35" s="66" t="s">
        <v>441</v>
      </c>
      <c r="C35" s="566" t="s">
        <v>446</v>
      </c>
      <c r="D35" s="566"/>
      <c r="E35" s="566"/>
      <c r="F35" s="97">
        <v>3</v>
      </c>
      <c r="I35" s="78" t="str">
        <v xml:space="preserve">Si el hecho llegara a presentarse, tendría medianas consecuencias o efectos sobre la entidad.
</v>
      </c>
      <c r="J35" s="78"/>
      <c r="K35" s="78"/>
      <c r="L35" s="78"/>
      <c r="M35" s="78"/>
      <c r="N35" s="78"/>
      <c r="O35" s="78"/>
      <c r="P35" s="78"/>
      <c r="Q35" s="78"/>
      <c r="R35" s="78"/>
      <c r="S35" s="78"/>
    </row>
    <row r="36" spans="2:19" s="70" customFormat="1" ht="20.25">
      <c r="B36" s="67" t="s">
        <v>442</v>
      </c>
      <c r="C36" s="566" t="s">
        <v>447</v>
      </c>
      <c r="D36" s="566"/>
      <c r="E36" s="566"/>
      <c r="F36" s="97">
        <v>4</v>
      </c>
      <c r="I36" s="78" t="str">
        <v xml:space="preserve">Si el hecho llegara a presentarse, tendría altas consecuencias o efectos sobre la entidad
</v>
      </c>
      <c r="J36" s="78"/>
      <c r="K36" s="78"/>
      <c r="L36" s="78"/>
      <c r="M36" s="78"/>
      <c r="N36" s="78"/>
      <c r="O36" s="78"/>
      <c r="P36" s="78"/>
      <c r="Q36" s="78"/>
      <c r="R36" s="78"/>
      <c r="S36" s="78"/>
    </row>
    <row r="37" spans="2:19" s="70" customFormat="1" ht="20.25">
      <c r="B37" s="68" t="s">
        <v>443</v>
      </c>
      <c r="C37" s="566" t="s">
        <v>448</v>
      </c>
      <c r="D37" s="566"/>
      <c r="E37" s="566"/>
      <c r="F37" s="97">
        <v>5</v>
      </c>
      <c r="I37" s="78" t="str">
        <v xml:space="preserve">Si el hecho llegara a presentarse, tendría desastrosas consecuencias o efectos sobre la entidad.
</v>
      </c>
      <c r="J37" s="78"/>
      <c r="K37" s="78"/>
      <c r="L37" s="78"/>
      <c r="M37" s="78"/>
      <c r="N37" s="78"/>
      <c r="O37" s="78"/>
      <c r="P37" s="78"/>
      <c r="Q37" s="78"/>
      <c r="R37" s="78"/>
      <c r="S37" s="78"/>
    </row>
    <row r="38" spans="2:19" s="70" customFormat="1" ht="20.25">
      <c r="B38" s="80"/>
      <c r="C38" s="80"/>
      <c r="D38" s="80"/>
      <c r="E38" s="80"/>
      <c r="F38" s="79"/>
      <c r="I38" s="78"/>
      <c r="J38" s="78"/>
      <c r="K38" s="78"/>
      <c r="L38" s="78"/>
      <c r="M38" s="78"/>
      <c r="N38" s="78"/>
      <c r="O38" s="78"/>
      <c r="P38" s="78"/>
      <c r="Q38" s="78"/>
      <c r="R38" s="78"/>
      <c r="S38" s="78"/>
    </row>
    <row r="39" spans="2:19" s="70" customFormat="1" ht="20.25">
      <c r="B39" s="80"/>
      <c r="C39" s="80"/>
      <c r="D39" s="80"/>
      <c r="E39" s="80"/>
      <c r="F39" s="79"/>
    </row>
    <row r="40" spans="2:19" s="70" customFormat="1" ht="20.25">
      <c r="B40" s="71"/>
      <c r="C40" s="568" t="s">
        <v>319</v>
      </c>
      <c r="D40" s="568"/>
      <c r="E40" s="568"/>
      <c r="F40" s="79"/>
    </row>
    <row r="41" spans="2:19" s="70" customFormat="1" ht="20.25">
      <c r="B41" s="98" t="s">
        <v>438</v>
      </c>
      <c r="C41" s="566" t="s">
        <v>449</v>
      </c>
      <c r="D41" s="566"/>
      <c r="E41" s="566"/>
      <c r="F41" s="97">
        <v>1</v>
      </c>
    </row>
    <row r="42" spans="2:19" s="70" customFormat="1" ht="20.25">
      <c r="B42" s="99" t="s">
        <v>440</v>
      </c>
      <c r="C42" s="566" t="s">
        <v>320</v>
      </c>
      <c r="D42" s="566"/>
      <c r="E42" s="566"/>
      <c r="F42" s="97">
        <v>2</v>
      </c>
    </row>
    <row r="43" spans="2:19" s="70" customFormat="1" ht="20.25">
      <c r="B43" s="100" t="s">
        <v>441</v>
      </c>
      <c r="C43" s="566" t="s">
        <v>450</v>
      </c>
      <c r="D43" s="566"/>
      <c r="E43" s="566"/>
      <c r="F43" s="97">
        <v>3</v>
      </c>
    </row>
    <row r="44" spans="2:19" s="70" customFormat="1" ht="20.25">
      <c r="B44" s="101" t="s">
        <v>442</v>
      </c>
      <c r="C44" s="566" t="s">
        <v>451</v>
      </c>
      <c r="D44" s="566"/>
      <c r="E44" s="566"/>
      <c r="F44" s="97">
        <v>4</v>
      </c>
    </row>
    <row r="45" spans="2:19" s="70" customFormat="1" ht="20.25">
      <c r="B45" s="102" t="s">
        <v>443</v>
      </c>
      <c r="C45" s="566" t="s">
        <v>452</v>
      </c>
      <c r="D45" s="566"/>
      <c r="E45" s="566"/>
      <c r="F45" s="97">
        <v>5</v>
      </c>
    </row>
    <row r="46" spans="2:19" s="70" customFormat="1" ht="20.25">
      <c r="B46" s="78"/>
      <c r="C46" s="78" t="s">
        <v>453</v>
      </c>
      <c r="D46" s="78"/>
      <c r="F46" s="79"/>
    </row>
    <row r="47" spans="2:19" s="70" customFormat="1" ht="20.25">
      <c r="B47" s="78"/>
      <c r="C47" s="78"/>
      <c r="D47" s="78"/>
      <c r="F47" s="79"/>
    </row>
    <row r="48" spans="2:19" s="70" customFormat="1" ht="20.25">
      <c r="B48" s="71"/>
      <c r="C48" s="567" t="s">
        <v>454</v>
      </c>
      <c r="D48" s="567"/>
      <c r="E48" s="567"/>
      <c r="F48" s="79"/>
    </row>
    <row r="49" spans="2:6" s="70" customFormat="1" ht="20.25" customHeight="1">
      <c r="B49" s="73" t="s">
        <v>438</v>
      </c>
      <c r="C49" s="563" t="s">
        <v>455</v>
      </c>
      <c r="D49" s="564"/>
      <c r="E49" s="565"/>
      <c r="F49" s="64">
        <v>1</v>
      </c>
    </row>
    <row r="50" spans="2:6" s="70" customFormat="1" ht="20.25" customHeight="1">
      <c r="B50" s="74" t="s">
        <v>440</v>
      </c>
      <c r="C50" s="563" t="s">
        <v>456</v>
      </c>
      <c r="D50" s="564"/>
      <c r="E50" s="565"/>
      <c r="F50" s="64">
        <v>2</v>
      </c>
    </row>
    <row r="51" spans="2:6" s="70" customFormat="1" ht="20.25" customHeight="1">
      <c r="B51" s="75" t="s">
        <v>441</v>
      </c>
      <c r="C51" s="563" t="s">
        <v>457</v>
      </c>
      <c r="D51" s="564"/>
      <c r="E51" s="565"/>
      <c r="F51" s="64">
        <v>3</v>
      </c>
    </row>
    <row r="52" spans="2:6" s="70" customFormat="1" ht="20.25" customHeight="1">
      <c r="B52" s="76" t="s">
        <v>442</v>
      </c>
      <c r="C52" s="563" t="s">
        <v>458</v>
      </c>
      <c r="D52" s="564"/>
      <c r="E52" s="565"/>
      <c r="F52" s="64">
        <v>4</v>
      </c>
    </row>
    <row r="53" spans="2:6" s="70" customFormat="1" ht="20.25" customHeight="1">
      <c r="B53" s="77" t="s">
        <v>443</v>
      </c>
      <c r="C53" s="563" t="s">
        <v>459</v>
      </c>
      <c r="D53" s="564"/>
      <c r="E53" s="565"/>
      <c r="F53" s="64">
        <v>5</v>
      </c>
    </row>
    <row r="54" spans="2:6" s="70" customFormat="1" ht="20.25">
      <c r="B54" s="78"/>
      <c r="C54" s="78"/>
      <c r="D54" s="78"/>
      <c r="E54" s="78"/>
      <c r="F54" s="79"/>
    </row>
    <row r="55" spans="2:6" s="70" customFormat="1" ht="20.25"/>
    <row r="56" spans="2:6" s="70" customFormat="1" ht="20.25" customHeight="1">
      <c r="B56" s="71"/>
      <c r="C56" s="90" t="s">
        <v>436</v>
      </c>
      <c r="D56" s="90"/>
      <c r="E56" s="90"/>
      <c r="F56" s="79"/>
    </row>
    <row r="57" spans="2:6" s="70" customFormat="1" ht="20.25" customHeight="1">
      <c r="B57" s="73" t="s">
        <v>438</v>
      </c>
      <c r="C57" s="560" t="s">
        <v>460</v>
      </c>
      <c r="D57" s="561"/>
      <c r="E57" s="562"/>
      <c r="F57" s="64">
        <v>1</v>
      </c>
    </row>
    <row r="58" spans="2:6" s="70" customFormat="1" ht="20.25" customHeight="1">
      <c r="B58" s="74" t="s">
        <v>440</v>
      </c>
      <c r="C58" s="560" t="s">
        <v>461</v>
      </c>
      <c r="D58" s="561"/>
      <c r="E58" s="562"/>
      <c r="F58" s="64">
        <v>2</v>
      </c>
    </row>
    <row r="59" spans="2:6" s="70" customFormat="1" ht="20.25" customHeight="1">
      <c r="B59" s="75" t="s">
        <v>441</v>
      </c>
      <c r="C59" s="560" t="s">
        <v>462</v>
      </c>
      <c r="D59" s="561"/>
      <c r="E59" s="562"/>
      <c r="F59" s="64">
        <v>3</v>
      </c>
    </row>
    <row r="60" spans="2:6" s="70" customFormat="1" ht="20.25" customHeight="1">
      <c r="B60" s="76" t="s">
        <v>442</v>
      </c>
      <c r="C60" s="560" t="s">
        <v>463</v>
      </c>
      <c r="D60" s="561"/>
      <c r="E60" s="562"/>
      <c r="F60" s="64">
        <v>4</v>
      </c>
    </row>
    <row r="61" spans="2:6" s="70" customFormat="1" ht="20.25" customHeight="1">
      <c r="B61" s="77" t="s">
        <v>443</v>
      </c>
      <c r="C61" s="560" t="s">
        <v>464</v>
      </c>
      <c r="D61" s="561"/>
      <c r="E61" s="562"/>
      <c r="F61" s="64">
        <v>5</v>
      </c>
    </row>
    <row r="62" spans="2:6" s="70" customFormat="1" ht="20.25">
      <c r="E62" s="81"/>
    </row>
    <row r="63" spans="2:6" s="70" customFormat="1" ht="20.25">
      <c r="E63" s="81"/>
    </row>
    <row r="64" spans="2:6" s="70" customFormat="1" ht="20.25">
      <c r="E64" s="81"/>
    </row>
    <row r="65" spans="5:5" s="70" customFormat="1" ht="20.25">
      <c r="E65" s="81"/>
    </row>
    <row r="66" spans="5:5" s="70" customFormat="1" ht="20.25">
      <c r="E66" s="81"/>
    </row>
    <row r="67" spans="5:5" s="70" customFormat="1" ht="20.25">
      <c r="E67" s="81"/>
    </row>
    <row r="68" spans="5:5" s="70" customFormat="1" ht="20.25">
      <c r="E68" s="81"/>
    </row>
    <row r="69" spans="5:5" s="70" customFormat="1" ht="20.25">
      <c r="E69" s="81"/>
    </row>
    <row r="70" spans="5:5" s="70" customFormat="1" ht="20.25">
      <c r="E70" s="81"/>
    </row>
    <row r="71" spans="5:5" s="70" customFormat="1" ht="20.25">
      <c r="E71" s="81"/>
    </row>
    <row r="72" spans="5:5" s="70" customFormat="1" ht="20.25">
      <c r="E72" s="81"/>
    </row>
    <row r="73" spans="5:5" s="70" customFormat="1" ht="20.25">
      <c r="E73" s="81"/>
    </row>
    <row r="74" spans="5:5" s="70" customFormat="1" ht="20.25">
      <c r="E74" s="81"/>
    </row>
    <row r="75" spans="5:5" s="70" customFormat="1" ht="20.25">
      <c r="E75" s="81"/>
    </row>
    <row r="76" spans="5:5" s="70" customFormat="1" ht="20.25">
      <c r="E76" s="81"/>
    </row>
    <row r="77" spans="5:5" s="70" customFormat="1" ht="20.25">
      <c r="E77" s="81"/>
    </row>
    <row r="78" spans="5:5" s="70" customFormat="1" ht="20.25">
      <c r="E78" s="81"/>
    </row>
    <row r="79" spans="5:5" s="70" customFormat="1" ht="20.25">
      <c r="E79" s="81"/>
    </row>
    <row r="80" spans="5:5" s="70" customFormat="1" ht="20.25">
      <c r="E80" s="81"/>
    </row>
    <row r="81" spans="5:5" s="70" customFormat="1" ht="20.25">
      <c r="E81" s="81"/>
    </row>
    <row r="82" spans="5:5" s="70" customFormat="1" ht="20.25">
      <c r="E82" s="81"/>
    </row>
    <row r="83" spans="5:5" s="70" customFormat="1" ht="20.25">
      <c r="E83" s="81"/>
    </row>
    <row r="84" spans="5:5" s="70" customFormat="1" ht="20.25">
      <c r="E84" s="81"/>
    </row>
    <row r="85" spans="5:5" s="70" customFormat="1" ht="20.25">
      <c r="E85" s="81"/>
    </row>
    <row r="86" spans="5:5" s="70" customFormat="1" ht="20.25">
      <c r="E86" s="81"/>
    </row>
    <row r="87" spans="5:5" s="70" customFormat="1" ht="20.25">
      <c r="E87" s="81"/>
    </row>
    <row r="88" spans="5:5" s="70" customFormat="1" ht="20.25">
      <c r="E88" s="81"/>
    </row>
    <row r="89" spans="5:5" s="70" customFormat="1" ht="20.25">
      <c r="E89" s="81"/>
    </row>
    <row r="90" spans="5:5" s="70" customFormat="1" ht="20.25">
      <c r="E90" s="81"/>
    </row>
    <row r="91" spans="5:5" s="70" customFormat="1" ht="20.25">
      <c r="E91" s="81"/>
    </row>
    <row r="92" spans="5:5" s="70" customFormat="1" ht="20.25">
      <c r="E92" s="81"/>
    </row>
    <row r="93" spans="5:5" s="70" customFormat="1" ht="20.25">
      <c r="E93" s="81"/>
    </row>
    <row r="94" spans="5:5" s="70" customFormat="1" ht="20.25">
      <c r="E94" s="81"/>
    </row>
    <row r="95" spans="5:5" s="70" customFormat="1" ht="20.25">
      <c r="E95" s="81"/>
    </row>
    <row r="96" spans="5:5" s="70" customFormat="1" ht="20.25">
      <c r="E96" s="81"/>
    </row>
    <row r="97" spans="5:5" s="70" customFormat="1" ht="20.25">
      <c r="E97" s="81"/>
    </row>
    <row r="98" spans="5:5" s="70" customFormat="1" ht="20.25">
      <c r="E98" s="81"/>
    </row>
    <row r="99" spans="5:5" s="70" customFormat="1" ht="20.25">
      <c r="E99" s="81"/>
    </row>
    <row r="100" spans="5:5" s="70" customFormat="1" ht="20.25">
      <c r="E100" s="81"/>
    </row>
    <row r="101" spans="5:5" s="70" customFormat="1" ht="20.25">
      <c r="E101" s="81"/>
    </row>
    <row r="102" spans="5:5" s="70" customFormat="1" ht="20.25">
      <c r="E102" s="81"/>
    </row>
    <row r="103" spans="5:5" s="70" customFormat="1" ht="20.25">
      <c r="E103" s="81"/>
    </row>
    <row r="104" spans="5:5" s="70" customFormat="1" ht="20.25">
      <c r="E104" s="81"/>
    </row>
    <row r="105" spans="5:5" s="70" customFormat="1" ht="20.25">
      <c r="E105" s="81"/>
    </row>
    <row r="106" spans="5:5" s="70" customFormat="1" ht="20.25">
      <c r="E106" s="81"/>
    </row>
    <row r="107" spans="5:5" s="70" customFormat="1" ht="20.25">
      <c r="E107" s="81"/>
    </row>
    <row r="108" spans="5:5" s="70" customFormat="1" ht="20.25">
      <c r="E108" s="81"/>
    </row>
    <row r="109" spans="5:5" s="70" customFormat="1" ht="20.25">
      <c r="E109" s="81"/>
    </row>
    <row r="110" spans="5:5" s="70" customFormat="1" ht="20.25">
      <c r="E110" s="81"/>
    </row>
    <row r="111" spans="5:5" s="70" customFormat="1" ht="20.25">
      <c r="E111" s="81"/>
    </row>
    <row r="112" spans="5:5" s="70" customFormat="1" ht="20.25">
      <c r="E112" s="81"/>
    </row>
    <row r="113" spans="5:5" s="70" customFormat="1" ht="20.25">
      <c r="E113" s="81"/>
    </row>
    <row r="114" spans="5:5" s="70" customFormat="1" ht="20.25">
      <c r="E114" s="81"/>
    </row>
    <row r="115" spans="5:5" s="70" customFormat="1" ht="20.25">
      <c r="E115" s="81"/>
    </row>
    <row r="116" spans="5:5" s="70" customFormat="1" ht="20.25">
      <c r="E116" s="81"/>
    </row>
    <row r="117" spans="5:5" s="70" customFormat="1" ht="20.25">
      <c r="E117" s="81"/>
    </row>
    <row r="118" spans="5:5" s="70" customFormat="1" ht="20.25">
      <c r="E118" s="81"/>
    </row>
    <row r="119" spans="5:5" s="70" customFormat="1" ht="20.25">
      <c r="E119" s="81"/>
    </row>
    <row r="120" spans="5:5" s="70" customFormat="1" ht="20.25">
      <c r="E120" s="81"/>
    </row>
    <row r="121" spans="5:5" s="70" customFormat="1" ht="20.25">
      <c r="E121" s="81"/>
    </row>
    <row r="122" spans="5:5" s="70" customFormat="1" ht="20.25">
      <c r="E122" s="81"/>
    </row>
    <row r="123" spans="5:5" s="70" customFormat="1" ht="20.25">
      <c r="E123" s="81"/>
    </row>
    <row r="124" spans="5:5" s="70" customFormat="1" ht="20.25">
      <c r="E124" s="81"/>
    </row>
    <row r="125" spans="5:5" s="70" customFormat="1" ht="20.25">
      <c r="E125" s="81"/>
    </row>
    <row r="126" spans="5:5" s="70" customFormat="1" ht="20.25">
      <c r="E126" s="81"/>
    </row>
    <row r="127" spans="5:5" s="70" customFormat="1" ht="20.25">
      <c r="E127" s="81"/>
    </row>
    <row r="128" spans="5:5" s="70" customFormat="1" ht="20.25">
      <c r="E128" s="81"/>
    </row>
    <row r="129" spans="5:5" s="70" customFormat="1" ht="20.25">
      <c r="E129" s="81"/>
    </row>
    <row r="130" spans="5:5" s="70" customFormat="1" ht="20.25">
      <c r="E130" s="81"/>
    </row>
    <row r="131" spans="5:5" s="70" customFormat="1" ht="20.25">
      <c r="E131" s="81"/>
    </row>
    <row r="132" spans="5:5" s="70" customFormat="1" ht="20.25">
      <c r="E132" s="81"/>
    </row>
    <row r="133" spans="5:5" s="70" customFormat="1" ht="20.25">
      <c r="E133" s="81"/>
    </row>
    <row r="134" spans="5:5" s="70" customFormat="1" ht="20.25">
      <c r="E134" s="81"/>
    </row>
    <row r="135" spans="5:5" s="70" customFormat="1" ht="20.25">
      <c r="E135" s="81"/>
    </row>
    <row r="136" spans="5:5" s="70" customFormat="1" ht="20.25">
      <c r="E136" s="81"/>
    </row>
    <row r="137" spans="5:5" s="70" customFormat="1" ht="20.25">
      <c r="E137" s="81"/>
    </row>
    <row r="138" spans="5:5" s="70" customFormat="1" ht="20.25">
      <c r="E138" s="81"/>
    </row>
    <row r="139" spans="5:5" s="70" customFormat="1" ht="20.25">
      <c r="E139" s="81"/>
    </row>
    <row r="140" spans="5:5" s="70" customFormat="1" ht="20.25">
      <c r="E140" s="81"/>
    </row>
    <row r="141" spans="5:5" s="70" customFormat="1" ht="20.25">
      <c r="E141" s="81"/>
    </row>
    <row r="142" spans="5:5" s="70" customFormat="1" ht="20.25">
      <c r="E142" s="81"/>
    </row>
    <row r="143" spans="5:5" s="70" customFormat="1" ht="20.25">
      <c r="E143" s="81"/>
    </row>
    <row r="144" spans="5:5" s="70" customFormat="1" ht="20.25">
      <c r="E144" s="81"/>
    </row>
    <row r="145" spans="5:5" s="70" customFormat="1" ht="20.25">
      <c r="E145" s="81"/>
    </row>
    <row r="146" spans="5:5" s="70" customFormat="1" ht="20.25">
      <c r="E146" s="81"/>
    </row>
    <row r="147" spans="5:5" s="70" customFormat="1" ht="20.25">
      <c r="E147" s="81"/>
    </row>
    <row r="148" spans="5:5" s="70" customFormat="1" ht="20.25">
      <c r="E148" s="81"/>
    </row>
    <row r="149" spans="5:5" s="70" customFormat="1" ht="20.25">
      <c r="E149" s="81"/>
    </row>
    <row r="150" spans="5:5" s="70" customFormat="1" ht="20.25">
      <c r="E150" s="81"/>
    </row>
    <row r="151" spans="5:5" s="70" customFormat="1" ht="20.25">
      <c r="E151" s="81"/>
    </row>
    <row r="152" spans="5:5" s="70" customFormat="1" ht="20.25">
      <c r="E152" s="81"/>
    </row>
    <row r="153" spans="5:5" s="70" customFormat="1" ht="20.25">
      <c r="E153" s="81"/>
    </row>
    <row r="154" spans="5:5" s="70" customFormat="1" ht="20.25">
      <c r="E154" s="81"/>
    </row>
    <row r="155" spans="5:5" s="70" customFormat="1" ht="20.25">
      <c r="E155" s="81"/>
    </row>
    <row r="156" spans="5:5" s="70" customFormat="1" ht="20.25">
      <c r="E156" s="81"/>
    </row>
    <row r="157" spans="5:5" s="70" customFormat="1" ht="20.25">
      <c r="E157" s="81"/>
    </row>
    <row r="158" spans="5:5" s="70" customFormat="1" ht="20.25">
      <c r="E158" s="81"/>
    </row>
    <row r="159" spans="5:5" s="70" customFormat="1" ht="20.25">
      <c r="E159" s="81"/>
    </row>
    <row r="160" spans="5:5" s="70" customFormat="1" ht="20.25">
      <c r="E160" s="81"/>
    </row>
    <row r="161" spans="5:5" s="70" customFormat="1" ht="20.25">
      <c r="E161" s="81"/>
    </row>
    <row r="162" spans="5:5" s="70" customFormat="1" ht="20.25">
      <c r="E162" s="81"/>
    </row>
    <row r="163" spans="5:5" s="70" customFormat="1" ht="20.25">
      <c r="E163" s="81"/>
    </row>
    <row r="164" spans="5:5" s="70" customFormat="1" ht="20.25">
      <c r="E164" s="81"/>
    </row>
    <row r="165" spans="5:5" s="70" customFormat="1" ht="20.25">
      <c r="E165" s="81"/>
    </row>
    <row r="166" spans="5:5" s="70" customFormat="1" ht="20.25">
      <c r="E166" s="81"/>
    </row>
    <row r="167" spans="5:5" s="70" customFormat="1" ht="20.25">
      <c r="E167" s="81"/>
    </row>
    <row r="168" spans="5:5" s="70" customFormat="1" ht="20.25">
      <c r="E168" s="81"/>
    </row>
    <row r="169" spans="5:5" s="70" customFormat="1" ht="20.25">
      <c r="E169" s="81"/>
    </row>
    <row r="170" spans="5:5" s="70" customFormat="1" ht="20.25">
      <c r="E170" s="81"/>
    </row>
    <row r="171" spans="5:5" s="70" customFormat="1" ht="20.25">
      <c r="E171" s="81"/>
    </row>
    <row r="172" spans="5:5" s="70" customFormat="1" ht="20.25">
      <c r="E172" s="81"/>
    </row>
    <row r="173" spans="5:5" s="70" customFormat="1" ht="20.25">
      <c r="E173" s="81"/>
    </row>
    <row r="174" spans="5:5" s="70" customFormat="1" ht="20.25">
      <c r="E174" s="81"/>
    </row>
    <row r="175" spans="5:5" s="70" customFormat="1" ht="20.25">
      <c r="E175" s="81"/>
    </row>
    <row r="176" spans="5:5" s="70" customFormat="1" ht="20.25">
      <c r="E176" s="81"/>
    </row>
    <row r="177" spans="5:5" s="70" customFormat="1" ht="20.25">
      <c r="E177" s="81"/>
    </row>
    <row r="178" spans="5:5" s="70" customFormat="1" ht="20.25">
      <c r="E178" s="81"/>
    </row>
    <row r="179" spans="5:5" s="70" customFormat="1" ht="20.25">
      <c r="E179" s="81"/>
    </row>
    <row r="180" spans="5:5" s="70" customFormat="1" ht="20.25">
      <c r="E180" s="81"/>
    </row>
    <row r="181" spans="5:5" s="70" customFormat="1" ht="20.25">
      <c r="E181" s="81"/>
    </row>
    <row r="182" spans="5:5" s="70" customFormat="1" ht="20.25">
      <c r="E182" s="81"/>
    </row>
    <row r="183" spans="5:5" s="70" customFormat="1" ht="20.25">
      <c r="E183" s="81"/>
    </row>
    <row r="184" spans="5:5" s="70" customFormat="1" ht="20.25">
      <c r="E184" s="81"/>
    </row>
    <row r="185" spans="5:5" s="70" customFormat="1" ht="20.25">
      <c r="E185" s="81"/>
    </row>
    <row r="186" spans="5:5" s="70" customFormat="1" ht="20.25">
      <c r="E186" s="81"/>
    </row>
    <row r="187" spans="5:5" s="70" customFormat="1" ht="20.25">
      <c r="E187" s="81"/>
    </row>
    <row r="188" spans="5:5" s="70" customFormat="1" ht="20.25">
      <c r="E188" s="81"/>
    </row>
    <row r="189" spans="5:5" s="70" customFormat="1" ht="20.25">
      <c r="E189" s="81"/>
    </row>
    <row r="190" spans="5:5" s="70" customFormat="1" ht="20.25">
      <c r="E190" s="81"/>
    </row>
    <row r="191" spans="5:5" s="70" customFormat="1" ht="20.25">
      <c r="E191" s="81"/>
    </row>
    <row r="192" spans="5:5" s="70" customFormat="1" ht="20.25">
      <c r="E192" s="81"/>
    </row>
    <row r="193" spans="5:5" s="70" customFormat="1" ht="20.25">
      <c r="E193" s="81"/>
    </row>
    <row r="194" spans="5:5" s="70" customFormat="1" ht="20.25">
      <c r="E194" s="81"/>
    </row>
    <row r="195" spans="5:5" s="70" customFormat="1" ht="20.25">
      <c r="E195" s="81"/>
    </row>
    <row r="196" spans="5:5" s="70" customFormat="1" ht="20.25">
      <c r="E196" s="81"/>
    </row>
    <row r="197" spans="5:5" s="70" customFormat="1" ht="20.25">
      <c r="E197" s="81"/>
    </row>
    <row r="198" spans="5:5" s="70" customFormat="1" ht="20.25">
      <c r="E198" s="81"/>
    </row>
    <row r="199" spans="5:5" s="2" customFormat="1">
      <c r="E199" s="41"/>
    </row>
    <row r="200" spans="5:5" s="2" customFormat="1">
      <c r="E200" s="41"/>
    </row>
    <row r="201" spans="5:5" s="2" customFormat="1">
      <c r="E201" s="41"/>
    </row>
    <row r="202" spans="5:5" s="2" customFormat="1">
      <c r="E202" s="41"/>
    </row>
    <row r="203" spans="5:5" s="2" customFormat="1">
      <c r="E203" s="41"/>
    </row>
    <row r="204" spans="5:5" s="2" customFormat="1">
      <c r="E204" s="41"/>
    </row>
    <row r="205" spans="5:5" s="2" customFormat="1">
      <c r="E205" s="41"/>
    </row>
    <row r="206" spans="5:5" s="2" customFormat="1">
      <c r="E206" s="41"/>
    </row>
    <row r="207" spans="5:5" s="2" customFormat="1">
      <c r="E207" s="41"/>
    </row>
    <row r="208" spans="5:5" s="2" customFormat="1">
      <c r="E208" s="41"/>
    </row>
    <row r="209" spans="5:5" s="2" customFormat="1">
      <c r="E209" s="41"/>
    </row>
    <row r="210" spans="5:5" s="2" customFormat="1">
      <c r="E210" s="41"/>
    </row>
    <row r="211" spans="5:5" s="2" customFormat="1">
      <c r="E211" s="41"/>
    </row>
    <row r="212" spans="5:5" s="2" customFormat="1">
      <c r="E212" s="41"/>
    </row>
    <row r="213" spans="5:5" s="2" customFormat="1">
      <c r="E213" s="41"/>
    </row>
    <row r="214" spans="5:5" s="2" customFormat="1">
      <c r="E214" s="41"/>
    </row>
    <row r="215" spans="5:5" s="2" customFormat="1">
      <c r="E215" s="41"/>
    </row>
    <row r="216" spans="5:5" s="2" customFormat="1">
      <c r="E216" s="41"/>
    </row>
    <row r="217" spans="5:5" s="2" customFormat="1">
      <c r="E217" s="41"/>
    </row>
    <row r="218" spans="5:5" s="2" customFormat="1">
      <c r="E218" s="41"/>
    </row>
    <row r="219" spans="5:5" s="2" customFormat="1">
      <c r="E219" s="41"/>
    </row>
    <row r="220" spans="5:5" s="2" customFormat="1">
      <c r="E220" s="41"/>
    </row>
    <row r="221" spans="5:5" s="2" customFormat="1">
      <c r="E221" s="41"/>
    </row>
    <row r="222" spans="5:5" s="2" customFormat="1">
      <c r="E222" s="41"/>
    </row>
    <row r="223" spans="5:5" s="2" customFormat="1">
      <c r="E223" s="41"/>
    </row>
    <row r="224" spans="5:5" s="2" customFormat="1">
      <c r="E224" s="41"/>
    </row>
    <row r="225" spans="5:5" s="2" customFormat="1">
      <c r="E225" s="41"/>
    </row>
    <row r="226" spans="5:5" s="2" customFormat="1">
      <c r="E226" s="41"/>
    </row>
    <row r="227" spans="5:5" s="2" customFormat="1">
      <c r="E227" s="41"/>
    </row>
    <row r="228" spans="5:5" s="2" customFormat="1">
      <c r="E228" s="41"/>
    </row>
    <row r="229" spans="5:5" s="2" customFormat="1">
      <c r="E229" s="41"/>
    </row>
    <row r="230" spans="5:5" s="2" customFormat="1">
      <c r="E230" s="41"/>
    </row>
    <row r="231" spans="5:5" s="2" customFormat="1">
      <c r="E231" s="41"/>
    </row>
    <row r="232" spans="5:5" s="2" customFormat="1">
      <c r="E232" s="41"/>
    </row>
    <row r="233" spans="5:5" s="2" customFormat="1">
      <c r="E233" s="41"/>
    </row>
    <row r="234" spans="5:5" s="2" customFormat="1">
      <c r="E234" s="41"/>
    </row>
    <row r="235" spans="5:5" s="2" customFormat="1">
      <c r="E235" s="41"/>
    </row>
    <row r="236" spans="5:5" s="2" customFormat="1">
      <c r="E236" s="41"/>
    </row>
    <row r="237" spans="5:5" s="2" customFormat="1">
      <c r="E237" s="41"/>
    </row>
    <row r="238" spans="5:5" s="2" customFormat="1">
      <c r="E238" s="41"/>
    </row>
    <row r="239" spans="5:5" s="2" customFormat="1">
      <c r="E239" s="41"/>
    </row>
    <row r="240" spans="5:5" s="2" customFormat="1">
      <c r="E240" s="41"/>
    </row>
    <row r="241" spans="5:5" s="2" customFormat="1">
      <c r="E241" s="41"/>
    </row>
    <row r="242" spans="5:5" s="2" customFormat="1">
      <c r="E242" s="41"/>
    </row>
    <row r="243" spans="5:5" s="2" customFormat="1">
      <c r="E243" s="41"/>
    </row>
    <row r="244" spans="5:5" s="2" customFormat="1">
      <c r="E244" s="41"/>
    </row>
    <row r="245" spans="5:5" s="2" customFormat="1">
      <c r="E245" s="41"/>
    </row>
    <row r="246" spans="5:5" s="2" customFormat="1">
      <c r="E246" s="41"/>
    </row>
    <row r="247" spans="5:5" s="2" customFormat="1">
      <c r="E247" s="41"/>
    </row>
    <row r="248" spans="5:5" s="2" customFormat="1">
      <c r="E248" s="41"/>
    </row>
    <row r="249" spans="5:5" s="2" customFormat="1">
      <c r="E249" s="41"/>
    </row>
    <row r="250" spans="5:5" s="2" customFormat="1">
      <c r="E250" s="41"/>
    </row>
    <row r="251" spans="5:5" s="2" customFormat="1">
      <c r="E251" s="41"/>
    </row>
    <row r="252" spans="5:5" s="2" customFormat="1">
      <c r="E252" s="41"/>
    </row>
    <row r="253" spans="5:5" s="2" customFormat="1">
      <c r="E253" s="41"/>
    </row>
    <row r="254" spans="5:5" s="2" customFormat="1">
      <c r="E254" s="41"/>
    </row>
    <row r="255" spans="5:5" s="2" customFormat="1">
      <c r="E255" s="41"/>
    </row>
    <row r="256" spans="5:5" s="2" customFormat="1">
      <c r="E256" s="41"/>
    </row>
    <row r="257" spans="5:5" s="2" customFormat="1">
      <c r="E257" s="41"/>
    </row>
    <row r="258" spans="5:5" s="2" customFormat="1">
      <c r="E258" s="41"/>
    </row>
    <row r="259" spans="5:5" s="2" customFormat="1">
      <c r="E259" s="41"/>
    </row>
    <row r="260" spans="5:5" s="2" customFormat="1">
      <c r="E260" s="41"/>
    </row>
    <row r="261" spans="5:5" s="2" customFormat="1">
      <c r="E261" s="41"/>
    </row>
    <row r="262" spans="5:5" s="2" customFormat="1">
      <c r="E262" s="41"/>
    </row>
    <row r="263" spans="5:5" s="2" customFormat="1">
      <c r="E263" s="41"/>
    </row>
    <row r="264" spans="5:5" s="2" customFormat="1">
      <c r="E264" s="41"/>
    </row>
    <row r="265" spans="5:5" s="2" customFormat="1">
      <c r="E265" s="41"/>
    </row>
    <row r="266" spans="5:5" s="2" customFormat="1">
      <c r="E266" s="41"/>
    </row>
    <row r="267" spans="5:5" s="2" customFormat="1">
      <c r="E267" s="41"/>
    </row>
    <row r="268" spans="5:5" s="2" customFormat="1">
      <c r="E268" s="41"/>
    </row>
    <row r="269" spans="5:5" s="2" customFormat="1">
      <c r="E269" s="41"/>
    </row>
    <row r="270" spans="5:5" s="2" customFormat="1">
      <c r="E270" s="41"/>
    </row>
    <row r="271" spans="5:5" s="2" customFormat="1">
      <c r="E271" s="41"/>
    </row>
    <row r="272" spans="5:5" s="2" customFormat="1">
      <c r="E272" s="41"/>
    </row>
    <row r="273" spans="5:5" s="2" customFormat="1">
      <c r="E273" s="41"/>
    </row>
    <row r="274" spans="5:5" s="2" customFormat="1">
      <c r="E274" s="41"/>
    </row>
    <row r="275" spans="5:5" s="2" customFormat="1">
      <c r="E275" s="41"/>
    </row>
    <row r="276" spans="5:5" s="2" customFormat="1">
      <c r="E276" s="41"/>
    </row>
    <row r="277" spans="5:5" s="2" customFormat="1">
      <c r="E277" s="41"/>
    </row>
    <row r="278" spans="5:5" s="2" customFormat="1">
      <c r="E278" s="41"/>
    </row>
    <row r="279" spans="5:5" s="2" customFormat="1">
      <c r="E279" s="41"/>
    </row>
    <row r="280" spans="5:5" s="2" customFormat="1">
      <c r="E280" s="41"/>
    </row>
    <row r="281" spans="5:5" s="2" customFormat="1">
      <c r="E281" s="41"/>
    </row>
    <row r="282" spans="5:5" s="2" customFormat="1">
      <c r="E282" s="41"/>
    </row>
    <row r="283" spans="5:5" s="2" customFormat="1">
      <c r="E283" s="41"/>
    </row>
    <row r="284" spans="5:5" s="2" customFormat="1">
      <c r="E284" s="41"/>
    </row>
    <row r="285" spans="5:5" s="2" customFormat="1">
      <c r="E285" s="41"/>
    </row>
    <row r="286" spans="5:5" s="2" customFormat="1">
      <c r="E286" s="41"/>
    </row>
    <row r="287" spans="5:5" s="2" customFormat="1">
      <c r="E287" s="41"/>
    </row>
    <row r="288" spans="5:5" s="2" customFormat="1">
      <c r="E288" s="41"/>
    </row>
    <row r="289" spans="5:5" s="2" customFormat="1">
      <c r="E289" s="41"/>
    </row>
    <row r="290" spans="5:5" s="2" customFormat="1">
      <c r="E290" s="41"/>
    </row>
    <row r="291" spans="5:5" s="2" customFormat="1">
      <c r="E291" s="41"/>
    </row>
    <row r="292" spans="5:5" s="2" customFormat="1">
      <c r="E292" s="41"/>
    </row>
    <row r="293" spans="5:5" s="2" customFormat="1">
      <c r="E293" s="41"/>
    </row>
    <row r="294" spans="5:5" s="2" customFormat="1">
      <c r="E294" s="41"/>
    </row>
    <row r="295" spans="5:5" s="2" customFormat="1">
      <c r="E295" s="41"/>
    </row>
    <row r="296" spans="5:5" s="2" customFormat="1">
      <c r="E296" s="41"/>
    </row>
    <row r="297" spans="5:5" s="2" customFormat="1">
      <c r="E297" s="41"/>
    </row>
    <row r="298" spans="5:5" s="2" customFormat="1">
      <c r="E298" s="41"/>
    </row>
    <row r="299" spans="5:5" s="2" customFormat="1">
      <c r="E299" s="41"/>
    </row>
    <row r="300" spans="5:5" s="2" customFormat="1">
      <c r="E300" s="41"/>
    </row>
    <row r="301" spans="5:5" s="2" customFormat="1">
      <c r="E301" s="41"/>
    </row>
    <row r="302" spans="5:5" s="2" customFormat="1">
      <c r="E302" s="41"/>
    </row>
    <row r="303" spans="5:5" s="2" customFormat="1">
      <c r="E303" s="41"/>
    </row>
    <row r="304" spans="5:5" s="2" customFormat="1">
      <c r="E304" s="41"/>
    </row>
    <row r="305" spans="5:5" s="2" customFormat="1">
      <c r="E305" s="41"/>
    </row>
    <row r="306" spans="5:5" s="2" customFormat="1">
      <c r="E306" s="41"/>
    </row>
    <row r="307" spans="5:5" s="2" customFormat="1">
      <c r="E307" s="41"/>
    </row>
    <row r="308" spans="5:5" s="2" customFormat="1">
      <c r="E308" s="41"/>
    </row>
    <row r="309" spans="5:5" s="2" customFormat="1">
      <c r="E309" s="41"/>
    </row>
    <row r="310" spans="5:5" s="2" customFormat="1">
      <c r="E310" s="41"/>
    </row>
    <row r="311" spans="5:5" s="2" customFormat="1">
      <c r="E311" s="41"/>
    </row>
    <row r="312" spans="5:5" s="2" customFormat="1">
      <c r="E312" s="41"/>
    </row>
    <row r="313" spans="5:5" s="2" customFormat="1">
      <c r="E313" s="41"/>
    </row>
    <row r="314" spans="5:5" s="2" customFormat="1">
      <c r="E314" s="41"/>
    </row>
    <row r="315" spans="5:5" s="2" customFormat="1">
      <c r="E315" s="41"/>
    </row>
    <row r="316" spans="5:5" s="2" customFormat="1">
      <c r="E316" s="41"/>
    </row>
    <row r="317" spans="5:5" s="2" customFormat="1">
      <c r="E317" s="41"/>
    </row>
    <row r="318" spans="5:5" s="2" customFormat="1">
      <c r="E318" s="41"/>
    </row>
    <row r="319" spans="5:5" s="2" customFormat="1">
      <c r="E319" s="41"/>
    </row>
    <row r="320" spans="5:5" s="2" customFormat="1">
      <c r="E320" s="41"/>
    </row>
    <row r="321" spans="5:5" s="2" customFormat="1">
      <c r="E321" s="41"/>
    </row>
    <row r="322" spans="5:5" s="2" customFormat="1">
      <c r="E322" s="41"/>
    </row>
    <row r="323" spans="5:5" s="2" customFormat="1">
      <c r="E323" s="41"/>
    </row>
    <row r="324" spans="5:5" s="2" customFormat="1">
      <c r="E324" s="41"/>
    </row>
    <row r="325" spans="5:5" s="2" customFormat="1">
      <c r="E325" s="41"/>
    </row>
    <row r="326" spans="5:5" s="2" customFormat="1">
      <c r="E326" s="41"/>
    </row>
    <row r="327" spans="5:5" s="2" customFormat="1">
      <c r="E327" s="41"/>
    </row>
    <row r="328" spans="5:5" s="2" customFormat="1">
      <c r="E328" s="41"/>
    </row>
    <row r="329" spans="5:5" s="2" customFormat="1">
      <c r="E329" s="41"/>
    </row>
    <row r="330" spans="5:5" s="2" customFormat="1">
      <c r="E330" s="41"/>
    </row>
    <row r="331" spans="5:5" s="2" customFormat="1">
      <c r="E331" s="41"/>
    </row>
    <row r="332" spans="5:5" s="2" customFormat="1">
      <c r="E332" s="41"/>
    </row>
    <row r="333" spans="5:5" s="2" customFormat="1">
      <c r="E333" s="41"/>
    </row>
    <row r="334" spans="5:5" s="2" customFormat="1">
      <c r="E334" s="41"/>
    </row>
    <row r="335" spans="5:5" s="2" customFormat="1">
      <c r="E335" s="41"/>
    </row>
    <row r="336" spans="5:5" s="2" customFormat="1">
      <c r="E336" s="41"/>
    </row>
    <row r="337" spans="5:5" s="2" customFormat="1">
      <c r="E337" s="41"/>
    </row>
    <row r="338" spans="5:5" s="2" customFormat="1">
      <c r="E338" s="41"/>
    </row>
    <row r="339" spans="5:5" s="2" customFormat="1">
      <c r="E339" s="41"/>
    </row>
    <row r="340" spans="5:5" s="2" customFormat="1">
      <c r="E340" s="41"/>
    </row>
    <row r="341" spans="5:5" s="2" customFormat="1">
      <c r="E341" s="41"/>
    </row>
    <row r="342" spans="5:5" s="2" customFormat="1">
      <c r="E342" s="41"/>
    </row>
    <row r="343" spans="5:5" s="2" customFormat="1">
      <c r="E343" s="41"/>
    </row>
    <row r="344" spans="5:5" s="2" customFormat="1">
      <c r="E344" s="41"/>
    </row>
    <row r="345" spans="5:5" s="2" customFormat="1">
      <c r="E345" s="41"/>
    </row>
    <row r="346" spans="5:5" s="2" customFormat="1">
      <c r="E346" s="41"/>
    </row>
    <row r="347" spans="5:5" s="2" customFormat="1">
      <c r="E347" s="41"/>
    </row>
    <row r="348" spans="5:5" s="2" customFormat="1">
      <c r="E348" s="41"/>
    </row>
    <row r="349" spans="5:5" s="2" customFormat="1">
      <c r="E349" s="41"/>
    </row>
    <row r="350" spans="5:5" s="2" customFormat="1">
      <c r="E350" s="41"/>
    </row>
    <row r="351" spans="5:5" s="2" customFormat="1">
      <c r="E351" s="41"/>
    </row>
    <row r="352" spans="5:5" s="2" customFormat="1">
      <c r="E352" s="41"/>
    </row>
    <row r="353" spans="5:5" s="2" customFormat="1">
      <c r="E353" s="41"/>
    </row>
    <row r="354" spans="5:5" s="2" customFormat="1">
      <c r="E354" s="41"/>
    </row>
    <row r="355" spans="5:5" s="2" customFormat="1">
      <c r="E355" s="41"/>
    </row>
    <row r="356" spans="5:5" s="2" customFormat="1">
      <c r="E356" s="41"/>
    </row>
    <row r="357" spans="5:5" s="2" customFormat="1">
      <c r="E357" s="41"/>
    </row>
    <row r="358" spans="5:5" s="2" customFormat="1">
      <c r="E358" s="41"/>
    </row>
    <row r="359" spans="5:5" s="2" customFormat="1">
      <c r="E359" s="41"/>
    </row>
    <row r="360" spans="5:5" s="2" customFormat="1">
      <c r="E360" s="41"/>
    </row>
    <row r="361" spans="5:5" s="2" customFormat="1">
      <c r="E361" s="41"/>
    </row>
    <row r="362" spans="5:5" s="2" customFormat="1">
      <c r="E362" s="41"/>
    </row>
    <row r="363" spans="5:5" s="2" customFormat="1">
      <c r="E363" s="41"/>
    </row>
    <row r="364" spans="5:5" s="2" customFormat="1">
      <c r="E364" s="41"/>
    </row>
    <row r="365" spans="5:5" s="2" customFormat="1">
      <c r="E365" s="41"/>
    </row>
    <row r="366" spans="5:5" s="2" customFormat="1">
      <c r="E366" s="41"/>
    </row>
    <row r="367" spans="5:5" s="2" customFormat="1">
      <c r="E367" s="41"/>
    </row>
    <row r="368" spans="5:5" s="2" customFormat="1">
      <c r="E368" s="41"/>
    </row>
    <row r="369" spans="5:5" s="2" customFormat="1">
      <c r="E369" s="41"/>
    </row>
    <row r="370" spans="5:5" s="2" customFormat="1">
      <c r="E370" s="41"/>
    </row>
    <row r="371" spans="5:5" s="2" customFormat="1">
      <c r="E371" s="41"/>
    </row>
    <row r="372" spans="5:5" s="2" customFormat="1">
      <c r="E372" s="41"/>
    </row>
    <row r="373" spans="5:5" s="2" customFormat="1">
      <c r="E373" s="41"/>
    </row>
    <row r="374" spans="5:5" s="2" customFormat="1">
      <c r="E374" s="41"/>
    </row>
    <row r="375" spans="5:5" s="2" customFormat="1">
      <c r="E375" s="41"/>
    </row>
    <row r="376" spans="5:5" s="2" customFormat="1">
      <c r="E376" s="41"/>
    </row>
    <row r="377" spans="5:5" s="2" customFormat="1">
      <c r="E377" s="41"/>
    </row>
    <row r="378" spans="5:5" s="2" customFormat="1">
      <c r="E378" s="41"/>
    </row>
    <row r="379" spans="5:5" s="2" customFormat="1">
      <c r="E379" s="41"/>
    </row>
    <row r="380" spans="5:5" s="2" customFormat="1">
      <c r="E380" s="41"/>
    </row>
    <row r="381" spans="5:5" s="2" customFormat="1">
      <c r="E381" s="41"/>
    </row>
    <row r="382" spans="5:5" s="2" customFormat="1">
      <c r="E382" s="41"/>
    </row>
    <row r="383" spans="5:5" s="2" customFormat="1">
      <c r="E383" s="41"/>
    </row>
    <row r="384" spans="5:5" s="2" customFormat="1">
      <c r="E384" s="41"/>
    </row>
    <row r="385" spans="5:5" s="2" customFormat="1">
      <c r="E385" s="41"/>
    </row>
    <row r="386" spans="5:5" s="2" customFormat="1">
      <c r="E386" s="41"/>
    </row>
    <row r="387" spans="5:5" s="2" customFormat="1">
      <c r="E387" s="41"/>
    </row>
    <row r="388" spans="5:5" s="2" customFormat="1">
      <c r="E388" s="41"/>
    </row>
    <row r="389" spans="5:5" s="2" customFormat="1">
      <c r="E389" s="41"/>
    </row>
    <row r="390" spans="5:5" s="2" customFormat="1">
      <c r="E390" s="41"/>
    </row>
    <row r="391" spans="5:5" s="2" customFormat="1">
      <c r="E391" s="41"/>
    </row>
    <row r="392" spans="5:5" s="2" customFormat="1">
      <c r="E392" s="41"/>
    </row>
    <row r="393" spans="5:5" s="2" customFormat="1">
      <c r="E393" s="41"/>
    </row>
    <row r="394" spans="5:5" s="2" customFormat="1">
      <c r="E394" s="41"/>
    </row>
    <row r="395" spans="5:5" s="2" customFormat="1">
      <c r="E395" s="41"/>
    </row>
    <row r="396" spans="5:5" s="2" customFormat="1">
      <c r="E396" s="41"/>
    </row>
    <row r="397" spans="5:5" s="2" customFormat="1">
      <c r="E397" s="41"/>
    </row>
    <row r="398" spans="5:5" s="2" customFormat="1">
      <c r="E398" s="41"/>
    </row>
    <row r="399" spans="5:5" s="2" customFormat="1">
      <c r="E399" s="41"/>
    </row>
    <row r="400" spans="5:5" s="2" customFormat="1">
      <c r="E400" s="41"/>
    </row>
    <row r="401" spans="5:5" s="2" customFormat="1">
      <c r="E401" s="41"/>
    </row>
    <row r="402" spans="5:5" s="2" customFormat="1">
      <c r="E402" s="41"/>
    </row>
    <row r="403" spans="5:5" s="2" customFormat="1">
      <c r="E403" s="41"/>
    </row>
    <row r="404" spans="5:5" s="2" customFormat="1">
      <c r="E404" s="41"/>
    </row>
    <row r="405" spans="5:5" s="2" customFormat="1">
      <c r="E405" s="41"/>
    </row>
    <row r="406" spans="5:5" s="2" customFormat="1">
      <c r="E406" s="41"/>
    </row>
    <row r="407" spans="5:5" s="2" customFormat="1">
      <c r="E407" s="41"/>
    </row>
    <row r="408" spans="5:5" s="2" customFormat="1">
      <c r="E408" s="41"/>
    </row>
    <row r="409" spans="5:5" s="2" customFormat="1">
      <c r="E409" s="41"/>
    </row>
    <row r="410" spans="5:5" s="2" customFormat="1">
      <c r="E410" s="41"/>
    </row>
    <row r="411" spans="5:5" s="2" customFormat="1">
      <c r="E411" s="41"/>
    </row>
    <row r="412" spans="5:5" s="2" customFormat="1">
      <c r="E412" s="41"/>
    </row>
    <row r="413" spans="5:5" s="2" customFormat="1">
      <c r="E413" s="41"/>
    </row>
    <row r="414" spans="5:5" s="2" customFormat="1">
      <c r="E414" s="41"/>
    </row>
    <row r="415" spans="5:5" s="2" customFormat="1">
      <c r="E415" s="41"/>
    </row>
    <row r="416" spans="5:5" s="2" customFormat="1">
      <c r="E416" s="41"/>
    </row>
    <row r="417" spans="5:5" s="2" customFormat="1">
      <c r="E417" s="41"/>
    </row>
    <row r="418" spans="5:5" s="2" customFormat="1">
      <c r="E418" s="41"/>
    </row>
    <row r="419" spans="5:5" s="2" customFormat="1">
      <c r="E419" s="41"/>
    </row>
    <row r="420" spans="5:5" s="2" customFormat="1">
      <c r="E420" s="41"/>
    </row>
    <row r="421" spans="5:5" s="2" customFormat="1">
      <c r="E421" s="41"/>
    </row>
    <row r="422" spans="5:5" s="2" customFormat="1">
      <c r="E422" s="41"/>
    </row>
    <row r="423" spans="5:5" s="2" customFormat="1">
      <c r="E423" s="41"/>
    </row>
    <row r="424" spans="5:5" s="2" customFormat="1">
      <c r="E424" s="41"/>
    </row>
    <row r="425" spans="5:5" s="2" customFormat="1">
      <c r="E425" s="41"/>
    </row>
    <row r="426" spans="5:5" s="2" customFormat="1">
      <c r="E426" s="41"/>
    </row>
    <row r="427" spans="5:5" s="2" customFormat="1">
      <c r="E427" s="41"/>
    </row>
    <row r="428" spans="5:5" s="2" customFormat="1">
      <c r="E428" s="41"/>
    </row>
    <row r="429" spans="5:5" s="2" customFormat="1">
      <c r="E429" s="41"/>
    </row>
    <row r="430" spans="5:5" s="2" customFormat="1">
      <c r="E430" s="41"/>
    </row>
    <row r="431" spans="5:5" s="2" customFormat="1">
      <c r="E431" s="41"/>
    </row>
    <row r="432" spans="5:5" s="2" customFormat="1">
      <c r="E432" s="41"/>
    </row>
    <row r="433" spans="5:5" s="2" customFormat="1">
      <c r="E433" s="41"/>
    </row>
    <row r="434" spans="5:5" s="2" customFormat="1">
      <c r="E434" s="41"/>
    </row>
    <row r="435" spans="5:5" s="2" customFormat="1">
      <c r="E435" s="41"/>
    </row>
    <row r="436" spans="5:5" s="2" customFormat="1">
      <c r="E436" s="41"/>
    </row>
    <row r="437" spans="5:5" s="2" customFormat="1">
      <c r="E437" s="41"/>
    </row>
    <row r="438" spans="5:5" s="2" customFormat="1">
      <c r="E438" s="41"/>
    </row>
    <row r="439" spans="5:5" s="2" customFormat="1">
      <c r="E439" s="41"/>
    </row>
    <row r="440" spans="5:5" s="2" customFormat="1">
      <c r="E440" s="41"/>
    </row>
    <row r="441" spans="5:5" s="2" customFormat="1">
      <c r="E441" s="41"/>
    </row>
    <row r="442" spans="5:5" s="2" customFormat="1">
      <c r="E442" s="41"/>
    </row>
    <row r="443" spans="5:5" s="2" customFormat="1">
      <c r="E443" s="41"/>
    </row>
    <row r="444" spans="5:5" s="2" customFormat="1">
      <c r="E444" s="41"/>
    </row>
    <row r="445" spans="5:5" s="2" customFormat="1">
      <c r="E445" s="41"/>
    </row>
    <row r="446" spans="5:5" s="2" customFormat="1">
      <c r="E446" s="41"/>
    </row>
    <row r="447" spans="5:5" s="2" customFormat="1">
      <c r="E447" s="41"/>
    </row>
    <row r="448" spans="5:5" s="2" customFormat="1">
      <c r="E448" s="41"/>
    </row>
    <row r="449" spans="5:5" s="2" customFormat="1">
      <c r="E449" s="41"/>
    </row>
    <row r="450" spans="5:5" s="2" customFormat="1">
      <c r="E450" s="41"/>
    </row>
    <row r="451" spans="5:5" s="2" customFormat="1">
      <c r="E451" s="41"/>
    </row>
    <row r="452" spans="5:5" s="2" customFormat="1">
      <c r="E452" s="41"/>
    </row>
    <row r="453" spans="5:5" s="2" customFormat="1">
      <c r="E453" s="41"/>
    </row>
    <row r="454" spans="5:5" s="2" customFormat="1">
      <c r="E454" s="41"/>
    </row>
    <row r="455" spans="5:5" s="2" customFormat="1">
      <c r="E455" s="41"/>
    </row>
    <row r="456" spans="5:5" s="2" customFormat="1">
      <c r="E456" s="41"/>
    </row>
    <row r="457" spans="5:5" s="2" customFormat="1">
      <c r="E457" s="41"/>
    </row>
    <row r="458" spans="5:5" s="2" customFormat="1">
      <c r="E458" s="41"/>
    </row>
    <row r="459" spans="5:5" s="2" customFormat="1">
      <c r="E459" s="41"/>
    </row>
    <row r="460" spans="5:5" s="2" customFormat="1">
      <c r="E460" s="41"/>
    </row>
    <row r="461" spans="5:5" s="2" customFormat="1">
      <c r="E461" s="41"/>
    </row>
    <row r="462" spans="5:5" s="2" customFormat="1">
      <c r="E462" s="41"/>
    </row>
    <row r="463" spans="5:5" s="2" customFormat="1">
      <c r="E463" s="41"/>
    </row>
    <row r="464" spans="5:5" s="2" customFormat="1">
      <c r="E464" s="41"/>
    </row>
    <row r="465" spans="5:5" s="2" customFormat="1">
      <c r="E465" s="41"/>
    </row>
    <row r="466" spans="5:5" s="2" customFormat="1">
      <c r="E466" s="41"/>
    </row>
    <row r="467" spans="5:5" s="2" customFormat="1">
      <c r="E467" s="41"/>
    </row>
    <row r="468" spans="5:5" s="2" customFormat="1">
      <c r="E468" s="41"/>
    </row>
    <row r="469" spans="5:5" s="2" customFormat="1">
      <c r="E469" s="41"/>
    </row>
    <row r="470" spans="5:5" s="2" customFormat="1">
      <c r="E470" s="41"/>
    </row>
    <row r="471" spans="5:5" s="2" customFormat="1">
      <c r="E471" s="41"/>
    </row>
    <row r="472" spans="5:5" s="2" customFormat="1">
      <c r="E472" s="41"/>
    </row>
    <row r="473" spans="5:5" s="2" customFormat="1">
      <c r="E473" s="41"/>
    </row>
    <row r="474" spans="5:5" s="2" customFormat="1">
      <c r="E474" s="41"/>
    </row>
    <row r="475" spans="5:5" s="2" customFormat="1">
      <c r="E475" s="41"/>
    </row>
    <row r="476" spans="5:5" s="2" customFormat="1">
      <c r="E476" s="41"/>
    </row>
    <row r="477" spans="5:5" s="2" customFormat="1">
      <c r="E477" s="41"/>
    </row>
    <row r="478" spans="5:5" s="2" customFormat="1">
      <c r="E478" s="41"/>
    </row>
    <row r="479" spans="5:5" s="2" customFormat="1">
      <c r="E479" s="41"/>
    </row>
    <row r="480" spans="5:5" s="2" customFormat="1">
      <c r="E480" s="41"/>
    </row>
    <row r="481" spans="5:5" s="2" customFormat="1">
      <c r="E481" s="41"/>
    </row>
    <row r="482" spans="5:5" s="2" customFormat="1">
      <c r="E482" s="41"/>
    </row>
    <row r="483" spans="5:5" s="2" customFormat="1">
      <c r="E483" s="41"/>
    </row>
    <row r="484" spans="5:5" s="2" customFormat="1">
      <c r="E484" s="41"/>
    </row>
    <row r="485" spans="5:5" s="2" customFormat="1">
      <c r="E485" s="41"/>
    </row>
    <row r="486" spans="5:5" s="2" customFormat="1">
      <c r="E486" s="41"/>
    </row>
    <row r="487" spans="5:5" s="2" customFormat="1">
      <c r="E487" s="41"/>
    </row>
    <row r="488" spans="5:5" s="2" customFormat="1">
      <c r="E488" s="41"/>
    </row>
    <row r="489" spans="5:5" s="2" customFormat="1">
      <c r="E489" s="41"/>
    </row>
    <row r="490" spans="5:5" s="2" customFormat="1">
      <c r="E490" s="41"/>
    </row>
    <row r="491" spans="5:5" s="2" customFormat="1">
      <c r="E491" s="41"/>
    </row>
    <row r="492" spans="5:5" s="2" customFormat="1">
      <c r="E492" s="41"/>
    </row>
    <row r="493" spans="5:5" s="2" customFormat="1">
      <c r="E493" s="41"/>
    </row>
    <row r="494" spans="5:5" s="2" customFormat="1">
      <c r="E494" s="41"/>
    </row>
    <row r="495" spans="5:5" s="2" customFormat="1">
      <c r="E495" s="41"/>
    </row>
    <row r="496" spans="5:5" s="2" customFormat="1">
      <c r="E496" s="41"/>
    </row>
    <row r="497" spans="5:5" s="2" customFormat="1">
      <c r="E497" s="41"/>
    </row>
    <row r="498" spans="5:5" s="2" customFormat="1">
      <c r="E498" s="41"/>
    </row>
    <row r="499" spans="5:5" s="2" customFormat="1">
      <c r="E499" s="41"/>
    </row>
    <row r="500" spans="5:5" s="2" customFormat="1">
      <c r="E500" s="41"/>
    </row>
    <row r="501" spans="5:5" s="2" customFormat="1">
      <c r="E501" s="41"/>
    </row>
    <row r="502" spans="5:5" s="2" customFormat="1">
      <c r="E502" s="41"/>
    </row>
    <row r="503" spans="5:5" s="2" customFormat="1">
      <c r="E503" s="41"/>
    </row>
    <row r="504" spans="5:5" s="2" customFormat="1">
      <c r="E504" s="41"/>
    </row>
    <row r="505" spans="5:5" s="2" customFormat="1">
      <c r="E505" s="41"/>
    </row>
    <row r="506" spans="5:5" s="2" customFormat="1">
      <c r="E506" s="41"/>
    </row>
    <row r="507" spans="5:5" s="2" customFormat="1">
      <c r="E507" s="41"/>
    </row>
    <row r="508" spans="5:5" s="2" customFormat="1">
      <c r="E508" s="41"/>
    </row>
    <row r="509" spans="5:5" s="2" customFormat="1">
      <c r="E509" s="41"/>
    </row>
    <row r="510" spans="5:5" s="2" customFormat="1">
      <c r="E510" s="41"/>
    </row>
    <row r="511" spans="5:5" s="2" customFormat="1">
      <c r="E511" s="41"/>
    </row>
    <row r="512" spans="5:5" s="2" customFormat="1">
      <c r="E512" s="41"/>
    </row>
    <row r="513" spans="5:5" s="2" customFormat="1">
      <c r="E513" s="41"/>
    </row>
    <row r="514" spans="5:5" s="2" customFormat="1">
      <c r="E514" s="41"/>
    </row>
    <row r="515" spans="5:5" s="2" customFormat="1">
      <c r="E515" s="41"/>
    </row>
    <row r="516" spans="5:5" s="2" customFormat="1">
      <c r="E516" s="41"/>
    </row>
    <row r="517" spans="5:5" s="2" customFormat="1">
      <c r="E517" s="41"/>
    </row>
    <row r="518" spans="5:5" s="2" customFormat="1">
      <c r="E518" s="41"/>
    </row>
    <row r="519" spans="5:5" s="2" customFormat="1">
      <c r="E519" s="41"/>
    </row>
    <row r="520" spans="5:5" s="2" customFormat="1">
      <c r="E520" s="41"/>
    </row>
    <row r="521" spans="5:5" s="2" customFormat="1">
      <c r="E521" s="41"/>
    </row>
    <row r="522" spans="5:5" s="2" customFormat="1">
      <c r="E522" s="41"/>
    </row>
    <row r="523" spans="5:5" s="2" customFormat="1">
      <c r="E523" s="41"/>
    </row>
    <row r="524" spans="5:5" s="2" customFormat="1">
      <c r="E524" s="41"/>
    </row>
    <row r="525" spans="5:5" s="2" customFormat="1">
      <c r="E525" s="41"/>
    </row>
    <row r="526" spans="5:5" s="2" customFormat="1">
      <c r="E526" s="41"/>
    </row>
    <row r="527" spans="5:5" s="2" customFormat="1">
      <c r="E527" s="41"/>
    </row>
    <row r="528" spans="5:5" s="2" customFormat="1">
      <c r="E528" s="41"/>
    </row>
    <row r="529" spans="5:5" s="2" customFormat="1">
      <c r="E529" s="41"/>
    </row>
    <row r="530" spans="5:5" s="2" customFormat="1">
      <c r="E530" s="41"/>
    </row>
    <row r="531" spans="5:5" s="2" customFormat="1">
      <c r="E531" s="41"/>
    </row>
    <row r="532" spans="5:5" s="2" customFormat="1">
      <c r="E532" s="41"/>
    </row>
    <row r="533" spans="5:5" s="2" customFormat="1">
      <c r="E533" s="41"/>
    </row>
    <row r="534" spans="5:5" s="2" customFormat="1">
      <c r="E534" s="41"/>
    </row>
    <row r="535" spans="5:5" s="2" customFormat="1">
      <c r="E535" s="41"/>
    </row>
    <row r="536" spans="5:5" s="2" customFormat="1">
      <c r="E536" s="41"/>
    </row>
    <row r="537" spans="5:5" s="2" customFormat="1">
      <c r="E537" s="41"/>
    </row>
    <row r="538" spans="5:5" s="2" customFormat="1">
      <c r="E538" s="41"/>
    </row>
    <row r="539" spans="5:5" s="2" customFormat="1">
      <c r="E539" s="41"/>
    </row>
    <row r="540" spans="5:5" s="2" customFormat="1">
      <c r="E540" s="41"/>
    </row>
    <row r="541" spans="5:5" s="2" customFormat="1">
      <c r="E541" s="41"/>
    </row>
    <row r="542" spans="5:5" s="2" customFormat="1">
      <c r="E542" s="41"/>
    </row>
    <row r="543" spans="5:5" s="2" customFormat="1">
      <c r="E543" s="41"/>
    </row>
    <row r="544" spans="5:5" s="2" customFormat="1">
      <c r="E544" s="41"/>
    </row>
    <row r="545" spans="5:5" s="2" customFormat="1">
      <c r="E545" s="41"/>
    </row>
    <row r="546" spans="5:5" s="2" customFormat="1">
      <c r="E546" s="41"/>
    </row>
    <row r="547" spans="5:5" s="2" customFormat="1">
      <c r="E547" s="41"/>
    </row>
    <row r="548" spans="5:5" s="2" customFormat="1">
      <c r="E548" s="41"/>
    </row>
    <row r="549" spans="5:5" s="2" customFormat="1">
      <c r="E549" s="41"/>
    </row>
    <row r="550" spans="5:5" s="2" customFormat="1">
      <c r="E550" s="41"/>
    </row>
    <row r="551" spans="5:5" s="2" customFormat="1">
      <c r="E551" s="41"/>
    </row>
    <row r="552" spans="5:5" s="2" customFormat="1">
      <c r="E552" s="41"/>
    </row>
    <row r="553" spans="5:5" s="2" customFormat="1">
      <c r="E553" s="41"/>
    </row>
    <row r="554" spans="5:5" s="2" customFormat="1">
      <c r="E554" s="41"/>
    </row>
    <row r="555" spans="5:5" s="2" customFormat="1">
      <c r="E555" s="41"/>
    </row>
    <row r="556" spans="5:5" s="2" customFormat="1">
      <c r="E556" s="41"/>
    </row>
    <row r="557" spans="5:5" s="2" customFormat="1">
      <c r="E557" s="41"/>
    </row>
    <row r="558" spans="5:5" s="2" customFormat="1">
      <c r="E558" s="41"/>
    </row>
    <row r="559" spans="5:5" s="2" customFormat="1">
      <c r="E559" s="41"/>
    </row>
    <row r="560" spans="5:5" s="2" customFormat="1">
      <c r="E560" s="41"/>
    </row>
    <row r="561" spans="5:5" s="2" customFormat="1">
      <c r="E561" s="41"/>
    </row>
    <row r="562" spans="5:5" s="2" customFormat="1">
      <c r="E562" s="41"/>
    </row>
    <row r="563" spans="5:5" s="2" customFormat="1">
      <c r="E563" s="41"/>
    </row>
    <row r="564" spans="5:5" s="2" customFormat="1">
      <c r="E564" s="41"/>
    </row>
    <row r="565" spans="5:5" s="2" customFormat="1">
      <c r="E565" s="41"/>
    </row>
    <row r="566" spans="5:5" s="2" customFormat="1">
      <c r="E566" s="41"/>
    </row>
    <row r="567" spans="5:5" s="2" customFormat="1">
      <c r="E567" s="41"/>
    </row>
    <row r="568" spans="5:5" s="2" customFormat="1">
      <c r="E568" s="41"/>
    </row>
    <row r="569" spans="5:5" s="2" customFormat="1">
      <c r="E569" s="41"/>
    </row>
    <row r="570" spans="5:5" s="2" customFormat="1">
      <c r="E570" s="41"/>
    </row>
    <row r="571" spans="5:5" s="2" customFormat="1">
      <c r="E571" s="41"/>
    </row>
    <row r="572" spans="5:5" s="2" customFormat="1">
      <c r="E572" s="41"/>
    </row>
    <row r="573" spans="5:5" s="2" customFormat="1">
      <c r="E573" s="41"/>
    </row>
    <row r="574" spans="5:5" s="2" customFormat="1">
      <c r="E574" s="41"/>
    </row>
    <row r="575" spans="5:5" s="2" customFormat="1">
      <c r="E575" s="41"/>
    </row>
    <row r="576" spans="5:5" s="2" customFormat="1">
      <c r="E576" s="41"/>
    </row>
    <row r="577" spans="5:5" s="2" customFormat="1">
      <c r="E577" s="41"/>
    </row>
    <row r="578" spans="5:5" s="2" customFormat="1">
      <c r="E578" s="41"/>
    </row>
    <row r="579" spans="5:5" s="2" customFormat="1">
      <c r="E579" s="41"/>
    </row>
    <row r="580" spans="5:5" s="2" customFormat="1">
      <c r="E580" s="41"/>
    </row>
    <row r="581" spans="5:5" s="2" customFormat="1">
      <c r="E581" s="41"/>
    </row>
    <row r="582" spans="5:5" s="2" customFormat="1">
      <c r="E582" s="41"/>
    </row>
    <row r="583" spans="5:5" s="2" customFormat="1">
      <c r="E583" s="41"/>
    </row>
    <row r="584" spans="5:5" s="2" customFormat="1">
      <c r="E584" s="41"/>
    </row>
    <row r="585" spans="5:5" s="2" customFormat="1">
      <c r="E585" s="41"/>
    </row>
    <row r="586" spans="5:5" s="2" customFormat="1">
      <c r="E586" s="41"/>
    </row>
    <row r="587" spans="5:5" s="2" customFormat="1">
      <c r="E587" s="41"/>
    </row>
    <row r="588" spans="5:5" s="2" customFormat="1">
      <c r="E588" s="41"/>
    </row>
    <row r="589" spans="5:5" s="2" customFormat="1">
      <c r="E589" s="41"/>
    </row>
    <row r="590" spans="5:5" s="2" customFormat="1">
      <c r="E590" s="41"/>
    </row>
    <row r="591" spans="5:5" s="2" customFormat="1">
      <c r="E591" s="41"/>
    </row>
    <row r="592" spans="5:5" s="2" customFormat="1">
      <c r="E592" s="41"/>
    </row>
    <row r="593" spans="5:5" s="2" customFormat="1">
      <c r="E593" s="41"/>
    </row>
    <row r="594" spans="5:5" s="2" customFormat="1">
      <c r="E594" s="41"/>
    </row>
    <row r="595" spans="5:5" s="2" customFormat="1">
      <c r="E595" s="41"/>
    </row>
    <row r="596" spans="5:5" s="2" customFormat="1">
      <c r="E596" s="41"/>
    </row>
    <row r="597" spans="5:5" s="2" customFormat="1">
      <c r="E597" s="41"/>
    </row>
    <row r="598" spans="5:5" s="2" customFormat="1">
      <c r="E598" s="41"/>
    </row>
    <row r="599" spans="5:5" s="2" customFormat="1">
      <c r="E599" s="41"/>
    </row>
    <row r="600" spans="5:5" s="2" customFormat="1">
      <c r="E600" s="41"/>
    </row>
    <row r="601" spans="5:5" s="2" customFormat="1">
      <c r="E601" s="41"/>
    </row>
    <row r="602" spans="5:5" s="2" customFormat="1">
      <c r="E602" s="41"/>
    </row>
    <row r="603" spans="5:5" s="2" customFormat="1">
      <c r="E603" s="41"/>
    </row>
    <row r="604" spans="5:5" s="2" customFormat="1">
      <c r="E604" s="41"/>
    </row>
    <row r="605" spans="5:5" s="2" customFormat="1">
      <c r="E605" s="41"/>
    </row>
    <row r="606" spans="5:5" s="2" customFormat="1">
      <c r="E606" s="41"/>
    </row>
    <row r="607" spans="5:5" s="2" customFormat="1">
      <c r="E607" s="41"/>
    </row>
    <row r="608" spans="5:5" s="2" customFormat="1">
      <c r="E608" s="41"/>
    </row>
    <row r="609" spans="5:5" s="2" customFormat="1">
      <c r="E609" s="41"/>
    </row>
    <row r="610" spans="5:5" s="2" customFormat="1">
      <c r="E610" s="41"/>
    </row>
    <row r="611" spans="5:5" s="2" customFormat="1">
      <c r="E611" s="41"/>
    </row>
    <row r="612" spans="5:5" s="2" customFormat="1">
      <c r="E612" s="41"/>
    </row>
    <row r="613" spans="5:5" s="2" customFormat="1">
      <c r="E613" s="41"/>
    </row>
    <row r="614" spans="5:5" s="2" customFormat="1">
      <c r="E614" s="41"/>
    </row>
    <row r="615" spans="5:5" s="2" customFormat="1">
      <c r="E615" s="41"/>
    </row>
    <row r="616" spans="5:5" s="2" customFormat="1">
      <c r="E616" s="41"/>
    </row>
    <row r="617" spans="5:5" s="2" customFormat="1">
      <c r="E617" s="41"/>
    </row>
    <row r="618" spans="5:5" s="2" customFormat="1">
      <c r="E618" s="41"/>
    </row>
    <row r="619" spans="5:5" s="2" customFormat="1">
      <c r="E619" s="41"/>
    </row>
    <row r="620" spans="5:5" s="2" customFormat="1">
      <c r="E620" s="41"/>
    </row>
    <row r="621" spans="5:5" s="2" customFormat="1">
      <c r="E621" s="41"/>
    </row>
    <row r="622" spans="5:5" s="2" customFormat="1">
      <c r="E622" s="41"/>
    </row>
    <row r="623" spans="5:5" s="2" customFormat="1">
      <c r="E623" s="41"/>
    </row>
    <row r="624" spans="5:5" s="2" customFormat="1">
      <c r="E624" s="41"/>
    </row>
    <row r="625" spans="5:5" s="2" customFormat="1">
      <c r="E625" s="41"/>
    </row>
    <row r="626" spans="5:5" s="2" customFormat="1">
      <c r="E626" s="41"/>
    </row>
    <row r="627" spans="5:5" s="2" customFormat="1">
      <c r="E627" s="41"/>
    </row>
    <row r="628" spans="5:5" s="2" customFormat="1">
      <c r="E628" s="41"/>
    </row>
    <row r="629" spans="5:5" s="2" customFormat="1">
      <c r="E629" s="41"/>
    </row>
    <row r="630" spans="5:5" s="2" customFormat="1">
      <c r="E630" s="41"/>
    </row>
    <row r="631" spans="5:5" s="2" customFormat="1">
      <c r="E631" s="41"/>
    </row>
    <row r="632" spans="5:5" s="2" customFormat="1">
      <c r="E632" s="41"/>
    </row>
    <row r="633" spans="5:5" s="2" customFormat="1">
      <c r="E633" s="41"/>
    </row>
    <row r="634" spans="5:5" s="2" customFormat="1">
      <c r="E634" s="41"/>
    </row>
    <row r="635" spans="5:5" s="2" customFormat="1">
      <c r="E635" s="41"/>
    </row>
    <row r="636" spans="5:5" s="2" customFormat="1">
      <c r="E636" s="41"/>
    </row>
    <row r="637" spans="5:5" s="2" customFormat="1">
      <c r="E637" s="41"/>
    </row>
    <row r="638" spans="5:5" s="2" customFormat="1">
      <c r="E638" s="41"/>
    </row>
    <row r="639" spans="5:5" s="2" customFormat="1">
      <c r="E639" s="41"/>
    </row>
    <row r="640" spans="5:5" s="2" customFormat="1">
      <c r="E640" s="41"/>
    </row>
    <row r="641" spans="5:5" s="2" customFormat="1">
      <c r="E641" s="41"/>
    </row>
    <row r="642" spans="5:5" s="2" customFormat="1">
      <c r="E642" s="41"/>
    </row>
    <row r="643" spans="5:5" s="2" customFormat="1">
      <c r="E643" s="41"/>
    </row>
    <row r="644" spans="5:5" s="2" customFormat="1">
      <c r="E644" s="41"/>
    </row>
    <row r="645" spans="5:5" s="2" customFormat="1">
      <c r="E645" s="41"/>
    </row>
    <row r="646" spans="5:5" s="2" customFormat="1">
      <c r="E646" s="41"/>
    </row>
    <row r="647" spans="5:5" s="2" customFormat="1">
      <c r="E647" s="41"/>
    </row>
    <row r="648" spans="5:5" s="2" customFormat="1">
      <c r="E648" s="41"/>
    </row>
    <row r="649" spans="5:5" s="2" customFormat="1">
      <c r="E649" s="41"/>
    </row>
    <row r="650" spans="5:5" s="2" customFormat="1">
      <c r="E650" s="41"/>
    </row>
    <row r="651" spans="5:5" s="2" customFormat="1">
      <c r="E651" s="41"/>
    </row>
    <row r="652" spans="5:5" s="2" customFormat="1">
      <c r="E652" s="41"/>
    </row>
    <row r="653" spans="5:5" s="2" customFormat="1">
      <c r="E653" s="41"/>
    </row>
    <row r="654" spans="5:5" s="2" customFormat="1">
      <c r="E654" s="41"/>
    </row>
    <row r="655" spans="5:5" s="2" customFormat="1">
      <c r="E655" s="41"/>
    </row>
    <row r="656" spans="5:5" s="2" customFormat="1">
      <c r="E656" s="41"/>
    </row>
    <row r="657" spans="5:5" s="2" customFormat="1">
      <c r="E657" s="41"/>
    </row>
    <row r="658" spans="5:5" s="2" customFormat="1">
      <c r="E658" s="41"/>
    </row>
    <row r="659" spans="5:5" s="2" customFormat="1">
      <c r="E659" s="41"/>
    </row>
    <row r="660" spans="5:5" s="2" customFormat="1">
      <c r="E660" s="41"/>
    </row>
    <row r="661" spans="5:5" s="2" customFormat="1">
      <c r="E661" s="41"/>
    </row>
    <row r="662" spans="5:5" s="2" customFormat="1">
      <c r="E662" s="41"/>
    </row>
    <row r="663" spans="5:5" s="2" customFormat="1">
      <c r="E663" s="41"/>
    </row>
    <row r="664" spans="5:5" s="2" customFormat="1">
      <c r="E664" s="41"/>
    </row>
    <row r="665" spans="5:5" s="2" customFormat="1">
      <c r="E665" s="41"/>
    </row>
    <row r="666" spans="5:5" s="2" customFormat="1">
      <c r="E666" s="41"/>
    </row>
    <row r="667" spans="5:5" s="2" customFormat="1">
      <c r="E667" s="41"/>
    </row>
    <row r="668" spans="5:5" s="2" customFormat="1">
      <c r="E668" s="41"/>
    </row>
    <row r="669" spans="5:5" s="2" customFormat="1">
      <c r="E669" s="41"/>
    </row>
    <row r="670" spans="5:5" s="2" customFormat="1">
      <c r="E670" s="41"/>
    </row>
    <row r="671" spans="5:5" s="2" customFormat="1">
      <c r="E671" s="41"/>
    </row>
    <row r="672" spans="5:5" s="2" customFormat="1">
      <c r="E672" s="41"/>
    </row>
    <row r="673" spans="5:5" s="2" customFormat="1">
      <c r="E673" s="41"/>
    </row>
    <row r="674" spans="5:5" s="2" customFormat="1">
      <c r="E674" s="41"/>
    </row>
    <row r="675" spans="5:5" s="2" customFormat="1">
      <c r="E675" s="41"/>
    </row>
    <row r="676" spans="5:5" s="2" customFormat="1">
      <c r="E676" s="41"/>
    </row>
    <row r="677" spans="5:5" s="2" customFormat="1">
      <c r="E677" s="41"/>
    </row>
    <row r="678" spans="5:5" s="2" customFormat="1">
      <c r="E678" s="41"/>
    </row>
    <row r="679" spans="5:5" s="2" customFormat="1">
      <c r="E679" s="41"/>
    </row>
    <row r="680" spans="5:5" s="2" customFormat="1">
      <c r="E680" s="41"/>
    </row>
    <row r="681" spans="5:5" s="2" customFormat="1">
      <c r="E681" s="41"/>
    </row>
    <row r="682" spans="5:5" s="2" customFormat="1">
      <c r="E682" s="41"/>
    </row>
    <row r="683" spans="5:5" s="2" customFormat="1">
      <c r="E683" s="41"/>
    </row>
    <row r="684" spans="5:5" s="2" customFormat="1">
      <c r="E684" s="41"/>
    </row>
    <row r="685" spans="5:5" s="2" customFormat="1">
      <c r="E685" s="41"/>
    </row>
    <row r="686" spans="5:5" s="2" customFormat="1">
      <c r="E686" s="41"/>
    </row>
    <row r="687" spans="5:5" s="2" customFormat="1">
      <c r="E687" s="41"/>
    </row>
    <row r="688" spans="5:5" s="2" customFormat="1">
      <c r="E688" s="41"/>
    </row>
    <row r="689" spans="5:5" s="2" customFormat="1">
      <c r="E689" s="41"/>
    </row>
    <row r="690" spans="5:5" s="2" customFormat="1">
      <c r="E690" s="41"/>
    </row>
    <row r="691" spans="5:5" s="2" customFormat="1">
      <c r="E691" s="41"/>
    </row>
    <row r="692" spans="5:5" s="2" customFormat="1">
      <c r="E692" s="41"/>
    </row>
    <row r="693" spans="5:5" s="2" customFormat="1">
      <c r="E693" s="41"/>
    </row>
    <row r="694" spans="5:5" s="2" customFormat="1">
      <c r="E694" s="41"/>
    </row>
    <row r="695" spans="5:5" s="2" customFormat="1">
      <c r="E695" s="41"/>
    </row>
    <row r="696" spans="5:5" s="2" customFormat="1">
      <c r="E696" s="41"/>
    </row>
    <row r="697" spans="5:5" s="2" customFormat="1">
      <c r="E697" s="41"/>
    </row>
    <row r="698" spans="5:5" s="2" customFormat="1">
      <c r="E698" s="41"/>
    </row>
    <row r="699" spans="5:5" s="2" customFormat="1">
      <c r="E699" s="41"/>
    </row>
    <row r="700" spans="5:5" s="2" customFormat="1">
      <c r="E700" s="41"/>
    </row>
    <row r="701" spans="5:5" s="2" customFormat="1">
      <c r="E701" s="41"/>
    </row>
    <row r="702" spans="5:5" s="2" customFormat="1">
      <c r="E702" s="41"/>
    </row>
    <row r="703" spans="5:5" s="2" customFormat="1">
      <c r="E703" s="41"/>
    </row>
    <row r="704" spans="5:5" s="2" customFormat="1">
      <c r="E704" s="41"/>
    </row>
    <row r="705" spans="5:5" s="2" customFormat="1">
      <c r="E705" s="41"/>
    </row>
    <row r="706" spans="5:5" s="2" customFormat="1">
      <c r="E706" s="41"/>
    </row>
    <row r="707" spans="5:5" s="2" customFormat="1">
      <c r="E707" s="41"/>
    </row>
    <row r="708" spans="5:5" s="2" customFormat="1">
      <c r="E708" s="41"/>
    </row>
    <row r="709" spans="5:5" s="2" customFormat="1">
      <c r="E709" s="41"/>
    </row>
    <row r="710" spans="5:5" s="2" customFormat="1">
      <c r="E710" s="41"/>
    </row>
    <row r="711" spans="5:5" s="2" customFormat="1">
      <c r="E711" s="41"/>
    </row>
    <row r="712" spans="5:5" s="2" customFormat="1">
      <c r="E712" s="41"/>
    </row>
    <row r="713" spans="5:5" s="2" customFormat="1">
      <c r="E713" s="41"/>
    </row>
    <row r="714" spans="5:5" s="2" customFormat="1">
      <c r="E714" s="41"/>
    </row>
    <row r="715" spans="5:5" s="2" customFormat="1">
      <c r="E715" s="41"/>
    </row>
    <row r="716" spans="5:5" s="2" customFormat="1">
      <c r="E716" s="41"/>
    </row>
    <row r="717" spans="5:5" s="2" customFormat="1">
      <c r="E717" s="41"/>
    </row>
    <row r="718" spans="5:5" s="2" customFormat="1">
      <c r="E718" s="41"/>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Q10" sqref="Q10: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42578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42578125" style="2" customWidth="1"/>
    <col min="22" max="16384" width="11.42578125" style="2"/>
  </cols>
  <sheetData>
    <row r="2" spans="2:19" ht="15.75" thickBot="1"/>
    <row r="3" spans="2:19">
      <c r="B3" s="104"/>
      <c r="C3" s="105"/>
      <c r="D3" s="105"/>
      <c r="E3" s="105"/>
      <c r="F3" s="105"/>
      <c r="G3" s="105"/>
      <c r="H3" s="105"/>
      <c r="I3" s="106"/>
    </row>
    <row r="4" spans="2:19">
      <c r="B4" s="573" t="s">
        <v>465</v>
      </c>
      <c r="C4" s="574"/>
      <c r="D4" s="574"/>
      <c r="E4" s="575" t="s">
        <v>466</v>
      </c>
      <c r="F4" s="575"/>
      <c r="G4" s="575"/>
      <c r="H4" s="575"/>
      <c r="I4" s="576"/>
      <c r="Q4" s="577" t="s">
        <v>467</v>
      </c>
      <c r="R4" s="577"/>
    </row>
    <row r="5" spans="2:19">
      <c r="B5" s="573"/>
      <c r="C5" s="574"/>
      <c r="D5" s="574"/>
      <c r="E5" s="575"/>
      <c r="F5" s="575"/>
      <c r="G5" s="575"/>
      <c r="H5" s="575"/>
      <c r="I5" s="576"/>
      <c r="Q5" s="577"/>
      <c r="R5" s="577"/>
    </row>
    <row r="6" spans="2:19">
      <c r="B6" s="573"/>
      <c r="C6" s="574"/>
      <c r="D6" s="574"/>
      <c r="E6" s="575"/>
      <c r="F6" s="575"/>
      <c r="G6" s="575"/>
      <c r="H6" s="575"/>
      <c r="I6" s="576"/>
      <c r="Q6" s="577"/>
      <c r="R6" s="577"/>
    </row>
    <row r="7" spans="2:19" ht="15.75" thickBot="1">
      <c r="B7" s="107"/>
      <c r="I7" s="108"/>
    </row>
    <row r="8" spans="2:19" ht="62.25" customHeight="1" thickBot="1">
      <c r="B8" s="578" t="s">
        <v>418</v>
      </c>
      <c r="C8" s="579"/>
      <c r="D8" s="50" t="s">
        <v>468</v>
      </c>
      <c r="E8" s="51">
        <v>5</v>
      </c>
      <c r="F8" s="51">
        <v>10</v>
      </c>
      <c r="G8" s="51">
        <v>15</v>
      </c>
      <c r="H8" s="51">
        <v>20</v>
      </c>
      <c r="I8" s="109">
        <v>25</v>
      </c>
      <c r="K8" s="580" t="s">
        <v>469</v>
      </c>
      <c r="L8" s="581"/>
      <c r="M8" s="581"/>
      <c r="N8" s="581"/>
      <c r="O8" s="581"/>
      <c r="P8" s="582"/>
      <c r="Q8" s="583" t="s">
        <v>470</v>
      </c>
      <c r="R8" s="583"/>
      <c r="S8" s="17" t="s">
        <v>471</v>
      </c>
    </row>
    <row r="9" spans="2:19" ht="62.25" customHeight="1" thickBot="1">
      <c r="B9" s="578"/>
      <c r="C9" s="579"/>
      <c r="D9" s="50" t="s">
        <v>472</v>
      </c>
      <c r="E9" s="52">
        <v>4</v>
      </c>
      <c r="F9" s="52">
        <v>8</v>
      </c>
      <c r="G9" s="51">
        <v>12</v>
      </c>
      <c r="H9" s="51">
        <v>16</v>
      </c>
      <c r="I9" s="109">
        <v>20</v>
      </c>
      <c r="K9" s="584" t="s">
        <v>473</v>
      </c>
      <c r="L9" s="585"/>
      <c r="M9" s="585"/>
      <c r="N9" s="585"/>
      <c r="O9" s="585"/>
      <c r="P9" s="585"/>
      <c r="Q9" s="586" t="s">
        <v>474</v>
      </c>
      <c r="R9" s="587"/>
      <c r="S9" s="17" t="s">
        <v>415</v>
      </c>
    </row>
    <row r="10" spans="2:19" ht="62.25" customHeight="1" thickBot="1">
      <c r="B10" s="578"/>
      <c r="C10" s="579"/>
      <c r="D10" s="50" t="s">
        <v>475</v>
      </c>
      <c r="E10" s="52">
        <v>3</v>
      </c>
      <c r="F10" s="52">
        <v>6</v>
      </c>
      <c r="G10" s="52">
        <v>9</v>
      </c>
      <c r="H10" s="51">
        <v>12</v>
      </c>
      <c r="I10" s="109">
        <v>15</v>
      </c>
      <c r="K10" s="588" t="s">
        <v>441</v>
      </c>
      <c r="L10" s="589"/>
      <c r="M10" s="589"/>
      <c r="N10" s="589"/>
      <c r="O10" s="589"/>
      <c r="P10" s="589"/>
      <c r="Q10" s="583" t="s">
        <v>476</v>
      </c>
      <c r="R10" s="583"/>
      <c r="S10" s="17" t="s">
        <v>477</v>
      </c>
    </row>
    <row r="11" spans="2:19" ht="62.25" customHeight="1">
      <c r="B11" s="578"/>
      <c r="C11" s="579"/>
      <c r="D11" s="50" t="s">
        <v>478</v>
      </c>
      <c r="E11" s="53">
        <v>2</v>
      </c>
      <c r="F11" s="52">
        <v>4</v>
      </c>
      <c r="G11" s="52">
        <v>6</v>
      </c>
      <c r="H11" s="51">
        <v>8</v>
      </c>
      <c r="I11" s="109">
        <v>10</v>
      </c>
      <c r="K11" s="590" t="s">
        <v>479</v>
      </c>
      <c r="L11" s="591"/>
      <c r="M11" s="591"/>
      <c r="N11" s="591"/>
      <c r="O11" s="591"/>
      <c r="P11" s="591"/>
      <c r="Q11" s="583" t="s">
        <v>414</v>
      </c>
      <c r="R11" s="592"/>
      <c r="S11" s="17" t="s">
        <v>414</v>
      </c>
    </row>
    <row r="12" spans="2:19" ht="62.25" customHeight="1">
      <c r="B12" s="578"/>
      <c r="C12" s="579"/>
      <c r="D12" s="50" t="s">
        <v>480</v>
      </c>
      <c r="E12" s="53">
        <v>1</v>
      </c>
      <c r="F12" s="53">
        <v>2</v>
      </c>
      <c r="G12" s="52">
        <v>3</v>
      </c>
      <c r="H12" s="51">
        <v>4</v>
      </c>
      <c r="I12" s="109">
        <v>5</v>
      </c>
    </row>
    <row r="13" spans="2:19" ht="62.25" customHeight="1" thickBot="1">
      <c r="B13" s="110"/>
      <c r="C13" s="571" t="s">
        <v>481</v>
      </c>
      <c r="D13" s="572"/>
      <c r="E13" s="111" t="s">
        <v>482</v>
      </c>
      <c r="F13" s="111" t="s">
        <v>483</v>
      </c>
      <c r="G13" s="111" t="s">
        <v>484</v>
      </c>
      <c r="H13" s="111" t="s">
        <v>485</v>
      </c>
      <c r="I13" s="112" t="s">
        <v>486</v>
      </c>
    </row>
    <row r="17" spans="4:6">
      <c r="D17" s="17"/>
      <c r="E17" s="17"/>
      <c r="F17" s="17"/>
    </row>
    <row r="18" spans="4:6" ht="15.75">
      <c r="D18" s="22" t="s">
        <v>487</v>
      </c>
      <c r="E18" s="113" t="s">
        <v>479</v>
      </c>
      <c r="F18" s="113">
        <v>1</v>
      </c>
    </row>
    <row r="19" spans="4:6">
      <c r="D19" s="22" t="s">
        <v>488</v>
      </c>
      <c r="E19" s="22" t="s">
        <v>479</v>
      </c>
      <c r="F19" s="22">
        <v>2</v>
      </c>
    </row>
    <row r="20" spans="4:6">
      <c r="D20" s="22" t="s">
        <v>489</v>
      </c>
      <c r="E20" s="22" t="s">
        <v>441</v>
      </c>
      <c r="F20" s="22">
        <v>2</v>
      </c>
    </row>
    <row r="21" spans="4:6">
      <c r="D21" s="22" t="s">
        <v>490</v>
      </c>
      <c r="E21" s="22" t="s">
        <v>491</v>
      </c>
      <c r="F21" s="22">
        <v>3</v>
      </c>
    </row>
    <row r="22" spans="4:6">
      <c r="D22" s="22" t="s">
        <v>492</v>
      </c>
      <c r="E22" s="22" t="s">
        <v>469</v>
      </c>
      <c r="F22" s="22">
        <v>4</v>
      </c>
    </row>
    <row r="23" spans="4:6">
      <c r="D23" s="22" t="s">
        <v>493</v>
      </c>
      <c r="E23" s="22" t="s">
        <v>479</v>
      </c>
      <c r="F23" s="22">
        <v>1</v>
      </c>
    </row>
    <row r="24" spans="4:6">
      <c r="D24" s="22" t="s">
        <v>494</v>
      </c>
      <c r="E24" s="22" t="s">
        <v>441</v>
      </c>
      <c r="F24" s="22">
        <v>2</v>
      </c>
    </row>
    <row r="25" spans="4:6">
      <c r="D25" s="22" t="s">
        <v>495</v>
      </c>
      <c r="E25" s="22" t="s">
        <v>441</v>
      </c>
      <c r="F25" s="22">
        <v>2</v>
      </c>
    </row>
    <row r="26" spans="4:6">
      <c r="D26" s="22" t="s">
        <v>496</v>
      </c>
      <c r="E26" s="22" t="s">
        <v>473</v>
      </c>
      <c r="F26" s="22">
        <v>3</v>
      </c>
    </row>
    <row r="27" spans="4:6">
      <c r="D27" s="22" t="s">
        <v>497</v>
      </c>
      <c r="E27" s="22" t="s">
        <v>469</v>
      </c>
      <c r="F27" s="22">
        <v>4</v>
      </c>
    </row>
    <row r="28" spans="4:6">
      <c r="D28" s="22" t="s">
        <v>498</v>
      </c>
      <c r="E28" s="22" t="s">
        <v>441</v>
      </c>
      <c r="F28" s="22">
        <v>2</v>
      </c>
    </row>
    <row r="29" spans="4:6">
      <c r="D29" s="22" t="s">
        <v>499</v>
      </c>
      <c r="E29" s="22" t="s">
        <v>441</v>
      </c>
      <c r="F29" s="22">
        <v>2</v>
      </c>
    </row>
    <row r="30" spans="4:6">
      <c r="D30" s="22" t="s">
        <v>500</v>
      </c>
      <c r="E30" s="22" t="s">
        <v>441</v>
      </c>
      <c r="F30" s="22">
        <v>2</v>
      </c>
    </row>
    <row r="31" spans="4:6">
      <c r="D31" s="22" t="s">
        <v>501</v>
      </c>
      <c r="E31" s="22" t="s">
        <v>473</v>
      </c>
      <c r="F31" s="22">
        <v>3</v>
      </c>
    </row>
    <row r="32" spans="4:6">
      <c r="D32" s="22" t="s">
        <v>502</v>
      </c>
      <c r="E32" s="22" t="s">
        <v>469</v>
      </c>
      <c r="F32" s="22">
        <v>4</v>
      </c>
    </row>
    <row r="33" spans="4:6">
      <c r="D33" s="22" t="s">
        <v>503</v>
      </c>
      <c r="E33" s="22" t="s">
        <v>441</v>
      </c>
      <c r="F33" s="22">
        <v>2</v>
      </c>
    </row>
    <row r="34" spans="4:6">
      <c r="D34" s="22" t="s">
        <v>504</v>
      </c>
      <c r="E34" s="22" t="s">
        <v>441</v>
      </c>
      <c r="F34" s="22">
        <v>2</v>
      </c>
    </row>
    <row r="35" spans="4:6">
      <c r="D35" s="22" t="s">
        <v>505</v>
      </c>
      <c r="E35" s="22" t="s">
        <v>473</v>
      </c>
      <c r="F35" s="22">
        <v>3</v>
      </c>
    </row>
    <row r="36" spans="4:6">
      <c r="D36" s="22" t="s">
        <v>506</v>
      </c>
      <c r="E36" s="22" t="s">
        <v>473</v>
      </c>
      <c r="F36" s="22">
        <v>3</v>
      </c>
    </row>
    <row r="37" spans="4:6">
      <c r="D37" s="22" t="s">
        <v>507</v>
      </c>
      <c r="E37" s="22" t="s">
        <v>469</v>
      </c>
      <c r="F37" s="22">
        <v>4</v>
      </c>
    </row>
    <row r="38" spans="4:6">
      <c r="D38" s="22" t="s">
        <v>508</v>
      </c>
      <c r="E38" s="22" t="s">
        <v>473</v>
      </c>
      <c r="F38" s="22">
        <v>3</v>
      </c>
    </row>
    <row r="39" spans="4:6">
      <c r="D39" s="22" t="s">
        <v>509</v>
      </c>
      <c r="E39" s="22" t="s">
        <v>473</v>
      </c>
      <c r="F39" s="22">
        <v>3</v>
      </c>
    </row>
    <row r="40" spans="4:6">
      <c r="D40" s="22" t="s">
        <v>510</v>
      </c>
      <c r="E40" s="22" t="s">
        <v>473</v>
      </c>
      <c r="F40" s="22">
        <v>3</v>
      </c>
    </row>
    <row r="41" spans="4:6">
      <c r="D41" s="22" t="s">
        <v>511</v>
      </c>
      <c r="E41" s="22" t="s">
        <v>473</v>
      </c>
      <c r="F41" s="22">
        <v>3</v>
      </c>
    </row>
    <row r="42" spans="4:6">
      <c r="D42" s="22" t="s">
        <v>512</v>
      </c>
      <c r="E42" s="22" t="s">
        <v>469</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A461B-71F5-4662-BB3D-4C25E1F82D6C}">
  <sheetPr>
    <tabColor theme="5" tint="0.39997558519241921"/>
    <pageSetUpPr fitToPage="1"/>
  </sheetPr>
  <dimension ref="A1:JK99"/>
  <sheetViews>
    <sheetView showGridLines="0" topLeftCell="C1" zoomScale="90" zoomScaleNormal="90" workbookViewId="0">
      <selection activeCell="G10" sqref="G10:G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593"/>
      <c r="B1" s="594"/>
      <c r="C1" s="597"/>
      <c r="D1" s="597"/>
      <c r="E1" s="597"/>
      <c r="F1" s="597"/>
      <c r="G1" s="597"/>
      <c r="H1" s="597"/>
      <c r="I1" s="597"/>
      <c r="J1" s="598"/>
      <c r="K1" s="601"/>
      <c r="L1" s="601"/>
      <c r="M1" s="60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5"/>
      <c r="B2" s="596"/>
      <c r="C2" s="599"/>
      <c r="D2" s="599"/>
      <c r="E2" s="599"/>
      <c r="F2" s="599"/>
      <c r="G2" s="599"/>
      <c r="H2" s="599"/>
      <c r="I2" s="599"/>
      <c r="J2" s="600"/>
      <c r="K2" s="601"/>
      <c r="L2" s="601"/>
      <c r="M2" s="60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9"/>
      <c r="D3" s="599"/>
      <c r="E3" s="599"/>
      <c r="F3" s="599"/>
      <c r="G3" s="599"/>
      <c r="H3" s="599"/>
      <c r="I3" s="599"/>
      <c r="J3" s="600"/>
      <c r="K3" s="601"/>
      <c r="L3" s="601"/>
      <c r="M3" s="60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35" t="s">
        <v>268</v>
      </c>
      <c r="B4" s="535"/>
      <c r="C4" s="536" t="s">
        <v>269</v>
      </c>
      <c r="D4" s="536"/>
      <c r="E4" s="536"/>
      <c r="F4" s="536"/>
      <c r="G4" s="536"/>
      <c r="H4" s="536"/>
      <c r="I4" s="536"/>
      <c r="J4" s="536"/>
      <c r="K4" s="536"/>
      <c r="L4" s="536"/>
      <c r="M4" s="536"/>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35" t="s">
        <v>270</v>
      </c>
      <c r="B5" s="535"/>
      <c r="C5" s="537" t="s">
        <v>37</v>
      </c>
      <c r="D5" s="537"/>
      <c r="E5" s="537"/>
      <c r="F5" s="537"/>
      <c r="G5" s="537"/>
      <c r="H5" s="537"/>
      <c r="I5" s="537"/>
      <c r="J5" s="537"/>
      <c r="K5" s="537"/>
      <c r="L5" s="537"/>
      <c r="M5" s="53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35" t="s">
        <v>271</v>
      </c>
      <c r="B6" s="535"/>
      <c r="C6" s="602" t="s">
        <v>272</v>
      </c>
      <c r="D6" s="603"/>
      <c r="E6" s="603"/>
      <c r="F6" s="603"/>
      <c r="G6" s="603"/>
      <c r="H6" s="603"/>
      <c r="I6" s="603"/>
      <c r="J6" s="603"/>
      <c r="K6" s="603"/>
      <c r="L6" s="603"/>
      <c r="M6" s="60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05" t="s">
        <v>513</v>
      </c>
      <c r="B7" s="606"/>
      <c r="C7" s="607"/>
      <c r="D7" s="608" t="s">
        <v>514</v>
      </c>
      <c r="E7" s="608"/>
      <c r="F7" s="608"/>
      <c r="G7" s="609" t="s">
        <v>515</v>
      </c>
      <c r="H7" s="610" t="s">
        <v>516</v>
      </c>
      <c r="I7" s="612" t="s">
        <v>517</v>
      </c>
      <c r="J7" s="613"/>
      <c r="K7" s="612" t="s">
        <v>518</v>
      </c>
      <c r="L7" s="613"/>
      <c r="M7" s="614" t="s">
        <v>519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43</v>
      </c>
      <c r="B8" s="35" t="s">
        <v>210</v>
      </c>
      <c r="C8" s="35" t="s">
        <v>212</v>
      </c>
      <c r="D8" s="28" t="s">
        <v>222</v>
      </c>
      <c r="E8" s="28" t="s">
        <v>520</v>
      </c>
      <c r="F8" s="28" t="s">
        <v>521</v>
      </c>
      <c r="G8" s="609"/>
      <c r="H8" s="611"/>
      <c r="I8" s="29" t="s">
        <v>522</v>
      </c>
      <c r="J8" s="29" t="s">
        <v>523</v>
      </c>
      <c r="K8" s="29" t="s">
        <v>524</v>
      </c>
      <c r="L8" s="29" t="s">
        <v>525</v>
      </c>
      <c r="M8" s="61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24"/>
      <c r="B9" s="625"/>
      <c r="C9" s="625"/>
      <c r="D9" s="625"/>
      <c r="E9" s="625"/>
      <c r="F9" s="625"/>
      <c r="G9" s="625"/>
      <c r="H9" s="293"/>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26">
        <f>'[4]7- Mapa Final'!A10</f>
        <v>1</v>
      </c>
      <c r="B10" s="628" t="str">
        <f>'[4]7- Mapa Final'!B10</f>
        <v xml:space="preserve">Inadecuada planeación de la contratación  </v>
      </c>
      <c r="C10" s="628" t="str">
        <f>'[4]7- Mapa Final'!C10</f>
        <v xml:space="preserve">El Plan Anual de Contratación no atienda las  necesidades y la oportunidad requerida por los procesos de la Entidad  </v>
      </c>
      <c r="D10" s="630" t="str">
        <f>'[4]7- Mapa Final'!J10</f>
        <v>Baja - 2</v>
      </c>
      <c r="E10" s="632" t="str">
        <f>'[4]7- Mapa Final'!K10</f>
        <v>Moderado - 3</v>
      </c>
      <c r="F10" s="634" t="str">
        <f>'[4]7- Mapa Final'!M10</f>
        <v>Moderado - 6</v>
      </c>
      <c r="G10" s="485" t="s">
        <v>414</v>
      </c>
      <c r="H10" s="615" t="s">
        <v>526</v>
      </c>
      <c r="I10" s="618" t="s">
        <v>7</v>
      </c>
      <c r="J10" s="618"/>
      <c r="K10" s="621">
        <v>45292</v>
      </c>
      <c r="L10" s="621">
        <v>45382</v>
      </c>
      <c r="M10" s="663" t="s">
        <v>527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27"/>
      <c r="B11" s="629"/>
      <c r="C11" s="629"/>
      <c r="D11" s="631"/>
      <c r="E11" s="633"/>
      <c r="F11" s="635"/>
      <c r="G11" s="486"/>
      <c r="H11" s="616"/>
      <c r="I11" s="619"/>
      <c r="J11" s="619"/>
      <c r="K11" s="619"/>
      <c r="L11" s="619"/>
      <c r="M11" s="66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27"/>
      <c r="B12" s="629"/>
      <c r="C12" s="629"/>
      <c r="D12" s="631"/>
      <c r="E12" s="633"/>
      <c r="F12" s="635"/>
      <c r="G12" s="486"/>
      <c r="H12" s="616"/>
      <c r="I12" s="619"/>
      <c r="J12" s="619"/>
      <c r="K12" s="619"/>
      <c r="L12" s="619"/>
      <c r="M12" s="66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27"/>
      <c r="B13" s="629"/>
      <c r="C13" s="629"/>
      <c r="D13" s="631"/>
      <c r="E13" s="633"/>
      <c r="F13" s="635"/>
      <c r="G13" s="486"/>
      <c r="H13" s="616"/>
      <c r="I13" s="619"/>
      <c r="J13" s="619"/>
      <c r="K13" s="619"/>
      <c r="L13" s="619"/>
      <c r="M13" s="66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27"/>
      <c r="B14" s="629"/>
      <c r="C14" s="629"/>
      <c r="D14" s="631"/>
      <c r="E14" s="633"/>
      <c r="F14" s="635"/>
      <c r="G14" s="486"/>
      <c r="H14" s="616"/>
      <c r="I14" s="619"/>
      <c r="J14" s="619"/>
      <c r="K14" s="619"/>
      <c r="L14" s="619"/>
      <c r="M14" s="66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27"/>
      <c r="B15" s="629"/>
      <c r="C15" s="629"/>
      <c r="D15" s="631"/>
      <c r="E15" s="633"/>
      <c r="F15" s="635"/>
      <c r="G15" s="486"/>
      <c r="H15" s="616"/>
      <c r="I15" s="619"/>
      <c r="J15" s="619"/>
      <c r="K15" s="619"/>
      <c r="L15" s="619"/>
      <c r="M15" s="66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27"/>
      <c r="B16" s="629"/>
      <c r="C16" s="629"/>
      <c r="D16" s="631"/>
      <c r="E16" s="633"/>
      <c r="F16" s="635"/>
      <c r="G16" s="486"/>
      <c r="H16" s="616"/>
      <c r="I16" s="619"/>
      <c r="J16" s="619"/>
      <c r="K16" s="619"/>
      <c r="L16" s="619"/>
      <c r="M16" s="66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27"/>
      <c r="B17" s="629"/>
      <c r="C17" s="629"/>
      <c r="D17" s="631"/>
      <c r="E17" s="633"/>
      <c r="F17" s="635"/>
      <c r="G17" s="486"/>
      <c r="H17" s="616"/>
      <c r="I17" s="619"/>
      <c r="J17" s="619"/>
      <c r="K17" s="619"/>
      <c r="L17" s="619"/>
      <c r="M17" s="66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27"/>
      <c r="B18" s="629"/>
      <c r="C18" s="629"/>
      <c r="D18" s="631"/>
      <c r="E18" s="633"/>
      <c r="F18" s="635"/>
      <c r="G18" s="486"/>
      <c r="H18" s="616"/>
      <c r="I18" s="619"/>
      <c r="J18" s="619"/>
      <c r="K18" s="619"/>
      <c r="L18" s="619"/>
      <c r="M18" s="66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7"/>
      <c r="B19" s="629"/>
      <c r="C19" s="629"/>
      <c r="D19" s="631"/>
      <c r="E19" s="633"/>
      <c r="F19" s="635"/>
      <c r="G19" s="487"/>
      <c r="H19" s="617"/>
      <c r="I19" s="620"/>
      <c r="J19" s="619"/>
      <c r="K19" s="619"/>
      <c r="L19" s="619"/>
      <c r="M19" s="66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26">
        <f>'[4]7- Mapa Final'!A20</f>
        <v>2</v>
      </c>
      <c r="B20" s="628" t="str">
        <f>'[4]7- Mapa Final'!B20</f>
        <v>Contratar bienes o servicios que no cumplan con requisitos y  necesidades  de la Entidad</v>
      </c>
      <c r="C20" s="628" t="str">
        <f>'[4]7- Mapa Final'!C20</f>
        <v>Que  no se adquieran los bienes y servicios requeridos porque los procesos estructurados no se ciñen a las necesidades de la Entidad y/o los requisitos legales</v>
      </c>
      <c r="D20" s="630" t="str">
        <f>'[4]7- Mapa Final'!J20</f>
        <v>Muy Baja - 1</v>
      </c>
      <c r="E20" s="632" t="str">
        <f>'[4]7- Mapa Final'!K20</f>
        <v>Menor - 2</v>
      </c>
      <c r="F20" s="634" t="str">
        <f>'[4]7- Mapa Final'!M20</f>
        <v>Bajo - 2</v>
      </c>
      <c r="G20" s="485" t="s">
        <v>414</v>
      </c>
      <c r="H20" s="615" t="s">
        <v>528</v>
      </c>
      <c r="I20" s="618" t="s">
        <v>7</v>
      </c>
      <c r="J20" s="618"/>
      <c r="K20" s="621">
        <v>45292</v>
      </c>
      <c r="L20" s="621">
        <v>45382</v>
      </c>
      <c r="M20" s="663" t="s">
        <v>527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27"/>
      <c r="B21" s="629"/>
      <c r="C21" s="629"/>
      <c r="D21" s="631"/>
      <c r="E21" s="633"/>
      <c r="F21" s="635"/>
      <c r="G21" s="486"/>
      <c r="H21" s="616"/>
      <c r="I21" s="619"/>
      <c r="J21" s="619"/>
      <c r="K21" s="619"/>
      <c r="L21" s="619"/>
      <c r="M21" s="66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27"/>
      <c r="B22" s="629"/>
      <c r="C22" s="629"/>
      <c r="D22" s="631"/>
      <c r="E22" s="633"/>
      <c r="F22" s="635"/>
      <c r="G22" s="486"/>
      <c r="H22" s="616"/>
      <c r="I22" s="619"/>
      <c r="J22" s="619"/>
      <c r="K22" s="619"/>
      <c r="L22" s="619"/>
      <c r="M22" s="66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27"/>
      <c r="B23" s="629"/>
      <c r="C23" s="629"/>
      <c r="D23" s="631"/>
      <c r="E23" s="633"/>
      <c r="F23" s="635"/>
      <c r="G23" s="486"/>
      <c r="H23" s="616"/>
      <c r="I23" s="619"/>
      <c r="J23" s="619"/>
      <c r="K23" s="619"/>
      <c r="L23" s="619"/>
      <c r="M23" s="66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27"/>
      <c r="B24" s="629"/>
      <c r="C24" s="629"/>
      <c r="D24" s="631"/>
      <c r="E24" s="633"/>
      <c r="F24" s="635"/>
      <c r="G24" s="486"/>
      <c r="H24" s="616"/>
      <c r="I24" s="619"/>
      <c r="J24" s="619"/>
      <c r="K24" s="619"/>
      <c r="L24" s="619"/>
      <c r="M24" s="66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27"/>
      <c r="B25" s="629"/>
      <c r="C25" s="629"/>
      <c r="D25" s="631"/>
      <c r="E25" s="633"/>
      <c r="F25" s="635"/>
      <c r="G25" s="486"/>
      <c r="H25" s="616"/>
      <c r="I25" s="619"/>
      <c r="J25" s="619"/>
      <c r="K25" s="619"/>
      <c r="L25" s="619"/>
      <c r="M25" s="664"/>
      <c r="N25" s="34"/>
      <c r="O25" s="34"/>
    </row>
    <row r="26" spans="1:169">
      <c r="A26" s="627"/>
      <c r="B26" s="629"/>
      <c r="C26" s="629"/>
      <c r="D26" s="631"/>
      <c r="E26" s="633"/>
      <c r="F26" s="635"/>
      <c r="G26" s="486"/>
      <c r="H26" s="616"/>
      <c r="I26" s="619"/>
      <c r="J26" s="619"/>
      <c r="K26" s="619"/>
      <c r="L26" s="619"/>
      <c r="M26" s="664"/>
      <c r="N26" s="34"/>
      <c r="O26" s="34"/>
    </row>
    <row r="27" spans="1:169">
      <c r="A27" s="627"/>
      <c r="B27" s="629"/>
      <c r="C27" s="629"/>
      <c r="D27" s="631"/>
      <c r="E27" s="633"/>
      <c r="F27" s="635"/>
      <c r="G27" s="486"/>
      <c r="H27" s="616"/>
      <c r="I27" s="619"/>
      <c r="J27" s="619"/>
      <c r="K27" s="619"/>
      <c r="L27" s="619"/>
      <c r="M27" s="664"/>
      <c r="N27" s="34"/>
      <c r="O27" s="34"/>
    </row>
    <row r="28" spans="1:169">
      <c r="A28" s="627"/>
      <c r="B28" s="629"/>
      <c r="C28" s="629"/>
      <c r="D28" s="631"/>
      <c r="E28" s="633"/>
      <c r="F28" s="635"/>
      <c r="G28" s="486"/>
      <c r="H28" s="616"/>
      <c r="I28" s="619"/>
      <c r="J28" s="619"/>
      <c r="K28" s="619"/>
      <c r="L28" s="619"/>
      <c r="M28" s="664"/>
      <c r="N28" s="34"/>
      <c r="O28" s="34"/>
    </row>
    <row r="29" spans="1:169" ht="15.75" thickBot="1">
      <c r="A29" s="627"/>
      <c r="B29" s="629"/>
      <c r="C29" s="629"/>
      <c r="D29" s="631"/>
      <c r="E29" s="633"/>
      <c r="F29" s="635"/>
      <c r="G29" s="487"/>
      <c r="H29" s="617"/>
      <c r="I29" s="620"/>
      <c r="J29" s="619"/>
      <c r="K29" s="619"/>
      <c r="L29" s="619"/>
      <c r="M29" s="664"/>
      <c r="N29" s="34"/>
      <c r="O29" s="34"/>
    </row>
    <row r="30" spans="1:169" s="26" customFormat="1" ht="12.75" hidden="1" customHeight="1">
      <c r="A30" s="626">
        <f>'[4]7- Mapa Final'!A30</f>
        <v>3</v>
      </c>
      <c r="B30" s="628" t="str">
        <f>'[4]7- Mapa Final'!B30</f>
        <v>Recibir bienes o servicios que  no cumplen requisitos y/o condiciones pactadas</v>
      </c>
      <c r="C30" s="628" t="str">
        <f>'[4]7- Mapa Final'!C30</f>
        <v>Los bienes y servicios recibidos no tenga la calidad  estipulada y no  permitan satisfacer las necesidades  identificados por los  procesos</v>
      </c>
      <c r="D30" s="630" t="str">
        <f>'[4]7- Mapa Final'!J30</f>
        <v>Muy Baja - 1</v>
      </c>
      <c r="E30" s="632" t="str">
        <f>'[4]7- Mapa Final'!K30</f>
        <v>Menor - 2</v>
      </c>
      <c r="F30" s="634" t="str">
        <f>'[4]7- Mapa Final'!M30</f>
        <v>Bajo - 2</v>
      </c>
      <c r="G30" s="485" t="s">
        <v>471</v>
      </c>
      <c r="H30" s="615" t="s">
        <v>529</v>
      </c>
      <c r="I30" s="618" t="s">
        <v>7</v>
      </c>
      <c r="J30" s="618"/>
      <c r="K30" s="621">
        <v>45292</v>
      </c>
      <c r="L30" s="621">
        <v>45382</v>
      </c>
      <c r="M30" s="663" t="s">
        <v>527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27"/>
      <c r="B31" s="629"/>
      <c r="C31" s="629"/>
      <c r="D31" s="631"/>
      <c r="E31" s="633"/>
      <c r="F31" s="635"/>
      <c r="G31" s="486"/>
      <c r="H31" s="616"/>
      <c r="I31" s="619"/>
      <c r="J31" s="619"/>
      <c r="K31" s="619"/>
      <c r="L31" s="619"/>
      <c r="M31" s="66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27"/>
      <c r="B32" s="629"/>
      <c r="C32" s="629"/>
      <c r="D32" s="631"/>
      <c r="E32" s="633"/>
      <c r="F32" s="635"/>
      <c r="G32" s="486"/>
      <c r="H32" s="616"/>
      <c r="I32" s="619"/>
      <c r="J32" s="619"/>
      <c r="K32" s="619"/>
      <c r="L32" s="619"/>
      <c r="M32" s="66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27"/>
      <c r="B33" s="629"/>
      <c r="C33" s="629"/>
      <c r="D33" s="631"/>
      <c r="E33" s="633"/>
      <c r="F33" s="635"/>
      <c r="G33" s="486"/>
      <c r="H33" s="616"/>
      <c r="I33" s="619"/>
      <c r="J33" s="619"/>
      <c r="K33" s="619"/>
      <c r="L33" s="619"/>
      <c r="M33" s="66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27"/>
      <c r="B34" s="629"/>
      <c r="C34" s="629"/>
      <c r="D34" s="631"/>
      <c r="E34" s="633"/>
      <c r="F34" s="635"/>
      <c r="G34" s="486"/>
      <c r="H34" s="616"/>
      <c r="I34" s="619"/>
      <c r="J34" s="619"/>
      <c r="K34" s="619"/>
      <c r="L34" s="619"/>
      <c r="M34" s="66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75" hidden="1" thickBot="1">
      <c r="A35" s="627"/>
      <c r="B35" s="629"/>
      <c r="C35" s="629"/>
      <c r="D35" s="631"/>
      <c r="E35" s="633"/>
      <c r="F35" s="635"/>
      <c r="G35" s="486"/>
      <c r="H35" s="616"/>
      <c r="I35" s="619"/>
      <c r="J35" s="619"/>
      <c r="K35" s="619"/>
      <c r="L35" s="619"/>
      <c r="M35" s="664"/>
      <c r="N35" s="34"/>
      <c r="O35" s="34"/>
    </row>
    <row r="36" spans="1:169" ht="15.75" hidden="1" thickBot="1">
      <c r="A36" s="627"/>
      <c r="B36" s="629"/>
      <c r="C36" s="629"/>
      <c r="D36" s="631"/>
      <c r="E36" s="633"/>
      <c r="F36" s="635"/>
      <c r="G36" s="486"/>
      <c r="H36" s="616"/>
      <c r="I36" s="619"/>
      <c r="J36" s="619"/>
      <c r="K36" s="619"/>
      <c r="L36" s="619"/>
      <c r="M36" s="664"/>
      <c r="N36" s="34"/>
      <c r="O36" s="34"/>
    </row>
    <row r="37" spans="1:169" ht="15.75" hidden="1" thickBot="1">
      <c r="A37" s="627"/>
      <c r="B37" s="629"/>
      <c r="C37" s="629"/>
      <c r="D37" s="631"/>
      <c r="E37" s="633"/>
      <c r="F37" s="635"/>
      <c r="G37" s="486"/>
      <c r="H37" s="616"/>
      <c r="I37" s="619"/>
      <c r="J37" s="619"/>
      <c r="K37" s="619"/>
      <c r="L37" s="619"/>
      <c r="M37" s="664"/>
      <c r="N37" s="34"/>
      <c r="O37" s="34"/>
    </row>
    <row r="38" spans="1:169" ht="15.75" hidden="1" thickBot="1">
      <c r="A38" s="627"/>
      <c r="B38" s="629"/>
      <c r="C38" s="629"/>
      <c r="D38" s="631"/>
      <c r="E38" s="633"/>
      <c r="F38" s="635"/>
      <c r="G38" s="486"/>
      <c r="H38" s="616"/>
      <c r="I38" s="619"/>
      <c r="J38" s="619"/>
      <c r="K38" s="619"/>
      <c r="L38" s="619"/>
      <c r="M38" s="664"/>
      <c r="N38" s="34"/>
      <c r="O38" s="34"/>
    </row>
    <row r="39" spans="1:169" ht="15.75" hidden="1" thickBot="1">
      <c r="A39" s="627"/>
      <c r="B39" s="629"/>
      <c r="C39" s="629"/>
      <c r="D39" s="631"/>
      <c r="E39" s="633"/>
      <c r="F39" s="635"/>
      <c r="G39" s="487"/>
      <c r="H39" s="617"/>
      <c r="I39" s="620"/>
      <c r="J39" s="619"/>
      <c r="K39" s="619"/>
      <c r="L39" s="619"/>
      <c r="M39" s="664"/>
      <c r="N39" s="34"/>
      <c r="O39" s="34"/>
    </row>
    <row r="40" spans="1:169" s="26" customFormat="1" ht="12.75" customHeight="1">
      <c r="A40" s="626">
        <f>'[4]7- Mapa Final'!A40</f>
        <v>3</v>
      </c>
      <c r="B40" s="628" t="str">
        <f>'[4]7- Mapa Final'!B40</f>
        <v>Pérdida de competencia para liquidar los contratos en términos  legales o contractuales</v>
      </c>
      <c r="C40" s="628" t="str">
        <f>'[4]7- Mapa Final'!C40</f>
        <v>Se generen Pérdidas de competencia para liquidar los contratos en términos  legales o contractuales</v>
      </c>
      <c r="D40" s="630" t="str">
        <f>'[4]7- Mapa Final'!J40</f>
        <v>Media - 3</v>
      </c>
      <c r="E40" s="632" t="str">
        <f>'[4]7- Mapa Final'!K40</f>
        <v>Moderado - 3</v>
      </c>
      <c r="F40" s="634" t="str">
        <f>'[4]7- Mapa Final'!M40</f>
        <v>Moderado - 9</v>
      </c>
      <c r="G40" s="485" t="s">
        <v>414</v>
      </c>
      <c r="H40" s="615" t="s">
        <v>530</v>
      </c>
      <c r="I40" s="618" t="s">
        <v>7</v>
      </c>
      <c r="J40" s="618"/>
      <c r="K40" s="621">
        <v>45292</v>
      </c>
      <c r="L40" s="621">
        <v>45382</v>
      </c>
      <c r="M40" s="663" t="s">
        <v>531</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27"/>
      <c r="B41" s="629"/>
      <c r="C41" s="629"/>
      <c r="D41" s="631"/>
      <c r="E41" s="633"/>
      <c r="F41" s="635"/>
      <c r="G41" s="486"/>
      <c r="H41" s="616"/>
      <c r="I41" s="619"/>
      <c r="J41" s="619"/>
      <c r="K41" s="619"/>
      <c r="L41" s="619"/>
      <c r="M41" s="66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27"/>
      <c r="B42" s="629"/>
      <c r="C42" s="629"/>
      <c r="D42" s="631"/>
      <c r="E42" s="633"/>
      <c r="F42" s="635"/>
      <c r="G42" s="486"/>
      <c r="H42" s="616"/>
      <c r="I42" s="619"/>
      <c r="J42" s="619"/>
      <c r="K42" s="619"/>
      <c r="L42" s="619"/>
      <c r="M42" s="66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27"/>
      <c r="B43" s="629"/>
      <c r="C43" s="629"/>
      <c r="D43" s="631"/>
      <c r="E43" s="633"/>
      <c r="F43" s="635"/>
      <c r="G43" s="486"/>
      <c r="H43" s="616"/>
      <c r="I43" s="619"/>
      <c r="J43" s="619"/>
      <c r="K43" s="619"/>
      <c r="L43" s="619"/>
      <c r="M43" s="66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27"/>
      <c r="B44" s="629"/>
      <c r="C44" s="629"/>
      <c r="D44" s="631"/>
      <c r="E44" s="633"/>
      <c r="F44" s="635"/>
      <c r="G44" s="486"/>
      <c r="H44" s="616"/>
      <c r="I44" s="619"/>
      <c r="J44" s="619"/>
      <c r="K44" s="619"/>
      <c r="L44" s="619"/>
      <c r="M44" s="66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27"/>
      <c r="B45" s="629"/>
      <c r="C45" s="629"/>
      <c r="D45" s="631"/>
      <c r="E45" s="633"/>
      <c r="F45" s="635"/>
      <c r="G45" s="486"/>
      <c r="H45" s="616"/>
      <c r="I45" s="619"/>
      <c r="J45" s="619"/>
      <c r="K45" s="619"/>
      <c r="L45" s="619"/>
      <c r="M45" s="664"/>
      <c r="N45" s="34"/>
      <c r="O45" s="34"/>
    </row>
    <row r="46" spans="1:169">
      <c r="A46" s="627"/>
      <c r="B46" s="629"/>
      <c r="C46" s="629"/>
      <c r="D46" s="631"/>
      <c r="E46" s="633"/>
      <c r="F46" s="635"/>
      <c r="G46" s="486"/>
      <c r="H46" s="616"/>
      <c r="I46" s="619"/>
      <c r="J46" s="619"/>
      <c r="K46" s="619"/>
      <c r="L46" s="619"/>
      <c r="M46" s="664"/>
      <c r="N46" s="34"/>
      <c r="O46" s="34"/>
    </row>
    <row r="47" spans="1:169">
      <c r="A47" s="627"/>
      <c r="B47" s="629"/>
      <c r="C47" s="629"/>
      <c r="D47" s="631"/>
      <c r="E47" s="633"/>
      <c r="F47" s="635"/>
      <c r="G47" s="486"/>
      <c r="H47" s="616"/>
      <c r="I47" s="619"/>
      <c r="J47" s="619"/>
      <c r="K47" s="619"/>
      <c r="L47" s="619"/>
      <c r="M47" s="664"/>
      <c r="N47" s="34"/>
      <c r="O47" s="34"/>
    </row>
    <row r="48" spans="1:169">
      <c r="A48" s="627"/>
      <c r="B48" s="629"/>
      <c r="C48" s="629"/>
      <c r="D48" s="631"/>
      <c r="E48" s="633"/>
      <c r="F48" s="635"/>
      <c r="G48" s="486"/>
      <c r="H48" s="616"/>
      <c r="I48" s="619"/>
      <c r="J48" s="619"/>
      <c r="K48" s="619"/>
      <c r="L48" s="619"/>
      <c r="M48" s="664"/>
      <c r="N48" s="34"/>
      <c r="O48" s="34"/>
    </row>
    <row r="49" spans="1:169" ht="15.75" thickBot="1">
      <c r="A49" s="627"/>
      <c r="B49" s="629"/>
      <c r="C49" s="629"/>
      <c r="D49" s="631"/>
      <c r="E49" s="633"/>
      <c r="F49" s="635"/>
      <c r="G49" s="487"/>
      <c r="H49" s="617"/>
      <c r="I49" s="620"/>
      <c r="J49" s="619"/>
      <c r="K49" s="619"/>
      <c r="L49" s="619"/>
      <c r="M49" s="664"/>
      <c r="N49" s="34"/>
      <c r="O49" s="34"/>
    </row>
    <row r="50" spans="1:169" s="26" customFormat="1" ht="12.75">
      <c r="A50" s="639">
        <f>'[4]7- Mapa Final'!A50</f>
        <v>4</v>
      </c>
      <c r="B50" s="642" t="str">
        <f>'[4]7- Mapa Final'!B50</f>
        <v>Ofrecer, prometer y entregar, aceptar o solicitar dádivas o beneficios a nombre propio o de terceros para direccionar   la contratación a un  proveedor o a   bienes o servicios específicos</v>
      </c>
      <c r="C50" s="642" t="str">
        <f>'[4]7- Mapa Final'!C50</f>
        <v>Se puede presentar filtración de datos sensibles sobre  estudios y documentos contractuales o interposicion de influencias</v>
      </c>
      <c r="D50" s="647" t="str">
        <f>'[4]7- Mapa Final'!J50</f>
        <v>Muy Baja - 1</v>
      </c>
      <c r="E50" s="650" t="str">
        <f>'[4]7- Mapa Final'!K50</f>
        <v>Mayor - 4</v>
      </c>
      <c r="F50" s="653" t="str">
        <f>'[4]7- Mapa Final'!M50</f>
        <v>Alto  - 4</v>
      </c>
      <c r="G50" s="538" t="s">
        <v>415</v>
      </c>
      <c r="H50" s="636" t="s">
        <v>532</v>
      </c>
      <c r="I50" s="618" t="s">
        <v>7</v>
      </c>
      <c r="J50" s="618"/>
      <c r="K50" s="621">
        <v>45292</v>
      </c>
      <c r="L50" s="621">
        <v>45382</v>
      </c>
      <c r="M50" s="663" t="s">
        <v>527</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640"/>
      <c r="B51" s="643"/>
      <c r="C51" s="643"/>
      <c r="D51" s="648"/>
      <c r="E51" s="651"/>
      <c r="F51" s="654"/>
      <c r="G51" s="539"/>
      <c r="H51" s="637"/>
      <c r="I51" s="619"/>
      <c r="J51" s="619"/>
      <c r="K51" s="619"/>
      <c r="L51" s="619"/>
      <c r="M51" s="66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640"/>
      <c r="B52" s="643"/>
      <c r="C52" s="643"/>
      <c r="D52" s="648"/>
      <c r="E52" s="651"/>
      <c r="F52" s="654"/>
      <c r="G52" s="539"/>
      <c r="H52" s="637"/>
      <c r="I52" s="619"/>
      <c r="J52" s="619"/>
      <c r="K52" s="619"/>
      <c r="L52" s="619"/>
      <c r="M52" s="66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640"/>
      <c r="B53" s="643"/>
      <c r="C53" s="643"/>
      <c r="D53" s="648"/>
      <c r="E53" s="651"/>
      <c r="F53" s="654"/>
      <c r="G53" s="539"/>
      <c r="H53" s="637"/>
      <c r="I53" s="619"/>
      <c r="J53" s="619"/>
      <c r="K53" s="619"/>
      <c r="L53" s="619"/>
      <c r="M53" s="66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640"/>
      <c r="B54" s="643"/>
      <c r="C54" s="643"/>
      <c r="D54" s="648"/>
      <c r="E54" s="651"/>
      <c r="F54" s="654"/>
      <c r="G54" s="539"/>
      <c r="H54" s="637"/>
      <c r="I54" s="619"/>
      <c r="J54" s="619"/>
      <c r="K54" s="619"/>
      <c r="L54" s="619"/>
      <c r="M54" s="66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40"/>
      <c r="B55" s="643"/>
      <c r="C55" s="643"/>
      <c r="D55" s="648"/>
      <c r="E55" s="651"/>
      <c r="F55" s="654"/>
      <c r="G55" s="539"/>
      <c r="H55" s="637"/>
      <c r="I55" s="619"/>
      <c r="J55" s="619"/>
      <c r="K55" s="619"/>
      <c r="L55" s="619"/>
      <c r="M55" s="664"/>
      <c r="N55" s="34"/>
      <c r="O55" s="34"/>
    </row>
    <row r="56" spans="1:169">
      <c r="A56" s="640"/>
      <c r="B56" s="643"/>
      <c r="C56" s="643"/>
      <c r="D56" s="648"/>
      <c r="E56" s="651"/>
      <c r="F56" s="654"/>
      <c r="G56" s="539"/>
      <c r="H56" s="637"/>
      <c r="I56" s="619"/>
      <c r="J56" s="619"/>
      <c r="K56" s="619"/>
      <c r="L56" s="619"/>
      <c r="M56" s="664"/>
      <c r="N56" s="34"/>
      <c r="O56" s="34"/>
    </row>
    <row r="57" spans="1:169">
      <c r="A57" s="640"/>
      <c r="B57" s="643"/>
      <c r="C57" s="643"/>
      <c r="D57" s="648"/>
      <c r="E57" s="651"/>
      <c r="F57" s="654"/>
      <c r="G57" s="539"/>
      <c r="H57" s="637"/>
      <c r="I57" s="619"/>
      <c r="J57" s="619"/>
      <c r="K57" s="619"/>
      <c r="L57" s="619"/>
      <c r="M57" s="664"/>
      <c r="N57" s="34"/>
      <c r="O57" s="34"/>
    </row>
    <row r="58" spans="1:169">
      <c r="A58" s="640"/>
      <c r="B58" s="643"/>
      <c r="C58" s="643"/>
      <c r="D58" s="648"/>
      <c r="E58" s="651"/>
      <c r="F58" s="654"/>
      <c r="G58" s="539"/>
      <c r="H58" s="637"/>
      <c r="I58" s="619"/>
      <c r="J58" s="619"/>
      <c r="K58" s="619"/>
      <c r="L58" s="619"/>
      <c r="M58" s="664"/>
      <c r="N58" s="34"/>
      <c r="O58" s="34"/>
    </row>
    <row r="59" spans="1:169" ht="15.75" thickBot="1">
      <c r="A59" s="641"/>
      <c r="B59" s="644"/>
      <c r="C59" s="644"/>
      <c r="D59" s="649"/>
      <c r="E59" s="652"/>
      <c r="F59" s="655"/>
      <c r="G59" s="542"/>
      <c r="H59" s="638"/>
      <c r="I59" s="620"/>
      <c r="J59" s="619"/>
      <c r="K59" s="619"/>
      <c r="L59" s="619"/>
      <c r="M59" s="664"/>
      <c r="N59" s="34"/>
      <c r="O59" s="34"/>
    </row>
    <row r="60" spans="1:169" s="26" customFormat="1" ht="12.75" customHeight="1">
      <c r="A60" s="656">
        <f>'[4]7- Mapa Final'!A60</f>
        <v>5</v>
      </c>
      <c r="B60" s="628" t="str">
        <f>'[4]7- Mapa Final'!B60</f>
        <v>Ofrecer, prometer y entregar, aceptar o solicitar adiciones de contratos incurriendo en sobrecostos, durante la ejecución contractual, de forma indebida para obtener beneficio propio y/o de terceros</v>
      </c>
      <c r="C60" s="628" t="str">
        <f>'[4]7- Mapa Final'!C60</f>
        <v xml:space="preserve">Cuando se solicita y/o se otorga el visto bueno jurídico para la adición de un contrato de forma indebida en beneficio  propio y/o de terceros </v>
      </c>
      <c r="D60" s="630" t="str">
        <f>'[4]7- Mapa Final'!J60</f>
        <v>Muy Baja - 1</v>
      </c>
      <c r="E60" s="632" t="str">
        <f>'[4]7- Mapa Final'!K60</f>
        <v>Menor - 2</v>
      </c>
      <c r="F60" s="634" t="str">
        <f>'[4]7- Mapa Final'!M60</f>
        <v>Bajo - 2</v>
      </c>
      <c r="G60" s="540" t="s">
        <v>414</v>
      </c>
      <c r="H60" s="645" t="s">
        <v>533</v>
      </c>
      <c r="I60" s="646" t="s">
        <v>7</v>
      </c>
      <c r="J60" s="618"/>
      <c r="K60" s="621">
        <v>45292</v>
      </c>
      <c r="L60" s="621">
        <v>45382</v>
      </c>
      <c r="M60" s="663" t="s">
        <v>527</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57"/>
      <c r="B61" s="629"/>
      <c r="C61" s="629"/>
      <c r="D61" s="631"/>
      <c r="E61" s="633"/>
      <c r="F61" s="635"/>
      <c r="G61" s="486"/>
      <c r="H61" s="616"/>
      <c r="I61" s="619"/>
      <c r="J61" s="619"/>
      <c r="K61" s="619"/>
      <c r="L61" s="619"/>
      <c r="M61" s="66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57"/>
      <c r="B62" s="629"/>
      <c r="C62" s="629"/>
      <c r="D62" s="631"/>
      <c r="E62" s="633"/>
      <c r="F62" s="635"/>
      <c r="G62" s="486"/>
      <c r="H62" s="616"/>
      <c r="I62" s="619"/>
      <c r="J62" s="619"/>
      <c r="K62" s="619"/>
      <c r="L62" s="619"/>
      <c r="M62" s="66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57"/>
      <c r="B63" s="629"/>
      <c r="C63" s="629"/>
      <c r="D63" s="631"/>
      <c r="E63" s="633"/>
      <c r="F63" s="635"/>
      <c r="G63" s="486"/>
      <c r="H63" s="616"/>
      <c r="I63" s="619"/>
      <c r="J63" s="619"/>
      <c r="K63" s="619"/>
      <c r="L63" s="619"/>
      <c r="M63" s="66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57"/>
      <c r="B64" s="629"/>
      <c r="C64" s="629"/>
      <c r="D64" s="631"/>
      <c r="E64" s="633"/>
      <c r="F64" s="635"/>
      <c r="G64" s="486"/>
      <c r="H64" s="616"/>
      <c r="I64" s="619"/>
      <c r="J64" s="619"/>
      <c r="K64" s="619"/>
      <c r="L64" s="619"/>
      <c r="M64" s="66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57"/>
      <c r="B65" s="629"/>
      <c r="C65" s="629"/>
      <c r="D65" s="631"/>
      <c r="E65" s="633"/>
      <c r="F65" s="635"/>
      <c r="G65" s="486"/>
      <c r="H65" s="616"/>
      <c r="I65" s="619"/>
      <c r="J65" s="619"/>
      <c r="K65" s="619"/>
      <c r="L65" s="619"/>
      <c r="M65" s="664"/>
      <c r="N65" s="34"/>
      <c r="O65" s="34"/>
    </row>
    <row r="66" spans="1:15">
      <c r="A66" s="657"/>
      <c r="B66" s="629"/>
      <c r="C66" s="629"/>
      <c r="D66" s="631"/>
      <c r="E66" s="633"/>
      <c r="F66" s="635"/>
      <c r="G66" s="486"/>
      <c r="H66" s="616"/>
      <c r="I66" s="619"/>
      <c r="J66" s="619"/>
      <c r="K66" s="619"/>
      <c r="L66" s="619"/>
      <c r="M66" s="664"/>
      <c r="N66" s="34"/>
      <c r="O66" s="34"/>
    </row>
    <row r="67" spans="1:15">
      <c r="A67" s="657"/>
      <c r="B67" s="629"/>
      <c r="C67" s="629"/>
      <c r="D67" s="631"/>
      <c r="E67" s="633"/>
      <c r="F67" s="635"/>
      <c r="G67" s="486"/>
      <c r="H67" s="616"/>
      <c r="I67" s="619"/>
      <c r="J67" s="619"/>
      <c r="K67" s="619"/>
      <c r="L67" s="619"/>
      <c r="M67" s="664"/>
      <c r="N67" s="34"/>
      <c r="O67" s="34"/>
    </row>
    <row r="68" spans="1:15">
      <c r="A68" s="657"/>
      <c r="B68" s="629"/>
      <c r="C68" s="629"/>
      <c r="D68" s="631"/>
      <c r="E68" s="633"/>
      <c r="F68" s="635"/>
      <c r="G68" s="486"/>
      <c r="H68" s="616"/>
      <c r="I68" s="619"/>
      <c r="J68" s="619"/>
      <c r="K68" s="619"/>
      <c r="L68" s="619"/>
      <c r="M68" s="664"/>
      <c r="N68" s="34"/>
      <c r="O68" s="34"/>
    </row>
    <row r="69" spans="1:15" ht="15.75" thickBot="1">
      <c r="A69" s="657"/>
      <c r="B69" s="629"/>
      <c r="C69" s="629"/>
      <c r="D69" s="631"/>
      <c r="E69" s="633"/>
      <c r="F69" s="635"/>
      <c r="G69" s="487"/>
      <c r="H69" s="617"/>
      <c r="I69" s="619"/>
      <c r="J69" s="619"/>
      <c r="K69" s="619"/>
      <c r="L69" s="619"/>
      <c r="M69" s="664"/>
      <c r="N69" s="34"/>
      <c r="O69" s="34"/>
    </row>
    <row r="70" spans="1:15" ht="15" customHeight="1">
      <c r="A70" s="656">
        <f>'[4]7- Mapa Final'!A70</f>
        <v>6</v>
      </c>
      <c r="B70" s="628" t="str">
        <f>'[4]7- Mapa Final'!B70</f>
        <v>Ofrecer, prometer y entregar, aceptar o solicitar una ventaja indebida  para influir o direccionar  la formulación de   requisitos habiliantes o técnicos  para satisfacer un interés personal, de manera directa o indirecta o por interpuesta persona.</v>
      </c>
      <c r="C70" s="628" t="str">
        <f>'[4]7- Mapa Final'!C70</f>
        <v>Cuando  se direccionan los requisitos habilitanes y técnicos para favorecer  indebidamente ciertos proponentes (pliegos sastre).</v>
      </c>
      <c r="D70" s="630" t="str">
        <f>'[4]7- Mapa Final'!J70</f>
        <v>Muy Baja - 1</v>
      </c>
      <c r="E70" s="632" t="str">
        <f>'[4]7- Mapa Final'!K70</f>
        <v>Menor - 2</v>
      </c>
      <c r="F70" s="634" t="str">
        <f>'[4]7- Mapa Final'!M70</f>
        <v>Bajo - 2</v>
      </c>
      <c r="G70" s="486" t="s">
        <v>414</v>
      </c>
      <c r="H70" s="636" t="s">
        <v>534</v>
      </c>
      <c r="I70" s="618" t="s">
        <v>7</v>
      </c>
      <c r="J70" s="618"/>
      <c r="K70" s="621">
        <v>45292</v>
      </c>
      <c r="L70" s="621">
        <v>45382</v>
      </c>
      <c r="M70" s="663" t="s">
        <v>527</v>
      </c>
    </row>
    <row r="71" spans="1:15">
      <c r="A71" s="657"/>
      <c r="B71" s="629"/>
      <c r="C71" s="629"/>
      <c r="D71" s="631"/>
      <c r="E71" s="633"/>
      <c r="F71" s="635"/>
      <c r="G71" s="486"/>
      <c r="H71" s="637"/>
      <c r="I71" s="619"/>
      <c r="J71" s="619"/>
      <c r="K71" s="619"/>
      <c r="L71" s="619"/>
      <c r="M71" s="664"/>
    </row>
    <row r="72" spans="1:15">
      <c r="A72" s="657"/>
      <c r="B72" s="629"/>
      <c r="C72" s="629"/>
      <c r="D72" s="631"/>
      <c r="E72" s="633"/>
      <c r="F72" s="635"/>
      <c r="G72" s="486"/>
      <c r="H72" s="637"/>
      <c r="I72" s="619"/>
      <c r="J72" s="619"/>
      <c r="K72" s="619"/>
      <c r="L72" s="619"/>
      <c r="M72" s="664"/>
    </row>
    <row r="73" spans="1:15">
      <c r="A73" s="657"/>
      <c r="B73" s="629"/>
      <c r="C73" s="629"/>
      <c r="D73" s="631"/>
      <c r="E73" s="633"/>
      <c r="F73" s="635"/>
      <c r="G73" s="486"/>
      <c r="H73" s="637"/>
      <c r="I73" s="619"/>
      <c r="J73" s="619"/>
      <c r="K73" s="619"/>
      <c r="L73" s="619"/>
      <c r="M73" s="664"/>
    </row>
    <row r="74" spans="1:15">
      <c r="A74" s="657"/>
      <c r="B74" s="629"/>
      <c r="C74" s="629"/>
      <c r="D74" s="631"/>
      <c r="E74" s="633"/>
      <c r="F74" s="635"/>
      <c r="G74" s="486"/>
      <c r="H74" s="637"/>
      <c r="I74" s="619"/>
      <c r="J74" s="619"/>
      <c r="K74" s="619"/>
      <c r="L74" s="619"/>
      <c r="M74" s="664"/>
    </row>
    <row r="75" spans="1:15">
      <c r="A75" s="657"/>
      <c r="B75" s="629"/>
      <c r="C75" s="629"/>
      <c r="D75" s="631"/>
      <c r="E75" s="633"/>
      <c r="F75" s="635"/>
      <c r="G75" s="486"/>
      <c r="H75" s="637"/>
      <c r="I75" s="619"/>
      <c r="J75" s="619"/>
      <c r="K75" s="619"/>
      <c r="L75" s="619"/>
      <c r="M75" s="664"/>
    </row>
    <row r="76" spans="1:15">
      <c r="A76" s="657"/>
      <c r="B76" s="629"/>
      <c r="C76" s="629"/>
      <c r="D76" s="631"/>
      <c r="E76" s="633"/>
      <c r="F76" s="635"/>
      <c r="G76" s="486"/>
      <c r="H76" s="637"/>
      <c r="I76" s="619"/>
      <c r="J76" s="619"/>
      <c r="K76" s="619"/>
      <c r="L76" s="619"/>
      <c r="M76" s="664"/>
    </row>
    <row r="77" spans="1:15">
      <c r="A77" s="657"/>
      <c r="B77" s="629"/>
      <c r="C77" s="629"/>
      <c r="D77" s="631"/>
      <c r="E77" s="633"/>
      <c r="F77" s="635"/>
      <c r="G77" s="486"/>
      <c r="H77" s="637"/>
      <c r="I77" s="619"/>
      <c r="J77" s="619"/>
      <c r="K77" s="619"/>
      <c r="L77" s="619"/>
      <c r="M77" s="664"/>
    </row>
    <row r="78" spans="1:15">
      <c r="A78" s="657"/>
      <c r="B78" s="629"/>
      <c r="C78" s="629"/>
      <c r="D78" s="631"/>
      <c r="E78" s="633"/>
      <c r="F78" s="635"/>
      <c r="G78" s="486"/>
      <c r="H78" s="637"/>
      <c r="I78" s="619"/>
      <c r="J78" s="619"/>
      <c r="K78" s="619"/>
      <c r="L78" s="619"/>
      <c r="M78" s="664"/>
    </row>
    <row r="79" spans="1:15" ht="15.75" thickBot="1">
      <c r="A79" s="657"/>
      <c r="B79" s="629"/>
      <c r="C79" s="629"/>
      <c r="D79" s="631"/>
      <c r="E79" s="633"/>
      <c r="F79" s="635"/>
      <c r="G79" s="487"/>
      <c r="H79" s="638"/>
      <c r="I79" s="619"/>
      <c r="J79" s="619"/>
      <c r="K79" s="619"/>
      <c r="L79" s="619"/>
      <c r="M79" s="664"/>
    </row>
    <row r="80" spans="1:15" ht="15" customHeight="1">
      <c r="A80" s="656">
        <f>'[4]7- Mapa Final'!A80</f>
        <v>7</v>
      </c>
      <c r="B80" s="628" t="str">
        <f>'[4]7- Mapa Final'!B80</f>
        <v xml:space="preserve">Ofrecer, prometer y entregar, aceptar o solicitar una dádiva en beneficio propio o de un tercero para evitar ser objeto de sanción contractual </v>
      </c>
      <c r="C80" s="628" t="str">
        <f>'[4]7- Mapa Final'!C80</f>
        <v xml:space="preserve">Cuando se abstiene de imponer una sanción contractual, cuando jurídicamente es procedente, con ocasión de una  dádiva en beneficio propio o de un tercero </v>
      </c>
      <c r="D80" s="630" t="str">
        <f>'[4]7- Mapa Final'!J80</f>
        <v>Muy Baja - 1</v>
      </c>
      <c r="E80" s="632" t="str">
        <f>'[4]7- Mapa Final'!K80</f>
        <v>Moderado - 3</v>
      </c>
      <c r="F80" s="634" t="str">
        <f>'[4]7- Mapa Final'!M80</f>
        <v>Moderado - 3</v>
      </c>
      <c r="G80" s="486" t="s">
        <v>414</v>
      </c>
      <c r="H80" s="616" t="s">
        <v>535</v>
      </c>
      <c r="I80" s="618" t="s">
        <v>7</v>
      </c>
      <c r="J80" s="618"/>
      <c r="K80" s="621">
        <v>45292</v>
      </c>
      <c r="L80" s="621">
        <v>45382</v>
      </c>
      <c r="M80" s="663" t="s">
        <v>527</v>
      </c>
    </row>
    <row r="81" spans="1:13">
      <c r="A81" s="657"/>
      <c r="B81" s="629"/>
      <c r="C81" s="629"/>
      <c r="D81" s="631"/>
      <c r="E81" s="633"/>
      <c r="F81" s="635"/>
      <c r="G81" s="486"/>
      <c r="H81" s="616"/>
      <c r="I81" s="619"/>
      <c r="J81" s="619"/>
      <c r="K81" s="619"/>
      <c r="L81" s="619"/>
      <c r="M81" s="664"/>
    </row>
    <row r="82" spans="1:13">
      <c r="A82" s="657"/>
      <c r="B82" s="629"/>
      <c r="C82" s="629"/>
      <c r="D82" s="631"/>
      <c r="E82" s="633"/>
      <c r="F82" s="635"/>
      <c r="G82" s="486"/>
      <c r="H82" s="616"/>
      <c r="I82" s="619"/>
      <c r="J82" s="619"/>
      <c r="K82" s="619"/>
      <c r="L82" s="619"/>
      <c r="M82" s="664"/>
    </row>
    <row r="83" spans="1:13">
      <c r="A83" s="657"/>
      <c r="B83" s="629"/>
      <c r="C83" s="629"/>
      <c r="D83" s="631"/>
      <c r="E83" s="633"/>
      <c r="F83" s="635"/>
      <c r="G83" s="486"/>
      <c r="H83" s="616"/>
      <c r="I83" s="619"/>
      <c r="J83" s="619"/>
      <c r="K83" s="619"/>
      <c r="L83" s="619"/>
      <c r="M83" s="664"/>
    </row>
    <row r="84" spans="1:13">
      <c r="A84" s="657"/>
      <c r="B84" s="629"/>
      <c r="C84" s="629"/>
      <c r="D84" s="631"/>
      <c r="E84" s="633"/>
      <c r="F84" s="635"/>
      <c r="G84" s="486"/>
      <c r="H84" s="616"/>
      <c r="I84" s="619"/>
      <c r="J84" s="619"/>
      <c r="K84" s="619"/>
      <c r="L84" s="619"/>
      <c r="M84" s="664"/>
    </row>
    <row r="85" spans="1:13">
      <c r="A85" s="657"/>
      <c r="B85" s="629"/>
      <c r="C85" s="629"/>
      <c r="D85" s="631"/>
      <c r="E85" s="633"/>
      <c r="F85" s="635"/>
      <c r="G85" s="486"/>
      <c r="H85" s="616"/>
      <c r="I85" s="619"/>
      <c r="J85" s="619"/>
      <c r="K85" s="619"/>
      <c r="L85" s="619"/>
      <c r="M85" s="664"/>
    </row>
    <row r="86" spans="1:13">
      <c r="A86" s="657"/>
      <c r="B86" s="629"/>
      <c r="C86" s="629"/>
      <c r="D86" s="631"/>
      <c r="E86" s="633"/>
      <c r="F86" s="635"/>
      <c r="G86" s="486"/>
      <c r="H86" s="616"/>
      <c r="I86" s="619"/>
      <c r="J86" s="619"/>
      <c r="K86" s="619"/>
      <c r="L86" s="619"/>
      <c r="M86" s="664"/>
    </row>
    <row r="87" spans="1:13">
      <c r="A87" s="657"/>
      <c r="B87" s="629"/>
      <c r="C87" s="629"/>
      <c r="D87" s="631"/>
      <c r="E87" s="633"/>
      <c r="F87" s="635"/>
      <c r="G87" s="486"/>
      <c r="H87" s="616"/>
      <c r="I87" s="619"/>
      <c r="J87" s="619"/>
      <c r="K87" s="619"/>
      <c r="L87" s="619"/>
      <c r="M87" s="664"/>
    </row>
    <row r="88" spans="1:13">
      <c r="A88" s="657"/>
      <c r="B88" s="629"/>
      <c r="C88" s="629"/>
      <c r="D88" s="631"/>
      <c r="E88" s="633"/>
      <c r="F88" s="635"/>
      <c r="G88" s="486"/>
      <c r="H88" s="616"/>
      <c r="I88" s="619"/>
      <c r="J88" s="619"/>
      <c r="K88" s="619"/>
      <c r="L88" s="619"/>
      <c r="M88" s="664"/>
    </row>
    <row r="89" spans="1:13" ht="15.75" thickBot="1">
      <c r="A89" s="657"/>
      <c r="B89" s="629"/>
      <c r="C89" s="629"/>
      <c r="D89" s="631"/>
      <c r="E89" s="633"/>
      <c r="F89" s="635"/>
      <c r="G89" s="487"/>
      <c r="H89" s="617"/>
      <c r="I89" s="619"/>
      <c r="J89" s="619"/>
      <c r="K89" s="619"/>
      <c r="L89" s="619"/>
      <c r="M89" s="664"/>
    </row>
    <row r="90" spans="1:13" ht="15" customHeight="1">
      <c r="A90" s="656">
        <f>'[4]7- Mapa Final'!A90</f>
        <v>8</v>
      </c>
      <c r="B90" s="628" t="str">
        <f>'[4]7- Mapa Final'!B90</f>
        <v>Ofrecer, prometer y entregar, aceptar o solicitar una ventaja indebida  para influir o direccionar el cumplimiento de una evaluación de la oferta para satisfacer un interés personal, de manera directa o indirecta o por interpuesta persona.</v>
      </c>
      <c r="C90" s="628" t="str">
        <f>'[4]7- Mapa Final'!C90</f>
        <v>Cuando  se direccionan las evaluaciones para favorecer  indebidamente ciertos proponentes</v>
      </c>
      <c r="D90" s="630" t="str">
        <f>'[4]7- Mapa Final'!J90</f>
        <v>Muy Baja - 1</v>
      </c>
      <c r="E90" s="632" t="str">
        <f>'[4]7- Mapa Final'!K90</f>
        <v>Mayor - 4</v>
      </c>
      <c r="F90" s="634" t="str">
        <f>'[4]7- Mapa Final'!M90</f>
        <v>Alto  - 4</v>
      </c>
      <c r="G90" s="485" t="s">
        <v>415</v>
      </c>
      <c r="H90" s="615" t="s">
        <v>536</v>
      </c>
      <c r="I90" s="618" t="s">
        <v>7</v>
      </c>
      <c r="J90" s="618"/>
      <c r="K90" s="621">
        <v>45292</v>
      </c>
      <c r="L90" s="621">
        <v>45382</v>
      </c>
      <c r="M90" s="663" t="s">
        <v>527</v>
      </c>
    </row>
    <row r="91" spans="1:13">
      <c r="A91" s="657"/>
      <c r="B91" s="629"/>
      <c r="C91" s="629"/>
      <c r="D91" s="631"/>
      <c r="E91" s="633"/>
      <c r="F91" s="635"/>
      <c r="G91" s="486"/>
      <c r="H91" s="616"/>
      <c r="I91" s="619"/>
      <c r="J91" s="619"/>
      <c r="K91" s="619"/>
      <c r="L91" s="619"/>
      <c r="M91" s="664"/>
    </row>
    <row r="92" spans="1:13">
      <c r="A92" s="657"/>
      <c r="B92" s="629"/>
      <c r="C92" s="629"/>
      <c r="D92" s="631"/>
      <c r="E92" s="633"/>
      <c r="F92" s="635"/>
      <c r="G92" s="486"/>
      <c r="H92" s="616"/>
      <c r="I92" s="619"/>
      <c r="J92" s="619"/>
      <c r="K92" s="619"/>
      <c r="L92" s="619"/>
      <c r="M92" s="664"/>
    </row>
    <row r="93" spans="1:13">
      <c r="A93" s="657"/>
      <c r="B93" s="629"/>
      <c r="C93" s="629"/>
      <c r="D93" s="631"/>
      <c r="E93" s="633"/>
      <c r="F93" s="635"/>
      <c r="G93" s="486"/>
      <c r="H93" s="616"/>
      <c r="I93" s="619"/>
      <c r="J93" s="619"/>
      <c r="K93" s="619"/>
      <c r="L93" s="619"/>
      <c r="M93" s="664"/>
    </row>
    <row r="94" spans="1:13">
      <c r="A94" s="657"/>
      <c r="B94" s="629"/>
      <c r="C94" s="629"/>
      <c r="D94" s="631"/>
      <c r="E94" s="633"/>
      <c r="F94" s="635"/>
      <c r="G94" s="486"/>
      <c r="H94" s="616"/>
      <c r="I94" s="619"/>
      <c r="J94" s="619"/>
      <c r="K94" s="619"/>
      <c r="L94" s="619"/>
      <c r="M94" s="664"/>
    </row>
    <row r="95" spans="1:13">
      <c r="A95" s="657"/>
      <c r="B95" s="629"/>
      <c r="C95" s="629"/>
      <c r="D95" s="631"/>
      <c r="E95" s="633"/>
      <c r="F95" s="635"/>
      <c r="G95" s="486"/>
      <c r="H95" s="616"/>
      <c r="I95" s="619"/>
      <c r="J95" s="619"/>
      <c r="K95" s="619"/>
      <c r="L95" s="619"/>
      <c r="M95" s="664"/>
    </row>
    <row r="96" spans="1:13">
      <c r="A96" s="657"/>
      <c r="B96" s="629"/>
      <c r="C96" s="629"/>
      <c r="D96" s="631"/>
      <c r="E96" s="633"/>
      <c r="F96" s="635"/>
      <c r="G96" s="486"/>
      <c r="H96" s="616"/>
      <c r="I96" s="619"/>
      <c r="J96" s="619"/>
      <c r="K96" s="619"/>
      <c r="L96" s="619"/>
      <c r="M96" s="664"/>
    </row>
    <row r="97" spans="1:13">
      <c r="A97" s="657"/>
      <c r="B97" s="629"/>
      <c r="C97" s="629"/>
      <c r="D97" s="631"/>
      <c r="E97" s="633"/>
      <c r="F97" s="635"/>
      <c r="G97" s="486"/>
      <c r="H97" s="616"/>
      <c r="I97" s="619"/>
      <c r="J97" s="619"/>
      <c r="K97" s="619"/>
      <c r="L97" s="619"/>
      <c r="M97" s="664"/>
    </row>
    <row r="98" spans="1:13">
      <c r="A98" s="657"/>
      <c r="B98" s="629"/>
      <c r="C98" s="629"/>
      <c r="D98" s="631"/>
      <c r="E98" s="633"/>
      <c r="F98" s="635"/>
      <c r="G98" s="486"/>
      <c r="H98" s="616"/>
      <c r="I98" s="619"/>
      <c r="J98" s="619"/>
      <c r="K98" s="619"/>
      <c r="L98" s="619"/>
      <c r="M98" s="664"/>
    </row>
    <row r="99" spans="1:13" ht="15.75" thickBot="1">
      <c r="A99" s="657"/>
      <c r="B99" s="659"/>
      <c r="C99" s="659"/>
      <c r="D99" s="660"/>
      <c r="E99" s="661"/>
      <c r="F99" s="662"/>
      <c r="G99" s="487"/>
      <c r="H99" s="617"/>
      <c r="I99" s="620"/>
      <c r="J99" s="620"/>
      <c r="K99" s="620"/>
      <c r="L99" s="620"/>
      <c r="M99" s="665"/>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1:B2"/>
    <mergeCell ref="C1:J3"/>
    <mergeCell ref="K1:M3"/>
    <mergeCell ref="A4:B4"/>
    <mergeCell ref="C4:M4"/>
    <mergeCell ref="A5:B5"/>
    <mergeCell ref="C5:M5"/>
  </mergeCells>
  <conditionalFormatting sqref="A7:B7">
    <cfRule type="containsText" dxfId="95" priority="27" operator="containsText" text="3- Moderado">
      <formula>NOT(ISERROR(SEARCH("3- Moderado",A7)))</formula>
    </cfRule>
    <cfRule type="containsText" dxfId="94" priority="28" operator="containsText" text="6- Moderado">
      <formula>NOT(ISERROR(SEARCH("6- Moderado",A7)))</formula>
    </cfRule>
    <cfRule type="containsText" dxfId="93" priority="29" operator="containsText" text="4- Moderado">
      <formula>NOT(ISERROR(SEARCH("4- Moderado",A7)))</formula>
    </cfRule>
    <cfRule type="containsText" dxfId="92" priority="30" operator="containsText" text="3- Bajo">
      <formula>NOT(ISERROR(SEARCH("3- Bajo",A7)))</formula>
    </cfRule>
    <cfRule type="containsText" dxfId="91" priority="31" operator="containsText" text="4- Bajo">
      <formula>NOT(ISERROR(SEARCH("4- Bajo",A7)))</formula>
    </cfRule>
    <cfRule type="containsText" dxfId="90" priority="32" operator="containsText" text="1- Bajo">
      <formula>NOT(ISERROR(SEARCH("1- Bajo",A7)))</formula>
    </cfRule>
  </conditionalFormatting>
  <conditionalFormatting sqref="A10:E10 A20:E20 A30:E30 A40:E40 A50:E50 A60:E60 A70:E70 A80:E80 A90:E90">
    <cfRule type="containsText" dxfId="88" priority="21" operator="containsText" text="3- Moderado">
      <formula>NOT(ISERROR(SEARCH("3- Moderado",A10)))</formula>
    </cfRule>
    <cfRule type="containsText" dxfId="89" priority="22" operator="containsText" text="6- Moderado">
      <formula>NOT(ISERROR(SEARCH("6- Moderado",A10)))</formula>
    </cfRule>
    <cfRule type="containsText" dxfId="87" priority="23" operator="containsText" text="4- Moderado">
      <formula>NOT(ISERROR(SEARCH("4- Moderado",A10)))</formula>
    </cfRule>
    <cfRule type="containsText" dxfId="86" priority="24" operator="containsText" text="3- Bajo">
      <formula>NOT(ISERROR(SEARCH("3- Bajo",A10)))</formula>
    </cfRule>
    <cfRule type="containsText" dxfId="85" priority="25" operator="containsText" text="4- Bajo">
      <formula>NOT(ISERROR(SEARCH("4- Bajo",A10)))</formula>
    </cfRule>
    <cfRule type="containsText" dxfId="84" priority="26" operator="containsText" text="1- Bajo">
      <formula>NOT(ISERROR(SEARCH("1- Bajo",A10)))</formula>
    </cfRule>
  </conditionalFormatting>
  <conditionalFormatting sqref="C8:F8">
    <cfRule type="containsText" dxfId="81" priority="15" operator="containsText" text="3- Moderado">
      <formula>NOT(ISERROR(SEARCH("3- Moderado",C8)))</formula>
    </cfRule>
    <cfRule type="containsText" dxfId="80" priority="16" operator="containsText" text="6- Moderado">
      <formula>NOT(ISERROR(SEARCH("6- Moderado",C8)))</formula>
    </cfRule>
    <cfRule type="containsText" dxfId="83" priority="17" operator="containsText" text="4- Moderado">
      <formula>NOT(ISERROR(SEARCH("4- Moderado",C8)))</formula>
    </cfRule>
    <cfRule type="containsText" dxfId="82" priority="18" operator="containsText" text="3- Bajo">
      <formula>NOT(ISERROR(SEARCH("3- Bajo",C8)))</formula>
    </cfRule>
    <cfRule type="containsText" dxfId="78" priority="19" operator="containsText" text="4- Bajo">
      <formula>NOT(ISERROR(SEARCH("4- Bajo",C8)))</formula>
    </cfRule>
    <cfRule type="containsText" dxfId="79" priority="20" operator="containsText" text="1- Bajo">
      <formula>NOT(ISERROR(SEARCH("1- Bajo",C8)))</formula>
    </cfRule>
  </conditionalFormatting>
  <conditionalFormatting sqref="D10:D99">
    <cfRule type="containsText" dxfId="77" priority="5" operator="containsText" text="Muy Alta">
      <formula>NOT(ISERROR(SEARCH("Muy Alta",D10)))</formula>
    </cfRule>
    <cfRule type="containsText" dxfId="76" priority="6" operator="containsText" text="Alta">
      <formula>NOT(ISERROR(SEARCH("Alta",D10)))</formula>
    </cfRule>
    <cfRule type="containsText" dxfId="75" priority="7" operator="containsText" text="Baja">
      <formula>NOT(ISERROR(SEARCH("Baja",D10)))</formula>
    </cfRule>
    <cfRule type="containsText" dxfId="74" priority="8" operator="containsText" text="Muy Baja">
      <formula>NOT(ISERROR(SEARCH("Muy Baja",D10)))</formula>
    </cfRule>
    <cfRule type="containsText" dxfId="73" priority="10" operator="containsText" text="Media">
      <formula>NOT(ISERROR(SEARCH("Media",D10)))</formula>
    </cfRule>
  </conditionalFormatting>
  <conditionalFormatting sqref="E10:E99">
    <cfRule type="containsText" dxfId="71" priority="1" operator="containsText" text="Catastrófico">
      <formula>NOT(ISERROR(SEARCH("Catastrófico",E10)))</formula>
    </cfRule>
    <cfRule type="containsText" dxfId="70" priority="2" operator="containsText" text="Mayor">
      <formula>NOT(ISERROR(SEARCH("Mayor",E10)))</formula>
    </cfRule>
    <cfRule type="containsText" dxfId="69" priority="3" operator="containsText" text="Menor">
      <formula>NOT(ISERROR(SEARCH("Menor",E10)))</formula>
    </cfRule>
    <cfRule type="containsText" dxfId="72" priority="4" operator="containsText" text="Leve">
      <formula>NOT(ISERROR(SEARCH("Leve",E10)))</formula>
    </cfRule>
  </conditionalFormatting>
  <conditionalFormatting sqref="E10:F99">
    <cfRule type="containsText" dxfId="68" priority="9" operator="containsText" text="Moderado">
      <formula>NOT(ISERROR(SEARCH("Moderado",E10)))</formula>
    </cfRule>
  </conditionalFormatting>
  <conditionalFormatting sqref="F10:F99">
    <cfRule type="containsText" dxfId="64" priority="11" operator="containsText" text="Bajo">
      <formula>NOT(ISERROR(SEARCH("Bajo",F10)))</formula>
    </cfRule>
    <cfRule type="containsText" dxfId="65" priority="12" operator="containsText" text="Moderado">
      <formula>NOT(ISERROR(SEARCH("Moderado",F10)))</formula>
    </cfRule>
    <cfRule type="containsText" dxfId="66" priority="13" operator="containsText" text="Alto">
      <formula>NOT(ISERROR(SEARCH("Alto",F10)))</formula>
    </cfRule>
    <cfRule type="containsText" dxfId="67" priority="14" operator="containsText" text="Extremo">
      <formula>NOT(ISERROR(SEARCH("Extremo",F10)))</formula>
    </cfRule>
    <cfRule type="colorScale" priority="3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EC75F280-64F7-4D69-91C6-8FA0ADF71494}"/>
    <dataValidation allowBlank="1" showInputMessage="1" showErrorMessage="1" prompt="Describir las actividades que se van a desarrollar para el proyecto" sqref="H7" xr:uid="{4652FEC6-96DF-42C3-ABAD-34522F9E8DC8}"/>
    <dataValidation allowBlank="1" showInputMessage="1" showErrorMessage="1" prompt="Seleccionar si el responsable es el responsable de las acciones es el nivel central" sqref="I7:I8" xr:uid="{CFC8EA99-5AB6-4443-80A0-A22377CCBCC9}"/>
    <dataValidation allowBlank="1" showInputMessage="1" showErrorMessage="1" prompt="seleccionar si el responsable de ejecutar las acciones es el nivel central" sqref="J8" xr:uid="{8FA640A7-8479-4BD0-925E-EB5CBC07621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4C78B-C68F-44F2-9495-9E201F0E70A3}">
  <sheetPr>
    <tabColor theme="5" tint="0.39997558519241921"/>
    <pageSetUpPr fitToPage="1"/>
  </sheetPr>
  <dimension ref="A1:JK99"/>
  <sheetViews>
    <sheetView showGridLines="0" zoomScale="90" zoomScaleNormal="90" workbookViewId="0">
      <selection activeCell="G10" sqref="G10:G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593"/>
      <c r="B1" s="594"/>
      <c r="C1" s="597"/>
      <c r="D1" s="597"/>
      <c r="E1" s="597"/>
      <c r="F1" s="597"/>
      <c r="G1" s="597"/>
      <c r="H1" s="597"/>
      <c r="I1" s="597"/>
      <c r="J1" s="598"/>
      <c r="K1" s="601"/>
      <c r="L1" s="601"/>
      <c r="M1" s="60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5"/>
      <c r="B2" s="596"/>
      <c r="C2" s="599"/>
      <c r="D2" s="599"/>
      <c r="E2" s="599"/>
      <c r="F2" s="599"/>
      <c r="G2" s="599"/>
      <c r="H2" s="599"/>
      <c r="I2" s="599"/>
      <c r="J2" s="600"/>
      <c r="K2" s="601"/>
      <c r="L2" s="601"/>
      <c r="M2" s="60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9"/>
      <c r="D3" s="599"/>
      <c r="E3" s="599"/>
      <c r="F3" s="599"/>
      <c r="G3" s="599"/>
      <c r="H3" s="599"/>
      <c r="I3" s="599"/>
      <c r="J3" s="600"/>
      <c r="K3" s="601"/>
      <c r="L3" s="601"/>
      <c r="M3" s="60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35" t="s">
        <v>268</v>
      </c>
      <c r="B4" s="535"/>
      <c r="C4" s="536" t="s">
        <v>269</v>
      </c>
      <c r="D4" s="536"/>
      <c r="E4" s="536"/>
      <c r="F4" s="536"/>
      <c r="G4" s="536"/>
      <c r="H4" s="536"/>
      <c r="I4" s="536"/>
      <c r="J4" s="536"/>
      <c r="K4" s="536"/>
      <c r="L4" s="536"/>
      <c r="M4" s="536"/>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35" t="s">
        <v>270</v>
      </c>
      <c r="B5" s="535"/>
      <c r="C5" s="537" t="s">
        <v>37</v>
      </c>
      <c r="D5" s="537"/>
      <c r="E5" s="537"/>
      <c r="F5" s="537"/>
      <c r="G5" s="537"/>
      <c r="H5" s="537"/>
      <c r="I5" s="537"/>
      <c r="J5" s="537"/>
      <c r="K5" s="537"/>
      <c r="L5" s="537"/>
      <c r="M5" s="53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35" t="s">
        <v>271</v>
      </c>
      <c r="B6" s="535"/>
      <c r="C6" s="602" t="s">
        <v>272</v>
      </c>
      <c r="D6" s="603"/>
      <c r="E6" s="603"/>
      <c r="F6" s="603"/>
      <c r="G6" s="603"/>
      <c r="H6" s="603"/>
      <c r="I6" s="603"/>
      <c r="J6" s="603"/>
      <c r="K6" s="603"/>
      <c r="L6" s="603"/>
      <c r="M6" s="60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05" t="s">
        <v>513</v>
      </c>
      <c r="B7" s="606"/>
      <c r="C7" s="607"/>
      <c r="D7" s="608" t="s">
        <v>514</v>
      </c>
      <c r="E7" s="608"/>
      <c r="F7" s="608"/>
      <c r="G7" s="609" t="s">
        <v>515</v>
      </c>
      <c r="H7" s="610" t="s">
        <v>516</v>
      </c>
      <c r="I7" s="612" t="s">
        <v>517</v>
      </c>
      <c r="J7" s="613"/>
      <c r="K7" s="612" t="s">
        <v>518</v>
      </c>
      <c r="L7" s="613"/>
      <c r="M7" s="614" t="s">
        <v>519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43</v>
      </c>
      <c r="B8" s="35" t="s">
        <v>210</v>
      </c>
      <c r="C8" s="35" t="s">
        <v>212</v>
      </c>
      <c r="D8" s="28" t="s">
        <v>222</v>
      </c>
      <c r="E8" s="28" t="s">
        <v>520</v>
      </c>
      <c r="F8" s="28" t="s">
        <v>521</v>
      </c>
      <c r="G8" s="609"/>
      <c r="H8" s="611"/>
      <c r="I8" s="29" t="s">
        <v>522</v>
      </c>
      <c r="J8" s="29" t="s">
        <v>523</v>
      </c>
      <c r="K8" s="29" t="s">
        <v>524</v>
      </c>
      <c r="L8" s="29" t="s">
        <v>525</v>
      </c>
      <c r="M8" s="61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24"/>
      <c r="B9" s="625"/>
      <c r="C9" s="625"/>
      <c r="D9" s="625"/>
      <c r="E9" s="625"/>
      <c r="F9" s="625"/>
      <c r="G9" s="625"/>
      <c r="H9" s="293"/>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26">
        <f>'[4]7- Mapa Final'!A10</f>
        <v>1</v>
      </c>
      <c r="B10" s="628" t="str">
        <f>'[4]7- Mapa Final'!B10</f>
        <v xml:space="preserve">Inadecuada planeación de la contratación  </v>
      </c>
      <c r="C10" s="628" t="str">
        <f>'[4]7- Mapa Final'!C10</f>
        <v xml:space="preserve">El Plan Anual de Contratación no atienda las  necesidades y la oportunidad requerida por los procesos de la Entidad  </v>
      </c>
      <c r="D10" s="630" t="str">
        <f>'[4]7- Mapa Final'!J10</f>
        <v>Baja - 2</v>
      </c>
      <c r="E10" s="632" t="str">
        <f>'[4]7- Mapa Final'!K10</f>
        <v>Moderado - 3</v>
      </c>
      <c r="F10" s="634" t="str">
        <f>'[4]7- Mapa Final'!M10</f>
        <v>Moderado - 6</v>
      </c>
      <c r="G10" s="485" t="s">
        <v>414</v>
      </c>
      <c r="H10" s="615" t="s">
        <v>526</v>
      </c>
      <c r="I10" s="618" t="s">
        <v>7</v>
      </c>
      <c r="J10" s="618"/>
      <c r="K10" s="621">
        <v>45383</v>
      </c>
      <c r="L10" s="621">
        <v>45473</v>
      </c>
      <c r="M10" s="622" t="s">
        <v>527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27"/>
      <c r="B11" s="629"/>
      <c r="C11" s="629"/>
      <c r="D11" s="631"/>
      <c r="E11" s="633"/>
      <c r="F11" s="635"/>
      <c r="G11" s="486"/>
      <c r="H11" s="616"/>
      <c r="I11" s="619"/>
      <c r="J11" s="619"/>
      <c r="K11" s="619"/>
      <c r="L11" s="619"/>
      <c r="M11" s="62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27"/>
      <c r="B12" s="629"/>
      <c r="C12" s="629"/>
      <c r="D12" s="631"/>
      <c r="E12" s="633"/>
      <c r="F12" s="635"/>
      <c r="G12" s="486"/>
      <c r="H12" s="616"/>
      <c r="I12" s="619"/>
      <c r="J12" s="619"/>
      <c r="K12" s="619"/>
      <c r="L12" s="619"/>
      <c r="M12" s="62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27"/>
      <c r="B13" s="629"/>
      <c r="C13" s="629"/>
      <c r="D13" s="631"/>
      <c r="E13" s="633"/>
      <c r="F13" s="635"/>
      <c r="G13" s="486"/>
      <c r="H13" s="616"/>
      <c r="I13" s="619"/>
      <c r="J13" s="619"/>
      <c r="K13" s="619"/>
      <c r="L13" s="619"/>
      <c r="M13" s="62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27"/>
      <c r="B14" s="629"/>
      <c r="C14" s="629"/>
      <c r="D14" s="631"/>
      <c r="E14" s="633"/>
      <c r="F14" s="635"/>
      <c r="G14" s="486"/>
      <c r="H14" s="616"/>
      <c r="I14" s="619"/>
      <c r="J14" s="619"/>
      <c r="K14" s="619"/>
      <c r="L14" s="619"/>
      <c r="M14" s="62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27"/>
      <c r="B15" s="629"/>
      <c r="C15" s="629"/>
      <c r="D15" s="631"/>
      <c r="E15" s="633"/>
      <c r="F15" s="635"/>
      <c r="G15" s="486"/>
      <c r="H15" s="616"/>
      <c r="I15" s="619"/>
      <c r="J15" s="619"/>
      <c r="K15" s="619"/>
      <c r="L15" s="619"/>
      <c r="M15" s="62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27"/>
      <c r="B16" s="629"/>
      <c r="C16" s="629"/>
      <c r="D16" s="631"/>
      <c r="E16" s="633"/>
      <c r="F16" s="635"/>
      <c r="G16" s="486"/>
      <c r="H16" s="616"/>
      <c r="I16" s="619"/>
      <c r="J16" s="619"/>
      <c r="K16" s="619"/>
      <c r="L16" s="619"/>
      <c r="M16" s="62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27"/>
      <c r="B17" s="629"/>
      <c r="C17" s="629"/>
      <c r="D17" s="631"/>
      <c r="E17" s="633"/>
      <c r="F17" s="635"/>
      <c r="G17" s="486"/>
      <c r="H17" s="616"/>
      <c r="I17" s="619"/>
      <c r="J17" s="619"/>
      <c r="K17" s="619"/>
      <c r="L17" s="619"/>
      <c r="M17" s="62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27"/>
      <c r="B18" s="629"/>
      <c r="C18" s="629"/>
      <c r="D18" s="631"/>
      <c r="E18" s="633"/>
      <c r="F18" s="635"/>
      <c r="G18" s="486"/>
      <c r="H18" s="616"/>
      <c r="I18" s="619"/>
      <c r="J18" s="619"/>
      <c r="K18" s="619"/>
      <c r="L18" s="619"/>
      <c r="M18" s="62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7"/>
      <c r="B19" s="629"/>
      <c r="C19" s="629"/>
      <c r="D19" s="631"/>
      <c r="E19" s="633"/>
      <c r="F19" s="635"/>
      <c r="G19" s="487"/>
      <c r="H19" s="617"/>
      <c r="I19" s="620"/>
      <c r="J19" s="619"/>
      <c r="K19" s="619"/>
      <c r="L19" s="619"/>
      <c r="M19" s="62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26">
        <f>'[4]7- Mapa Final'!A20</f>
        <v>2</v>
      </c>
      <c r="B20" s="628" t="str">
        <f>'[4]7- Mapa Final'!B20</f>
        <v>Contratar bienes o servicios que no cumplan con requisitos y  necesidades  de la Entidad</v>
      </c>
      <c r="C20" s="628" t="str">
        <f>'[4]7- Mapa Final'!C20</f>
        <v>Que  no se adquieran los bienes y servicios requeridos porque los procesos estructurados no se ciñen a las necesidades de la Entidad y/o los requisitos legales</v>
      </c>
      <c r="D20" s="630" t="str">
        <f>'[4]7- Mapa Final'!J20</f>
        <v>Muy Baja - 1</v>
      </c>
      <c r="E20" s="632" t="str">
        <f>'[4]7- Mapa Final'!K20</f>
        <v>Menor - 2</v>
      </c>
      <c r="F20" s="634" t="str">
        <f>'[4]7- Mapa Final'!M20</f>
        <v>Bajo - 2</v>
      </c>
      <c r="G20" s="485" t="s">
        <v>414</v>
      </c>
      <c r="H20" s="615" t="s">
        <v>528</v>
      </c>
      <c r="I20" s="618" t="s">
        <v>7</v>
      </c>
      <c r="J20" s="618"/>
      <c r="K20" s="621">
        <v>45383</v>
      </c>
      <c r="L20" s="621">
        <v>45473</v>
      </c>
      <c r="M20" s="622" t="s">
        <v>527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27"/>
      <c r="B21" s="629"/>
      <c r="C21" s="629"/>
      <c r="D21" s="631"/>
      <c r="E21" s="633"/>
      <c r="F21" s="635"/>
      <c r="G21" s="486"/>
      <c r="H21" s="616"/>
      <c r="I21" s="619"/>
      <c r="J21" s="619"/>
      <c r="K21" s="619"/>
      <c r="L21" s="619"/>
      <c r="M21" s="62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27"/>
      <c r="B22" s="629"/>
      <c r="C22" s="629"/>
      <c r="D22" s="631"/>
      <c r="E22" s="633"/>
      <c r="F22" s="635"/>
      <c r="G22" s="486"/>
      <c r="H22" s="616"/>
      <c r="I22" s="619"/>
      <c r="J22" s="619"/>
      <c r="K22" s="619"/>
      <c r="L22" s="619"/>
      <c r="M22" s="62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27"/>
      <c r="B23" s="629"/>
      <c r="C23" s="629"/>
      <c r="D23" s="631"/>
      <c r="E23" s="633"/>
      <c r="F23" s="635"/>
      <c r="G23" s="486"/>
      <c r="H23" s="616"/>
      <c r="I23" s="619"/>
      <c r="J23" s="619"/>
      <c r="K23" s="619"/>
      <c r="L23" s="619"/>
      <c r="M23" s="62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27"/>
      <c r="B24" s="629"/>
      <c r="C24" s="629"/>
      <c r="D24" s="631"/>
      <c r="E24" s="633"/>
      <c r="F24" s="635"/>
      <c r="G24" s="486"/>
      <c r="H24" s="616"/>
      <c r="I24" s="619"/>
      <c r="J24" s="619"/>
      <c r="K24" s="619"/>
      <c r="L24" s="619"/>
      <c r="M24" s="62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27"/>
      <c r="B25" s="629"/>
      <c r="C25" s="629"/>
      <c r="D25" s="631"/>
      <c r="E25" s="633"/>
      <c r="F25" s="635"/>
      <c r="G25" s="486"/>
      <c r="H25" s="616"/>
      <c r="I25" s="619"/>
      <c r="J25" s="619"/>
      <c r="K25" s="619"/>
      <c r="L25" s="619"/>
      <c r="M25" s="623"/>
      <c r="N25" s="34"/>
      <c r="O25" s="34"/>
    </row>
    <row r="26" spans="1:169">
      <c r="A26" s="627"/>
      <c r="B26" s="629"/>
      <c r="C26" s="629"/>
      <c r="D26" s="631"/>
      <c r="E26" s="633"/>
      <c r="F26" s="635"/>
      <c r="G26" s="486"/>
      <c r="H26" s="616"/>
      <c r="I26" s="619"/>
      <c r="J26" s="619"/>
      <c r="K26" s="619"/>
      <c r="L26" s="619"/>
      <c r="M26" s="623"/>
      <c r="N26" s="34"/>
      <c r="O26" s="34"/>
    </row>
    <row r="27" spans="1:169">
      <c r="A27" s="627"/>
      <c r="B27" s="629"/>
      <c r="C27" s="629"/>
      <c r="D27" s="631"/>
      <c r="E27" s="633"/>
      <c r="F27" s="635"/>
      <c r="G27" s="486"/>
      <c r="H27" s="616"/>
      <c r="I27" s="619"/>
      <c r="J27" s="619"/>
      <c r="K27" s="619"/>
      <c r="L27" s="619"/>
      <c r="M27" s="623"/>
      <c r="N27" s="34"/>
      <c r="O27" s="34"/>
    </row>
    <row r="28" spans="1:169">
      <c r="A28" s="627"/>
      <c r="B28" s="629"/>
      <c r="C28" s="629"/>
      <c r="D28" s="631"/>
      <c r="E28" s="633"/>
      <c r="F28" s="635"/>
      <c r="G28" s="486"/>
      <c r="H28" s="616"/>
      <c r="I28" s="619"/>
      <c r="J28" s="619"/>
      <c r="K28" s="619"/>
      <c r="L28" s="619"/>
      <c r="M28" s="623"/>
      <c r="N28" s="34"/>
      <c r="O28" s="34"/>
    </row>
    <row r="29" spans="1:169" ht="15.75" thickBot="1">
      <c r="A29" s="627"/>
      <c r="B29" s="629"/>
      <c r="C29" s="629"/>
      <c r="D29" s="631"/>
      <c r="E29" s="633"/>
      <c r="F29" s="635"/>
      <c r="G29" s="487"/>
      <c r="H29" s="617"/>
      <c r="I29" s="620"/>
      <c r="J29" s="619"/>
      <c r="K29" s="619"/>
      <c r="L29" s="619"/>
      <c r="M29" s="623"/>
      <c r="N29" s="34"/>
      <c r="O29" s="34"/>
    </row>
    <row r="30" spans="1:169" s="26" customFormat="1" ht="12.75" hidden="1" customHeight="1">
      <c r="A30" s="626">
        <f>'[4]7- Mapa Final'!A30</f>
        <v>3</v>
      </c>
      <c r="B30" s="628" t="str">
        <f>'[4]7- Mapa Final'!B30</f>
        <v>Recibir bienes o servicios que  no cumplen requisitos y/o condiciones pactadas</v>
      </c>
      <c r="C30" s="628" t="str">
        <f>'[4]7- Mapa Final'!C30</f>
        <v>Los bienes y servicios recibidos no tenga la calidad  estipulada y no  permitan satisfacer las necesidades  identificados por los  procesos</v>
      </c>
      <c r="D30" s="630" t="str">
        <f>'[4]7- Mapa Final'!J30</f>
        <v>Muy Baja - 1</v>
      </c>
      <c r="E30" s="632" t="str">
        <f>'[4]7- Mapa Final'!K30</f>
        <v>Menor - 2</v>
      </c>
      <c r="F30" s="634" t="str">
        <f>'[4]7- Mapa Final'!M30</f>
        <v>Bajo - 2</v>
      </c>
      <c r="G30" s="485" t="s">
        <v>471</v>
      </c>
      <c r="H30" s="615" t="s">
        <v>529</v>
      </c>
      <c r="I30" s="618" t="s">
        <v>7</v>
      </c>
      <c r="J30" s="618"/>
      <c r="K30" s="621">
        <v>45383</v>
      </c>
      <c r="L30" s="621">
        <v>45473</v>
      </c>
      <c r="M30" s="622" t="s">
        <v>527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27"/>
      <c r="B31" s="629"/>
      <c r="C31" s="629"/>
      <c r="D31" s="631"/>
      <c r="E31" s="633"/>
      <c r="F31" s="635"/>
      <c r="G31" s="486"/>
      <c r="H31" s="616"/>
      <c r="I31" s="619"/>
      <c r="J31" s="619"/>
      <c r="K31" s="619"/>
      <c r="L31" s="619"/>
      <c r="M31" s="623"/>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27"/>
      <c r="B32" s="629"/>
      <c r="C32" s="629"/>
      <c r="D32" s="631"/>
      <c r="E32" s="633"/>
      <c r="F32" s="635"/>
      <c r="G32" s="486"/>
      <c r="H32" s="616"/>
      <c r="I32" s="619"/>
      <c r="J32" s="619"/>
      <c r="K32" s="619"/>
      <c r="L32" s="619"/>
      <c r="M32" s="623"/>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27"/>
      <c r="B33" s="629"/>
      <c r="C33" s="629"/>
      <c r="D33" s="631"/>
      <c r="E33" s="633"/>
      <c r="F33" s="635"/>
      <c r="G33" s="486"/>
      <c r="H33" s="616"/>
      <c r="I33" s="619"/>
      <c r="J33" s="619"/>
      <c r="K33" s="619"/>
      <c r="L33" s="619"/>
      <c r="M33" s="623"/>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27"/>
      <c r="B34" s="629"/>
      <c r="C34" s="629"/>
      <c r="D34" s="631"/>
      <c r="E34" s="633"/>
      <c r="F34" s="635"/>
      <c r="G34" s="486"/>
      <c r="H34" s="616"/>
      <c r="I34" s="619"/>
      <c r="J34" s="619"/>
      <c r="K34" s="619"/>
      <c r="L34" s="619"/>
      <c r="M34" s="62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75" hidden="1" customHeight="1" thickBot="1">
      <c r="A35" s="627"/>
      <c r="B35" s="629"/>
      <c r="C35" s="629"/>
      <c r="D35" s="631"/>
      <c r="E35" s="633"/>
      <c r="F35" s="635"/>
      <c r="G35" s="486"/>
      <c r="H35" s="616"/>
      <c r="I35" s="619"/>
      <c r="J35" s="619"/>
      <c r="K35" s="619"/>
      <c r="L35" s="619"/>
      <c r="M35" s="623"/>
      <c r="N35" s="34"/>
      <c r="O35" s="34"/>
    </row>
    <row r="36" spans="1:169" ht="15.75" hidden="1" customHeight="1" thickBot="1">
      <c r="A36" s="627"/>
      <c r="B36" s="629"/>
      <c r="C36" s="629"/>
      <c r="D36" s="631"/>
      <c r="E36" s="633"/>
      <c r="F36" s="635"/>
      <c r="G36" s="486"/>
      <c r="H36" s="616"/>
      <c r="I36" s="619"/>
      <c r="J36" s="619"/>
      <c r="K36" s="619"/>
      <c r="L36" s="619"/>
      <c r="M36" s="623"/>
      <c r="N36" s="34"/>
      <c r="O36" s="34"/>
    </row>
    <row r="37" spans="1:169" ht="15.75" hidden="1" customHeight="1" thickBot="1">
      <c r="A37" s="627"/>
      <c r="B37" s="629"/>
      <c r="C37" s="629"/>
      <c r="D37" s="631"/>
      <c r="E37" s="633"/>
      <c r="F37" s="635"/>
      <c r="G37" s="486"/>
      <c r="H37" s="616"/>
      <c r="I37" s="619"/>
      <c r="J37" s="619"/>
      <c r="K37" s="619"/>
      <c r="L37" s="619"/>
      <c r="M37" s="623"/>
      <c r="N37" s="34"/>
      <c r="O37" s="34"/>
    </row>
    <row r="38" spans="1:169" ht="15.75" hidden="1" customHeight="1" thickBot="1">
      <c r="A38" s="627"/>
      <c r="B38" s="629"/>
      <c r="C38" s="629"/>
      <c r="D38" s="631"/>
      <c r="E38" s="633"/>
      <c r="F38" s="635"/>
      <c r="G38" s="486"/>
      <c r="H38" s="616"/>
      <c r="I38" s="619"/>
      <c r="J38" s="619"/>
      <c r="K38" s="619"/>
      <c r="L38" s="619"/>
      <c r="M38" s="623"/>
      <c r="N38" s="34"/>
      <c r="O38" s="34"/>
    </row>
    <row r="39" spans="1:169" ht="15.75" hidden="1" customHeight="1" thickBot="1">
      <c r="A39" s="627"/>
      <c r="B39" s="629"/>
      <c r="C39" s="629"/>
      <c r="D39" s="631"/>
      <c r="E39" s="633"/>
      <c r="F39" s="635"/>
      <c r="G39" s="487"/>
      <c r="H39" s="617"/>
      <c r="I39" s="620"/>
      <c r="J39" s="619"/>
      <c r="K39" s="619"/>
      <c r="L39" s="619"/>
      <c r="M39" s="623"/>
      <c r="N39" s="34"/>
      <c r="O39" s="34"/>
    </row>
    <row r="40" spans="1:169" s="26" customFormat="1" ht="12.75" customHeight="1">
      <c r="A40" s="626">
        <f>'[4]7- Mapa Final'!A40</f>
        <v>3</v>
      </c>
      <c r="B40" s="628" t="str">
        <f>'[4]7- Mapa Final'!B40</f>
        <v>Pérdida de competencia para liquidar los contratos en términos  legales o contractuales</v>
      </c>
      <c r="C40" s="628" t="str">
        <f>'[4]7- Mapa Final'!C40</f>
        <v>Se generen Pérdidas de competencia para liquidar los contratos en términos  legales o contractuales</v>
      </c>
      <c r="D40" s="630" t="str">
        <f>'[4]7- Mapa Final'!J40</f>
        <v>Media - 3</v>
      </c>
      <c r="E40" s="632" t="str">
        <f>'[4]7- Mapa Final'!K40</f>
        <v>Moderado - 3</v>
      </c>
      <c r="F40" s="634" t="str">
        <f>'[4]7- Mapa Final'!M40</f>
        <v>Moderado - 9</v>
      </c>
      <c r="G40" s="485" t="s">
        <v>414</v>
      </c>
      <c r="H40" s="615" t="s">
        <v>530</v>
      </c>
      <c r="I40" s="618" t="s">
        <v>7</v>
      </c>
      <c r="J40" s="618"/>
      <c r="K40" s="621">
        <v>45383</v>
      </c>
      <c r="L40" s="621">
        <v>45473</v>
      </c>
      <c r="M40" s="622" t="s">
        <v>531</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27"/>
      <c r="B41" s="629"/>
      <c r="C41" s="629"/>
      <c r="D41" s="631"/>
      <c r="E41" s="633"/>
      <c r="F41" s="635"/>
      <c r="G41" s="486"/>
      <c r="H41" s="616"/>
      <c r="I41" s="619"/>
      <c r="J41" s="619"/>
      <c r="K41" s="619"/>
      <c r="L41" s="619"/>
      <c r="M41" s="623"/>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27"/>
      <c r="B42" s="629"/>
      <c r="C42" s="629"/>
      <c r="D42" s="631"/>
      <c r="E42" s="633"/>
      <c r="F42" s="635"/>
      <c r="G42" s="486"/>
      <c r="H42" s="616"/>
      <c r="I42" s="619"/>
      <c r="J42" s="619"/>
      <c r="K42" s="619"/>
      <c r="L42" s="619"/>
      <c r="M42" s="623"/>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27"/>
      <c r="B43" s="629"/>
      <c r="C43" s="629"/>
      <c r="D43" s="631"/>
      <c r="E43" s="633"/>
      <c r="F43" s="635"/>
      <c r="G43" s="486"/>
      <c r="H43" s="616"/>
      <c r="I43" s="619"/>
      <c r="J43" s="619"/>
      <c r="K43" s="619"/>
      <c r="L43" s="619"/>
      <c r="M43" s="62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27"/>
      <c r="B44" s="629"/>
      <c r="C44" s="629"/>
      <c r="D44" s="631"/>
      <c r="E44" s="633"/>
      <c r="F44" s="635"/>
      <c r="G44" s="486"/>
      <c r="H44" s="616"/>
      <c r="I44" s="619"/>
      <c r="J44" s="619"/>
      <c r="K44" s="619"/>
      <c r="L44" s="619"/>
      <c r="M44" s="623"/>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27"/>
      <c r="B45" s="629"/>
      <c r="C45" s="629"/>
      <c r="D45" s="631"/>
      <c r="E45" s="633"/>
      <c r="F45" s="635"/>
      <c r="G45" s="486"/>
      <c r="H45" s="616"/>
      <c r="I45" s="619"/>
      <c r="J45" s="619"/>
      <c r="K45" s="619"/>
      <c r="L45" s="619"/>
      <c r="M45" s="623"/>
      <c r="N45" s="34"/>
      <c r="O45" s="34"/>
    </row>
    <row r="46" spans="1:169">
      <c r="A46" s="627"/>
      <c r="B46" s="629"/>
      <c r="C46" s="629"/>
      <c r="D46" s="631"/>
      <c r="E46" s="633"/>
      <c r="F46" s="635"/>
      <c r="G46" s="486"/>
      <c r="H46" s="616"/>
      <c r="I46" s="619"/>
      <c r="J46" s="619"/>
      <c r="K46" s="619"/>
      <c r="L46" s="619"/>
      <c r="M46" s="623"/>
      <c r="N46" s="34"/>
      <c r="O46" s="34"/>
    </row>
    <row r="47" spans="1:169">
      <c r="A47" s="627"/>
      <c r="B47" s="629"/>
      <c r="C47" s="629"/>
      <c r="D47" s="631"/>
      <c r="E47" s="633"/>
      <c r="F47" s="635"/>
      <c r="G47" s="486"/>
      <c r="H47" s="616"/>
      <c r="I47" s="619"/>
      <c r="J47" s="619"/>
      <c r="K47" s="619"/>
      <c r="L47" s="619"/>
      <c r="M47" s="623"/>
      <c r="N47" s="34"/>
      <c r="O47" s="34"/>
    </row>
    <row r="48" spans="1:169">
      <c r="A48" s="627"/>
      <c r="B48" s="629"/>
      <c r="C48" s="629"/>
      <c r="D48" s="631"/>
      <c r="E48" s="633"/>
      <c r="F48" s="635"/>
      <c r="G48" s="486"/>
      <c r="H48" s="616"/>
      <c r="I48" s="619"/>
      <c r="J48" s="619"/>
      <c r="K48" s="619"/>
      <c r="L48" s="619"/>
      <c r="M48" s="623"/>
      <c r="N48" s="34"/>
      <c r="O48" s="34"/>
    </row>
    <row r="49" spans="1:169" ht="15.75" thickBot="1">
      <c r="A49" s="627"/>
      <c r="B49" s="629"/>
      <c r="C49" s="629"/>
      <c r="D49" s="631"/>
      <c r="E49" s="633"/>
      <c r="F49" s="635"/>
      <c r="G49" s="487"/>
      <c r="H49" s="617"/>
      <c r="I49" s="620"/>
      <c r="J49" s="619"/>
      <c r="K49" s="619"/>
      <c r="L49" s="619"/>
      <c r="M49" s="623"/>
      <c r="N49" s="34"/>
      <c r="O49" s="34"/>
    </row>
    <row r="50" spans="1:169" s="26" customFormat="1" ht="12.75">
      <c r="A50" s="639">
        <f>'[4]7- Mapa Final'!A50</f>
        <v>4</v>
      </c>
      <c r="B50" s="642" t="str">
        <f>'[4]7- Mapa Final'!B50</f>
        <v>Ofrecer, prometer y entregar, aceptar o solicitar dádivas o beneficios a nombre propio o de terceros para direccionar   la contratación a un  proveedor o a   bienes o servicios específicos</v>
      </c>
      <c r="C50" s="642" t="str">
        <f>'[4]7- Mapa Final'!C50</f>
        <v>Se puede presentar filtración de datos sensibles sobre  estudios y documentos contractuales o interposicion de influencias</v>
      </c>
      <c r="D50" s="647" t="str">
        <f>'[4]7- Mapa Final'!J50</f>
        <v>Muy Baja - 1</v>
      </c>
      <c r="E50" s="650" t="str">
        <f>'[4]7- Mapa Final'!K50</f>
        <v>Mayor - 4</v>
      </c>
      <c r="F50" s="653" t="str">
        <f>'[4]7- Mapa Final'!M50</f>
        <v>Alto  - 4</v>
      </c>
      <c r="G50" s="538" t="s">
        <v>415</v>
      </c>
      <c r="H50" s="636" t="s">
        <v>532</v>
      </c>
      <c r="I50" s="618" t="s">
        <v>7</v>
      </c>
      <c r="J50" s="618"/>
      <c r="K50" s="621">
        <v>45383</v>
      </c>
      <c r="L50" s="621">
        <v>45473</v>
      </c>
      <c r="M50" s="622" t="s">
        <v>527</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640"/>
      <c r="B51" s="643"/>
      <c r="C51" s="643"/>
      <c r="D51" s="648"/>
      <c r="E51" s="651"/>
      <c r="F51" s="654"/>
      <c r="G51" s="539"/>
      <c r="H51" s="637"/>
      <c r="I51" s="619"/>
      <c r="J51" s="619"/>
      <c r="K51" s="619"/>
      <c r="L51" s="619"/>
      <c r="M51" s="623"/>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640"/>
      <c r="B52" s="643"/>
      <c r="C52" s="643"/>
      <c r="D52" s="648"/>
      <c r="E52" s="651"/>
      <c r="F52" s="654"/>
      <c r="G52" s="539"/>
      <c r="H52" s="637"/>
      <c r="I52" s="619"/>
      <c r="J52" s="619"/>
      <c r="K52" s="619"/>
      <c r="L52" s="619"/>
      <c r="M52" s="623"/>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640"/>
      <c r="B53" s="643"/>
      <c r="C53" s="643"/>
      <c r="D53" s="648"/>
      <c r="E53" s="651"/>
      <c r="F53" s="654"/>
      <c r="G53" s="539"/>
      <c r="H53" s="637"/>
      <c r="I53" s="619"/>
      <c r="J53" s="619"/>
      <c r="K53" s="619"/>
      <c r="L53" s="619"/>
      <c r="M53" s="623"/>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640"/>
      <c r="B54" s="643"/>
      <c r="C54" s="643"/>
      <c r="D54" s="648"/>
      <c r="E54" s="651"/>
      <c r="F54" s="654"/>
      <c r="G54" s="539"/>
      <c r="H54" s="637"/>
      <c r="I54" s="619"/>
      <c r="J54" s="619"/>
      <c r="K54" s="619"/>
      <c r="L54" s="619"/>
      <c r="M54" s="623"/>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40"/>
      <c r="B55" s="643"/>
      <c r="C55" s="643"/>
      <c r="D55" s="648"/>
      <c r="E55" s="651"/>
      <c r="F55" s="654"/>
      <c r="G55" s="539"/>
      <c r="H55" s="637"/>
      <c r="I55" s="619"/>
      <c r="J55" s="619"/>
      <c r="K55" s="619"/>
      <c r="L55" s="619"/>
      <c r="M55" s="623"/>
      <c r="N55" s="34"/>
      <c r="O55" s="34"/>
    </row>
    <row r="56" spans="1:169">
      <c r="A56" s="640"/>
      <c r="B56" s="643"/>
      <c r="C56" s="643"/>
      <c r="D56" s="648"/>
      <c r="E56" s="651"/>
      <c r="F56" s="654"/>
      <c r="G56" s="539"/>
      <c r="H56" s="637"/>
      <c r="I56" s="619"/>
      <c r="J56" s="619"/>
      <c r="K56" s="619"/>
      <c r="L56" s="619"/>
      <c r="M56" s="623"/>
      <c r="N56" s="34"/>
      <c r="O56" s="34"/>
    </row>
    <row r="57" spans="1:169">
      <c r="A57" s="640"/>
      <c r="B57" s="643"/>
      <c r="C57" s="643"/>
      <c r="D57" s="648"/>
      <c r="E57" s="651"/>
      <c r="F57" s="654"/>
      <c r="G57" s="539"/>
      <c r="H57" s="637"/>
      <c r="I57" s="619"/>
      <c r="J57" s="619"/>
      <c r="K57" s="619"/>
      <c r="L57" s="619"/>
      <c r="M57" s="623"/>
      <c r="N57" s="34"/>
      <c r="O57" s="34"/>
    </row>
    <row r="58" spans="1:169">
      <c r="A58" s="640"/>
      <c r="B58" s="643"/>
      <c r="C58" s="643"/>
      <c r="D58" s="648"/>
      <c r="E58" s="651"/>
      <c r="F58" s="654"/>
      <c r="G58" s="539"/>
      <c r="H58" s="637"/>
      <c r="I58" s="619"/>
      <c r="J58" s="619"/>
      <c r="K58" s="619"/>
      <c r="L58" s="619"/>
      <c r="M58" s="623"/>
      <c r="N58" s="34"/>
      <c r="O58" s="34"/>
    </row>
    <row r="59" spans="1:169" ht="15.75" thickBot="1">
      <c r="A59" s="641"/>
      <c r="B59" s="644"/>
      <c r="C59" s="644"/>
      <c r="D59" s="649"/>
      <c r="E59" s="652"/>
      <c r="F59" s="655"/>
      <c r="G59" s="542"/>
      <c r="H59" s="638"/>
      <c r="I59" s="620"/>
      <c r="J59" s="619"/>
      <c r="K59" s="619"/>
      <c r="L59" s="619"/>
      <c r="M59" s="623"/>
      <c r="N59" s="34"/>
      <c r="O59" s="34"/>
    </row>
    <row r="60" spans="1:169" s="26" customFormat="1" ht="12.75" customHeight="1">
      <c r="A60" s="656">
        <f>'[4]7- Mapa Final'!A60</f>
        <v>5</v>
      </c>
      <c r="B60" s="628" t="str">
        <f>'[4]7- Mapa Final'!B60</f>
        <v>Ofrecer, prometer y entregar, aceptar o solicitar adiciones de contratos incurriendo en sobrecostos, durante la ejecución contractual, de forma indebida para obtener beneficio propio y/o de terceros</v>
      </c>
      <c r="C60" s="628" t="str">
        <f>'[4]7- Mapa Final'!C60</f>
        <v xml:space="preserve">Cuando se solicita y/o se otorga el visto bueno jurídico para la adición de un contrato de forma indebida en beneficio  propio y/o de terceros </v>
      </c>
      <c r="D60" s="630" t="str">
        <f>'[4]7- Mapa Final'!J60</f>
        <v>Muy Baja - 1</v>
      </c>
      <c r="E60" s="632" t="str">
        <f>'[4]7- Mapa Final'!K60</f>
        <v>Menor - 2</v>
      </c>
      <c r="F60" s="634" t="str">
        <f>'[4]7- Mapa Final'!M60</f>
        <v>Bajo - 2</v>
      </c>
      <c r="G60" s="540" t="s">
        <v>414</v>
      </c>
      <c r="H60" s="645" t="s">
        <v>533</v>
      </c>
      <c r="I60" s="646" t="s">
        <v>7</v>
      </c>
      <c r="J60" s="618"/>
      <c r="K60" s="621">
        <v>45383</v>
      </c>
      <c r="L60" s="621">
        <v>45473</v>
      </c>
      <c r="M60" s="622" t="s">
        <v>527</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57"/>
      <c r="B61" s="629"/>
      <c r="C61" s="629"/>
      <c r="D61" s="631"/>
      <c r="E61" s="633"/>
      <c r="F61" s="635"/>
      <c r="G61" s="486"/>
      <c r="H61" s="616"/>
      <c r="I61" s="619"/>
      <c r="J61" s="619"/>
      <c r="K61" s="619"/>
      <c r="L61" s="619"/>
      <c r="M61" s="623"/>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57"/>
      <c r="B62" s="629"/>
      <c r="C62" s="629"/>
      <c r="D62" s="631"/>
      <c r="E62" s="633"/>
      <c r="F62" s="635"/>
      <c r="G62" s="486"/>
      <c r="H62" s="616"/>
      <c r="I62" s="619"/>
      <c r="J62" s="619"/>
      <c r="K62" s="619"/>
      <c r="L62" s="619"/>
      <c r="M62" s="62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57"/>
      <c r="B63" s="629"/>
      <c r="C63" s="629"/>
      <c r="D63" s="631"/>
      <c r="E63" s="633"/>
      <c r="F63" s="635"/>
      <c r="G63" s="486"/>
      <c r="H63" s="616"/>
      <c r="I63" s="619"/>
      <c r="J63" s="619"/>
      <c r="K63" s="619"/>
      <c r="L63" s="619"/>
      <c r="M63" s="623"/>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57"/>
      <c r="B64" s="629"/>
      <c r="C64" s="629"/>
      <c r="D64" s="631"/>
      <c r="E64" s="633"/>
      <c r="F64" s="635"/>
      <c r="G64" s="486"/>
      <c r="H64" s="616"/>
      <c r="I64" s="619"/>
      <c r="J64" s="619"/>
      <c r="K64" s="619"/>
      <c r="L64" s="619"/>
      <c r="M64" s="623"/>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57"/>
      <c r="B65" s="629"/>
      <c r="C65" s="629"/>
      <c r="D65" s="631"/>
      <c r="E65" s="633"/>
      <c r="F65" s="635"/>
      <c r="G65" s="486"/>
      <c r="H65" s="616"/>
      <c r="I65" s="619"/>
      <c r="J65" s="619"/>
      <c r="K65" s="619"/>
      <c r="L65" s="619"/>
      <c r="M65" s="623"/>
      <c r="N65" s="34"/>
      <c r="O65" s="34"/>
    </row>
    <row r="66" spans="1:15">
      <c r="A66" s="657"/>
      <c r="B66" s="629"/>
      <c r="C66" s="629"/>
      <c r="D66" s="631"/>
      <c r="E66" s="633"/>
      <c r="F66" s="635"/>
      <c r="G66" s="486"/>
      <c r="H66" s="616"/>
      <c r="I66" s="619"/>
      <c r="J66" s="619"/>
      <c r="K66" s="619"/>
      <c r="L66" s="619"/>
      <c r="M66" s="623"/>
      <c r="N66" s="34"/>
      <c r="O66" s="34"/>
    </row>
    <row r="67" spans="1:15">
      <c r="A67" s="657"/>
      <c r="B67" s="629"/>
      <c r="C67" s="629"/>
      <c r="D67" s="631"/>
      <c r="E67" s="633"/>
      <c r="F67" s="635"/>
      <c r="G67" s="486"/>
      <c r="H67" s="616"/>
      <c r="I67" s="619"/>
      <c r="J67" s="619"/>
      <c r="K67" s="619"/>
      <c r="L67" s="619"/>
      <c r="M67" s="623"/>
      <c r="N67" s="34"/>
      <c r="O67" s="34"/>
    </row>
    <row r="68" spans="1:15">
      <c r="A68" s="657"/>
      <c r="B68" s="629"/>
      <c r="C68" s="629"/>
      <c r="D68" s="631"/>
      <c r="E68" s="633"/>
      <c r="F68" s="635"/>
      <c r="G68" s="486"/>
      <c r="H68" s="616"/>
      <c r="I68" s="619"/>
      <c r="J68" s="619"/>
      <c r="K68" s="619"/>
      <c r="L68" s="619"/>
      <c r="M68" s="623"/>
      <c r="N68" s="34"/>
      <c r="O68" s="34"/>
    </row>
    <row r="69" spans="1:15" ht="15.75" thickBot="1">
      <c r="A69" s="657"/>
      <c r="B69" s="629"/>
      <c r="C69" s="629"/>
      <c r="D69" s="631"/>
      <c r="E69" s="633"/>
      <c r="F69" s="635"/>
      <c r="G69" s="487"/>
      <c r="H69" s="617"/>
      <c r="I69" s="619"/>
      <c r="J69" s="619"/>
      <c r="K69" s="619"/>
      <c r="L69" s="619"/>
      <c r="M69" s="623"/>
      <c r="N69" s="34"/>
      <c r="O69" s="34"/>
    </row>
    <row r="70" spans="1:15" ht="15" customHeight="1">
      <c r="A70" s="656">
        <f>'[4]7- Mapa Final'!A70</f>
        <v>6</v>
      </c>
      <c r="B70" s="628" t="str">
        <f>'[4]7- Mapa Final'!B70</f>
        <v>Ofrecer, prometer y entregar, aceptar o solicitar una ventaja indebida  para influir o direccionar  la formulación de   requisitos habiliantes o técnicos  para satisfacer un interés personal, de manera directa o indirecta o por interpuesta persona.</v>
      </c>
      <c r="C70" s="628" t="str">
        <f>'[4]7- Mapa Final'!C70</f>
        <v>Cuando  se direccionan los requisitos habilitanes y técnicos para favorecer  indebidamente ciertos proponentes (pliegos sastre).</v>
      </c>
      <c r="D70" s="630" t="str">
        <f>'[4]7- Mapa Final'!J70</f>
        <v>Muy Baja - 1</v>
      </c>
      <c r="E70" s="632" t="str">
        <f>'[4]7- Mapa Final'!K70</f>
        <v>Menor - 2</v>
      </c>
      <c r="F70" s="634" t="str">
        <f>'[4]7- Mapa Final'!M70</f>
        <v>Bajo - 2</v>
      </c>
      <c r="G70" s="486" t="s">
        <v>414</v>
      </c>
      <c r="H70" s="636" t="s">
        <v>534</v>
      </c>
      <c r="I70" s="618" t="s">
        <v>7</v>
      </c>
      <c r="J70" s="618"/>
      <c r="K70" s="621">
        <v>45383</v>
      </c>
      <c r="L70" s="621">
        <v>45473</v>
      </c>
      <c r="M70" s="622" t="s">
        <v>527</v>
      </c>
    </row>
    <row r="71" spans="1:15">
      <c r="A71" s="657"/>
      <c r="B71" s="629"/>
      <c r="C71" s="629"/>
      <c r="D71" s="631"/>
      <c r="E71" s="633"/>
      <c r="F71" s="635"/>
      <c r="G71" s="486"/>
      <c r="H71" s="637"/>
      <c r="I71" s="619"/>
      <c r="J71" s="619"/>
      <c r="K71" s="619"/>
      <c r="L71" s="619"/>
      <c r="M71" s="623"/>
    </row>
    <row r="72" spans="1:15">
      <c r="A72" s="657"/>
      <c r="B72" s="629"/>
      <c r="C72" s="629"/>
      <c r="D72" s="631"/>
      <c r="E72" s="633"/>
      <c r="F72" s="635"/>
      <c r="G72" s="486"/>
      <c r="H72" s="637"/>
      <c r="I72" s="619"/>
      <c r="J72" s="619"/>
      <c r="K72" s="619"/>
      <c r="L72" s="619"/>
      <c r="M72" s="623"/>
    </row>
    <row r="73" spans="1:15">
      <c r="A73" s="657"/>
      <c r="B73" s="629"/>
      <c r="C73" s="629"/>
      <c r="D73" s="631"/>
      <c r="E73" s="633"/>
      <c r="F73" s="635"/>
      <c r="G73" s="486"/>
      <c r="H73" s="637"/>
      <c r="I73" s="619"/>
      <c r="J73" s="619"/>
      <c r="K73" s="619"/>
      <c r="L73" s="619"/>
      <c r="M73" s="623"/>
    </row>
    <row r="74" spans="1:15">
      <c r="A74" s="657"/>
      <c r="B74" s="629"/>
      <c r="C74" s="629"/>
      <c r="D74" s="631"/>
      <c r="E74" s="633"/>
      <c r="F74" s="635"/>
      <c r="G74" s="486"/>
      <c r="H74" s="637"/>
      <c r="I74" s="619"/>
      <c r="J74" s="619"/>
      <c r="K74" s="619"/>
      <c r="L74" s="619"/>
      <c r="M74" s="623"/>
    </row>
    <row r="75" spans="1:15">
      <c r="A75" s="657"/>
      <c r="B75" s="629"/>
      <c r="C75" s="629"/>
      <c r="D75" s="631"/>
      <c r="E75" s="633"/>
      <c r="F75" s="635"/>
      <c r="G75" s="486"/>
      <c r="H75" s="637"/>
      <c r="I75" s="619"/>
      <c r="J75" s="619"/>
      <c r="K75" s="619"/>
      <c r="L75" s="619"/>
      <c r="M75" s="623"/>
    </row>
    <row r="76" spans="1:15">
      <c r="A76" s="657"/>
      <c r="B76" s="629"/>
      <c r="C76" s="629"/>
      <c r="D76" s="631"/>
      <c r="E76" s="633"/>
      <c r="F76" s="635"/>
      <c r="G76" s="486"/>
      <c r="H76" s="637"/>
      <c r="I76" s="619"/>
      <c r="J76" s="619"/>
      <c r="K76" s="619"/>
      <c r="L76" s="619"/>
      <c r="M76" s="623"/>
    </row>
    <row r="77" spans="1:15">
      <c r="A77" s="657"/>
      <c r="B77" s="629"/>
      <c r="C77" s="629"/>
      <c r="D77" s="631"/>
      <c r="E77" s="633"/>
      <c r="F77" s="635"/>
      <c r="G77" s="486"/>
      <c r="H77" s="637"/>
      <c r="I77" s="619"/>
      <c r="J77" s="619"/>
      <c r="K77" s="619"/>
      <c r="L77" s="619"/>
      <c r="M77" s="623"/>
    </row>
    <row r="78" spans="1:15">
      <c r="A78" s="657"/>
      <c r="B78" s="629"/>
      <c r="C78" s="629"/>
      <c r="D78" s="631"/>
      <c r="E78" s="633"/>
      <c r="F78" s="635"/>
      <c r="G78" s="486"/>
      <c r="H78" s="637"/>
      <c r="I78" s="619"/>
      <c r="J78" s="619"/>
      <c r="K78" s="619"/>
      <c r="L78" s="619"/>
      <c r="M78" s="623"/>
    </row>
    <row r="79" spans="1:15" ht="15.75" thickBot="1">
      <c r="A79" s="657"/>
      <c r="B79" s="629"/>
      <c r="C79" s="629"/>
      <c r="D79" s="631"/>
      <c r="E79" s="633"/>
      <c r="F79" s="635"/>
      <c r="G79" s="487"/>
      <c r="H79" s="638"/>
      <c r="I79" s="619"/>
      <c r="J79" s="619"/>
      <c r="K79" s="619"/>
      <c r="L79" s="619"/>
      <c r="M79" s="623"/>
    </row>
    <row r="80" spans="1:15" ht="15" customHeight="1">
      <c r="A80" s="656">
        <f>'[4]7- Mapa Final'!A80</f>
        <v>7</v>
      </c>
      <c r="B80" s="628" t="str">
        <f>'[4]7- Mapa Final'!B80</f>
        <v xml:space="preserve">Ofrecer, prometer y entregar, aceptar o solicitar una dádiva en beneficio propio o de un tercero para evitar ser objeto de sanción contractual </v>
      </c>
      <c r="C80" s="628" t="str">
        <f>'[4]7- Mapa Final'!C80</f>
        <v xml:space="preserve">Cuando se abstiene de imponer una sanción contractual, cuando jurídicamente es procedente, con ocasión de una  dádiva en beneficio propio o de un tercero </v>
      </c>
      <c r="D80" s="630" t="str">
        <f>'[4]7- Mapa Final'!J80</f>
        <v>Muy Baja - 1</v>
      </c>
      <c r="E80" s="632" t="str">
        <f>'[4]7- Mapa Final'!K80</f>
        <v>Moderado - 3</v>
      </c>
      <c r="F80" s="634" t="str">
        <f>'[4]7- Mapa Final'!M80</f>
        <v>Moderado - 3</v>
      </c>
      <c r="G80" s="486" t="s">
        <v>414</v>
      </c>
      <c r="H80" s="616" t="s">
        <v>535</v>
      </c>
      <c r="I80" s="618" t="s">
        <v>7</v>
      </c>
      <c r="J80" s="618"/>
      <c r="K80" s="621">
        <v>45383</v>
      </c>
      <c r="L80" s="621">
        <v>45473</v>
      </c>
      <c r="M80" s="622" t="s">
        <v>527</v>
      </c>
    </row>
    <row r="81" spans="1:13">
      <c r="A81" s="657"/>
      <c r="B81" s="629"/>
      <c r="C81" s="629"/>
      <c r="D81" s="631"/>
      <c r="E81" s="633"/>
      <c r="F81" s="635"/>
      <c r="G81" s="486"/>
      <c r="H81" s="616"/>
      <c r="I81" s="619"/>
      <c r="J81" s="619"/>
      <c r="K81" s="619"/>
      <c r="L81" s="619"/>
      <c r="M81" s="623"/>
    </row>
    <row r="82" spans="1:13">
      <c r="A82" s="657"/>
      <c r="B82" s="629"/>
      <c r="C82" s="629"/>
      <c r="D82" s="631"/>
      <c r="E82" s="633"/>
      <c r="F82" s="635"/>
      <c r="G82" s="486"/>
      <c r="H82" s="616"/>
      <c r="I82" s="619"/>
      <c r="J82" s="619"/>
      <c r="K82" s="619"/>
      <c r="L82" s="619"/>
      <c r="M82" s="623"/>
    </row>
    <row r="83" spans="1:13">
      <c r="A83" s="657"/>
      <c r="B83" s="629"/>
      <c r="C83" s="629"/>
      <c r="D83" s="631"/>
      <c r="E83" s="633"/>
      <c r="F83" s="635"/>
      <c r="G83" s="486"/>
      <c r="H83" s="616"/>
      <c r="I83" s="619"/>
      <c r="J83" s="619"/>
      <c r="K83" s="619"/>
      <c r="L83" s="619"/>
      <c r="M83" s="623"/>
    </row>
    <row r="84" spans="1:13">
      <c r="A84" s="657"/>
      <c r="B84" s="629"/>
      <c r="C84" s="629"/>
      <c r="D84" s="631"/>
      <c r="E84" s="633"/>
      <c r="F84" s="635"/>
      <c r="G84" s="486"/>
      <c r="H84" s="616"/>
      <c r="I84" s="619"/>
      <c r="J84" s="619"/>
      <c r="K84" s="619"/>
      <c r="L84" s="619"/>
      <c r="M84" s="623"/>
    </row>
    <row r="85" spans="1:13">
      <c r="A85" s="657"/>
      <c r="B85" s="629"/>
      <c r="C85" s="629"/>
      <c r="D85" s="631"/>
      <c r="E85" s="633"/>
      <c r="F85" s="635"/>
      <c r="G85" s="486"/>
      <c r="H85" s="616"/>
      <c r="I85" s="619"/>
      <c r="J85" s="619"/>
      <c r="K85" s="619"/>
      <c r="L85" s="619"/>
      <c r="M85" s="623"/>
    </row>
    <row r="86" spans="1:13">
      <c r="A86" s="657"/>
      <c r="B86" s="629"/>
      <c r="C86" s="629"/>
      <c r="D86" s="631"/>
      <c r="E86" s="633"/>
      <c r="F86" s="635"/>
      <c r="G86" s="486"/>
      <c r="H86" s="616"/>
      <c r="I86" s="619"/>
      <c r="J86" s="619"/>
      <c r="K86" s="619"/>
      <c r="L86" s="619"/>
      <c r="M86" s="623"/>
    </row>
    <row r="87" spans="1:13">
      <c r="A87" s="657"/>
      <c r="B87" s="629"/>
      <c r="C87" s="629"/>
      <c r="D87" s="631"/>
      <c r="E87" s="633"/>
      <c r="F87" s="635"/>
      <c r="G87" s="486"/>
      <c r="H87" s="616"/>
      <c r="I87" s="619"/>
      <c r="J87" s="619"/>
      <c r="K87" s="619"/>
      <c r="L87" s="619"/>
      <c r="M87" s="623"/>
    </row>
    <row r="88" spans="1:13">
      <c r="A88" s="657"/>
      <c r="B88" s="629"/>
      <c r="C88" s="629"/>
      <c r="D88" s="631"/>
      <c r="E88" s="633"/>
      <c r="F88" s="635"/>
      <c r="G88" s="486"/>
      <c r="H88" s="616"/>
      <c r="I88" s="619"/>
      <c r="J88" s="619"/>
      <c r="K88" s="619"/>
      <c r="L88" s="619"/>
      <c r="M88" s="623"/>
    </row>
    <row r="89" spans="1:13" ht="15.75" thickBot="1">
      <c r="A89" s="657"/>
      <c r="B89" s="629"/>
      <c r="C89" s="629"/>
      <c r="D89" s="631"/>
      <c r="E89" s="633"/>
      <c r="F89" s="635"/>
      <c r="G89" s="487"/>
      <c r="H89" s="617"/>
      <c r="I89" s="619"/>
      <c r="J89" s="619"/>
      <c r="K89" s="619"/>
      <c r="L89" s="619"/>
      <c r="M89" s="623"/>
    </row>
    <row r="90" spans="1:13" ht="15" customHeight="1">
      <c r="A90" s="656">
        <f>'[4]7- Mapa Final'!A90</f>
        <v>8</v>
      </c>
      <c r="B90" s="628" t="str">
        <f>'[4]7- Mapa Final'!B90</f>
        <v>Ofrecer, prometer y entregar, aceptar o solicitar una ventaja indebida  para influir o direccionar el cumplimiento de una evaluación de la oferta para satisfacer un interés personal, de manera directa o indirecta o por interpuesta persona.</v>
      </c>
      <c r="C90" s="628" t="str">
        <f>'[4]7- Mapa Final'!C90</f>
        <v>Cuando  se direccionan las evaluaciones para favorecer  indebidamente ciertos proponentes</v>
      </c>
      <c r="D90" s="630" t="str">
        <f>'[4]7- Mapa Final'!J90</f>
        <v>Muy Baja - 1</v>
      </c>
      <c r="E90" s="632" t="str">
        <f>'[4]7- Mapa Final'!K90</f>
        <v>Mayor - 4</v>
      </c>
      <c r="F90" s="634" t="str">
        <f>'[4]7- Mapa Final'!M90</f>
        <v>Alto  - 4</v>
      </c>
      <c r="G90" s="485" t="s">
        <v>415</v>
      </c>
      <c r="H90" s="615" t="s">
        <v>536</v>
      </c>
      <c r="I90" s="618" t="s">
        <v>7</v>
      </c>
      <c r="J90" s="618"/>
      <c r="K90" s="621">
        <v>45383</v>
      </c>
      <c r="L90" s="621">
        <v>45473</v>
      </c>
      <c r="M90" s="622" t="s">
        <v>527</v>
      </c>
    </row>
    <row r="91" spans="1:13">
      <c r="A91" s="657"/>
      <c r="B91" s="629"/>
      <c r="C91" s="629"/>
      <c r="D91" s="631"/>
      <c r="E91" s="633"/>
      <c r="F91" s="635"/>
      <c r="G91" s="486"/>
      <c r="H91" s="616"/>
      <c r="I91" s="619"/>
      <c r="J91" s="619"/>
      <c r="K91" s="619"/>
      <c r="L91" s="619"/>
      <c r="M91" s="623"/>
    </row>
    <row r="92" spans="1:13">
      <c r="A92" s="657"/>
      <c r="B92" s="629"/>
      <c r="C92" s="629"/>
      <c r="D92" s="631"/>
      <c r="E92" s="633"/>
      <c r="F92" s="635"/>
      <c r="G92" s="486"/>
      <c r="H92" s="616"/>
      <c r="I92" s="619"/>
      <c r="J92" s="619"/>
      <c r="K92" s="619"/>
      <c r="L92" s="619"/>
      <c r="M92" s="623"/>
    </row>
    <row r="93" spans="1:13">
      <c r="A93" s="657"/>
      <c r="B93" s="629"/>
      <c r="C93" s="629"/>
      <c r="D93" s="631"/>
      <c r="E93" s="633"/>
      <c r="F93" s="635"/>
      <c r="G93" s="486"/>
      <c r="H93" s="616"/>
      <c r="I93" s="619"/>
      <c r="J93" s="619"/>
      <c r="K93" s="619"/>
      <c r="L93" s="619"/>
      <c r="M93" s="623"/>
    </row>
    <row r="94" spans="1:13">
      <c r="A94" s="657"/>
      <c r="B94" s="629"/>
      <c r="C94" s="629"/>
      <c r="D94" s="631"/>
      <c r="E94" s="633"/>
      <c r="F94" s="635"/>
      <c r="G94" s="486"/>
      <c r="H94" s="616"/>
      <c r="I94" s="619"/>
      <c r="J94" s="619"/>
      <c r="K94" s="619"/>
      <c r="L94" s="619"/>
      <c r="M94" s="623"/>
    </row>
    <row r="95" spans="1:13">
      <c r="A95" s="657"/>
      <c r="B95" s="629"/>
      <c r="C95" s="629"/>
      <c r="D95" s="631"/>
      <c r="E95" s="633"/>
      <c r="F95" s="635"/>
      <c r="G95" s="486"/>
      <c r="H95" s="616"/>
      <c r="I95" s="619"/>
      <c r="J95" s="619"/>
      <c r="K95" s="619"/>
      <c r="L95" s="619"/>
      <c r="M95" s="623"/>
    </row>
    <row r="96" spans="1:13">
      <c r="A96" s="657"/>
      <c r="B96" s="629"/>
      <c r="C96" s="629"/>
      <c r="D96" s="631"/>
      <c r="E96" s="633"/>
      <c r="F96" s="635"/>
      <c r="G96" s="486"/>
      <c r="H96" s="616"/>
      <c r="I96" s="619"/>
      <c r="J96" s="619"/>
      <c r="K96" s="619"/>
      <c r="L96" s="619"/>
      <c r="M96" s="623"/>
    </row>
    <row r="97" spans="1:13">
      <c r="A97" s="657"/>
      <c r="B97" s="629"/>
      <c r="C97" s="629"/>
      <c r="D97" s="631"/>
      <c r="E97" s="633"/>
      <c r="F97" s="635"/>
      <c r="G97" s="486"/>
      <c r="H97" s="616"/>
      <c r="I97" s="619"/>
      <c r="J97" s="619"/>
      <c r="K97" s="619"/>
      <c r="L97" s="619"/>
      <c r="M97" s="623"/>
    </row>
    <row r="98" spans="1:13">
      <c r="A98" s="657"/>
      <c r="B98" s="629"/>
      <c r="C98" s="629"/>
      <c r="D98" s="631"/>
      <c r="E98" s="633"/>
      <c r="F98" s="635"/>
      <c r="G98" s="486"/>
      <c r="H98" s="616"/>
      <c r="I98" s="619"/>
      <c r="J98" s="619"/>
      <c r="K98" s="619"/>
      <c r="L98" s="619"/>
      <c r="M98" s="623"/>
    </row>
    <row r="99" spans="1:13" ht="15.75" thickBot="1">
      <c r="A99" s="657"/>
      <c r="B99" s="659"/>
      <c r="C99" s="659"/>
      <c r="D99" s="660"/>
      <c r="E99" s="661"/>
      <c r="F99" s="662"/>
      <c r="G99" s="487"/>
      <c r="H99" s="617"/>
      <c r="I99" s="620"/>
      <c r="J99" s="620"/>
      <c r="K99" s="619"/>
      <c r="L99" s="619"/>
      <c r="M99" s="658"/>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1:B2"/>
    <mergeCell ref="C1:J3"/>
    <mergeCell ref="K1:M3"/>
    <mergeCell ref="A4:B4"/>
    <mergeCell ref="C4:M4"/>
    <mergeCell ref="A5:B5"/>
    <mergeCell ref="C5:M5"/>
  </mergeCells>
  <conditionalFormatting sqref="A7:B7">
    <cfRule type="containsText" dxfId="63" priority="27" operator="containsText" text="3- Moderado">
      <formula>NOT(ISERROR(SEARCH("3- Moderado",A7)))</formula>
    </cfRule>
    <cfRule type="containsText" dxfId="62" priority="28" operator="containsText" text="6- Moderado">
      <formula>NOT(ISERROR(SEARCH("6- Moderado",A7)))</formula>
    </cfRule>
    <cfRule type="containsText" dxfId="61" priority="29" operator="containsText" text="4- Moderado">
      <formula>NOT(ISERROR(SEARCH("4- Moderado",A7)))</formula>
    </cfRule>
    <cfRule type="containsText" dxfId="60" priority="30" operator="containsText" text="3- Bajo">
      <formula>NOT(ISERROR(SEARCH("3- Bajo",A7)))</formula>
    </cfRule>
    <cfRule type="containsText" dxfId="59" priority="31" operator="containsText" text="4- Bajo">
      <formula>NOT(ISERROR(SEARCH("4- Bajo",A7)))</formula>
    </cfRule>
    <cfRule type="containsText" dxfId="58" priority="32" operator="containsText" text="1- Bajo">
      <formula>NOT(ISERROR(SEARCH("1- Bajo",A7)))</formula>
    </cfRule>
  </conditionalFormatting>
  <conditionalFormatting sqref="A10:E10 A20:E20 A30:E30 A40:E40 A50:E50 A60:E60 A70:E70 A80:E80 A90:E90">
    <cfRule type="containsText" dxfId="56" priority="21" operator="containsText" text="3- Moderado">
      <formula>NOT(ISERROR(SEARCH("3- Moderado",A10)))</formula>
    </cfRule>
    <cfRule type="containsText" dxfId="57" priority="22" operator="containsText" text="6- Moderado">
      <formula>NOT(ISERROR(SEARCH("6- Moderado",A10)))</formula>
    </cfRule>
    <cfRule type="containsText" dxfId="55" priority="23" operator="containsText" text="4- Moderado">
      <formula>NOT(ISERROR(SEARCH("4- Moderado",A10)))</formula>
    </cfRule>
    <cfRule type="containsText" dxfId="54" priority="24" operator="containsText" text="3- Bajo">
      <formula>NOT(ISERROR(SEARCH("3- Bajo",A10)))</formula>
    </cfRule>
    <cfRule type="containsText" dxfId="53" priority="25" operator="containsText" text="4- Bajo">
      <formula>NOT(ISERROR(SEARCH("4- Bajo",A10)))</formula>
    </cfRule>
    <cfRule type="containsText" dxfId="52" priority="26" operator="containsText" text="1- Bajo">
      <formula>NOT(ISERROR(SEARCH("1- Bajo",A10)))</formula>
    </cfRule>
  </conditionalFormatting>
  <conditionalFormatting sqref="C8:F8">
    <cfRule type="containsText" dxfId="49" priority="15" operator="containsText" text="3- Moderado">
      <formula>NOT(ISERROR(SEARCH("3- Moderado",C8)))</formula>
    </cfRule>
    <cfRule type="containsText" dxfId="48" priority="16" operator="containsText" text="6- Moderado">
      <formula>NOT(ISERROR(SEARCH("6- Moderado",C8)))</formula>
    </cfRule>
    <cfRule type="containsText" dxfId="51" priority="17" operator="containsText" text="4- Moderado">
      <formula>NOT(ISERROR(SEARCH("4- Moderado",C8)))</formula>
    </cfRule>
    <cfRule type="containsText" dxfId="50" priority="18" operator="containsText" text="3- Bajo">
      <formula>NOT(ISERROR(SEARCH("3- Bajo",C8)))</formula>
    </cfRule>
    <cfRule type="containsText" dxfId="46" priority="19" operator="containsText" text="4- Bajo">
      <formula>NOT(ISERROR(SEARCH("4- Bajo",C8)))</formula>
    </cfRule>
    <cfRule type="containsText" dxfId="47" priority="20" operator="containsText" text="1- Bajo">
      <formula>NOT(ISERROR(SEARCH("1- Bajo",C8)))</formula>
    </cfRule>
  </conditionalFormatting>
  <conditionalFormatting sqref="D10:D99">
    <cfRule type="containsText" dxfId="45" priority="5" operator="containsText" text="Muy Alta">
      <formula>NOT(ISERROR(SEARCH("Muy Alta",D10)))</formula>
    </cfRule>
    <cfRule type="containsText" dxfId="44" priority="6" operator="containsText" text="Alta">
      <formula>NOT(ISERROR(SEARCH("Alta",D10)))</formula>
    </cfRule>
    <cfRule type="containsText" dxfId="43" priority="7" operator="containsText" text="Baja">
      <formula>NOT(ISERROR(SEARCH("Baja",D10)))</formula>
    </cfRule>
    <cfRule type="containsText" dxfId="42" priority="8" operator="containsText" text="Muy Baja">
      <formula>NOT(ISERROR(SEARCH("Muy Baja",D10)))</formula>
    </cfRule>
    <cfRule type="containsText" dxfId="41" priority="10" operator="containsText" text="Media">
      <formula>NOT(ISERROR(SEARCH("Media",D10)))</formula>
    </cfRule>
  </conditionalFormatting>
  <conditionalFormatting sqref="E10:E99">
    <cfRule type="containsText" dxfId="39" priority="1" operator="containsText" text="Catastrófico">
      <formula>NOT(ISERROR(SEARCH("Catastrófico",E10)))</formula>
    </cfRule>
    <cfRule type="containsText" dxfId="38" priority="2" operator="containsText" text="Mayor">
      <formula>NOT(ISERROR(SEARCH("Mayor",E10)))</formula>
    </cfRule>
    <cfRule type="containsText" dxfId="37" priority="3" operator="containsText" text="Menor">
      <formula>NOT(ISERROR(SEARCH("Menor",E10)))</formula>
    </cfRule>
    <cfRule type="containsText" dxfId="40" priority="4" operator="containsText" text="Leve">
      <formula>NOT(ISERROR(SEARCH("Leve",E10)))</formula>
    </cfRule>
  </conditionalFormatting>
  <conditionalFormatting sqref="E10:F99">
    <cfRule type="containsText" dxfId="36" priority="9" operator="containsText" text="Moderado">
      <formula>NOT(ISERROR(SEARCH("Moderado",E10)))</formula>
    </cfRule>
  </conditionalFormatting>
  <conditionalFormatting sqref="F10:F99">
    <cfRule type="containsText" dxfId="32" priority="11" operator="containsText" text="Bajo">
      <formula>NOT(ISERROR(SEARCH("Bajo",F10)))</formula>
    </cfRule>
    <cfRule type="containsText" dxfId="33" priority="12" operator="containsText" text="Moderado">
      <formula>NOT(ISERROR(SEARCH("Moderado",F10)))</formula>
    </cfRule>
    <cfRule type="containsText" dxfId="34" priority="13" operator="containsText" text="Alto">
      <formula>NOT(ISERROR(SEARCH("Alto",F10)))</formula>
    </cfRule>
    <cfRule type="containsText" dxfId="35" priority="14" operator="containsText" text="Extremo">
      <formula>NOT(ISERROR(SEARCH("Extremo",F10)))</formula>
    </cfRule>
    <cfRule type="colorScale" priority="3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29F46526-E5FF-46FC-BBFF-E8C18AEB76F4}"/>
    <dataValidation allowBlank="1" showInputMessage="1" showErrorMessage="1" prompt="Seleccionar si el responsable es el responsable de las acciones es el nivel central" sqref="I7:I8" xr:uid="{64F55006-812D-4C01-B19F-CF737408C37A}"/>
    <dataValidation allowBlank="1" showInputMessage="1" showErrorMessage="1" prompt="Describir las actividades que se van a desarrollar para el proyecto" sqref="H7" xr:uid="{DB977B05-7741-45A1-9058-9C38230E5995}"/>
    <dataValidation allowBlank="1" showInputMessage="1" showErrorMessage="1" prompt="Registrar qué factor  que ocasina el riesgo: un facot identtficado el contexto._x000a_O  personas, recursos, estilo de direccion , factores externos, , codiciones ambientales" sqref="C8" xr:uid="{0191CD0D-979F-4C3C-84C9-BDCDE09A9C25}"/>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2127-4694-420D-A16D-23D1B7FCAEC1}">
  <sheetPr>
    <tabColor theme="5" tint="0.39997558519241921"/>
    <pageSetUpPr fitToPage="1"/>
  </sheetPr>
  <dimension ref="A1:JK99"/>
  <sheetViews>
    <sheetView showGridLines="0" topLeftCell="A41" zoomScale="90" zoomScaleNormal="90" workbookViewId="0">
      <selection activeCell="G10" sqref="G10:G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593"/>
      <c r="B1" s="594"/>
      <c r="C1" s="597"/>
      <c r="D1" s="597"/>
      <c r="E1" s="597"/>
      <c r="F1" s="597"/>
      <c r="G1" s="597"/>
      <c r="H1" s="597"/>
      <c r="I1" s="597"/>
      <c r="J1" s="598"/>
      <c r="K1" s="601"/>
      <c r="L1" s="601"/>
      <c r="M1" s="60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5"/>
      <c r="B2" s="596"/>
      <c r="C2" s="599"/>
      <c r="D2" s="599"/>
      <c r="E2" s="599"/>
      <c r="F2" s="599"/>
      <c r="G2" s="599"/>
      <c r="H2" s="599"/>
      <c r="I2" s="599"/>
      <c r="J2" s="600"/>
      <c r="K2" s="601"/>
      <c r="L2" s="601"/>
      <c r="M2" s="60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9"/>
      <c r="D3" s="599"/>
      <c r="E3" s="599"/>
      <c r="F3" s="599"/>
      <c r="G3" s="599"/>
      <c r="H3" s="599"/>
      <c r="I3" s="599"/>
      <c r="J3" s="600"/>
      <c r="K3" s="601"/>
      <c r="L3" s="601"/>
      <c r="M3" s="60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35" t="s">
        <v>268</v>
      </c>
      <c r="B4" s="535"/>
      <c r="C4" s="536" t="s">
        <v>269</v>
      </c>
      <c r="D4" s="536"/>
      <c r="E4" s="536"/>
      <c r="F4" s="536"/>
      <c r="G4" s="536"/>
      <c r="H4" s="536"/>
      <c r="I4" s="536"/>
      <c r="J4" s="536"/>
      <c r="K4" s="536"/>
      <c r="L4" s="536"/>
      <c r="M4" s="536"/>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35" t="s">
        <v>270</v>
      </c>
      <c r="B5" s="535"/>
      <c r="C5" s="537" t="s">
        <v>37</v>
      </c>
      <c r="D5" s="537"/>
      <c r="E5" s="537"/>
      <c r="F5" s="537"/>
      <c r="G5" s="537"/>
      <c r="H5" s="537"/>
      <c r="I5" s="537"/>
      <c r="J5" s="537"/>
      <c r="K5" s="537"/>
      <c r="L5" s="537"/>
      <c r="M5" s="53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35" t="s">
        <v>271</v>
      </c>
      <c r="B6" s="535"/>
      <c r="C6" s="602" t="s">
        <v>272</v>
      </c>
      <c r="D6" s="603"/>
      <c r="E6" s="603"/>
      <c r="F6" s="603"/>
      <c r="G6" s="603"/>
      <c r="H6" s="603"/>
      <c r="I6" s="603"/>
      <c r="J6" s="603"/>
      <c r="K6" s="603"/>
      <c r="L6" s="603"/>
      <c r="M6" s="60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05" t="s">
        <v>513</v>
      </c>
      <c r="B7" s="606"/>
      <c r="C7" s="607"/>
      <c r="D7" s="608" t="s">
        <v>514</v>
      </c>
      <c r="E7" s="608"/>
      <c r="F7" s="608"/>
      <c r="G7" s="609" t="s">
        <v>515</v>
      </c>
      <c r="H7" s="610" t="s">
        <v>516</v>
      </c>
      <c r="I7" s="612" t="s">
        <v>517</v>
      </c>
      <c r="J7" s="613"/>
      <c r="K7" s="612" t="s">
        <v>518</v>
      </c>
      <c r="L7" s="613"/>
      <c r="M7" s="614" t="s">
        <v>519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43</v>
      </c>
      <c r="B8" s="35" t="s">
        <v>210</v>
      </c>
      <c r="C8" s="35" t="s">
        <v>212</v>
      </c>
      <c r="D8" s="28" t="s">
        <v>222</v>
      </c>
      <c r="E8" s="28" t="s">
        <v>520</v>
      </c>
      <c r="F8" s="28" t="s">
        <v>521</v>
      </c>
      <c r="G8" s="609"/>
      <c r="H8" s="611"/>
      <c r="I8" s="29" t="s">
        <v>522</v>
      </c>
      <c r="J8" s="29" t="s">
        <v>523</v>
      </c>
      <c r="K8" s="29" t="s">
        <v>524</v>
      </c>
      <c r="L8" s="29" t="s">
        <v>525</v>
      </c>
      <c r="M8" s="61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24"/>
      <c r="B9" s="625"/>
      <c r="C9" s="625"/>
      <c r="D9" s="625"/>
      <c r="E9" s="625"/>
      <c r="F9" s="625"/>
      <c r="G9" s="625"/>
      <c r="H9" s="293"/>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26">
        <f>'[4]7- Mapa Final'!A10</f>
        <v>1</v>
      </c>
      <c r="B10" s="628" t="str">
        <f>'[4]7- Mapa Final'!B10</f>
        <v xml:space="preserve">Inadecuada planeación de la contratación  </v>
      </c>
      <c r="C10" s="628" t="str">
        <f>'[4]7- Mapa Final'!C10</f>
        <v xml:space="preserve">El Plan Anual de Contratación no atienda las  necesidades y la oportunidad requerida por los procesos de la Entidad  </v>
      </c>
      <c r="D10" s="630" t="str">
        <f>'[4]7- Mapa Final'!J10</f>
        <v>Baja - 2</v>
      </c>
      <c r="E10" s="632" t="str">
        <f>'[4]7- Mapa Final'!K10</f>
        <v>Moderado - 3</v>
      </c>
      <c r="F10" s="634" t="str">
        <f>'[4]7- Mapa Final'!M10</f>
        <v>Moderado - 6</v>
      </c>
      <c r="G10" s="485" t="s">
        <v>414</v>
      </c>
      <c r="H10" s="615" t="s">
        <v>526</v>
      </c>
      <c r="I10" s="618" t="s">
        <v>7</v>
      </c>
      <c r="J10" s="618"/>
      <c r="K10" s="621">
        <v>45474</v>
      </c>
      <c r="L10" s="621">
        <v>45565</v>
      </c>
      <c r="M10" s="622" t="s">
        <v>527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27"/>
      <c r="B11" s="629"/>
      <c r="C11" s="629"/>
      <c r="D11" s="631"/>
      <c r="E11" s="633"/>
      <c r="F11" s="635"/>
      <c r="G11" s="486"/>
      <c r="H11" s="616"/>
      <c r="I11" s="619"/>
      <c r="J11" s="619"/>
      <c r="K11" s="619"/>
      <c r="L11" s="619"/>
      <c r="M11" s="62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27"/>
      <c r="B12" s="629"/>
      <c r="C12" s="629"/>
      <c r="D12" s="631"/>
      <c r="E12" s="633"/>
      <c r="F12" s="635"/>
      <c r="G12" s="486"/>
      <c r="H12" s="616"/>
      <c r="I12" s="619"/>
      <c r="J12" s="619"/>
      <c r="K12" s="619"/>
      <c r="L12" s="619"/>
      <c r="M12" s="62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27"/>
      <c r="B13" s="629"/>
      <c r="C13" s="629"/>
      <c r="D13" s="631"/>
      <c r="E13" s="633"/>
      <c r="F13" s="635"/>
      <c r="G13" s="486"/>
      <c r="H13" s="616"/>
      <c r="I13" s="619"/>
      <c r="J13" s="619"/>
      <c r="K13" s="619"/>
      <c r="L13" s="619"/>
      <c r="M13" s="62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27"/>
      <c r="B14" s="629"/>
      <c r="C14" s="629"/>
      <c r="D14" s="631"/>
      <c r="E14" s="633"/>
      <c r="F14" s="635"/>
      <c r="G14" s="486"/>
      <c r="H14" s="616"/>
      <c r="I14" s="619"/>
      <c r="J14" s="619"/>
      <c r="K14" s="619"/>
      <c r="L14" s="619"/>
      <c r="M14" s="62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27"/>
      <c r="B15" s="629"/>
      <c r="C15" s="629"/>
      <c r="D15" s="631"/>
      <c r="E15" s="633"/>
      <c r="F15" s="635"/>
      <c r="G15" s="486"/>
      <c r="H15" s="616"/>
      <c r="I15" s="619"/>
      <c r="J15" s="619"/>
      <c r="K15" s="619"/>
      <c r="L15" s="619"/>
      <c r="M15" s="62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27"/>
      <c r="B16" s="629"/>
      <c r="C16" s="629"/>
      <c r="D16" s="631"/>
      <c r="E16" s="633"/>
      <c r="F16" s="635"/>
      <c r="G16" s="486"/>
      <c r="H16" s="616"/>
      <c r="I16" s="619"/>
      <c r="J16" s="619"/>
      <c r="K16" s="619"/>
      <c r="L16" s="619"/>
      <c r="M16" s="62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27"/>
      <c r="B17" s="629"/>
      <c r="C17" s="629"/>
      <c r="D17" s="631"/>
      <c r="E17" s="633"/>
      <c r="F17" s="635"/>
      <c r="G17" s="486"/>
      <c r="H17" s="616"/>
      <c r="I17" s="619"/>
      <c r="J17" s="619"/>
      <c r="K17" s="619"/>
      <c r="L17" s="619"/>
      <c r="M17" s="62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27"/>
      <c r="B18" s="629"/>
      <c r="C18" s="629"/>
      <c r="D18" s="631"/>
      <c r="E18" s="633"/>
      <c r="F18" s="635"/>
      <c r="G18" s="486"/>
      <c r="H18" s="616"/>
      <c r="I18" s="619"/>
      <c r="J18" s="619"/>
      <c r="K18" s="619"/>
      <c r="L18" s="619"/>
      <c r="M18" s="62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7"/>
      <c r="B19" s="629"/>
      <c r="C19" s="629"/>
      <c r="D19" s="631"/>
      <c r="E19" s="633"/>
      <c r="F19" s="635"/>
      <c r="G19" s="487"/>
      <c r="H19" s="617"/>
      <c r="I19" s="620"/>
      <c r="J19" s="619"/>
      <c r="K19" s="619"/>
      <c r="L19" s="619"/>
      <c r="M19" s="62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26">
        <f>'[4]7- Mapa Final'!A20</f>
        <v>2</v>
      </c>
      <c r="B20" s="628" t="str">
        <f>'[4]7- Mapa Final'!B20</f>
        <v>Contratar bienes o servicios que no cumplan con requisitos y  necesidades  de la Entidad</v>
      </c>
      <c r="C20" s="628" t="str">
        <f>'[4]7- Mapa Final'!C20</f>
        <v>Que  no se adquieran los bienes y servicios requeridos porque los procesos estructurados no se ciñen a las necesidades de la Entidad y/o los requisitos legales</v>
      </c>
      <c r="D20" s="630" t="str">
        <f>'[4]7- Mapa Final'!J20</f>
        <v>Muy Baja - 1</v>
      </c>
      <c r="E20" s="632" t="str">
        <f>'[4]7- Mapa Final'!K20</f>
        <v>Menor - 2</v>
      </c>
      <c r="F20" s="634" t="str">
        <f>'[4]7- Mapa Final'!M20</f>
        <v>Bajo - 2</v>
      </c>
      <c r="G20" s="485" t="s">
        <v>414</v>
      </c>
      <c r="H20" s="615" t="s">
        <v>528</v>
      </c>
      <c r="I20" s="618" t="s">
        <v>7</v>
      </c>
      <c r="J20" s="618"/>
      <c r="K20" s="621">
        <v>45474</v>
      </c>
      <c r="L20" s="621">
        <v>45565</v>
      </c>
      <c r="M20" s="622" t="s">
        <v>527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27"/>
      <c r="B21" s="629"/>
      <c r="C21" s="629"/>
      <c r="D21" s="631"/>
      <c r="E21" s="633"/>
      <c r="F21" s="635"/>
      <c r="G21" s="486"/>
      <c r="H21" s="616"/>
      <c r="I21" s="619"/>
      <c r="J21" s="619"/>
      <c r="K21" s="619"/>
      <c r="L21" s="619"/>
      <c r="M21" s="62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27"/>
      <c r="B22" s="629"/>
      <c r="C22" s="629"/>
      <c r="D22" s="631"/>
      <c r="E22" s="633"/>
      <c r="F22" s="635"/>
      <c r="G22" s="486"/>
      <c r="H22" s="616"/>
      <c r="I22" s="619"/>
      <c r="J22" s="619"/>
      <c r="K22" s="619"/>
      <c r="L22" s="619"/>
      <c r="M22" s="62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27"/>
      <c r="B23" s="629"/>
      <c r="C23" s="629"/>
      <c r="D23" s="631"/>
      <c r="E23" s="633"/>
      <c r="F23" s="635"/>
      <c r="G23" s="486"/>
      <c r="H23" s="616"/>
      <c r="I23" s="619"/>
      <c r="J23" s="619"/>
      <c r="K23" s="619"/>
      <c r="L23" s="619"/>
      <c r="M23" s="62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27"/>
      <c r="B24" s="629"/>
      <c r="C24" s="629"/>
      <c r="D24" s="631"/>
      <c r="E24" s="633"/>
      <c r="F24" s="635"/>
      <c r="G24" s="486"/>
      <c r="H24" s="616"/>
      <c r="I24" s="619"/>
      <c r="J24" s="619"/>
      <c r="K24" s="619"/>
      <c r="L24" s="619"/>
      <c r="M24" s="62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27"/>
      <c r="B25" s="629"/>
      <c r="C25" s="629"/>
      <c r="D25" s="631"/>
      <c r="E25" s="633"/>
      <c r="F25" s="635"/>
      <c r="G25" s="486"/>
      <c r="H25" s="616"/>
      <c r="I25" s="619"/>
      <c r="J25" s="619"/>
      <c r="K25" s="619"/>
      <c r="L25" s="619"/>
      <c r="M25" s="623"/>
      <c r="N25" s="34"/>
      <c r="O25" s="34"/>
    </row>
    <row r="26" spans="1:169">
      <c r="A26" s="627"/>
      <c r="B26" s="629"/>
      <c r="C26" s="629"/>
      <c r="D26" s="631"/>
      <c r="E26" s="633"/>
      <c r="F26" s="635"/>
      <c r="G26" s="486"/>
      <c r="H26" s="616"/>
      <c r="I26" s="619"/>
      <c r="J26" s="619"/>
      <c r="K26" s="619"/>
      <c r="L26" s="619"/>
      <c r="M26" s="623"/>
      <c r="N26" s="34"/>
      <c r="O26" s="34"/>
    </row>
    <row r="27" spans="1:169">
      <c r="A27" s="627"/>
      <c r="B27" s="629"/>
      <c r="C27" s="629"/>
      <c r="D27" s="631"/>
      <c r="E27" s="633"/>
      <c r="F27" s="635"/>
      <c r="G27" s="486"/>
      <c r="H27" s="616"/>
      <c r="I27" s="619"/>
      <c r="J27" s="619"/>
      <c r="K27" s="619"/>
      <c r="L27" s="619"/>
      <c r="M27" s="623"/>
      <c r="N27" s="34"/>
      <c r="O27" s="34"/>
    </row>
    <row r="28" spans="1:169">
      <c r="A28" s="627"/>
      <c r="B28" s="629"/>
      <c r="C28" s="629"/>
      <c r="D28" s="631"/>
      <c r="E28" s="633"/>
      <c r="F28" s="635"/>
      <c r="G28" s="486"/>
      <c r="H28" s="616"/>
      <c r="I28" s="619"/>
      <c r="J28" s="619"/>
      <c r="K28" s="619"/>
      <c r="L28" s="619"/>
      <c r="M28" s="623"/>
      <c r="N28" s="34"/>
      <c r="O28" s="34"/>
    </row>
    <row r="29" spans="1:169" ht="15.75" thickBot="1">
      <c r="A29" s="627"/>
      <c r="B29" s="629"/>
      <c r="C29" s="629"/>
      <c r="D29" s="631"/>
      <c r="E29" s="633"/>
      <c r="F29" s="635"/>
      <c r="G29" s="487"/>
      <c r="H29" s="617"/>
      <c r="I29" s="620"/>
      <c r="J29" s="619"/>
      <c r="K29" s="619"/>
      <c r="L29" s="619"/>
      <c r="M29" s="623"/>
      <c r="N29" s="34"/>
      <c r="O29" s="34"/>
    </row>
    <row r="30" spans="1:169" s="26" customFormat="1" ht="12.75" hidden="1" customHeight="1">
      <c r="A30" s="626">
        <f>'[4]7- Mapa Final'!A30</f>
        <v>3</v>
      </c>
      <c r="B30" s="628" t="str">
        <f>'[4]7- Mapa Final'!B30</f>
        <v>Recibir bienes o servicios que  no cumplen requisitos y/o condiciones pactadas</v>
      </c>
      <c r="C30" s="628" t="str">
        <f>'[4]7- Mapa Final'!C30</f>
        <v>Los bienes y servicios recibidos no tenga la calidad  estipulada y no  permitan satisfacer las necesidades  identificados por los  procesos</v>
      </c>
      <c r="D30" s="630" t="str">
        <f>'[4]7- Mapa Final'!J30</f>
        <v>Muy Baja - 1</v>
      </c>
      <c r="E30" s="632" t="str">
        <f>'[4]7- Mapa Final'!K30</f>
        <v>Menor - 2</v>
      </c>
      <c r="F30" s="634" t="str">
        <f>'[4]7- Mapa Final'!M30</f>
        <v>Bajo - 2</v>
      </c>
      <c r="G30" s="485" t="s">
        <v>471</v>
      </c>
      <c r="H30" s="615" t="s">
        <v>529</v>
      </c>
      <c r="I30" s="618" t="s">
        <v>7</v>
      </c>
      <c r="J30" s="618"/>
      <c r="K30" s="621">
        <v>45474</v>
      </c>
      <c r="L30" s="621">
        <v>45565</v>
      </c>
      <c r="M30" s="622" t="s">
        <v>527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27"/>
      <c r="B31" s="629"/>
      <c r="C31" s="629"/>
      <c r="D31" s="631"/>
      <c r="E31" s="633"/>
      <c r="F31" s="635"/>
      <c r="G31" s="486"/>
      <c r="H31" s="616"/>
      <c r="I31" s="619"/>
      <c r="J31" s="619"/>
      <c r="K31" s="619"/>
      <c r="L31" s="619"/>
      <c r="M31" s="623"/>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27"/>
      <c r="B32" s="629"/>
      <c r="C32" s="629"/>
      <c r="D32" s="631"/>
      <c r="E32" s="633"/>
      <c r="F32" s="635"/>
      <c r="G32" s="486"/>
      <c r="H32" s="616"/>
      <c r="I32" s="619"/>
      <c r="J32" s="619"/>
      <c r="K32" s="619"/>
      <c r="L32" s="619"/>
      <c r="M32" s="623"/>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27"/>
      <c r="B33" s="629"/>
      <c r="C33" s="629"/>
      <c r="D33" s="631"/>
      <c r="E33" s="633"/>
      <c r="F33" s="635"/>
      <c r="G33" s="486"/>
      <c r="H33" s="616"/>
      <c r="I33" s="619"/>
      <c r="J33" s="619"/>
      <c r="K33" s="619"/>
      <c r="L33" s="619"/>
      <c r="M33" s="623"/>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27"/>
      <c r="B34" s="629"/>
      <c r="C34" s="629"/>
      <c r="D34" s="631"/>
      <c r="E34" s="633"/>
      <c r="F34" s="635"/>
      <c r="G34" s="486"/>
      <c r="H34" s="616"/>
      <c r="I34" s="619"/>
      <c r="J34" s="619"/>
      <c r="K34" s="619"/>
      <c r="L34" s="619"/>
      <c r="M34" s="62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75" hidden="1" customHeight="1" thickBot="1">
      <c r="A35" s="627"/>
      <c r="B35" s="629"/>
      <c r="C35" s="629"/>
      <c r="D35" s="631"/>
      <c r="E35" s="633"/>
      <c r="F35" s="635"/>
      <c r="G35" s="486"/>
      <c r="H35" s="616"/>
      <c r="I35" s="619"/>
      <c r="J35" s="619"/>
      <c r="K35" s="619"/>
      <c r="L35" s="619"/>
      <c r="M35" s="623"/>
      <c r="N35" s="34"/>
      <c r="O35" s="34"/>
    </row>
    <row r="36" spans="1:169" ht="15.75" hidden="1" customHeight="1" thickBot="1">
      <c r="A36" s="627"/>
      <c r="B36" s="629"/>
      <c r="C36" s="629"/>
      <c r="D36" s="631"/>
      <c r="E36" s="633"/>
      <c r="F36" s="635"/>
      <c r="G36" s="486"/>
      <c r="H36" s="616"/>
      <c r="I36" s="619"/>
      <c r="J36" s="619"/>
      <c r="K36" s="619"/>
      <c r="L36" s="619"/>
      <c r="M36" s="623"/>
      <c r="N36" s="34"/>
      <c r="O36" s="34"/>
    </row>
    <row r="37" spans="1:169" ht="15.75" hidden="1" customHeight="1" thickBot="1">
      <c r="A37" s="627"/>
      <c r="B37" s="629"/>
      <c r="C37" s="629"/>
      <c r="D37" s="631"/>
      <c r="E37" s="633"/>
      <c r="F37" s="635"/>
      <c r="G37" s="486"/>
      <c r="H37" s="616"/>
      <c r="I37" s="619"/>
      <c r="J37" s="619"/>
      <c r="K37" s="619"/>
      <c r="L37" s="619"/>
      <c r="M37" s="623"/>
      <c r="N37" s="34"/>
      <c r="O37" s="34"/>
    </row>
    <row r="38" spans="1:169" ht="15.75" hidden="1" customHeight="1" thickBot="1">
      <c r="A38" s="627"/>
      <c r="B38" s="629"/>
      <c r="C38" s="629"/>
      <c r="D38" s="631"/>
      <c r="E38" s="633"/>
      <c r="F38" s="635"/>
      <c r="G38" s="486"/>
      <c r="H38" s="616"/>
      <c r="I38" s="619"/>
      <c r="J38" s="619"/>
      <c r="K38" s="619"/>
      <c r="L38" s="619"/>
      <c r="M38" s="623"/>
      <c r="N38" s="34"/>
      <c r="O38" s="34"/>
    </row>
    <row r="39" spans="1:169" ht="15.75" hidden="1" customHeight="1" thickBot="1">
      <c r="A39" s="627"/>
      <c r="B39" s="629"/>
      <c r="C39" s="629"/>
      <c r="D39" s="631"/>
      <c r="E39" s="633"/>
      <c r="F39" s="635"/>
      <c r="G39" s="487"/>
      <c r="H39" s="617"/>
      <c r="I39" s="620"/>
      <c r="J39" s="619"/>
      <c r="K39" s="619"/>
      <c r="L39" s="619"/>
      <c r="M39" s="623"/>
      <c r="N39" s="34"/>
      <c r="O39" s="34"/>
    </row>
    <row r="40" spans="1:169" s="26" customFormat="1" ht="12.75" customHeight="1">
      <c r="A40" s="626">
        <f>'[4]7- Mapa Final'!A40</f>
        <v>3</v>
      </c>
      <c r="B40" s="628" t="str">
        <f>'[4]7- Mapa Final'!B40</f>
        <v>Pérdida de competencia para liquidar los contratos en términos  legales o contractuales</v>
      </c>
      <c r="C40" s="628" t="str">
        <f>'[4]7- Mapa Final'!C40</f>
        <v>Se generen Pérdidas de competencia para liquidar los contratos en términos  legales o contractuales</v>
      </c>
      <c r="D40" s="630" t="str">
        <f>'[4]7- Mapa Final'!J40</f>
        <v>Media - 3</v>
      </c>
      <c r="E40" s="632" t="str">
        <f>'[4]7- Mapa Final'!K40</f>
        <v>Moderado - 3</v>
      </c>
      <c r="F40" s="634" t="str">
        <f>'[4]7- Mapa Final'!M40</f>
        <v>Moderado - 9</v>
      </c>
      <c r="G40" s="485" t="s">
        <v>414</v>
      </c>
      <c r="H40" s="615" t="s">
        <v>530</v>
      </c>
      <c r="I40" s="618" t="s">
        <v>7</v>
      </c>
      <c r="J40" s="618"/>
      <c r="K40" s="621">
        <v>45474</v>
      </c>
      <c r="L40" s="621">
        <v>45565</v>
      </c>
      <c r="M40" s="622" t="s">
        <v>531</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27"/>
      <c r="B41" s="629"/>
      <c r="C41" s="629"/>
      <c r="D41" s="631"/>
      <c r="E41" s="633"/>
      <c r="F41" s="635"/>
      <c r="G41" s="486"/>
      <c r="H41" s="616"/>
      <c r="I41" s="619"/>
      <c r="J41" s="619"/>
      <c r="K41" s="619"/>
      <c r="L41" s="619"/>
      <c r="M41" s="623"/>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27"/>
      <c r="B42" s="629"/>
      <c r="C42" s="629"/>
      <c r="D42" s="631"/>
      <c r="E42" s="633"/>
      <c r="F42" s="635"/>
      <c r="G42" s="486"/>
      <c r="H42" s="616"/>
      <c r="I42" s="619"/>
      <c r="J42" s="619"/>
      <c r="K42" s="619"/>
      <c r="L42" s="619"/>
      <c r="M42" s="623"/>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27"/>
      <c r="B43" s="629"/>
      <c r="C43" s="629"/>
      <c r="D43" s="631"/>
      <c r="E43" s="633"/>
      <c r="F43" s="635"/>
      <c r="G43" s="486"/>
      <c r="H43" s="616"/>
      <c r="I43" s="619"/>
      <c r="J43" s="619"/>
      <c r="K43" s="619"/>
      <c r="L43" s="619"/>
      <c r="M43" s="62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27"/>
      <c r="B44" s="629"/>
      <c r="C44" s="629"/>
      <c r="D44" s="631"/>
      <c r="E44" s="633"/>
      <c r="F44" s="635"/>
      <c r="G44" s="486"/>
      <c r="H44" s="616"/>
      <c r="I44" s="619"/>
      <c r="J44" s="619"/>
      <c r="K44" s="619"/>
      <c r="L44" s="619"/>
      <c r="M44" s="623"/>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27"/>
      <c r="B45" s="629"/>
      <c r="C45" s="629"/>
      <c r="D45" s="631"/>
      <c r="E45" s="633"/>
      <c r="F45" s="635"/>
      <c r="G45" s="486"/>
      <c r="H45" s="616"/>
      <c r="I45" s="619"/>
      <c r="J45" s="619"/>
      <c r="K45" s="619"/>
      <c r="L45" s="619"/>
      <c r="M45" s="623"/>
      <c r="N45" s="34"/>
      <c r="O45" s="34"/>
    </row>
    <row r="46" spans="1:169">
      <c r="A46" s="627"/>
      <c r="B46" s="629"/>
      <c r="C46" s="629"/>
      <c r="D46" s="631"/>
      <c r="E46" s="633"/>
      <c r="F46" s="635"/>
      <c r="G46" s="486"/>
      <c r="H46" s="616"/>
      <c r="I46" s="619"/>
      <c r="J46" s="619"/>
      <c r="K46" s="619"/>
      <c r="L46" s="619"/>
      <c r="M46" s="623"/>
      <c r="N46" s="34"/>
      <c r="O46" s="34"/>
    </row>
    <row r="47" spans="1:169">
      <c r="A47" s="627"/>
      <c r="B47" s="629"/>
      <c r="C47" s="629"/>
      <c r="D47" s="631"/>
      <c r="E47" s="633"/>
      <c r="F47" s="635"/>
      <c r="G47" s="486"/>
      <c r="H47" s="616"/>
      <c r="I47" s="619"/>
      <c r="J47" s="619"/>
      <c r="K47" s="619"/>
      <c r="L47" s="619"/>
      <c r="M47" s="623"/>
      <c r="N47" s="34"/>
      <c r="O47" s="34"/>
    </row>
    <row r="48" spans="1:169">
      <c r="A48" s="627"/>
      <c r="B48" s="629"/>
      <c r="C48" s="629"/>
      <c r="D48" s="631"/>
      <c r="E48" s="633"/>
      <c r="F48" s="635"/>
      <c r="G48" s="486"/>
      <c r="H48" s="616"/>
      <c r="I48" s="619"/>
      <c r="J48" s="619"/>
      <c r="K48" s="619"/>
      <c r="L48" s="619"/>
      <c r="M48" s="623"/>
      <c r="N48" s="34"/>
      <c r="O48" s="34"/>
    </row>
    <row r="49" spans="1:169" ht="15.75" thickBot="1">
      <c r="A49" s="627"/>
      <c r="B49" s="629"/>
      <c r="C49" s="629"/>
      <c r="D49" s="631"/>
      <c r="E49" s="633"/>
      <c r="F49" s="635"/>
      <c r="G49" s="487"/>
      <c r="H49" s="617"/>
      <c r="I49" s="620"/>
      <c r="J49" s="619"/>
      <c r="K49" s="619"/>
      <c r="L49" s="619"/>
      <c r="M49" s="623"/>
      <c r="N49" s="34"/>
      <c r="O49" s="34"/>
    </row>
    <row r="50" spans="1:169" s="26" customFormat="1" ht="12.75">
      <c r="A50" s="639">
        <f>'[4]7- Mapa Final'!A50</f>
        <v>4</v>
      </c>
      <c r="B50" s="642" t="str">
        <f>'[4]7- Mapa Final'!B50</f>
        <v>Ofrecer, prometer y entregar, aceptar o solicitar dádivas o beneficios a nombre propio o de terceros para direccionar   la contratación a un  proveedor o a   bienes o servicios específicos</v>
      </c>
      <c r="C50" s="642" t="str">
        <f>'[4]7- Mapa Final'!C50</f>
        <v>Se puede presentar filtración de datos sensibles sobre  estudios y documentos contractuales o interposicion de influencias</v>
      </c>
      <c r="D50" s="647" t="str">
        <f>'[4]7- Mapa Final'!J50</f>
        <v>Muy Baja - 1</v>
      </c>
      <c r="E50" s="650" t="str">
        <f>'[4]7- Mapa Final'!K50</f>
        <v>Mayor - 4</v>
      </c>
      <c r="F50" s="653" t="str">
        <f>'[4]7- Mapa Final'!M50</f>
        <v>Alto  - 4</v>
      </c>
      <c r="G50" s="538" t="s">
        <v>415</v>
      </c>
      <c r="H50" s="636" t="s">
        <v>532</v>
      </c>
      <c r="I50" s="618" t="s">
        <v>7</v>
      </c>
      <c r="J50" s="618"/>
      <c r="K50" s="621">
        <v>45474</v>
      </c>
      <c r="L50" s="621">
        <v>45565</v>
      </c>
      <c r="M50" s="622" t="s">
        <v>527</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640"/>
      <c r="B51" s="643"/>
      <c r="C51" s="643"/>
      <c r="D51" s="648"/>
      <c r="E51" s="651"/>
      <c r="F51" s="654"/>
      <c r="G51" s="539"/>
      <c r="H51" s="637"/>
      <c r="I51" s="619"/>
      <c r="J51" s="619"/>
      <c r="K51" s="619"/>
      <c r="L51" s="619"/>
      <c r="M51" s="623"/>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640"/>
      <c r="B52" s="643"/>
      <c r="C52" s="643"/>
      <c r="D52" s="648"/>
      <c r="E52" s="651"/>
      <c r="F52" s="654"/>
      <c r="G52" s="539"/>
      <c r="H52" s="637"/>
      <c r="I52" s="619"/>
      <c r="J52" s="619"/>
      <c r="K52" s="619"/>
      <c r="L52" s="619"/>
      <c r="M52" s="623"/>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640"/>
      <c r="B53" s="643"/>
      <c r="C53" s="643"/>
      <c r="D53" s="648"/>
      <c r="E53" s="651"/>
      <c r="F53" s="654"/>
      <c r="G53" s="539"/>
      <c r="H53" s="637"/>
      <c r="I53" s="619"/>
      <c r="J53" s="619"/>
      <c r="K53" s="619"/>
      <c r="L53" s="619"/>
      <c r="M53" s="623"/>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640"/>
      <c r="B54" s="643"/>
      <c r="C54" s="643"/>
      <c r="D54" s="648"/>
      <c r="E54" s="651"/>
      <c r="F54" s="654"/>
      <c r="G54" s="539"/>
      <c r="H54" s="637"/>
      <c r="I54" s="619"/>
      <c r="J54" s="619"/>
      <c r="K54" s="619"/>
      <c r="L54" s="619"/>
      <c r="M54" s="623"/>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40"/>
      <c r="B55" s="643"/>
      <c r="C55" s="643"/>
      <c r="D55" s="648"/>
      <c r="E55" s="651"/>
      <c r="F55" s="654"/>
      <c r="G55" s="539"/>
      <c r="H55" s="637"/>
      <c r="I55" s="619"/>
      <c r="J55" s="619"/>
      <c r="K55" s="619"/>
      <c r="L55" s="619"/>
      <c r="M55" s="623"/>
      <c r="N55" s="34"/>
      <c r="O55" s="34"/>
    </row>
    <row r="56" spans="1:169">
      <c r="A56" s="640"/>
      <c r="B56" s="643"/>
      <c r="C56" s="643"/>
      <c r="D56" s="648"/>
      <c r="E56" s="651"/>
      <c r="F56" s="654"/>
      <c r="G56" s="539"/>
      <c r="H56" s="637"/>
      <c r="I56" s="619"/>
      <c r="J56" s="619"/>
      <c r="K56" s="619"/>
      <c r="L56" s="619"/>
      <c r="M56" s="623"/>
      <c r="N56" s="34"/>
      <c r="O56" s="34"/>
    </row>
    <row r="57" spans="1:169">
      <c r="A57" s="640"/>
      <c r="B57" s="643"/>
      <c r="C57" s="643"/>
      <c r="D57" s="648"/>
      <c r="E57" s="651"/>
      <c r="F57" s="654"/>
      <c r="G57" s="539"/>
      <c r="H57" s="637"/>
      <c r="I57" s="619"/>
      <c r="J57" s="619"/>
      <c r="K57" s="619"/>
      <c r="L57" s="619"/>
      <c r="M57" s="623"/>
      <c r="N57" s="34"/>
      <c r="O57" s="34"/>
    </row>
    <row r="58" spans="1:169">
      <c r="A58" s="640"/>
      <c r="B58" s="643"/>
      <c r="C58" s="643"/>
      <c r="D58" s="648"/>
      <c r="E58" s="651"/>
      <c r="F58" s="654"/>
      <c r="G58" s="539"/>
      <c r="H58" s="637"/>
      <c r="I58" s="619"/>
      <c r="J58" s="619"/>
      <c r="K58" s="619"/>
      <c r="L58" s="619"/>
      <c r="M58" s="623"/>
      <c r="N58" s="34"/>
      <c r="O58" s="34"/>
    </row>
    <row r="59" spans="1:169" ht="15.75" thickBot="1">
      <c r="A59" s="641"/>
      <c r="B59" s="644"/>
      <c r="C59" s="644"/>
      <c r="D59" s="649"/>
      <c r="E59" s="652"/>
      <c r="F59" s="655"/>
      <c r="G59" s="542"/>
      <c r="H59" s="638"/>
      <c r="I59" s="620"/>
      <c r="J59" s="619"/>
      <c r="K59" s="619"/>
      <c r="L59" s="619"/>
      <c r="M59" s="623"/>
      <c r="N59" s="34"/>
      <c r="O59" s="34"/>
    </row>
    <row r="60" spans="1:169" s="26" customFormat="1" ht="12.75" customHeight="1">
      <c r="A60" s="656">
        <f>'[4]7- Mapa Final'!A60</f>
        <v>5</v>
      </c>
      <c r="B60" s="628" t="str">
        <f>'[4]7- Mapa Final'!B60</f>
        <v>Ofrecer, prometer y entregar, aceptar o solicitar adiciones de contratos incurriendo en sobrecostos, durante la ejecución contractual, de forma indebida para obtener beneficio propio y/o de terceros</v>
      </c>
      <c r="C60" s="628" t="str">
        <f>'[4]7- Mapa Final'!C60</f>
        <v xml:space="preserve">Cuando se solicita y/o se otorga el visto bueno jurídico para la adición de un contrato de forma indebida en beneficio  propio y/o de terceros </v>
      </c>
      <c r="D60" s="630" t="str">
        <f>'[4]7- Mapa Final'!J60</f>
        <v>Muy Baja - 1</v>
      </c>
      <c r="E60" s="632" t="str">
        <f>'[4]7- Mapa Final'!K60</f>
        <v>Menor - 2</v>
      </c>
      <c r="F60" s="634" t="str">
        <f>'[4]7- Mapa Final'!M60</f>
        <v>Bajo - 2</v>
      </c>
      <c r="G60" s="540" t="s">
        <v>414</v>
      </c>
      <c r="H60" s="645" t="s">
        <v>533</v>
      </c>
      <c r="I60" s="646" t="s">
        <v>7</v>
      </c>
      <c r="J60" s="618"/>
      <c r="K60" s="621">
        <v>45474</v>
      </c>
      <c r="L60" s="621">
        <v>45565</v>
      </c>
      <c r="M60" s="622" t="s">
        <v>527</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57"/>
      <c r="B61" s="629"/>
      <c r="C61" s="629"/>
      <c r="D61" s="631"/>
      <c r="E61" s="633"/>
      <c r="F61" s="635"/>
      <c r="G61" s="486"/>
      <c r="H61" s="616"/>
      <c r="I61" s="619"/>
      <c r="J61" s="619"/>
      <c r="K61" s="619"/>
      <c r="L61" s="619"/>
      <c r="M61" s="623"/>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57"/>
      <c r="B62" s="629"/>
      <c r="C62" s="629"/>
      <c r="D62" s="631"/>
      <c r="E62" s="633"/>
      <c r="F62" s="635"/>
      <c r="G62" s="486"/>
      <c r="H62" s="616"/>
      <c r="I62" s="619"/>
      <c r="J62" s="619"/>
      <c r="K62" s="619"/>
      <c r="L62" s="619"/>
      <c r="M62" s="62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57"/>
      <c r="B63" s="629"/>
      <c r="C63" s="629"/>
      <c r="D63" s="631"/>
      <c r="E63" s="633"/>
      <c r="F63" s="635"/>
      <c r="G63" s="486"/>
      <c r="H63" s="616"/>
      <c r="I63" s="619"/>
      <c r="J63" s="619"/>
      <c r="K63" s="619"/>
      <c r="L63" s="619"/>
      <c r="M63" s="623"/>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57"/>
      <c r="B64" s="629"/>
      <c r="C64" s="629"/>
      <c r="D64" s="631"/>
      <c r="E64" s="633"/>
      <c r="F64" s="635"/>
      <c r="G64" s="486"/>
      <c r="H64" s="616"/>
      <c r="I64" s="619"/>
      <c r="J64" s="619"/>
      <c r="K64" s="619"/>
      <c r="L64" s="619"/>
      <c r="M64" s="623"/>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57"/>
      <c r="B65" s="629"/>
      <c r="C65" s="629"/>
      <c r="D65" s="631"/>
      <c r="E65" s="633"/>
      <c r="F65" s="635"/>
      <c r="G65" s="486"/>
      <c r="H65" s="616"/>
      <c r="I65" s="619"/>
      <c r="J65" s="619"/>
      <c r="K65" s="619"/>
      <c r="L65" s="619"/>
      <c r="M65" s="623"/>
      <c r="N65" s="34"/>
      <c r="O65" s="34"/>
    </row>
    <row r="66" spans="1:15">
      <c r="A66" s="657"/>
      <c r="B66" s="629"/>
      <c r="C66" s="629"/>
      <c r="D66" s="631"/>
      <c r="E66" s="633"/>
      <c r="F66" s="635"/>
      <c r="G66" s="486"/>
      <c r="H66" s="616"/>
      <c r="I66" s="619"/>
      <c r="J66" s="619"/>
      <c r="K66" s="619"/>
      <c r="L66" s="619"/>
      <c r="M66" s="623"/>
      <c r="N66" s="34"/>
      <c r="O66" s="34"/>
    </row>
    <row r="67" spans="1:15">
      <c r="A67" s="657"/>
      <c r="B67" s="629"/>
      <c r="C67" s="629"/>
      <c r="D67" s="631"/>
      <c r="E67" s="633"/>
      <c r="F67" s="635"/>
      <c r="G67" s="486"/>
      <c r="H67" s="616"/>
      <c r="I67" s="619"/>
      <c r="J67" s="619"/>
      <c r="K67" s="619"/>
      <c r="L67" s="619"/>
      <c r="M67" s="623"/>
      <c r="N67" s="34"/>
      <c r="O67" s="34"/>
    </row>
    <row r="68" spans="1:15">
      <c r="A68" s="657"/>
      <c r="B68" s="629"/>
      <c r="C68" s="629"/>
      <c r="D68" s="631"/>
      <c r="E68" s="633"/>
      <c r="F68" s="635"/>
      <c r="G68" s="486"/>
      <c r="H68" s="616"/>
      <c r="I68" s="619"/>
      <c r="J68" s="619"/>
      <c r="K68" s="619"/>
      <c r="L68" s="619"/>
      <c r="M68" s="623"/>
      <c r="N68" s="34"/>
      <c r="O68" s="34"/>
    </row>
    <row r="69" spans="1:15" ht="15.75" thickBot="1">
      <c r="A69" s="657"/>
      <c r="B69" s="629"/>
      <c r="C69" s="629"/>
      <c r="D69" s="631"/>
      <c r="E69" s="633"/>
      <c r="F69" s="635"/>
      <c r="G69" s="487"/>
      <c r="H69" s="617"/>
      <c r="I69" s="619"/>
      <c r="J69" s="619"/>
      <c r="K69" s="619"/>
      <c r="L69" s="619"/>
      <c r="M69" s="623"/>
      <c r="N69" s="34"/>
      <c r="O69" s="34"/>
    </row>
    <row r="70" spans="1:15" ht="15" customHeight="1">
      <c r="A70" s="656">
        <f>'[4]7- Mapa Final'!A70</f>
        <v>6</v>
      </c>
      <c r="B70" s="628" t="str">
        <f>'[4]7- Mapa Final'!B70</f>
        <v>Ofrecer, prometer y entregar, aceptar o solicitar una ventaja indebida  para influir o direccionar  la formulación de   requisitos habiliantes o técnicos  para satisfacer un interés personal, de manera directa o indirecta o por interpuesta persona.</v>
      </c>
      <c r="C70" s="628" t="str">
        <f>'[4]7- Mapa Final'!C70</f>
        <v>Cuando  se direccionan los requisitos habilitanes y técnicos para favorecer  indebidamente ciertos proponentes (pliegos sastre).</v>
      </c>
      <c r="D70" s="630" t="str">
        <f>'[4]7- Mapa Final'!J70</f>
        <v>Muy Baja - 1</v>
      </c>
      <c r="E70" s="632" t="str">
        <f>'[4]7- Mapa Final'!K70</f>
        <v>Menor - 2</v>
      </c>
      <c r="F70" s="634" t="str">
        <f>'[4]7- Mapa Final'!M70</f>
        <v>Bajo - 2</v>
      </c>
      <c r="G70" s="486" t="s">
        <v>414</v>
      </c>
      <c r="H70" s="636" t="s">
        <v>534</v>
      </c>
      <c r="I70" s="618" t="s">
        <v>7</v>
      </c>
      <c r="J70" s="618"/>
      <c r="K70" s="621">
        <v>45474</v>
      </c>
      <c r="L70" s="621">
        <v>45565</v>
      </c>
      <c r="M70" s="622" t="s">
        <v>527</v>
      </c>
    </row>
    <row r="71" spans="1:15">
      <c r="A71" s="657"/>
      <c r="B71" s="629"/>
      <c r="C71" s="629"/>
      <c r="D71" s="631"/>
      <c r="E71" s="633"/>
      <c r="F71" s="635"/>
      <c r="G71" s="486"/>
      <c r="H71" s="637"/>
      <c r="I71" s="619"/>
      <c r="J71" s="619"/>
      <c r="K71" s="619"/>
      <c r="L71" s="619"/>
      <c r="M71" s="623"/>
    </row>
    <row r="72" spans="1:15">
      <c r="A72" s="657"/>
      <c r="B72" s="629"/>
      <c r="C72" s="629"/>
      <c r="D72" s="631"/>
      <c r="E72" s="633"/>
      <c r="F72" s="635"/>
      <c r="G72" s="486"/>
      <c r="H72" s="637"/>
      <c r="I72" s="619"/>
      <c r="J72" s="619"/>
      <c r="K72" s="619"/>
      <c r="L72" s="619"/>
      <c r="M72" s="623"/>
    </row>
    <row r="73" spans="1:15">
      <c r="A73" s="657"/>
      <c r="B73" s="629"/>
      <c r="C73" s="629"/>
      <c r="D73" s="631"/>
      <c r="E73" s="633"/>
      <c r="F73" s="635"/>
      <c r="G73" s="486"/>
      <c r="H73" s="637"/>
      <c r="I73" s="619"/>
      <c r="J73" s="619"/>
      <c r="K73" s="619"/>
      <c r="L73" s="619"/>
      <c r="M73" s="623"/>
    </row>
    <row r="74" spans="1:15">
      <c r="A74" s="657"/>
      <c r="B74" s="629"/>
      <c r="C74" s="629"/>
      <c r="D74" s="631"/>
      <c r="E74" s="633"/>
      <c r="F74" s="635"/>
      <c r="G74" s="486"/>
      <c r="H74" s="637"/>
      <c r="I74" s="619"/>
      <c r="J74" s="619"/>
      <c r="K74" s="619"/>
      <c r="L74" s="619"/>
      <c r="M74" s="623"/>
    </row>
    <row r="75" spans="1:15">
      <c r="A75" s="657"/>
      <c r="B75" s="629"/>
      <c r="C75" s="629"/>
      <c r="D75" s="631"/>
      <c r="E75" s="633"/>
      <c r="F75" s="635"/>
      <c r="G75" s="486"/>
      <c r="H75" s="637"/>
      <c r="I75" s="619"/>
      <c r="J75" s="619"/>
      <c r="K75" s="619"/>
      <c r="L75" s="619"/>
      <c r="M75" s="623"/>
    </row>
    <row r="76" spans="1:15">
      <c r="A76" s="657"/>
      <c r="B76" s="629"/>
      <c r="C76" s="629"/>
      <c r="D76" s="631"/>
      <c r="E76" s="633"/>
      <c r="F76" s="635"/>
      <c r="G76" s="486"/>
      <c r="H76" s="637"/>
      <c r="I76" s="619"/>
      <c r="J76" s="619"/>
      <c r="K76" s="619"/>
      <c r="L76" s="619"/>
      <c r="M76" s="623"/>
    </row>
    <row r="77" spans="1:15">
      <c r="A77" s="657"/>
      <c r="B77" s="629"/>
      <c r="C77" s="629"/>
      <c r="D77" s="631"/>
      <c r="E77" s="633"/>
      <c r="F77" s="635"/>
      <c r="G77" s="486"/>
      <c r="H77" s="637"/>
      <c r="I77" s="619"/>
      <c r="J77" s="619"/>
      <c r="K77" s="619"/>
      <c r="L77" s="619"/>
      <c r="M77" s="623"/>
    </row>
    <row r="78" spans="1:15">
      <c r="A78" s="657"/>
      <c r="B78" s="629"/>
      <c r="C78" s="629"/>
      <c r="D78" s="631"/>
      <c r="E78" s="633"/>
      <c r="F78" s="635"/>
      <c r="G78" s="486"/>
      <c r="H78" s="637"/>
      <c r="I78" s="619"/>
      <c r="J78" s="619"/>
      <c r="K78" s="619"/>
      <c r="L78" s="619"/>
      <c r="M78" s="623"/>
    </row>
    <row r="79" spans="1:15" ht="15.75" thickBot="1">
      <c r="A79" s="657"/>
      <c r="B79" s="629"/>
      <c r="C79" s="629"/>
      <c r="D79" s="631"/>
      <c r="E79" s="633"/>
      <c r="F79" s="635"/>
      <c r="G79" s="487"/>
      <c r="H79" s="638"/>
      <c r="I79" s="619"/>
      <c r="J79" s="619"/>
      <c r="K79" s="619"/>
      <c r="L79" s="619"/>
      <c r="M79" s="623"/>
    </row>
    <row r="80" spans="1:15" ht="15" customHeight="1">
      <c r="A80" s="656">
        <f>'[4]7- Mapa Final'!A80</f>
        <v>7</v>
      </c>
      <c r="B80" s="628" t="str">
        <f>'[4]7- Mapa Final'!B80</f>
        <v xml:space="preserve">Ofrecer, prometer y entregar, aceptar o solicitar una dádiva en beneficio propio o de un tercero para evitar ser objeto de sanción contractual </v>
      </c>
      <c r="C80" s="628" t="str">
        <f>'[4]7- Mapa Final'!C80</f>
        <v xml:space="preserve">Cuando se abstiene de imponer una sanción contractual, cuando jurídicamente es procedente, con ocasión de una  dádiva en beneficio propio o de un tercero </v>
      </c>
      <c r="D80" s="630" t="str">
        <f>'[4]7- Mapa Final'!J80</f>
        <v>Muy Baja - 1</v>
      </c>
      <c r="E80" s="632" t="str">
        <f>'[4]7- Mapa Final'!K80</f>
        <v>Moderado - 3</v>
      </c>
      <c r="F80" s="634" t="str">
        <f>'[4]7- Mapa Final'!M80</f>
        <v>Moderado - 3</v>
      </c>
      <c r="G80" s="486" t="s">
        <v>414</v>
      </c>
      <c r="H80" s="616" t="s">
        <v>535</v>
      </c>
      <c r="I80" s="618" t="s">
        <v>7</v>
      </c>
      <c r="J80" s="618"/>
      <c r="K80" s="621">
        <v>45474</v>
      </c>
      <c r="L80" s="621">
        <v>45565</v>
      </c>
      <c r="M80" s="622" t="s">
        <v>527</v>
      </c>
    </row>
    <row r="81" spans="1:13">
      <c r="A81" s="657"/>
      <c r="B81" s="629"/>
      <c r="C81" s="629"/>
      <c r="D81" s="631"/>
      <c r="E81" s="633"/>
      <c r="F81" s="635"/>
      <c r="G81" s="486"/>
      <c r="H81" s="616"/>
      <c r="I81" s="619"/>
      <c r="J81" s="619"/>
      <c r="K81" s="619"/>
      <c r="L81" s="619"/>
      <c r="M81" s="623"/>
    </row>
    <row r="82" spans="1:13">
      <c r="A82" s="657"/>
      <c r="B82" s="629"/>
      <c r="C82" s="629"/>
      <c r="D82" s="631"/>
      <c r="E82" s="633"/>
      <c r="F82" s="635"/>
      <c r="G82" s="486"/>
      <c r="H82" s="616"/>
      <c r="I82" s="619"/>
      <c r="J82" s="619"/>
      <c r="K82" s="619"/>
      <c r="L82" s="619"/>
      <c r="M82" s="623"/>
    </row>
    <row r="83" spans="1:13">
      <c r="A83" s="657"/>
      <c r="B83" s="629"/>
      <c r="C83" s="629"/>
      <c r="D83" s="631"/>
      <c r="E83" s="633"/>
      <c r="F83" s="635"/>
      <c r="G83" s="486"/>
      <c r="H83" s="616"/>
      <c r="I83" s="619"/>
      <c r="J83" s="619"/>
      <c r="K83" s="619"/>
      <c r="L83" s="619"/>
      <c r="M83" s="623"/>
    </row>
    <row r="84" spans="1:13">
      <c r="A84" s="657"/>
      <c r="B84" s="629"/>
      <c r="C84" s="629"/>
      <c r="D84" s="631"/>
      <c r="E84" s="633"/>
      <c r="F84" s="635"/>
      <c r="G84" s="486"/>
      <c r="H84" s="616"/>
      <c r="I84" s="619"/>
      <c r="J84" s="619"/>
      <c r="K84" s="619"/>
      <c r="L84" s="619"/>
      <c r="M84" s="623"/>
    </row>
    <row r="85" spans="1:13">
      <c r="A85" s="657"/>
      <c r="B85" s="629"/>
      <c r="C85" s="629"/>
      <c r="D85" s="631"/>
      <c r="E85" s="633"/>
      <c r="F85" s="635"/>
      <c r="G85" s="486"/>
      <c r="H85" s="616"/>
      <c r="I85" s="619"/>
      <c r="J85" s="619"/>
      <c r="K85" s="619"/>
      <c r="L85" s="619"/>
      <c r="M85" s="623"/>
    </row>
    <row r="86" spans="1:13">
      <c r="A86" s="657"/>
      <c r="B86" s="629"/>
      <c r="C86" s="629"/>
      <c r="D86" s="631"/>
      <c r="E86" s="633"/>
      <c r="F86" s="635"/>
      <c r="G86" s="486"/>
      <c r="H86" s="616"/>
      <c r="I86" s="619"/>
      <c r="J86" s="619"/>
      <c r="K86" s="619"/>
      <c r="L86" s="619"/>
      <c r="M86" s="623"/>
    </row>
    <row r="87" spans="1:13">
      <c r="A87" s="657"/>
      <c r="B87" s="629"/>
      <c r="C87" s="629"/>
      <c r="D87" s="631"/>
      <c r="E87" s="633"/>
      <c r="F87" s="635"/>
      <c r="G87" s="486"/>
      <c r="H87" s="616"/>
      <c r="I87" s="619"/>
      <c r="J87" s="619"/>
      <c r="K87" s="619"/>
      <c r="L87" s="619"/>
      <c r="M87" s="623"/>
    </row>
    <row r="88" spans="1:13">
      <c r="A88" s="657"/>
      <c r="B88" s="629"/>
      <c r="C88" s="629"/>
      <c r="D88" s="631"/>
      <c r="E88" s="633"/>
      <c r="F88" s="635"/>
      <c r="G88" s="486"/>
      <c r="H88" s="616"/>
      <c r="I88" s="619"/>
      <c r="J88" s="619"/>
      <c r="K88" s="619"/>
      <c r="L88" s="619"/>
      <c r="M88" s="623"/>
    </row>
    <row r="89" spans="1:13" ht="15.75" thickBot="1">
      <c r="A89" s="657"/>
      <c r="B89" s="629"/>
      <c r="C89" s="629"/>
      <c r="D89" s="631"/>
      <c r="E89" s="633"/>
      <c r="F89" s="635"/>
      <c r="G89" s="487"/>
      <c r="H89" s="617"/>
      <c r="I89" s="619"/>
      <c r="J89" s="619"/>
      <c r="K89" s="619"/>
      <c r="L89" s="619"/>
      <c r="M89" s="623"/>
    </row>
    <row r="90" spans="1:13" ht="15" customHeight="1">
      <c r="A90" s="656">
        <f>'[4]7- Mapa Final'!A90</f>
        <v>8</v>
      </c>
      <c r="B90" s="628" t="str">
        <f>'[4]7- Mapa Final'!B90</f>
        <v>Ofrecer, prometer y entregar, aceptar o solicitar una ventaja indebida  para influir o direccionar el cumplimiento de una evaluación de la oferta para satisfacer un interés personal, de manera directa o indirecta o por interpuesta persona.</v>
      </c>
      <c r="C90" s="628" t="str">
        <f>'[4]7- Mapa Final'!C90</f>
        <v>Cuando  se direccionan las evaluaciones para favorecer  indebidamente ciertos proponentes</v>
      </c>
      <c r="D90" s="630" t="str">
        <f>'[4]7- Mapa Final'!J90</f>
        <v>Muy Baja - 1</v>
      </c>
      <c r="E90" s="632" t="str">
        <f>'[4]7- Mapa Final'!K90</f>
        <v>Mayor - 4</v>
      </c>
      <c r="F90" s="634" t="str">
        <f>'[4]7- Mapa Final'!M90</f>
        <v>Alto  - 4</v>
      </c>
      <c r="G90" s="485" t="s">
        <v>415</v>
      </c>
      <c r="H90" s="615" t="s">
        <v>536</v>
      </c>
      <c r="I90" s="618" t="s">
        <v>7</v>
      </c>
      <c r="J90" s="618"/>
      <c r="K90" s="621">
        <v>45474</v>
      </c>
      <c r="L90" s="621">
        <v>45565</v>
      </c>
      <c r="M90" s="622" t="s">
        <v>527</v>
      </c>
    </row>
    <row r="91" spans="1:13">
      <c r="A91" s="657"/>
      <c r="B91" s="629"/>
      <c r="C91" s="629"/>
      <c r="D91" s="631"/>
      <c r="E91" s="633"/>
      <c r="F91" s="635"/>
      <c r="G91" s="486"/>
      <c r="H91" s="616"/>
      <c r="I91" s="619"/>
      <c r="J91" s="619"/>
      <c r="K91" s="619"/>
      <c r="L91" s="619"/>
      <c r="M91" s="623"/>
    </row>
    <row r="92" spans="1:13">
      <c r="A92" s="657"/>
      <c r="B92" s="629"/>
      <c r="C92" s="629"/>
      <c r="D92" s="631"/>
      <c r="E92" s="633"/>
      <c r="F92" s="635"/>
      <c r="G92" s="486"/>
      <c r="H92" s="616"/>
      <c r="I92" s="619"/>
      <c r="J92" s="619"/>
      <c r="K92" s="619"/>
      <c r="L92" s="619"/>
      <c r="M92" s="623"/>
    </row>
    <row r="93" spans="1:13">
      <c r="A93" s="657"/>
      <c r="B93" s="629"/>
      <c r="C93" s="629"/>
      <c r="D93" s="631"/>
      <c r="E93" s="633"/>
      <c r="F93" s="635"/>
      <c r="G93" s="486"/>
      <c r="H93" s="616"/>
      <c r="I93" s="619"/>
      <c r="J93" s="619"/>
      <c r="K93" s="619"/>
      <c r="L93" s="619"/>
      <c r="M93" s="623"/>
    </row>
    <row r="94" spans="1:13">
      <c r="A94" s="657"/>
      <c r="B94" s="629"/>
      <c r="C94" s="629"/>
      <c r="D94" s="631"/>
      <c r="E94" s="633"/>
      <c r="F94" s="635"/>
      <c r="G94" s="486"/>
      <c r="H94" s="616"/>
      <c r="I94" s="619"/>
      <c r="J94" s="619"/>
      <c r="K94" s="619"/>
      <c r="L94" s="619"/>
      <c r="M94" s="623"/>
    </row>
    <row r="95" spans="1:13">
      <c r="A95" s="657"/>
      <c r="B95" s="629"/>
      <c r="C95" s="629"/>
      <c r="D95" s="631"/>
      <c r="E95" s="633"/>
      <c r="F95" s="635"/>
      <c r="G95" s="486"/>
      <c r="H95" s="616"/>
      <c r="I95" s="619"/>
      <c r="J95" s="619"/>
      <c r="K95" s="619"/>
      <c r="L95" s="619"/>
      <c r="M95" s="623"/>
    </row>
    <row r="96" spans="1:13">
      <c r="A96" s="657"/>
      <c r="B96" s="629"/>
      <c r="C96" s="629"/>
      <c r="D96" s="631"/>
      <c r="E96" s="633"/>
      <c r="F96" s="635"/>
      <c r="G96" s="486"/>
      <c r="H96" s="616"/>
      <c r="I96" s="619"/>
      <c r="J96" s="619"/>
      <c r="K96" s="619"/>
      <c r="L96" s="619"/>
      <c r="M96" s="623"/>
    </row>
    <row r="97" spans="1:13">
      <c r="A97" s="657"/>
      <c r="B97" s="629"/>
      <c r="C97" s="629"/>
      <c r="D97" s="631"/>
      <c r="E97" s="633"/>
      <c r="F97" s="635"/>
      <c r="G97" s="486"/>
      <c r="H97" s="616"/>
      <c r="I97" s="619"/>
      <c r="J97" s="619"/>
      <c r="K97" s="619"/>
      <c r="L97" s="619"/>
      <c r="M97" s="623"/>
    </row>
    <row r="98" spans="1:13">
      <c r="A98" s="657"/>
      <c r="B98" s="629"/>
      <c r="C98" s="629"/>
      <c r="D98" s="631"/>
      <c r="E98" s="633"/>
      <c r="F98" s="635"/>
      <c r="G98" s="486"/>
      <c r="H98" s="616"/>
      <c r="I98" s="619"/>
      <c r="J98" s="619"/>
      <c r="K98" s="619"/>
      <c r="L98" s="619"/>
      <c r="M98" s="623"/>
    </row>
    <row r="99" spans="1:13" ht="15.75" thickBot="1">
      <c r="A99" s="657"/>
      <c r="B99" s="659"/>
      <c r="C99" s="659"/>
      <c r="D99" s="660"/>
      <c r="E99" s="661"/>
      <c r="F99" s="662"/>
      <c r="G99" s="487"/>
      <c r="H99" s="617"/>
      <c r="I99" s="620"/>
      <c r="J99" s="620"/>
      <c r="K99" s="619"/>
      <c r="L99" s="619"/>
      <c r="M99" s="658"/>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1:B2"/>
    <mergeCell ref="C1:J3"/>
    <mergeCell ref="K1:M3"/>
    <mergeCell ref="A4:B4"/>
    <mergeCell ref="C4:M4"/>
    <mergeCell ref="A5:B5"/>
    <mergeCell ref="C5:M5"/>
  </mergeCells>
  <conditionalFormatting sqref="A7:B7">
    <cfRule type="containsText" dxfId="31" priority="27" operator="containsText" text="3- Moderado">
      <formula>NOT(ISERROR(SEARCH("3- Moderado",A7)))</formula>
    </cfRule>
    <cfRule type="containsText" dxfId="30" priority="28" operator="containsText" text="6- Moderado">
      <formula>NOT(ISERROR(SEARCH("6- Moderado",A7)))</formula>
    </cfRule>
    <cfRule type="containsText" dxfId="29" priority="29" operator="containsText" text="4- Moderado">
      <formula>NOT(ISERROR(SEARCH("4- Moderado",A7)))</formula>
    </cfRule>
    <cfRule type="containsText" dxfId="28" priority="30" operator="containsText" text="3- Bajo">
      <formula>NOT(ISERROR(SEARCH("3- Bajo",A7)))</formula>
    </cfRule>
    <cfRule type="containsText" dxfId="27" priority="31" operator="containsText" text="4- Bajo">
      <formula>NOT(ISERROR(SEARCH("4- Bajo",A7)))</formula>
    </cfRule>
    <cfRule type="containsText" dxfId="26" priority="32" operator="containsText" text="1- Bajo">
      <formula>NOT(ISERROR(SEARCH("1- Bajo",A7)))</formula>
    </cfRule>
  </conditionalFormatting>
  <conditionalFormatting sqref="A10:E10 A20:E20 A30:E30 A40:E40 A50:E50 A60:E60 A70:E70 A80:E80 A90:E90">
    <cfRule type="containsText" dxfId="24" priority="21" operator="containsText" text="3- Moderado">
      <formula>NOT(ISERROR(SEARCH("3- Moderado",A10)))</formula>
    </cfRule>
    <cfRule type="containsText" dxfId="25" priority="22" operator="containsText" text="6- Moderado">
      <formula>NOT(ISERROR(SEARCH("6- Moderado",A10)))</formula>
    </cfRule>
    <cfRule type="containsText" dxfId="23" priority="23" operator="containsText" text="4- Moderado">
      <formula>NOT(ISERROR(SEARCH("4- Moderado",A10)))</formula>
    </cfRule>
    <cfRule type="containsText" dxfId="22" priority="24" operator="containsText" text="3- Bajo">
      <formula>NOT(ISERROR(SEARCH("3- Bajo",A10)))</formula>
    </cfRule>
    <cfRule type="containsText" dxfId="21" priority="25" operator="containsText" text="4- Bajo">
      <formula>NOT(ISERROR(SEARCH("4- Bajo",A10)))</formula>
    </cfRule>
    <cfRule type="containsText" dxfId="20" priority="26" operator="containsText" text="1- Bajo">
      <formula>NOT(ISERROR(SEARCH("1- Bajo",A10)))</formula>
    </cfRule>
  </conditionalFormatting>
  <conditionalFormatting sqref="C8:F8">
    <cfRule type="containsText" dxfId="17" priority="15" operator="containsText" text="3- Moderado">
      <formula>NOT(ISERROR(SEARCH("3- Moderado",C8)))</formula>
    </cfRule>
    <cfRule type="containsText" dxfId="16" priority="16" operator="containsText" text="6- Moderado">
      <formula>NOT(ISERROR(SEARCH("6- Moderado",C8)))</formula>
    </cfRule>
    <cfRule type="containsText" dxfId="19" priority="17" operator="containsText" text="4- Moderado">
      <formula>NOT(ISERROR(SEARCH("4- Moderado",C8)))</formula>
    </cfRule>
    <cfRule type="containsText" dxfId="18" priority="18" operator="containsText" text="3- Bajo">
      <formula>NOT(ISERROR(SEARCH("3- Bajo",C8)))</formula>
    </cfRule>
    <cfRule type="containsText" dxfId="14" priority="19" operator="containsText" text="4- Bajo">
      <formula>NOT(ISERROR(SEARCH("4- Bajo",C8)))</formula>
    </cfRule>
    <cfRule type="containsText" dxfId="15" priority="20" operator="containsText" text="1- Bajo">
      <formula>NOT(ISERROR(SEARCH("1- Bajo",C8)))</formula>
    </cfRule>
  </conditionalFormatting>
  <conditionalFormatting sqref="D10:D9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99">
    <cfRule type="containsText" dxfId="7" priority="1" operator="containsText" text="Catastrófico">
      <formula>NOT(ISERROR(SEARCH("Catastrófico",E10)))</formula>
    </cfRule>
    <cfRule type="containsText" dxfId="6" priority="2" operator="containsText" text="Mayor">
      <formula>NOT(ISERROR(SEARCH("Mayor",E10)))</formula>
    </cfRule>
    <cfRule type="containsText" dxfId="5" priority="3" operator="containsText" text="Menor">
      <formula>NOT(ISERROR(SEARCH("Menor",E10)))</formula>
    </cfRule>
    <cfRule type="containsText" dxfId="8" priority="4" operator="containsText" text="Leve">
      <formula>NOT(ISERROR(SEARCH("Leve",E10)))</formula>
    </cfRule>
  </conditionalFormatting>
  <conditionalFormatting sqref="E10:F99">
    <cfRule type="containsText" dxfId="4" priority="9" operator="containsText" text="Moderado">
      <formula>NOT(ISERROR(SEARCH("Moderado",E10)))</formula>
    </cfRule>
  </conditionalFormatting>
  <conditionalFormatting sqref="F10:F99">
    <cfRule type="containsText" dxfId="0" priority="11" operator="containsText" text="Bajo">
      <formula>NOT(ISERROR(SEARCH("Bajo",F10)))</formula>
    </cfRule>
    <cfRule type="containsText" dxfId="1" priority="12" operator="containsText" text="Moderado">
      <formula>NOT(ISERROR(SEARCH("Moderado",F10)))</formula>
    </cfRule>
    <cfRule type="containsText" dxfId="2" priority="13" operator="containsText" text="Alto">
      <formula>NOT(ISERROR(SEARCH("Alto",F10)))</formula>
    </cfRule>
    <cfRule type="containsText" dxfId="3" priority="14" operator="containsText" text="Extremo">
      <formula>NOT(ISERROR(SEARCH("Extremo",F10)))</formula>
    </cfRule>
    <cfRule type="colorScale" priority="3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20EE2AE2-C26C-4BDD-98AF-0622DE72D174}"/>
    <dataValidation allowBlank="1" showInputMessage="1" showErrorMessage="1" prompt="Describir las actividades que se van a desarrollar para el proyecto" sqref="H7" xr:uid="{1F788E9A-B5C5-4EB1-BD20-EF298197C1E3}"/>
    <dataValidation allowBlank="1" showInputMessage="1" showErrorMessage="1" prompt="Seleccionar si el responsable es el responsable de las acciones es el nivel central" sqref="I7:I8" xr:uid="{549E3AEC-5163-4667-A81B-7DAA083236ED}"/>
    <dataValidation allowBlank="1" showInputMessage="1" showErrorMessage="1" prompt="seleccionar si el responsable de ejecutar las acciones es el nivel central" sqref="J8" xr:uid="{C805FDB7-8299-423E-BCC4-A45EDD14A10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F01F-D733-4D9B-8F5D-EAF6CE101B73}">
  <sheetPr>
    <tabColor theme="5" tint="0.39997558519241921"/>
    <pageSetUpPr fitToPage="1"/>
  </sheetPr>
  <dimension ref="A1:JK99"/>
  <sheetViews>
    <sheetView showGridLines="0" tabSelected="1" zoomScale="90" zoomScaleNormal="90" workbookViewId="0">
      <selection activeCell="O5" sqref="O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593"/>
      <c r="B1" s="594"/>
      <c r="C1" s="597"/>
      <c r="D1" s="597"/>
      <c r="E1" s="597"/>
      <c r="F1" s="597"/>
      <c r="G1" s="597"/>
      <c r="H1" s="597"/>
      <c r="I1" s="597"/>
      <c r="J1" s="598"/>
      <c r="K1" s="601"/>
      <c r="L1" s="601"/>
      <c r="M1" s="60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95"/>
      <c r="B2" s="596"/>
      <c r="C2" s="599"/>
      <c r="D2" s="599"/>
      <c r="E2" s="599"/>
      <c r="F2" s="599"/>
      <c r="G2" s="599"/>
      <c r="H2" s="599"/>
      <c r="I2" s="599"/>
      <c r="J2" s="600"/>
      <c r="K2" s="601"/>
      <c r="L2" s="601"/>
      <c r="M2" s="60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9"/>
      <c r="D3" s="599"/>
      <c r="E3" s="599"/>
      <c r="F3" s="599"/>
      <c r="G3" s="599"/>
      <c r="H3" s="599"/>
      <c r="I3" s="599"/>
      <c r="J3" s="600"/>
      <c r="K3" s="601"/>
      <c r="L3" s="601"/>
      <c r="M3" s="60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35" t="s">
        <v>268</v>
      </c>
      <c r="B4" s="535"/>
      <c r="C4" s="536" t="s">
        <v>269</v>
      </c>
      <c r="D4" s="536"/>
      <c r="E4" s="536"/>
      <c r="F4" s="536"/>
      <c r="G4" s="536"/>
      <c r="H4" s="536"/>
      <c r="I4" s="536"/>
      <c r="J4" s="536"/>
      <c r="K4" s="536"/>
      <c r="L4" s="536"/>
      <c r="M4" s="536"/>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35" t="s">
        <v>270</v>
      </c>
      <c r="B5" s="535"/>
      <c r="C5" s="537" t="s">
        <v>37</v>
      </c>
      <c r="D5" s="537"/>
      <c r="E5" s="537"/>
      <c r="F5" s="537"/>
      <c r="G5" s="537"/>
      <c r="H5" s="537"/>
      <c r="I5" s="537"/>
      <c r="J5" s="537"/>
      <c r="K5" s="537"/>
      <c r="L5" s="537"/>
      <c r="M5" s="53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35" t="s">
        <v>271</v>
      </c>
      <c r="B6" s="535"/>
      <c r="C6" s="602" t="s">
        <v>272</v>
      </c>
      <c r="D6" s="603"/>
      <c r="E6" s="603"/>
      <c r="F6" s="603"/>
      <c r="G6" s="603"/>
      <c r="H6" s="603"/>
      <c r="I6" s="603"/>
      <c r="J6" s="603"/>
      <c r="K6" s="603"/>
      <c r="L6" s="603"/>
      <c r="M6" s="60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05" t="s">
        <v>513</v>
      </c>
      <c r="B7" s="606"/>
      <c r="C7" s="607"/>
      <c r="D7" s="608" t="s">
        <v>514</v>
      </c>
      <c r="E7" s="608"/>
      <c r="F7" s="608"/>
      <c r="G7" s="609" t="s">
        <v>515</v>
      </c>
      <c r="H7" s="610" t="s">
        <v>516</v>
      </c>
      <c r="I7" s="612" t="s">
        <v>517</v>
      </c>
      <c r="J7" s="613"/>
      <c r="K7" s="612" t="s">
        <v>518</v>
      </c>
      <c r="L7" s="613"/>
      <c r="M7" s="614" t="s">
        <v>519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43</v>
      </c>
      <c r="B8" s="35" t="s">
        <v>210</v>
      </c>
      <c r="C8" s="35" t="s">
        <v>212</v>
      </c>
      <c r="D8" s="28" t="s">
        <v>222</v>
      </c>
      <c r="E8" s="28" t="s">
        <v>520</v>
      </c>
      <c r="F8" s="28" t="s">
        <v>521</v>
      </c>
      <c r="G8" s="609"/>
      <c r="H8" s="611"/>
      <c r="I8" s="29" t="s">
        <v>522</v>
      </c>
      <c r="J8" s="29" t="s">
        <v>523</v>
      </c>
      <c r="K8" s="29" t="s">
        <v>524</v>
      </c>
      <c r="L8" s="29" t="s">
        <v>525</v>
      </c>
      <c r="M8" s="61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24"/>
      <c r="B9" s="625"/>
      <c r="C9" s="625"/>
      <c r="D9" s="625"/>
      <c r="E9" s="625"/>
      <c r="F9" s="625"/>
      <c r="G9" s="625"/>
      <c r="H9" s="293"/>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26">
        <f>'7- Mapa Final'!A10</f>
        <v>1</v>
      </c>
      <c r="B10" s="628" t="str">
        <f>'7- Mapa Final'!B10</f>
        <v xml:space="preserve">Inadecuada planeación de la contratación  </v>
      </c>
      <c r="C10" s="628" t="str">
        <f>'7- Mapa Final'!C10</f>
        <v xml:space="preserve">El Plan Anual de Contratación no atienda las  necesidades y la oportunidad requerida por los procesos de la Entidad  </v>
      </c>
      <c r="D10" s="630" t="str">
        <f>'7- Mapa Final'!J10</f>
        <v>Baja - 2</v>
      </c>
      <c r="E10" s="632" t="str">
        <f>'7- Mapa Final'!K10</f>
        <v>Moderado - 3</v>
      </c>
      <c r="F10" s="634" t="str">
        <f>'7- Mapa Final'!M10</f>
        <v>Moderado - 6</v>
      </c>
      <c r="G10" s="485" t="s">
        <v>414</v>
      </c>
      <c r="H10" s="615" t="s">
        <v>526</v>
      </c>
      <c r="I10" s="618" t="s">
        <v>7</v>
      </c>
      <c r="J10" s="618"/>
      <c r="K10" s="621">
        <v>45566</v>
      </c>
      <c r="L10" s="621">
        <v>45657</v>
      </c>
      <c r="M10" s="622" t="s">
        <v>527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27"/>
      <c r="B11" s="629"/>
      <c r="C11" s="629"/>
      <c r="D11" s="631"/>
      <c r="E11" s="633"/>
      <c r="F11" s="635"/>
      <c r="G11" s="486"/>
      <c r="H11" s="616"/>
      <c r="I11" s="619"/>
      <c r="J11" s="619"/>
      <c r="K11" s="619"/>
      <c r="L11" s="619"/>
      <c r="M11" s="62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27"/>
      <c r="B12" s="629"/>
      <c r="C12" s="629"/>
      <c r="D12" s="631"/>
      <c r="E12" s="633"/>
      <c r="F12" s="635"/>
      <c r="G12" s="486"/>
      <c r="H12" s="616"/>
      <c r="I12" s="619"/>
      <c r="J12" s="619"/>
      <c r="K12" s="619"/>
      <c r="L12" s="619"/>
      <c r="M12" s="62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27"/>
      <c r="B13" s="629"/>
      <c r="C13" s="629"/>
      <c r="D13" s="631"/>
      <c r="E13" s="633"/>
      <c r="F13" s="635"/>
      <c r="G13" s="486"/>
      <c r="H13" s="616"/>
      <c r="I13" s="619"/>
      <c r="J13" s="619"/>
      <c r="K13" s="619"/>
      <c r="L13" s="619"/>
      <c r="M13" s="62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27"/>
      <c r="B14" s="629"/>
      <c r="C14" s="629"/>
      <c r="D14" s="631"/>
      <c r="E14" s="633"/>
      <c r="F14" s="635"/>
      <c r="G14" s="486"/>
      <c r="H14" s="616"/>
      <c r="I14" s="619"/>
      <c r="J14" s="619"/>
      <c r="K14" s="619"/>
      <c r="L14" s="619"/>
      <c r="M14" s="62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27"/>
      <c r="B15" s="629"/>
      <c r="C15" s="629"/>
      <c r="D15" s="631"/>
      <c r="E15" s="633"/>
      <c r="F15" s="635"/>
      <c r="G15" s="486"/>
      <c r="H15" s="616"/>
      <c r="I15" s="619"/>
      <c r="J15" s="619"/>
      <c r="K15" s="619"/>
      <c r="L15" s="619"/>
      <c r="M15" s="62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27"/>
      <c r="B16" s="629"/>
      <c r="C16" s="629"/>
      <c r="D16" s="631"/>
      <c r="E16" s="633"/>
      <c r="F16" s="635"/>
      <c r="G16" s="486"/>
      <c r="H16" s="616"/>
      <c r="I16" s="619"/>
      <c r="J16" s="619"/>
      <c r="K16" s="619"/>
      <c r="L16" s="619"/>
      <c r="M16" s="62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27"/>
      <c r="B17" s="629"/>
      <c r="C17" s="629"/>
      <c r="D17" s="631"/>
      <c r="E17" s="633"/>
      <c r="F17" s="635"/>
      <c r="G17" s="486"/>
      <c r="H17" s="616"/>
      <c r="I17" s="619"/>
      <c r="J17" s="619"/>
      <c r="K17" s="619"/>
      <c r="L17" s="619"/>
      <c r="M17" s="62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27"/>
      <c r="B18" s="629"/>
      <c r="C18" s="629"/>
      <c r="D18" s="631"/>
      <c r="E18" s="633"/>
      <c r="F18" s="635"/>
      <c r="G18" s="486"/>
      <c r="H18" s="616"/>
      <c r="I18" s="619"/>
      <c r="J18" s="619"/>
      <c r="K18" s="619"/>
      <c r="L18" s="619"/>
      <c r="M18" s="62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7"/>
      <c r="B19" s="629"/>
      <c r="C19" s="629"/>
      <c r="D19" s="631"/>
      <c r="E19" s="633"/>
      <c r="F19" s="635"/>
      <c r="G19" s="487"/>
      <c r="H19" s="617"/>
      <c r="I19" s="620"/>
      <c r="J19" s="619"/>
      <c r="K19" s="619"/>
      <c r="L19" s="619"/>
      <c r="M19" s="62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26">
        <f>'7- Mapa Final'!A20</f>
        <v>2</v>
      </c>
      <c r="B20" s="628" t="str">
        <f>'7- Mapa Final'!B20</f>
        <v>Contratar bienes o servicios que no cumplan con requisitos y  necesidades  de la Entidad</v>
      </c>
      <c r="C20" s="628" t="str">
        <f>'7- Mapa Final'!C20</f>
        <v>Que  no se adquieran los bienes y servicios requeridos porque los procesos estructurados no se ciñen a las necesidades de la Entidad y/o los requisitos legales</v>
      </c>
      <c r="D20" s="630" t="str">
        <f>'7- Mapa Final'!J20</f>
        <v>Muy Baja - 1</v>
      </c>
      <c r="E20" s="632" t="str">
        <f>'7- Mapa Final'!K20</f>
        <v>Menor - 2</v>
      </c>
      <c r="F20" s="634" t="str">
        <f>'7- Mapa Final'!M20</f>
        <v>Bajo - 2</v>
      </c>
      <c r="G20" s="485" t="s">
        <v>414</v>
      </c>
      <c r="H20" s="615" t="s">
        <v>528</v>
      </c>
      <c r="I20" s="618" t="s">
        <v>7</v>
      </c>
      <c r="J20" s="618"/>
      <c r="K20" s="621">
        <v>45566</v>
      </c>
      <c r="L20" s="621">
        <v>45657</v>
      </c>
      <c r="M20" s="622" t="s">
        <v>527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27"/>
      <c r="B21" s="629"/>
      <c r="C21" s="629"/>
      <c r="D21" s="631"/>
      <c r="E21" s="633"/>
      <c r="F21" s="635"/>
      <c r="G21" s="486"/>
      <c r="H21" s="616"/>
      <c r="I21" s="619"/>
      <c r="J21" s="619"/>
      <c r="K21" s="619"/>
      <c r="L21" s="619"/>
      <c r="M21" s="62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27"/>
      <c r="B22" s="629"/>
      <c r="C22" s="629"/>
      <c r="D22" s="631"/>
      <c r="E22" s="633"/>
      <c r="F22" s="635"/>
      <c r="G22" s="486"/>
      <c r="H22" s="616"/>
      <c r="I22" s="619"/>
      <c r="J22" s="619"/>
      <c r="K22" s="619"/>
      <c r="L22" s="619"/>
      <c r="M22" s="62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27"/>
      <c r="B23" s="629"/>
      <c r="C23" s="629"/>
      <c r="D23" s="631"/>
      <c r="E23" s="633"/>
      <c r="F23" s="635"/>
      <c r="G23" s="486"/>
      <c r="H23" s="616"/>
      <c r="I23" s="619"/>
      <c r="J23" s="619"/>
      <c r="K23" s="619"/>
      <c r="L23" s="619"/>
      <c r="M23" s="62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27"/>
      <c r="B24" s="629"/>
      <c r="C24" s="629"/>
      <c r="D24" s="631"/>
      <c r="E24" s="633"/>
      <c r="F24" s="635"/>
      <c r="G24" s="486"/>
      <c r="H24" s="616"/>
      <c r="I24" s="619"/>
      <c r="J24" s="619"/>
      <c r="K24" s="619"/>
      <c r="L24" s="619"/>
      <c r="M24" s="62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27"/>
      <c r="B25" s="629"/>
      <c r="C25" s="629"/>
      <c r="D25" s="631"/>
      <c r="E25" s="633"/>
      <c r="F25" s="635"/>
      <c r="G25" s="486"/>
      <c r="H25" s="616"/>
      <c r="I25" s="619"/>
      <c r="J25" s="619"/>
      <c r="K25" s="619"/>
      <c r="L25" s="619"/>
      <c r="M25" s="623"/>
      <c r="N25" s="34"/>
      <c r="O25" s="34"/>
    </row>
    <row r="26" spans="1:169">
      <c r="A26" s="627"/>
      <c r="B26" s="629"/>
      <c r="C26" s="629"/>
      <c r="D26" s="631"/>
      <c r="E26" s="633"/>
      <c r="F26" s="635"/>
      <c r="G26" s="486"/>
      <c r="H26" s="616"/>
      <c r="I26" s="619"/>
      <c r="J26" s="619"/>
      <c r="K26" s="619"/>
      <c r="L26" s="619"/>
      <c r="M26" s="623"/>
      <c r="N26" s="34"/>
      <c r="O26" s="34"/>
    </row>
    <row r="27" spans="1:169">
      <c r="A27" s="627"/>
      <c r="B27" s="629"/>
      <c r="C27" s="629"/>
      <c r="D27" s="631"/>
      <c r="E27" s="633"/>
      <c r="F27" s="635"/>
      <c r="G27" s="486"/>
      <c r="H27" s="616"/>
      <c r="I27" s="619"/>
      <c r="J27" s="619"/>
      <c r="K27" s="619"/>
      <c r="L27" s="619"/>
      <c r="M27" s="623"/>
      <c r="N27" s="34"/>
      <c r="O27" s="34"/>
    </row>
    <row r="28" spans="1:169">
      <c r="A28" s="627"/>
      <c r="B28" s="629"/>
      <c r="C28" s="629"/>
      <c r="D28" s="631"/>
      <c r="E28" s="633"/>
      <c r="F28" s="635"/>
      <c r="G28" s="486"/>
      <c r="H28" s="616"/>
      <c r="I28" s="619"/>
      <c r="J28" s="619"/>
      <c r="K28" s="619"/>
      <c r="L28" s="619"/>
      <c r="M28" s="623"/>
      <c r="N28" s="34"/>
      <c r="O28" s="34"/>
    </row>
    <row r="29" spans="1:169" ht="15.75" thickBot="1">
      <c r="A29" s="627"/>
      <c r="B29" s="629"/>
      <c r="C29" s="629"/>
      <c r="D29" s="631"/>
      <c r="E29" s="633"/>
      <c r="F29" s="635"/>
      <c r="G29" s="487"/>
      <c r="H29" s="617"/>
      <c r="I29" s="620"/>
      <c r="J29" s="619"/>
      <c r="K29" s="619"/>
      <c r="L29" s="619"/>
      <c r="M29" s="623"/>
      <c r="N29" s="34"/>
      <c r="O29" s="34"/>
    </row>
    <row r="30" spans="1:169" s="26" customFormat="1" ht="12.75" hidden="1" customHeight="1">
      <c r="A30" s="626">
        <f>'7- Mapa Final'!A30</f>
        <v>3</v>
      </c>
      <c r="B30" s="628" t="str">
        <f>'7- Mapa Final'!B30</f>
        <v>Recibir bienes o servicios que  no cumplen requisitos y/o condiciones pactadas</v>
      </c>
      <c r="C30" s="628" t="str">
        <f>'7- Mapa Final'!C30</f>
        <v>Los bienes y servicios recibidos no tenga la calidad  estipulada y no  permitan satisfacer las necesidades  identificados por los  procesos</v>
      </c>
      <c r="D30" s="630" t="str">
        <f>'7- Mapa Final'!J30</f>
        <v>Muy Baja - 1</v>
      </c>
      <c r="E30" s="632" t="str">
        <f>'7- Mapa Final'!K30</f>
        <v>Menor - 2</v>
      </c>
      <c r="F30" s="634" t="str">
        <f>'7- Mapa Final'!M30</f>
        <v>Bajo - 2</v>
      </c>
      <c r="G30" s="485" t="s">
        <v>471</v>
      </c>
      <c r="H30" s="615" t="s">
        <v>529</v>
      </c>
      <c r="I30" s="618" t="s">
        <v>7</v>
      </c>
      <c r="J30" s="618"/>
      <c r="K30" s="621">
        <v>45566</v>
      </c>
      <c r="L30" s="621">
        <v>45657</v>
      </c>
      <c r="M30" s="622" t="s">
        <v>527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27"/>
      <c r="B31" s="629"/>
      <c r="C31" s="629"/>
      <c r="D31" s="631"/>
      <c r="E31" s="633"/>
      <c r="F31" s="635"/>
      <c r="G31" s="486"/>
      <c r="H31" s="616"/>
      <c r="I31" s="619"/>
      <c r="J31" s="619"/>
      <c r="K31" s="619"/>
      <c r="L31" s="619"/>
      <c r="M31" s="623"/>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27"/>
      <c r="B32" s="629"/>
      <c r="C32" s="629"/>
      <c r="D32" s="631"/>
      <c r="E32" s="633"/>
      <c r="F32" s="635"/>
      <c r="G32" s="486"/>
      <c r="H32" s="616"/>
      <c r="I32" s="619"/>
      <c r="J32" s="619"/>
      <c r="K32" s="619"/>
      <c r="L32" s="619"/>
      <c r="M32" s="623"/>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27"/>
      <c r="B33" s="629"/>
      <c r="C33" s="629"/>
      <c r="D33" s="631"/>
      <c r="E33" s="633"/>
      <c r="F33" s="635"/>
      <c r="G33" s="486"/>
      <c r="H33" s="616"/>
      <c r="I33" s="619"/>
      <c r="J33" s="619"/>
      <c r="K33" s="619"/>
      <c r="L33" s="619"/>
      <c r="M33" s="623"/>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27"/>
      <c r="B34" s="629"/>
      <c r="C34" s="629"/>
      <c r="D34" s="631"/>
      <c r="E34" s="633"/>
      <c r="F34" s="635"/>
      <c r="G34" s="486"/>
      <c r="H34" s="616"/>
      <c r="I34" s="619"/>
      <c r="J34" s="619"/>
      <c r="K34" s="619"/>
      <c r="L34" s="619"/>
      <c r="M34" s="62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75" hidden="1" customHeight="1" thickBot="1">
      <c r="A35" s="627"/>
      <c r="B35" s="629"/>
      <c r="C35" s="629"/>
      <c r="D35" s="631"/>
      <c r="E35" s="633"/>
      <c r="F35" s="635"/>
      <c r="G35" s="486"/>
      <c r="H35" s="616"/>
      <c r="I35" s="619"/>
      <c r="J35" s="619"/>
      <c r="K35" s="619"/>
      <c r="L35" s="619"/>
      <c r="M35" s="623"/>
      <c r="N35" s="34"/>
      <c r="O35" s="34"/>
    </row>
    <row r="36" spans="1:169" ht="15.75" hidden="1" customHeight="1" thickBot="1">
      <c r="A36" s="627"/>
      <c r="B36" s="629"/>
      <c r="C36" s="629"/>
      <c r="D36" s="631"/>
      <c r="E36" s="633"/>
      <c r="F36" s="635"/>
      <c r="G36" s="486"/>
      <c r="H36" s="616"/>
      <c r="I36" s="619"/>
      <c r="J36" s="619"/>
      <c r="K36" s="619"/>
      <c r="L36" s="619"/>
      <c r="M36" s="623"/>
      <c r="N36" s="34"/>
      <c r="O36" s="34"/>
    </row>
    <row r="37" spans="1:169" ht="15.75" hidden="1" customHeight="1" thickBot="1">
      <c r="A37" s="627"/>
      <c r="B37" s="629"/>
      <c r="C37" s="629"/>
      <c r="D37" s="631"/>
      <c r="E37" s="633"/>
      <c r="F37" s="635"/>
      <c r="G37" s="486"/>
      <c r="H37" s="616"/>
      <c r="I37" s="619"/>
      <c r="J37" s="619"/>
      <c r="K37" s="619"/>
      <c r="L37" s="619"/>
      <c r="M37" s="623"/>
      <c r="N37" s="34"/>
      <c r="O37" s="34"/>
    </row>
    <row r="38" spans="1:169" ht="15.75" hidden="1" customHeight="1" thickBot="1">
      <c r="A38" s="627"/>
      <c r="B38" s="629"/>
      <c r="C38" s="629"/>
      <c r="D38" s="631"/>
      <c r="E38" s="633"/>
      <c r="F38" s="635"/>
      <c r="G38" s="486"/>
      <c r="H38" s="616"/>
      <c r="I38" s="619"/>
      <c r="J38" s="619"/>
      <c r="K38" s="619"/>
      <c r="L38" s="619"/>
      <c r="M38" s="623"/>
      <c r="N38" s="34"/>
      <c r="O38" s="34"/>
    </row>
    <row r="39" spans="1:169" ht="15.75" hidden="1" customHeight="1" thickBot="1">
      <c r="A39" s="627"/>
      <c r="B39" s="629"/>
      <c r="C39" s="629"/>
      <c r="D39" s="631"/>
      <c r="E39" s="633"/>
      <c r="F39" s="635"/>
      <c r="G39" s="487"/>
      <c r="H39" s="617"/>
      <c r="I39" s="620"/>
      <c r="J39" s="619"/>
      <c r="K39" s="619"/>
      <c r="L39" s="619"/>
      <c r="M39" s="623"/>
      <c r="N39" s="34"/>
      <c r="O39" s="34"/>
    </row>
    <row r="40" spans="1:169" s="26" customFormat="1" ht="12.75" customHeight="1">
      <c r="A40" s="626">
        <f>'7- Mapa Final'!A40</f>
        <v>3</v>
      </c>
      <c r="B40" s="628" t="str">
        <f>'7- Mapa Final'!B40</f>
        <v>Pérdida de competencia para liquidar los contratos en términos  legales o contractuales</v>
      </c>
      <c r="C40" s="628" t="str">
        <f>'7- Mapa Final'!C40</f>
        <v>Se generen Pérdidas de competencia para liquidar los contratos en términos  legales o contractuales</v>
      </c>
      <c r="D40" s="630" t="str">
        <f>'7- Mapa Final'!J40</f>
        <v>Media - 3</v>
      </c>
      <c r="E40" s="632" t="str">
        <f>'7- Mapa Final'!K40</f>
        <v>Moderado - 3</v>
      </c>
      <c r="F40" s="634" t="str">
        <f>'7- Mapa Final'!M40</f>
        <v>Moderado - 9</v>
      </c>
      <c r="G40" s="485" t="s">
        <v>414</v>
      </c>
      <c r="H40" s="615" t="s">
        <v>530</v>
      </c>
      <c r="I40" s="618" t="s">
        <v>7</v>
      </c>
      <c r="J40" s="618"/>
      <c r="K40" s="621">
        <v>45566</v>
      </c>
      <c r="L40" s="621">
        <v>45657</v>
      </c>
      <c r="M40" s="622" t="s">
        <v>531</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27"/>
      <c r="B41" s="629"/>
      <c r="C41" s="629"/>
      <c r="D41" s="631"/>
      <c r="E41" s="633"/>
      <c r="F41" s="635"/>
      <c r="G41" s="486"/>
      <c r="H41" s="616"/>
      <c r="I41" s="619"/>
      <c r="J41" s="619"/>
      <c r="K41" s="619"/>
      <c r="L41" s="619"/>
      <c r="M41" s="623"/>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27"/>
      <c r="B42" s="629"/>
      <c r="C42" s="629"/>
      <c r="D42" s="631"/>
      <c r="E42" s="633"/>
      <c r="F42" s="635"/>
      <c r="G42" s="486"/>
      <c r="H42" s="616"/>
      <c r="I42" s="619"/>
      <c r="J42" s="619"/>
      <c r="K42" s="619"/>
      <c r="L42" s="619"/>
      <c r="M42" s="623"/>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27"/>
      <c r="B43" s="629"/>
      <c r="C43" s="629"/>
      <c r="D43" s="631"/>
      <c r="E43" s="633"/>
      <c r="F43" s="635"/>
      <c r="G43" s="486"/>
      <c r="H43" s="616"/>
      <c r="I43" s="619"/>
      <c r="J43" s="619"/>
      <c r="K43" s="619"/>
      <c r="L43" s="619"/>
      <c r="M43" s="62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27"/>
      <c r="B44" s="629"/>
      <c r="C44" s="629"/>
      <c r="D44" s="631"/>
      <c r="E44" s="633"/>
      <c r="F44" s="635"/>
      <c r="G44" s="486"/>
      <c r="H44" s="616"/>
      <c r="I44" s="619"/>
      <c r="J44" s="619"/>
      <c r="K44" s="619"/>
      <c r="L44" s="619"/>
      <c r="M44" s="623"/>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27"/>
      <c r="B45" s="629"/>
      <c r="C45" s="629"/>
      <c r="D45" s="631"/>
      <c r="E45" s="633"/>
      <c r="F45" s="635"/>
      <c r="G45" s="486"/>
      <c r="H45" s="616"/>
      <c r="I45" s="619"/>
      <c r="J45" s="619"/>
      <c r="K45" s="619"/>
      <c r="L45" s="619"/>
      <c r="M45" s="623"/>
      <c r="N45" s="34"/>
      <c r="O45" s="34"/>
    </row>
    <row r="46" spans="1:169">
      <c r="A46" s="627"/>
      <c r="B46" s="629"/>
      <c r="C46" s="629"/>
      <c r="D46" s="631"/>
      <c r="E46" s="633"/>
      <c r="F46" s="635"/>
      <c r="G46" s="486"/>
      <c r="H46" s="616"/>
      <c r="I46" s="619"/>
      <c r="J46" s="619"/>
      <c r="K46" s="619"/>
      <c r="L46" s="619"/>
      <c r="M46" s="623"/>
      <c r="N46" s="34"/>
      <c r="O46" s="34"/>
    </row>
    <row r="47" spans="1:169">
      <c r="A47" s="627"/>
      <c r="B47" s="629"/>
      <c r="C47" s="629"/>
      <c r="D47" s="631"/>
      <c r="E47" s="633"/>
      <c r="F47" s="635"/>
      <c r="G47" s="486"/>
      <c r="H47" s="616"/>
      <c r="I47" s="619"/>
      <c r="J47" s="619"/>
      <c r="K47" s="619"/>
      <c r="L47" s="619"/>
      <c r="M47" s="623"/>
      <c r="N47" s="34"/>
      <c r="O47" s="34"/>
    </row>
    <row r="48" spans="1:169">
      <c r="A48" s="627"/>
      <c r="B48" s="629"/>
      <c r="C48" s="629"/>
      <c r="D48" s="631"/>
      <c r="E48" s="633"/>
      <c r="F48" s="635"/>
      <c r="G48" s="486"/>
      <c r="H48" s="616"/>
      <c r="I48" s="619"/>
      <c r="J48" s="619"/>
      <c r="K48" s="619"/>
      <c r="L48" s="619"/>
      <c r="M48" s="623"/>
      <c r="N48" s="34"/>
      <c r="O48" s="34"/>
    </row>
    <row r="49" spans="1:169" ht="15.75" thickBot="1">
      <c r="A49" s="627"/>
      <c r="B49" s="629"/>
      <c r="C49" s="629"/>
      <c r="D49" s="631"/>
      <c r="E49" s="633"/>
      <c r="F49" s="635"/>
      <c r="G49" s="487"/>
      <c r="H49" s="617"/>
      <c r="I49" s="620"/>
      <c r="J49" s="619"/>
      <c r="K49" s="619"/>
      <c r="L49" s="619"/>
      <c r="M49" s="623"/>
      <c r="N49" s="34"/>
      <c r="O49" s="34"/>
    </row>
    <row r="50" spans="1:169" s="26" customFormat="1" ht="12.75">
      <c r="A50" s="639">
        <f>'7- Mapa Final'!A50</f>
        <v>4</v>
      </c>
      <c r="B50" s="642" t="str">
        <f>'7- Mapa Final'!B50</f>
        <v>Ofrecer, prometer y entregar, aceptar o solicitar dádivas o beneficios a nombre propio o de terceros para direccionar   la contratación a un  proveedor o a   bienes o servicios específicos</v>
      </c>
      <c r="C50" s="642" t="str">
        <f>'7- Mapa Final'!C50</f>
        <v>Se puede presentar filtración de datos sensibles sobre  estudios y documentos contractuales o interposicion de influencias</v>
      </c>
      <c r="D50" s="647" t="str">
        <f>'7- Mapa Final'!J50</f>
        <v>Muy Baja - 1</v>
      </c>
      <c r="E50" s="650" t="str">
        <f>'7- Mapa Final'!K50</f>
        <v>Mayor - 4</v>
      </c>
      <c r="F50" s="653" t="str">
        <f>'7- Mapa Final'!M50</f>
        <v>Alto  - 4</v>
      </c>
      <c r="G50" s="538" t="s">
        <v>415</v>
      </c>
      <c r="H50" s="636" t="s">
        <v>532</v>
      </c>
      <c r="I50" s="618" t="s">
        <v>7</v>
      </c>
      <c r="J50" s="618"/>
      <c r="K50" s="621">
        <v>45566</v>
      </c>
      <c r="L50" s="621">
        <v>45657</v>
      </c>
      <c r="M50" s="622" t="s">
        <v>527</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640"/>
      <c r="B51" s="643"/>
      <c r="C51" s="643"/>
      <c r="D51" s="648"/>
      <c r="E51" s="651"/>
      <c r="F51" s="654"/>
      <c r="G51" s="539"/>
      <c r="H51" s="637"/>
      <c r="I51" s="619"/>
      <c r="J51" s="619"/>
      <c r="K51" s="619"/>
      <c r="L51" s="619"/>
      <c r="M51" s="623"/>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640"/>
      <c r="B52" s="643"/>
      <c r="C52" s="643"/>
      <c r="D52" s="648"/>
      <c r="E52" s="651"/>
      <c r="F52" s="654"/>
      <c r="G52" s="539"/>
      <c r="H52" s="637"/>
      <c r="I52" s="619"/>
      <c r="J52" s="619"/>
      <c r="K52" s="619"/>
      <c r="L52" s="619"/>
      <c r="M52" s="623"/>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640"/>
      <c r="B53" s="643"/>
      <c r="C53" s="643"/>
      <c r="D53" s="648"/>
      <c r="E53" s="651"/>
      <c r="F53" s="654"/>
      <c r="G53" s="539"/>
      <c r="H53" s="637"/>
      <c r="I53" s="619"/>
      <c r="J53" s="619"/>
      <c r="K53" s="619"/>
      <c r="L53" s="619"/>
      <c r="M53" s="623"/>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640"/>
      <c r="B54" s="643"/>
      <c r="C54" s="643"/>
      <c r="D54" s="648"/>
      <c r="E54" s="651"/>
      <c r="F54" s="654"/>
      <c r="G54" s="539"/>
      <c r="H54" s="637"/>
      <c r="I54" s="619"/>
      <c r="J54" s="619"/>
      <c r="K54" s="619"/>
      <c r="L54" s="619"/>
      <c r="M54" s="623"/>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40"/>
      <c r="B55" s="643"/>
      <c r="C55" s="643"/>
      <c r="D55" s="648"/>
      <c r="E55" s="651"/>
      <c r="F55" s="654"/>
      <c r="G55" s="539"/>
      <c r="H55" s="637"/>
      <c r="I55" s="619"/>
      <c r="J55" s="619"/>
      <c r="K55" s="619"/>
      <c r="L55" s="619"/>
      <c r="M55" s="623"/>
      <c r="N55" s="34"/>
      <c r="O55" s="34"/>
    </row>
    <row r="56" spans="1:169">
      <c r="A56" s="640"/>
      <c r="B56" s="643"/>
      <c r="C56" s="643"/>
      <c r="D56" s="648"/>
      <c r="E56" s="651"/>
      <c r="F56" s="654"/>
      <c r="G56" s="539"/>
      <c r="H56" s="637"/>
      <c r="I56" s="619"/>
      <c r="J56" s="619"/>
      <c r="K56" s="619"/>
      <c r="L56" s="619"/>
      <c r="M56" s="623"/>
      <c r="N56" s="34"/>
      <c r="O56" s="34"/>
    </row>
    <row r="57" spans="1:169">
      <c r="A57" s="640"/>
      <c r="B57" s="643"/>
      <c r="C57" s="643"/>
      <c r="D57" s="648"/>
      <c r="E57" s="651"/>
      <c r="F57" s="654"/>
      <c r="G57" s="539"/>
      <c r="H57" s="637"/>
      <c r="I57" s="619"/>
      <c r="J57" s="619"/>
      <c r="K57" s="619"/>
      <c r="L57" s="619"/>
      <c r="M57" s="623"/>
      <c r="N57" s="34"/>
      <c r="O57" s="34"/>
    </row>
    <row r="58" spans="1:169">
      <c r="A58" s="640"/>
      <c r="B58" s="643"/>
      <c r="C58" s="643"/>
      <c r="D58" s="648"/>
      <c r="E58" s="651"/>
      <c r="F58" s="654"/>
      <c r="G58" s="539"/>
      <c r="H58" s="637"/>
      <c r="I58" s="619"/>
      <c r="J58" s="619"/>
      <c r="K58" s="619"/>
      <c r="L58" s="619"/>
      <c r="M58" s="623"/>
      <c r="N58" s="34"/>
      <c r="O58" s="34"/>
    </row>
    <row r="59" spans="1:169" ht="15.75" thickBot="1">
      <c r="A59" s="641"/>
      <c r="B59" s="644"/>
      <c r="C59" s="644"/>
      <c r="D59" s="649"/>
      <c r="E59" s="652"/>
      <c r="F59" s="655"/>
      <c r="G59" s="542"/>
      <c r="H59" s="638"/>
      <c r="I59" s="620"/>
      <c r="J59" s="619"/>
      <c r="K59" s="619"/>
      <c r="L59" s="619"/>
      <c r="M59" s="623"/>
      <c r="N59" s="34"/>
      <c r="O59" s="34"/>
    </row>
    <row r="60" spans="1:169" s="26" customFormat="1" ht="12.75" customHeight="1">
      <c r="A60" s="656">
        <f>'7- Mapa Final'!A60</f>
        <v>5</v>
      </c>
      <c r="B60" s="628" t="str">
        <f>'7- Mapa Final'!B60</f>
        <v>Ofrecer, prometer y entregar, aceptar o solicitar adiciones de contratos incurriendo en sobrecostos, durante la ejecución contractual, de forma indebida para obtener beneficio propio y/o de terceros</v>
      </c>
      <c r="C60" s="628" t="str">
        <f>'7- Mapa Final'!C60</f>
        <v xml:space="preserve">Cuando se solicita y/o se otorga el visto bueno jurídico para la adición de un contrato de forma indebida en beneficio  propio y/o de terceros </v>
      </c>
      <c r="D60" s="630" t="str">
        <f>'7- Mapa Final'!J60</f>
        <v>Muy Baja - 1</v>
      </c>
      <c r="E60" s="632" t="str">
        <f>'7- Mapa Final'!K60</f>
        <v>Menor - 2</v>
      </c>
      <c r="F60" s="634" t="str">
        <f>'7- Mapa Final'!M60</f>
        <v>Bajo - 2</v>
      </c>
      <c r="G60" s="540" t="s">
        <v>414</v>
      </c>
      <c r="H60" s="645" t="s">
        <v>533</v>
      </c>
      <c r="I60" s="646" t="s">
        <v>7</v>
      </c>
      <c r="J60" s="618"/>
      <c r="K60" s="621">
        <v>45566</v>
      </c>
      <c r="L60" s="621">
        <v>45657</v>
      </c>
      <c r="M60" s="622" t="s">
        <v>527</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57"/>
      <c r="B61" s="629"/>
      <c r="C61" s="629"/>
      <c r="D61" s="631"/>
      <c r="E61" s="633"/>
      <c r="F61" s="635"/>
      <c r="G61" s="486"/>
      <c r="H61" s="616"/>
      <c r="I61" s="619"/>
      <c r="J61" s="619"/>
      <c r="K61" s="619"/>
      <c r="L61" s="619"/>
      <c r="M61" s="623"/>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57"/>
      <c r="B62" s="629"/>
      <c r="C62" s="629"/>
      <c r="D62" s="631"/>
      <c r="E62" s="633"/>
      <c r="F62" s="635"/>
      <c r="G62" s="486"/>
      <c r="H62" s="616"/>
      <c r="I62" s="619"/>
      <c r="J62" s="619"/>
      <c r="K62" s="619"/>
      <c r="L62" s="619"/>
      <c r="M62" s="62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57"/>
      <c r="B63" s="629"/>
      <c r="C63" s="629"/>
      <c r="D63" s="631"/>
      <c r="E63" s="633"/>
      <c r="F63" s="635"/>
      <c r="G63" s="486"/>
      <c r="H63" s="616"/>
      <c r="I63" s="619"/>
      <c r="J63" s="619"/>
      <c r="K63" s="619"/>
      <c r="L63" s="619"/>
      <c r="M63" s="623"/>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57"/>
      <c r="B64" s="629"/>
      <c r="C64" s="629"/>
      <c r="D64" s="631"/>
      <c r="E64" s="633"/>
      <c r="F64" s="635"/>
      <c r="G64" s="486"/>
      <c r="H64" s="616"/>
      <c r="I64" s="619"/>
      <c r="J64" s="619"/>
      <c r="K64" s="619"/>
      <c r="L64" s="619"/>
      <c r="M64" s="623"/>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57"/>
      <c r="B65" s="629"/>
      <c r="C65" s="629"/>
      <c r="D65" s="631"/>
      <c r="E65" s="633"/>
      <c r="F65" s="635"/>
      <c r="G65" s="486"/>
      <c r="H65" s="616"/>
      <c r="I65" s="619"/>
      <c r="J65" s="619"/>
      <c r="K65" s="619"/>
      <c r="L65" s="619"/>
      <c r="M65" s="623"/>
      <c r="N65" s="34"/>
      <c r="O65" s="34"/>
    </row>
    <row r="66" spans="1:15">
      <c r="A66" s="657"/>
      <c r="B66" s="629"/>
      <c r="C66" s="629"/>
      <c r="D66" s="631"/>
      <c r="E66" s="633"/>
      <c r="F66" s="635"/>
      <c r="G66" s="486"/>
      <c r="H66" s="616"/>
      <c r="I66" s="619"/>
      <c r="J66" s="619"/>
      <c r="K66" s="619"/>
      <c r="L66" s="619"/>
      <c r="M66" s="623"/>
      <c r="N66" s="34"/>
      <c r="O66" s="34"/>
    </row>
    <row r="67" spans="1:15">
      <c r="A67" s="657"/>
      <c r="B67" s="629"/>
      <c r="C67" s="629"/>
      <c r="D67" s="631"/>
      <c r="E67" s="633"/>
      <c r="F67" s="635"/>
      <c r="G67" s="486"/>
      <c r="H67" s="616"/>
      <c r="I67" s="619"/>
      <c r="J67" s="619"/>
      <c r="K67" s="619"/>
      <c r="L67" s="619"/>
      <c r="M67" s="623"/>
      <c r="N67" s="34"/>
      <c r="O67" s="34"/>
    </row>
    <row r="68" spans="1:15">
      <c r="A68" s="657"/>
      <c r="B68" s="629"/>
      <c r="C68" s="629"/>
      <c r="D68" s="631"/>
      <c r="E68" s="633"/>
      <c r="F68" s="635"/>
      <c r="G68" s="486"/>
      <c r="H68" s="616"/>
      <c r="I68" s="619"/>
      <c r="J68" s="619"/>
      <c r="K68" s="619"/>
      <c r="L68" s="619"/>
      <c r="M68" s="623"/>
      <c r="N68" s="34"/>
      <c r="O68" s="34"/>
    </row>
    <row r="69" spans="1:15" ht="15.75" thickBot="1">
      <c r="A69" s="657"/>
      <c r="B69" s="629"/>
      <c r="C69" s="629"/>
      <c r="D69" s="631"/>
      <c r="E69" s="633"/>
      <c r="F69" s="635"/>
      <c r="G69" s="487"/>
      <c r="H69" s="617"/>
      <c r="I69" s="619"/>
      <c r="J69" s="619"/>
      <c r="K69" s="619"/>
      <c r="L69" s="619"/>
      <c r="M69" s="623"/>
      <c r="N69" s="34"/>
      <c r="O69" s="34"/>
    </row>
    <row r="70" spans="1:15" ht="15" customHeight="1">
      <c r="A70" s="656">
        <f>'7- Mapa Final'!A70</f>
        <v>6</v>
      </c>
      <c r="B70" s="628"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28" t="str">
        <f>'7- Mapa Final'!C70</f>
        <v>Cuando  se direccionan los requisitos habilitanes y técnicos para favorecer  indebidamente ciertos proponentes (pliegos sastre).</v>
      </c>
      <c r="D70" s="630" t="str">
        <f>'7- Mapa Final'!J70</f>
        <v>Muy Baja - 1</v>
      </c>
      <c r="E70" s="632" t="str">
        <f>'7- Mapa Final'!K70</f>
        <v>Menor - 2</v>
      </c>
      <c r="F70" s="634" t="str">
        <f>'7- Mapa Final'!M70</f>
        <v>Bajo - 2</v>
      </c>
      <c r="G70" s="486" t="s">
        <v>414</v>
      </c>
      <c r="H70" s="636" t="s">
        <v>534</v>
      </c>
      <c r="I70" s="618" t="s">
        <v>7</v>
      </c>
      <c r="J70" s="618"/>
      <c r="K70" s="621">
        <v>45566</v>
      </c>
      <c r="L70" s="621">
        <v>45657</v>
      </c>
      <c r="M70" s="622" t="s">
        <v>527</v>
      </c>
    </row>
    <row r="71" spans="1:15">
      <c r="A71" s="657"/>
      <c r="B71" s="629"/>
      <c r="C71" s="629"/>
      <c r="D71" s="631"/>
      <c r="E71" s="633"/>
      <c r="F71" s="635"/>
      <c r="G71" s="486"/>
      <c r="H71" s="637"/>
      <c r="I71" s="619"/>
      <c r="J71" s="619"/>
      <c r="K71" s="619"/>
      <c r="L71" s="619"/>
      <c r="M71" s="623"/>
    </row>
    <row r="72" spans="1:15">
      <c r="A72" s="657"/>
      <c r="B72" s="629"/>
      <c r="C72" s="629"/>
      <c r="D72" s="631"/>
      <c r="E72" s="633"/>
      <c r="F72" s="635"/>
      <c r="G72" s="486"/>
      <c r="H72" s="637"/>
      <c r="I72" s="619"/>
      <c r="J72" s="619"/>
      <c r="K72" s="619"/>
      <c r="L72" s="619"/>
      <c r="M72" s="623"/>
    </row>
    <row r="73" spans="1:15">
      <c r="A73" s="657"/>
      <c r="B73" s="629"/>
      <c r="C73" s="629"/>
      <c r="D73" s="631"/>
      <c r="E73" s="633"/>
      <c r="F73" s="635"/>
      <c r="G73" s="486"/>
      <c r="H73" s="637"/>
      <c r="I73" s="619"/>
      <c r="J73" s="619"/>
      <c r="K73" s="619"/>
      <c r="L73" s="619"/>
      <c r="M73" s="623"/>
    </row>
    <row r="74" spans="1:15">
      <c r="A74" s="657"/>
      <c r="B74" s="629"/>
      <c r="C74" s="629"/>
      <c r="D74" s="631"/>
      <c r="E74" s="633"/>
      <c r="F74" s="635"/>
      <c r="G74" s="486"/>
      <c r="H74" s="637"/>
      <c r="I74" s="619"/>
      <c r="J74" s="619"/>
      <c r="K74" s="619"/>
      <c r="L74" s="619"/>
      <c r="M74" s="623"/>
    </row>
    <row r="75" spans="1:15">
      <c r="A75" s="657"/>
      <c r="B75" s="629"/>
      <c r="C75" s="629"/>
      <c r="D75" s="631"/>
      <c r="E75" s="633"/>
      <c r="F75" s="635"/>
      <c r="G75" s="486"/>
      <c r="H75" s="637"/>
      <c r="I75" s="619"/>
      <c r="J75" s="619"/>
      <c r="K75" s="619"/>
      <c r="L75" s="619"/>
      <c r="M75" s="623"/>
    </row>
    <row r="76" spans="1:15">
      <c r="A76" s="657"/>
      <c r="B76" s="629"/>
      <c r="C76" s="629"/>
      <c r="D76" s="631"/>
      <c r="E76" s="633"/>
      <c r="F76" s="635"/>
      <c r="G76" s="486"/>
      <c r="H76" s="637"/>
      <c r="I76" s="619"/>
      <c r="J76" s="619"/>
      <c r="K76" s="619"/>
      <c r="L76" s="619"/>
      <c r="M76" s="623"/>
    </row>
    <row r="77" spans="1:15">
      <c r="A77" s="657"/>
      <c r="B77" s="629"/>
      <c r="C77" s="629"/>
      <c r="D77" s="631"/>
      <c r="E77" s="633"/>
      <c r="F77" s="635"/>
      <c r="G77" s="486"/>
      <c r="H77" s="637"/>
      <c r="I77" s="619"/>
      <c r="J77" s="619"/>
      <c r="K77" s="619"/>
      <c r="L77" s="619"/>
      <c r="M77" s="623"/>
    </row>
    <row r="78" spans="1:15">
      <c r="A78" s="657"/>
      <c r="B78" s="629"/>
      <c r="C78" s="629"/>
      <c r="D78" s="631"/>
      <c r="E78" s="633"/>
      <c r="F78" s="635"/>
      <c r="G78" s="486"/>
      <c r="H78" s="637"/>
      <c r="I78" s="619"/>
      <c r="J78" s="619"/>
      <c r="K78" s="619"/>
      <c r="L78" s="619"/>
      <c r="M78" s="623"/>
    </row>
    <row r="79" spans="1:15" ht="15.75" thickBot="1">
      <c r="A79" s="657"/>
      <c r="B79" s="629"/>
      <c r="C79" s="629"/>
      <c r="D79" s="631"/>
      <c r="E79" s="633"/>
      <c r="F79" s="635"/>
      <c r="G79" s="487"/>
      <c r="H79" s="638"/>
      <c r="I79" s="619"/>
      <c r="J79" s="619"/>
      <c r="K79" s="619"/>
      <c r="L79" s="619"/>
      <c r="M79" s="623"/>
    </row>
    <row r="80" spans="1:15" ht="15" customHeight="1">
      <c r="A80" s="656">
        <f>'7- Mapa Final'!A80</f>
        <v>7</v>
      </c>
      <c r="B80" s="628" t="str">
        <f>'7- Mapa Final'!B80</f>
        <v xml:space="preserve">Ofrecer, prometer y entregar, aceptar o solicitar una dádiva en beneficio propio o de un tercero para evitar ser objeto de sanción contractual </v>
      </c>
      <c r="C80" s="628" t="str">
        <f>'7- Mapa Final'!C80</f>
        <v xml:space="preserve">Cuando se abstiene de imponer una sanción contractual, cuando jurídicamente es procedente, con ocasión de una  dádiva en beneficio propio o de un tercero </v>
      </c>
      <c r="D80" s="630" t="str">
        <f>'7- Mapa Final'!J80</f>
        <v>Muy Baja - 1</v>
      </c>
      <c r="E80" s="632" t="str">
        <f>'7- Mapa Final'!K80</f>
        <v>Moderado - 3</v>
      </c>
      <c r="F80" s="634" t="str">
        <f>'7- Mapa Final'!M80</f>
        <v>Moderado - 3</v>
      </c>
      <c r="G80" s="486" t="s">
        <v>414</v>
      </c>
      <c r="H80" s="616" t="s">
        <v>535</v>
      </c>
      <c r="I80" s="618" t="s">
        <v>7</v>
      </c>
      <c r="J80" s="618"/>
      <c r="K80" s="621">
        <v>45566</v>
      </c>
      <c r="L80" s="621">
        <v>45657</v>
      </c>
      <c r="M80" s="622" t="s">
        <v>527</v>
      </c>
    </row>
    <row r="81" spans="1:13">
      <c r="A81" s="657"/>
      <c r="B81" s="629"/>
      <c r="C81" s="629"/>
      <c r="D81" s="631"/>
      <c r="E81" s="633"/>
      <c r="F81" s="635"/>
      <c r="G81" s="486"/>
      <c r="H81" s="616"/>
      <c r="I81" s="619"/>
      <c r="J81" s="619"/>
      <c r="K81" s="619"/>
      <c r="L81" s="619"/>
      <c r="M81" s="623"/>
    </row>
    <row r="82" spans="1:13">
      <c r="A82" s="657"/>
      <c r="B82" s="629"/>
      <c r="C82" s="629"/>
      <c r="D82" s="631"/>
      <c r="E82" s="633"/>
      <c r="F82" s="635"/>
      <c r="G82" s="486"/>
      <c r="H82" s="616"/>
      <c r="I82" s="619"/>
      <c r="J82" s="619"/>
      <c r="K82" s="619"/>
      <c r="L82" s="619"/>
      <c r="M82" s="623"/>
    </row>
    <row r="83" spans="1:13">
      <c r="A83" s="657"/>
      <c r="B83" s="629"/>
      <c r="C83" s="629"/>
      <c r="D83" s="631"/>
      <c r="E83" s="633"/>
      <c r="F83" s="635"/>
      <c r="G83" s="486"/>
      <c r="H83" s="616"/>
      <c r="I83" s="619"/>
      <c r="J83" s="619"/>
      <c r="K83" s="619"/>
      <c r="L83" s="619"/>
      <c r="M83" s="623"/>
    </row>
    <row r="84" spans="1:13">
      <c r="A84" s="657"/>
      <c r="B84" s="629"/>
      <c r="C84" s="629"/>
      <c r="D84" s="631"/>
      <c r="E84" s="633"/>
      <c r="F84" s="635"/>
      <c r="G84" s="486"/>
      <c r="H84" s="616"/>
      <c r="I84" s="619"/>
      <c r="J84" s="619"/>
      <c r="K84" s="619"/>
      <c r="L84" s="619"/>
      <c r="M84" s="623"/>
    </row>
    <row r="85" spans="1:13">
      <c r="A85" s="657"/>
      <c r="B85" s="629"/>
      <c r="C85" s="629"/>
      <c r="D85" s="631"/>
      <c r="E85" s="633"/>
      <c r="F85" s="635"/>
      <c r="G85" s="486"/>
      <c r="H85" s="616"/>
      <c r="I85" s="619"/>
      <c r="J85" s="619"/>
      <c r="K85" s="619"/>
      <c r="L85" s="619"/>
      <c r="M85" s="623"/>
    </row>
    <row r="86" spans="1:13">
      <c r="A86" s="657"/>
      <c r="B86" s="629"/>
      <c r="C86" s="629"/>
      <c r="D86" s="631"/>
      <c r="E86" s="633"/>
      <c r="F86" s="635"/>
      <c r="G86" s="486"/>
      <c r="H86" s="616"/>
      <c r="I86" s="619"/>
      <c r="J86" s="619"/>
      <c r="K86" s="619"/>
      <c r="L86" s="619"/>
      <c r="M86" s="623"/>
    </row>
    <row r="87" spans="1:13">
      <c r="A87" s="657"/>
      <c r="B87" s="629"/>
      <c r="C87" s="629"/>
      <c r="D87" s="631"/>
      <c r="E87" s="633"/>
      <c r="F87" s="635"/>
      <c r="G87" s="486"/>
      <c r="H87" s="616"/>
      <c r="I87" s="619"/>
      <c r="J87" s="619"/>
      <c r="K87" s="619"/>
      <c r="L87" s="619"/>
      <c r="M87" s="623"/>
    </row>
    <row r="88" spans="1:13">
      <c r="A88" s="657"/>
      <c r="B88" s="629"/>
      <c r="C88" s="629"/>
      <c r="D88" s="631"/>
      <c r="E88" s="633"/>
      <c r="F88" s="635"/>
      <c r="G88" s="486"/>
      <c r="H88" s="616"/>
      <c r="I88" s="619"/>
      <c r="J88" s="619"/>
      <c r="K88" s="619"/>
      <c r="L88" s="619"/>
      <c r="M88" s="623"/>
    </row>
    <row r="89" spans="1:13" ht="15.75" thickBot="1">
      <c r="A89" s="657"/>
      <c r="B89" s="629"/>
      <c r="C89" s="629"/>
      <c r="D89" s="631"/>
      <c r="E89" s="633"/>
      <c r="F89" s="635"/>
      <c r="G89" s="487"/>
      <c r="H89" s="617"/>
      <c r="I89" s="619"/>
      <c r="J89" s="619"/>
      <c r="K89" s="619"/>
      <c r="L89" s="619"/>
      <c r="M89" s="623"/>
    </row>
    <row r="90" spans="1:13" ht="15" customHeight="1">
      <c r="A90" s="656">
        <f>'7- Mapa Final'!A90</f>
        <v>8</v>
      </c>
      <c r="B90" s="628" t="str">
        <f>'7- Mapa Final'!B90</f>
        <v>Ofrecer, prometer y entregar, aceptar o solicitar una ventaja indebida  para influir o direccionar el cumplimiento de una evaluación de la oferta para satisfacer un interés personal, de manera directa o indirecta o por interpuesta persona.</v>
      </c>
      <c r="C90" s="628" t="str">
        <f>'7- Mapa Final'!C90</f>
        <v>Cuando  se direccionan las evaluaciones para favorecer  indebidamente ciertos proponentes</v>
      </c>
      <c r="D90" s="630" t="str">
        <f>'7- Mapa Final'!J90</f>
        <v>Muy Baja - 1</v>
      </c>
      <c r="E90" s="632" t="str">
        <f>'7- Mapa Final'!K90</f>
        <v>Mayor - 4</v>
      </c>
      <c r="F90" s="634" t="str">
        <f>'7- Mapa Final'!M90</f>
        <v>Alto  - 4</v>
      </c>
      <c r="G90" s="485" t="s">
        <v>415</v>
      </c>
      <c r="H90" s="615" t="s">
        <v>536</v>
      </c>
      <c r="I90" s="618" t="s">
        <v>7</v>
      </c>
      <c r="J90" s="618"/>
      <c r="K90" s="621">
        <v>45566</v>
      </c>
      <c r="L90" s="621">
        <v>45657</v>
      </c>
      <c r="M90" s="622" t="s">
        <v>527</v>
      </c>
    </row>
    <row r="91" spans="1:13">
      <c r="A91" s="657"/>
      <c r="B91" s="629"/>
      <c r="C91" s="629"/>
      <c r="D91" s="631"/>
      <c r="E91" s="633"/>
      <c r="F91" s="635"/>
      <c r="G91" s="486"/>
      <c r="H91" s="616"/>
      <c r="I91" s="619"/>
      <c r="J91" s="619"/>
      <c r="K91" s="619"/>
      <c r="L91" s="619"/>
      <c r="M91" s="623"/>
    </row>
    <row r="92" spans="1:13">
      <c r="A92" s="657"/>
      <c r="B92" s="629"/>
      <c r="C92" s="629"/>
      <c r="D92" s="631"/>
      <c r="E92" s="633"/>
      <c r="F92" s="635"/>
      <c r="G92" s="486"/>
      <c r="H92" s="616"/>
      <c r="I92" s="619"/>
      <c r="J92" s="619"/>
      <c r="K92" s="619"/>
      <c r="L92" s="619"/>
      <c r="M92" s="623"/>
    </row>
    <row r="93" spans="1:13">
      <c r="A93" s="657"/>
      <c r="B93" s="629"/>
      <c r="C93" s="629"/>
      <c r="D93" s="631"/>
      <c r="E93" s="633"/>
      <c r="F93" s="635"/>
      <c r="G93" s="486"/>
      <c r="H93" s="616"/>
      <c r="I93" s="619"/>
      <c r="J93" s="619"/>
      <c r="K93" s="619"/>
      <c r="L93" s="619"/>
      <c r="M93" s="623"/>
    </row>
    <row r="94" spans="1:13">
      <c r="A94" s="657"/>
      <c r="B94" s="629"/>
      <c r="C94" s="629"/>
      <c r="D94" s="631"/>
      <c r="E94" s="633"/>
      <c r="F94" s="635"/>
      <c r="G94" s="486"/>
      <c r="H94" s="616"/>
      <c r="I94" s="619"/>
      <c r="J94" s="619"/>
      <c r="K94" s="619"/>
      <c r="L94" s="619"/>
      <c r="M94" s="623"/>
    </row>
    <row r="95" spans="1:13">
      <c r="A95" s="657"/>
      <c r="B95" s="629"/>
      <c r="C95" s="629"/>
      <c r="D95" s="631"/>
      <c r="E95" s="633"/>
      <c r="F95" s="635"/>
      <c r="G95" s="486"/>
      <c r="H95" s="616"/>
      <c r="I95" s="619"/>
      <c r="J95" s="619"/>
      <c r="K95" s="619"/>
      <c r="L95" s="619"/>
      <c r="M95" s="623"/>
    </row>
    <row r="96" spans="1:13">
      <c r="A96" s="657"/>
      <c r="B96" s="629"/>
      <c r="C96" s="629"/>
      <c r="D96" s="631"/>
      <c r="E96" s="633"/>
      <c r="F96" s="635"/>
      <c r="G96" s="486"/>
      <c r="H96" s="616"/>
      <c r="I96" s="619"/>
      <c r="J96" s="619"/>
      <c r="K96" s="619"/>
      <c r="L96" s="619"/>
      <c r="M96" s="623"/>
    </row>
    <row r="97" spans="1:13">
      <c r="A97" s="657"/>
      <c r="B97" s="629"/>
      <c r="C97" s="629"/>
      <c r="D97" s="631"/>
      <c r="E97" s="633"/>
      <c r="F97" s="635"/>
      <c r="G97" s="486"/>
      <c r="H97" s="616"/>
      <c r="I97" s="619"/>
      <c r="J97" s="619"/>
      <c r="K97" s="619"/>
      <c r="L97" s="619"/>
      <c r="M97" s="623"/>
    </row>
    <row r="98" spans="1:13">
      <c r="A98" s="657"/>
      <c r="B98" s="629"/>
      <c r="C98" s="629"/>
      <c r="D98" s="631"/>
      <c r="E98" s="633"/>
      <c r="F98" s="635"/>
      <c r="G98" s="486"/>
      <c r="H98" s="616"/>
      <c r="I98" s="619"/>
      <c r="J98" s="619"/>
      <c r="K98" s="619"/>
      <c r="L98" s="619"/>
      <c r="M98" s="623"/>
    </row>
    <row r="99" spans="1:13" ht="15.75" thickBot="1">
      <c r="A99" s="657"/>
      <c r="B99" s="659"/>
      <c r="C99" s="659"/>
      <c r="D99" s="660"/>
      <c r="E99" s="661"/>
      <c r="F99" s="662"/>
      <c r="G99" s="487"/>
      <c r="H99" s="617"/>
      <c r="I99" s="620"/>
      <c r="J99" s="620"/>
      <c r="K99" s="619"/>
      <c r="L99" s="619"/>
      <c r="M99" s="658"/>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27" priority="27" operator="containsText" text="3- Moderado">
      <formula>NOT(ISERROR(SEARCH("3- Moderado",A7)))</formula>
    </cfRule>
    <cfRule type="containsText" dxfId="126" priority="28" operator="containsText" text="6- Moderado">
      <formula>NOT(ISERROR(SEARCH("6- Moderado",A7)))</formula>
    </cfRule>
    <cfRule type="containsText" dxfId="125" priority="29" operator="containsText" text="4- Moderado">
      <formula>NOT(ISERROR(SEARCH("4- Moderado",A7)))</formula>
    </cfRule>
    <cfRule type="containsText" dxfId="124" priority="30" operator="containsText" text="3- Bajo">
      <formula>NOT(ISERROR(SEARCH("3- Bajo",A7)))</formula>
    </cfRule>
    <cfRule type="containsText" dxfId="123" priority="31" operator="containsText" text="4- Bajo">
      <formula>NOT(ISERROR(SEARCH("4- Bajo",A7)))</formula>
    </cfRule>
    <cfRule type="containsText" dxfId="122" priority="32" operator="containsText" text="1- Bajo">
      <formula>NOT(ISERROR(SEARCH("1- Bajo",A7)))</formula>
    </cfRule>
  </conditionalFormatting>
  <conditionalFormatting sqref="A10:E10 A20:E20 A30:E30 A40:E40 A50:E50 A60:E60 A70:E70 A80:E80 A90:E90">
    <cfRule type="containsText" dxfId="121" priority="22" operator="containsText" text="6- Moderado">
      <formula>NOT(ISERROR(SEARCH("6- Moderado",A10)))</formula>
    </cfRule>
    <cfRule type="containsText" dxfId="120" priority="21" operator="containsText" text="3- Moderado">
      <formula>NOT(ISERROR(SEARCH("3- Moderado",A10)))</formula>
    </cfRule>
    <cfRule type="containsText" dxfId="119" priority="23" operator="containsText" text="4- Moderado">
      <formula>NOT(ISERROR(SEARCH("4- Moderado",A10)))</formula>
    </cfRule>
    <cfRule type="containsText" dxfId="118" priority="24" operator="containsText" text="3- Bajo">
      <formula>NOT(ISERROR(SEARCH("3- Bajo",A10)))</formula>
    </cfRule>
    <cfRule type="containsText" dxfId="117" priority="25" operator="containsText" text="4- Bajo">
      <formula>NOT(ISERROR(SEARCH("4- Bajo",A10)))</formula>
    </cfRule>
    <cfRule type="containsText" dxfId="116" priority="26" operator="containsText" text="1- Bajo">
      <formula>NOT(ISERROR(SEARCH("1- Bajo",A10)))</formula>
    </cfRule>
  </conditionalFormatting>
  <conditionalFormatting sqref="C8:F8">
    <cfRule type="containsText" dxfId="115" priority="17" operator="containsText" text="4- Moderado">
      <formula>NOT(ISERROR(SEARCH("4- Moderado",C8)))</formula>
    </cfRule>
    <cfRule type="containsText" dxfId="114" priority="18" operator="containsText" text="3- Bajo">
      <formula>NOT(ISERROR(SEARCH("3- Bajo",C8)))</formula>
    </cfRule>
    <cfRule type="containsText" dxfId="113" priority="15" operator="containsText" text="3- Moderado">
      <formula>NOT(ISERROR(SEARCH("3- Moderado",C8)))</formula>
    </cfRule>
    <cfRule type="containsText" dxfId="112" priority="16" operator="containsText" text="6- Moderado">
      <formula>NOT(ISERROR(SEARCH("6- Moderado",C8)))</formula>
    </cfRule>
    <cfRule type="containsText" dxfId="111" priority="20" operator="containsText" text="1- Bajo">
      <formula>NOT(ISERROR(SEARCH("1- Bajo",C8)))</formula>
    </cfRule>
    <cfRule type="containsText" dxfId="110" priority="19" operator="containsText" text="4- Bajo">
      <formula>NOT(ISERROR(SEARCH("4- Bajo",C8)))</formula>
    </cfRule>
  </conditionalFormatting>
  <conditionalFormatting sqref="D10:D99">
    <cfRule type="containsText" dxfId="109" priority="5" operator="containsText" text="Muy Alta">
      <formula>NOT(ISERROR(SEARCH("Muy Alta",D10)))</formula>
    </cfRule>
    <cfRule type="containsText" dxfId="108" priority="6" operator="containsText" text="Alta">
      <formula>NOT(ISERROR(SEARCH("Alta",D10)))</formula>
    </cfRule>
    <cfRule type="containsText" dxfId="107" priority="7" operator="containsText" text="Baja">
      <formula>NOT(ISERROR(SEARCH("Baja",D10)))</formula>
    </cfRule>
    <cfRule type="containsText" dxfId="106" priority="8" operator="containsText" text="Muy Baja">
      <formula>NOT(ISERROR(SEARCH("Muy Baja",D10)))</formula>
    </cfRule>
    <cfRule type="containsText" dxfId="105" priority="10" operator="containsText" text="Media">
      <formula>NOT(ISERROR(SEARCH("Media",D10)))</formula>
    </cfRule>
  </conditionalFormatting>
  <conditionalFormatting sqref="E10:E99">
    <cfRule type="containsText" dxfId="104" priority="4" operator="containsText" text="Leve">
      <formula>NOT(ISERROR(SEARCH("Leve",E10)))</formula>
    </cfRule>
    <cfRule type="containsText" dxfId="103" priority="1" operator="containsText" text="Catastrófico">
      <formula>NOT(ISERROR(SEARCH("Catastrófico",E10)))</formula>
    </cfRule>
    <cfRule type="containsText" dxfId="102" priority="2" operator="containsText" text="Mayor">
      <formula>NOT(ISERROR(SEARCH("Mayor",E10)))</formula>
    </cfRule>
    <cfRule type="containsText" dxfId="101" priority="3" operator="containsText" text="Menor">
      <formula>NOT(ISERROR(SEARCH("Menor",E10)))</formula>
    </cfRule>
  </conditionalFormatting>
  <conditionalFormatting sqref="E10:F99">
    <cfRule type="containsText" dxfId="100" priority="9" operator="containsText" text="Moderado">
      <formula>NOT(ISERROR(SEARCH("Moderado",E10)))</formula>
    </cfRule>
  </conditionalFormatting>
  <conditionalFormatting sqref="F10:F99">
    <cfRule type="containsText" dxfId="99" priority="14" operator="containsText" text="Extremo">
      <formula>NOT(ISERROR(SEARCH("Extremo",F10)))</formula>
    </cfRule>
    <cfRule type="containsText" dxfId="98" priority="13" operator="containsText" text="Alto">
      <formula>NOT(ISERROR(SEARCH("Alto",F10)))</formula>
    </cfRule>
    <cfRule type="containsText" dxfId="97" priority="12" operator="containsText" text="Moderado">
      <formula>NOT(ISERROR(SEARCH("Moderado",F10)))</formula>
    </cfRule>
    <cfRule type="containsText" dxfId="96" priority="11" operator="containsText" text="Bajo">
      <formula>NOT(ISERROR(SEARCH("Bajo",F10)))</formula>
    </cfRule>
    <cfRule type="colorScale" priority="3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6D9A9B32-6237-40AB-A9C4-7654B505194B}"/>
    <dataValidation allowBlank="1" showInputMessage="1" showErrorMessage="1" prompt="Seleccionar si el responsable es el responsable de las acciones es el nivel central" sqref="I7:I8" xr:uid="{A6A74E01-9EF2-4BBD-BFFC-D92784A771CB}"/>
    <dataValidation allowBlank="1" showInputMessage="1" showErrorMessage="1" prompt="Describir las actividades que se van a desarrollar para el proyecto" sqref="H7" xr:uid="{FB829EA6-2D57-44FD-9B41-D4852D7BEEAA}"/>
    <dataValidation allowBlank="1" showInputMessage="1" showErrorMessage="1" prompt="Registrar qué factor  que ocasina el riesgo: un facot identtficado el contexto._x000a_O  personas, recursos, estilo de direccion , factores externos, , codiciones ambientales" sqref="C8" xr:uid="{F2502C7A-F064-469C-BA38-9A736D361604}"/>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FA9569-4113-45E4-933D-1A27D3C53EBF}">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1fc2b02-f5d6-4769-bd3b-7440b23bd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D4588BAEEBB074D85764FA31636F416" ma:contentTypeVersion="16" ma:contentTypeDescription="Crear nuevo documento." ma:contentTypeScope="" ma:versionID="d2f08eb4b173d046886b7bb049afcad8">
  <xsd:schema xmlns:xsd="http://www.w3.org/2001/XMLSchema" xmlns:xs="http://www.w3.org/2001/XMLSchema" xmlns:p="http://schemas.microsoft.com/office/2006/metadata/properties" xmlns:ns3="61fc2b02-f5d6-4769-bd3b-7440b23bdffd" xmlns:ns4="01d7c206-8fc4-4b4b-852c-333916b56930" targetNamespace="http://schemas.microsoft.com/office/2006/metadata/properties" ma:root="true" ma:fieldsID="38cc45a9c2eb780da985432b0517717a" ns3:_="" ns4:_="">
    <xsd:import namespace="61fc2b02-f5d6-4769-bd3b-7440b23bdffd"/>
    <xsd:import namespace="01d7c206-8fc4-4b4b-852c-333916b56930"/>
    <xsd:element name="properties">
      <xsd:complexType>
        <xsd:sequence>
          <xsd:element name="documentManagement">
            <xsd:complexType>
              <xsd:all>
                <xsd:element ref="ns3:MediaServiceMetadata" minOccurs="0"/>
                <xsd:element ref="ns3:MediaServiceFastMetadata"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c2b02-f5d6-4769-bd3b-7440b23bd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7c206-8fc4-4b4b-852c-333916b5693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BDBF8-CEAE-4D8D-BEC6-7CB51ED4EF97}">
  <ds:schemaRefs>
    <ds:schemaRef ds:uri="http://schemas.microsoft.com/sharepoint/v3/contenttype/forms"/>
  </ds:schemaRefs>
</ds:datastoreItem>
</file>

<file path=customXml/itemProps2.xml><?xml version="1.0" encoding="utf-8"?>
<ds:datastoreItem xmlns:ds="http://schemas.openxmlformats.org/officeDocument/2006/customXml" ds:itemID="{49B090E5-2068-41ED-9E46-81DE3B1D141F}">
  <ds:schemaRefs>
    <ds:schemaRef ds:uri="http://schemas.microsoft.com/office/2006/metadata/properties"/>
    <ds:schemaRef ds:uri="http://schemas.microsoft.com/office/infopath/2007/PartnerControls"/>
    <ds:schemaRef ds:uri="61fc2b02-f5d6-4769-bd3b-7440b23bdffd"/>
  </ds:schemaRefs>
</ds:datastoreItem>
</file>

<file path=customXml/itemProps3.xml><?xml version="1.0" encoding="utf-8"?>
<ds:datastoreItem xmlns:ds="http://schemas.openxmlformats.org/officeDocument/2006/customXml" ds:itemID="{236EE64E-0237-46EF-B08F-8D92C54F5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c2b02-f5d6-4769-bd3b-7440b23bdffd"/>
    <ds:schemaRef ds:uri="01d7c206-8fc4-4b4b-852c-333916b56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 </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Mendoza Guzman</cp:lastModifiedBy>
  <cp:revision/>
  <dcterms:created xsi:type="dcterms:W3CDTF">2021-04-16T16:11:31Z</dcterms:created>
  <dcterms:modified xsi:type="dcterms:W3CDTF">2025-02-12T21:12:18Z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0x0101004D4588BAEEBB074D85764FA31636F416</vt:lpwstr>
  </property>
  <property fmtid="{D5CDD505-2E9C-101B-9397-08002B2CF9AE}" pid="3" name="MediaServiceImageTags">
    <vt:lpwstr/>
  </property>
</Properties>
</file>