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C:\Users\kguarinb\Downloads\"/>
    </mc:Choice>
  </mc:AlternateContent>
  <xr:revisionPtr revIDLastSave="0" documentId="13_ncr:1_{D37EA030-B8E0-45AA-8B58-FB9CF5922FB9}" xr6:coauthVersionLast="47" xr6:coauthVersionMax="47" xr10:uidLastSave="{00000000-0000-0000-0000-000000000000}"/>
  <bookViews>
    <workbookView xWindow="-120" yWindow="-120" windowWidth="29040" windowHeight="15840" tabRatio="898" firstSheet="2" activeTab="10"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7- Mapa Final" sheetId="29" r:id="rId7"/>
    <sheet name="6- Valoración Controles" sheetId="28" r:id="rId8"/>
    <sheet name="8- Políticas de Administración " sheetId="5" r:id="rId9"/>
    <sheet name="9- Matriz de Calor " sheetId="21" r:id="rId10"/>
    <sheet name="Seguimiento 1 Trimestre" sheetId="40" r:id="rId11"/>
  </sheets>
  <externalReferences>
    <externalReference r:id="rId12"/>
    <externalReference r:id="rId13"/>
    <externalReference r:id="rId14"/>
  </externalReferences>
  <definedNames>
    <definedName name="_xlnm.Print_Area" localSheetId="5">'5- Identificación de Riesgos'!$A$1:$N$29</definedName>
    <definedName name="_xlnm.Print_Area" localSheetId="7">'6- Valoración Controles'!$A$1:$V$29</definedName>
    <definedName name="_xlnm.Print_Area" localSheetId="6">'7-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40" l="1"/>
  <c r="H40" i="40"/>
  <c r="H30" i="40"/>
  <c r="H20" i="40"/>
  <c r="D60" i="40"/>
  <c r="E60" i="40"/>
  <c r="F60" i="40"/>
  <c r="D70" i="40"/>
  <c r="E70" i="40"/>
  <c r="F70" i="40"/>
  <c r="D30" i="40"/>
  <c r="E30" i="40"/>
  <c r="F30" i="40"/>
  <c r="D40" i="40"/>
  <c r="E40" i="40"/>
  <c r="F40" i="40"/>
  <c r="D50" i="40"/>
  <c r="E50" i="40"/>
  <c r="F50" i="40"/>
  <c r="E20" i="40"/>
  <c r="F20" i="40"/>
  <c r="E10" i="40"/>
  <c r="F10" i="40"/>
  <c r="D20" i="40"/>
  <c r="B40" i="40"/>
  <c r="C40" i="40"/>
  <c r="B50" i="40"/>
  <c r="C50" i="40"/>
  <c r="B60" i="40"/>
  <c r="C60" i="40"/>
  <c r="B70" i="40"/>
  <c r="C70" i="40"/>
  <c r="A50" i="40"/>
  <c r="A60" i="40"/>
  <c r="A70" i="40"/>
  <c r="B20" i="40"/>
  <c r="C20" i="40"/>
  <c r="B30" i="40"/>
  <c r="C30" i="40"/>
  <c r="A30" i="40"/>
  <c r="A40" i="40"/>
  <c r="A20" i="40"/>
  <c r="H10" i="40"/>
  <c r="D10" i="40"/>
  <c r="B10" i="40"/>
  <c r="C10" i="40"/>
  <c r="A10" i="40"/>
  <c r="L71" i="28"/>
  <c r="R71" i="28"/>
  <c r="L72" i="28"/>
  <c r="R72" i="28"/>
  <c r="L73" i="28"/>
  <c r="R73" i="28"/>
  <c r="L74" i="28"/>
  <c r="R74" i="28"/>
  <c r="L75" i="28"/>
  <c r="R75" i="28"/>
  <c r="L76" i="28"/>
  <c r="R76" i="28"/>
  <c r="L77" i="28"/>
  <c r="R77" i="28"/>
  <c r="L78" i="28"/>
  <c r="R78" i="28"/>
  <c r="L79" i="28"/>
  <c r="R79" i="28"/>
  <c r="R31" i="28"/>
  <c r="R50" i="28"/>
  <c r="R51" i="28"/>
  <c r="L11" i="28"/>
  <c r="L12" i="28"/>
  <c r="L20" i="28"/>
  <c r="L21" i="28"/>
  <c r="L30" i="28"/>
  <c r="L31" i="28"/>
  <c r="L40" i="28"/>
  <c r="L41" i="28"/>
  <c r="L50" i="28"/>
  <c r="L51" i="28"/>
  <c r="L60" i="28"/>
  <c r="L70" i="28"/>
  <c r="R40" i="28"/>
  <c r="R41" i="28"/>
  <c r="K11" i="27"/>
  <c r="R11" i="28" l="1"/>
  <c r="J77" i="28"/>
  <c r="J76" i="28"/>
  <c r="J75" i="28"/>
  <c r="J74" i="28"/>
  <c r="J73" i="28"/>
  <c r="J72" i="28"/>
  <c r="J71" i="28"/>
  <c r="R70" i="28"/>
  <c r="J70" i="28"/>
  <c r="J67" i="28"/>
  <c r="J66" i="28"/>
  <c r="J65" i="28"/>
  <c r="J64" i="28"/>
  <c r="J63" i="28"/>
  <c r="J62" i="28"/>
  <c r="J61" i="28"/>
  <c r="R60" i="28"/>
  <c r="J60" i="28"/>
  <c r="J49" i="28"/>
  <c r="B60" i="28"/>
  <c r="C60" i="28"/>
  <c r="C61" i="28"/>
  <c r="B70" i="28"/>
  <c r="C70" i="28"/>
  <c r="C71" i="28"/>
  <c r="G70" i="27"/>
  <c r="G60" i="27"/>
  <c r="S78" i="28" l="1"/>
  <c r="K60" i="28"/>
  <c r="S60" i="28"/>
  <c r="K70" i="28"/>
  <c r="S70" i="28"/>
  <c r="C4" i="28" l="1"/>
  <c r="G30" i="27"/>
  <c r="C6" i="29" l="1"/>
  <c r="C5" i="29"/>
  <c r="C4" i="29"/>
  <c r="C70" i="29"/>
  <c r="B70" i="29"/>
  <c r="E70" i="29"/>
  <c r="L79" i="27"/>
  <c r="K79" i="27" s="1"/>
  <c r="L78" i="27"/>
  <c r="K78" i="27" s="1"/>
  <c r="L77" i="27"/>
  <c r="K77" i="27" s="1"/>
  <c r="L76" i="27"/>
  <c r="K76" i="27" s="1"/>
  <c r="L75" i="27"/>
  <c r="K75" i="27" s="1"/>
  <c r="L74" i="27"/>
  <c r="K74" i="27" s="1"/>
  <c r="L73" i="27"/>
  <c r="K73" i="27" s="1"/>
  <c r="L72" i="27"/>
  <c r="K72" i="27" s="1"/>
  <c r="L71" i="27"/>
  <c r="K71" i="27" s="1"/>
  <c r="L70" i="27"/>
  <c r="K70" i="27" s="1"/>
  <c r="H70" i="27"/>
  <c r="F70" i="29" l="1"/>
  <c r="T70" i="28"/>
  <c r="J70" i="29" s="1"/>
  <c r="M70" i="27"/>
  <c r="U70" i="28" s="1"/>
  <c r="V70" i="28" l="1"/>
  <c r="K70" i="29"/>
  <c r="N70" i="27"/>
  <c r="H70" i="29" s="1"/>
  <c r="G70" i="29"/>
  <c r="M70" i="29" l="1"/>
  <c r="E79" i="29"/>
  <c r="E78" i="29"/>
  <c r="E77" i="29"/>
  <c r="E76" i="29"/>
  <c r="E75" i="29"/>
  <c r="E74" i="29"/>
  <c r="E73" i="29"/>
  <c r="E72" i="29"/>
  <c r="E71" i="29"/>
  <c r="L70" i="29"/>
  <c r="E69" i="29"/>
  <c r="E68" i="29"/>
  <c r="E67" i="29"/>
  <c r="E66" i="29"/>
  <c r="E65" i="29"/>
  <c r="E64" i="29"/>
  <c r="E63" i="29"/>
  <c r="E62" i="29"/>
  <c r="E61" i="29"/>
  <c r="L60" i="29"/>
  <c r="E60" i="29"/>
  <c r="C60" i="29"/>
  <c r="B60" i="29"/>
  <c r="C24" i="28" l="1"/>
  <c r="L69" i="27"/>
  <c r="K69" i="27" s="1"/>
  <c r="L68" i="27"/>
  <c r="K68" i="27" s="1"/>
  <c r="L67" i="27"/>
  <c r="K67" i="27" s="1"/>
  <c r="L66" i="27"/>
  <c r="K66" i="27" s="1"/>
  <c r="L65" i="27"/>
  <c r="K65" i="27" s="1"/>
  <c r="L64" i="27"/>
  <c r="K64" i="27" s="1"/>
  <c r="L63" i="27"/>
  <c r="K63" i="27" s="1"/>
  <c r="L62" i="27"/>
  <c r="K62" i="27" s="1"/>
  <c r="L61" i="27"/>
  <c r="K61" i="27" s="1"/>
  <c r="L60" i="27"/>
  <c r="K60" i="27" s="1"/>
  <c r="H60" i="27"/>
  <c r="L59" i="27"/>
  <c r="K59" i="27" s="1"/>
  <c r="L58" i="27"/>
  <c r="K58" i="27" s="1"/>
  <c r="L57" i="27"/>
  <c r="K57" i="27" s="1"/>
  <c r="L56" i="27"/>
  <c r="K56" i="27" s="1"/>
  <c r="L55" i="27"/>
  <c r="K55" i="27" s="1"/>
  <c r="L54" i="27"/>
  <c r="K54" i="27" s="1"/>
  <c r="L53" i="27"/>
  <c r="K53" i="27" s="1"/>
  <c r="L52" i="27"/>
  <c r="K51" i="27" s="1"/>
  <c r="L51" i="27"/>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60" i="29" l="1"/>
  <c r="T60" i="28"/>
  <c r="J60" i="29" s="1"/>
  <c r="M60" i="27"/>
  <c r="N60" i="27" s="1"/>
  <c r="H60" i="29" s="1"/>
  <c r="M50" i="27"/>
  <c r="M40" i="27"/>
  <c r="A40" i="28"/>
  <c r="A30" i="28"/>
  <c r="A20" i="28"/>
  <c r="G60" i="29" l="1"/>
  <c r="U60" i="28"/>
  <c r="V60" i="28" s="1"/>
  <c r="B20" i="28"/>
  <c r="B30" i="28"/>
  <c r="B40" i="28"/>
  <c r="L30" i="29"/>
  <c r="C50" i="29"/>
  <c r="B50" i="29"/>
  <c r="L40" i="29"/>
  <c r="C40" i="29"/>
  <c r="B40" i="29"/>
  <c r="A40" i="29"/>
  <c r="C30" i="29"/>
  <c r="B30" i="29"/>
  <c r="A30" i="29"/>
  <c r="C50" i="28"/>
  <c r="C51" i="28"/>
  <c r="C52" i="28"/>
  <c r="C53" i="28"/>
  <c r="C40" i="28"/>
  <c r="C41" i="28"/>
  <c r="C30" i="28"/>
  <c r="C31" i="28"/>
  <c r="C32" i="28"/>
  <c r="C33" i="28"/>
  <c r="C34" i="28"/>
  <c r="M60" i="29" l="1"/>
  <c r="K60" i="29"/>
  <c r="G50" i="29"/>
  <c r="G40" i="29" l="1"/>
  <c r="H30" i="27" l="1"/>
  <c r="F30" i="29" l="1"/>
  <c r="M30" i="27"/>
  <c r="G10" i="27"/>
  <c r="G20" i="27"/>
  <c r="O30" i="27" l="1"/>
  <c r="G30" i="29"/>
  <c r="N30" i="27"/>
  <c r="H30" i="29" s="1"/>
  <c r="C23" i="28"/>
  <c r="C20" i="28" l="1"/>
  <c r="J20" i="28"/>
  <c r="R20" i="28"/>
  <c r="C21" i="28"/>
  <c r="J21" i="28"/>
  <c r="R21" i="28"/>
  <c r="C22" i="28"/>
  <c r="J22" i="28"/>
  <c r="J23" i="28"/>
  <c r="J24" i="28"/>
  <c r="C25" i="28"/>
  <c r="J25" i="28"/>
  <c r="C26" i="28"/>
  <c r="J29" i="28"/>
  <c r="J30" i="28"/>
  <c r="R30" i="28"/>
  <c r="J31" i="28"/>
  <c r="J32" i="28"/>
  <c r="J33" i="28"/>
  <c r="J40" i="28"/>
  <c r="J41" i="28"/>
  <c r="J52" i="28"/>
  <c r="J51" i="28"/>
  <c r="J50" i="28"/>
  <c r="B50" i="28"/>
  <c r="S40" i="28" l="1"/>
  <c r="U40" i="28" s="1"/>
  <c r="K30" i="28"/>
  <c r="T30" i="28" s="1"/>
  <c r="S30" i="28"/>
  <c r="U30" i="28" s="1"/>
  <c r="K20" i="28"/>
  <c r="K40" i="28"/>
  <c r="S20" i="28"/>
  <c r="S50" i="28"/>
  <c r="K50" i="28"/>
  <c r="G40" i="27" l="1"/>
  <c r="N40" i="27" s="1"/>
  <c r="F40" i="29" l="1"/>
  <c r="T40" i="28"/>
  <c r="H40" i="29"/>
  <c r="O40" i="27" l="1"/>
  <c r="G50" i="27" l="1"/>
  <c r="H50" i="27" s="1"/>
  <c r="N50" i="27" s="1"/>
  <c r="C13" i="28"/>
  <c r="H50" i="29" l="1"/>
  <c r="F50" i="29"/>
  <c r="J30" i="29"/>
  <c r="T50" i="28"/>
  <c r="J50" i="29" s="1"/>
  <c r="J40" i="29" l="1"/>
  <c r="U50" i="28"/>
  <c r="K50" i="29" s="1"/>
  <c r="K30" i="29"/>
  <c r="O50" i="27"/>
  <c r="V50" i="28" l="1"/>
  <c r="M50" i="29" s="1"/>
  <c r="K40" i="29"/>
  <c r="V30" i="28"/>
  <c r="M30" i="29" s="1"/>
  <c r="V40" i="28" l="1"/>
  <c r="M40" i="29" s="1"/>
  <c r="A10" i="28"/>
  <c r="B10" i="28"/>
  <c r="I33" i="5" a="1"/>
  <c r="I33" i="5" s="1"/>
  <c r="C20" i="29" l="1"/>
  <c r="C10" i="29"/>
  <c r="I27" i="5" a="1"/>
  <c r="I27" i="5" l="1"/>
  <c r="L10" i="28"/>
  <c r="C11" i="28"/>
  <c r="C12" i="28"/>
  <c r="C10" i="28"/>
  <c r="L10" i="27" l="1"/>
  <c r="K10" i="27" s="1"/>
  <c r="I21" i="5"/>
  <c r="I22" i="5"/>
  <c r="M20" i="27" l="1"/>
  <c r="M10" i="27"/>
  <c r="G20" i="29" l="1"/>
  <c r="U20" i="28"/>
  <c r="G10" i="29"/>
  <c r="L20" i="29"/>
  <c r="E11" i="29"/>
  <c r="E12" i="29"/>
  <c r="A20" i="29"/>
  <c r="B20" i="29"/>
  <c r="R10" i="28"/>
  <c r="S10" i="28" s="1"/>
  <c r="J11" i="28"/>
  <c r="J12" i="28"/>
  <c r="J19" i="28"/>
  <c r="J10" i="28"/>
  <c r="K10" i="28" l="1"/>
  <c r="U10" i="28"/>
  <c r="H10" i="27" l="1"/>
  <c r="H20" i="27"/>
  <c r="N20" i="27" l="1"/>
  <c r="H20" i="29" s="1"/>
  <c r="T20" i="28"/>
  <c r="V20" i="28" s="1"/>
  <c r="M20" i="29" s="1"/>
  <c r="O10" i="27"/>
  <c r="N10" i="27"/>
  <c r="H10" i="29" s="1"/>
  <c r="T10" i="28"/>
  <c r="V10" i="28" s="1"/>
  <c r="M10" i="29" s="1"/>
  <c r="O20" i="27"/>
  <c r="F20" i="29"/>
  <c r="E10" i="29"/>
  <c r="B10" i="29"/>
  <c r="A10" i="29"/>
  <c r="J20" i="29" l="1"/>
  <c r="L10" i="29" l="1"/>
  <c r="K10" i="29" l="1"/>
  <c r="K20" i="29" l="1"/>
  <c r="F10" i="29"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Ermes Guarnizo Motta</author>
  </authors>
  <commentList>
    <comment ref="E15" authorId="0" shapeId="0" xr:uid="{00000000-0006-0000-0200-000001000000}">
      <text>
        <r>
          <rPr>
            <b/>
            <sz val="9"/>
            <color indexed="81"/>
            <rFont val="Tahoma"/>
            <family val="2"/>
          </rPr>
          <t>Ermes Guarnizo Motta:</t>
        </r>
        <r>
          <rPr>
            <sz val="9"/>
            <color indexed="81"/>
            <rFont val="Tahoma"/>
            <family val="2"/>
          </rPr>
          <t xml:space="preserve">
Fue agregado como propuesta para subsanar la amenaza de acuerdo a la norma ISO, POR FAVOR, VERIFICAR.</t>
        </r>
      </text>
    </comment>
    <comment ref="E20" authorId="0" shapeId="0" xr:uid="{00000000-0006-0000-0200-000002000000}">
      <text>
        <r>
          <rPr>
            <b/>
            <sz val="9"/>
            <color indexed="81"/>
            <rFont val="Tahoma"/>
            <family val="2"/>
          </rPr>
          <t>Ermes Guarnizo Motta:</t>
        </r>
        <r>
          <rPr>
            <sz val="9"/>
            <color indexed="81"/>
            <rFont val="Tahoma"/>
            <family val="2"/>
          </rPr>
          <t xml:space="preserve">
pertenece a la vigencia 2023</t>
        </r>
      </text>
    </comment>
    <comment ref="C33" authorId="0" shapeId="0" xr:uid="{00000000-0006-0000-0200-000003000000}">
      <text>
        <r>
          <rPr>
            <b/>
            <sz val="9"/>
            <color indexed="81"/>
            <rFont val="Tahoma"/>
            <family val="2"/>
          </rPr>
          <t>Ermes Guarnizo Motta:</t>
        </r>
        <r>
          <rPr>
            <sz val="9"/>
            <color indexed="81"/>
            <rFont val="Tahoma"/>
            <family val="2"/>
          </rPr>
          <t xml:space="preserve">
Viene de la matriz de 2023 pero veo que con el factor anterior ya hace referencia a dicho Factor.
</t>
        </r>
      </text>
    </comment>
    <comment ref="E36" authorId="0" shapeId="0" xr:uid="{00000000-0006-0000-0200-000004000000}">
      <text>
        <r>
          <rPr>
            <b/>
            <sz val="9"/>
            <color indexed="81"/>
            <rFont val="Tahoma"/>
            <family val="2"/>
          </rPr>
          <t>Ermes Guarnizo Motta:</t>
        </r>
        <r>
          <rPr>
            <sz val="9"/>
            <color indexed="81"/>
            <rFont val="Tahoma"/>
            <family val="2"/>
          </rPr>
          <t xml:space="preserve">
Propongo se enfatice que los documentos rectores existen y están a disposición de quien lo requiera.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<sst xmlns="http://schemas.openxmlformats.org/spreadsheetml/2006/main" count="894" uniqueCount="557">
  <si>
    <t xml:space="preserve"> MAPA DE RIESGOS SIGCMA</t>
  </si>
  <si>
    <t>DEPENDENCIA (Unidad misional del CSJ o Unidad de la DEAJ o Seccional o CSJ en caso de despachos judiciales certificados)</t>
  </si>
  <si>
    <t xml:space="preserve">Juzgado Primero Civil del Circuito Especializado en Restitución de Tierras de Florencia. </t>
  </si>
  <si>
    <t>PROCESO (indique el tipo de proceso si es Estratégico. Misional, Apoyo, Evaluación y Mejora y especifique el nombre del proceso)</t>
  </si>
  <si>
    <t xml:space="preserve">ESTRATEGICOS:    1. PLANEACION ESTRATEGICA.
                               2. COMUNICACION INSTITUCIONAL.
MISIONALES:          1. ACCIONES CONSTITUCIONALES.  
                               2. PROCESOS RESTITUCIÓN DE TIERRAS.
APOYO:                  1. ATENCIÓN AL CIUDADANO.    
                               2. GESTIÓN DE SERVICIOS JUDICIALES.
                               3. GESTIÓN ADMINISTRATIVA.                                  </t>
  </si>
  <si>
    <t>CONSEJO SUPERIOR DE LA JUDICATURA</t>
  </si>
  <si>
    <t>CONSEJO SECCIONAL DE LA JUDICATURA</t>
  </si>
  <si>
    <t>DIRECCIÓN SECCIONAL DE ADMINISTRACIÓN JUDICIAL</t>
  </si>
  <si>
    <t>DESPACHO JUDICIAL CERTIFICADO</t>
  </si>
  <si>
    <t>x</t>
  </si>
  <si>
    <t>FECHA</t>
  </si>
  <si>
    <t>30 de mayo de 2024</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</si>
  <si>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</si>
  <si>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</si>
  <si>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</si>
  <si>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</si>
  <si>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</si>
  <si>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</si>
  <si>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</si>
  <si>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</si>
  <si>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</si>
  <si>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</si>
  <si>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</si>
  <si>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</si>
  <si>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</si>
  <si>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</si>
  <si>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</si>
  <si>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</si>
  <si>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</si>
  <si>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TODOS LOS PROCESOS</t>
  </si>
  <si>
    <t xml:space="preserve">DEPENDENCIA ADMINISTRATIVA O JUDICIAL CERTIFICADA </t>
  </si>
  <si>
    <t>OBJETIVO DEL PROCESO</t>
  </si>
  <si>
    <t>MAPA DE PROCESOS CONSEJO SUPERIOR DE LA JUDICATURA</t>
  </si>
  <si>
    <t>PROCESOS DEPENDENCIA JUDICIALES CERTIFICADAS</t>
  </si>
  <si>
    <r>
      <rPr>
        <b/>
        <sz val="11"/>
        <rFont val="Azo Sans Medium"/>
      </rPr>
      <t xml:space="preserve">ESTRATEGICOS:  </t>
    </r>
    <r>
      <rPr>
        <sz val="11"/>
        <rFont val="Azo Sans Medium"/>
      </rPr>
      <t xml:space="preserve">  
1. PLANEACION ESTRATEGICA.
Establecer la planeación estratégica para los Juzgados de Restitución de Tierras , con base en las leyes, principios, normas y políticas de la organización, identificando los requerimientos, formulando, ejecutando y dando seguimiento a planes, programas, proyectos y políticas institucionales, a fin de suplir las necesidades y derechos constitucionales y procesales de los ciudadanos a partir del diseño, construcción y puesta en marcha de servicios con calidad, siguiendo los principios de gestión y administración de la justicia colombiana
2. COMUNICACION INSTITUCIONAL.
Gestionar la comunicación de los Juzgados de Restitución de Tierras de Florencia, a partir de proyectos, programas, planes y estrategias por medio de las tecnologías de la información y las comunicaciones con los que se cuenta, para así cumplir con la misión institucional de forma oportuna, así como generar visibilidad, credibilidad y reconocimiento en la administración de justicia en la sociedad, en el marco del Sistema Integrado de Gestión SIGCMA en la Rama Judicial.   
</t>
    </r>
    <r>
      <rPr>
        <b/>
        <sz val="11"/>
        <rFont val="Azo Sans Medium"/>
      </rPr>
      <t xml:space="preserve">MISIONALES:    </t>
    </r>
    <r>
      <rPr>
        <sz val="11"/>
        <rFont val="Azo Sans Medium"/>
      </rPr>
      <t xml:space="preserve">      
1. ACCIONES CONSTITUCIONALES.  
Propender por el cumplimiento de los derechos fundamentales de la población, a partir de la aplicación de los instrumentos contemplados en la Constitucional Nacional y la Ley. 
2. PROCESOS RESTITUCIÓN DE TIERRAS.
Hacer efectivo el goce de los derechos de los ciudadanos a la verdad, la justicia y la reparación con garantía de no repetición, de modo que se reconozca su condición de víctimas y se dignifique a través de la  materialización de sus derechos constitucionales.          
</t>
    </r>
    <r>
      <rPr>
        <b/>
        <sz val="11"/>
        <color theme="1"/>
        <rFont val="Azo Sans Medium"/>
      </rPr>
      <t xml:space="preserve">APOYO:             </t>
    </r>
    <r>
      <rPr>
        <sz val="11"/>
        <rFont val="Azo Sans Medium"/>
      </rPr>
      <t xml:space="preserve">   
1. ATENCIÓN AL CIUDADANO.    
Orientar, recibir, radicar y entregar oportunamente al grupo que corresponda las solicitudes de los ciudadanos, usuarios y partes interesadas relacionadas con procesos Judiciales del Sistema de Restitución de Tierras de Florencia Caquetá,  a través de los mecanismos y procedimientos establecidos, buscando la satisfacción de los mismos de acuerdo con sus requerimientos.
2. GESTIÓN DE SERVICIOS JUDICIALES.
Dar trámite oportuno y eficaz a lo ordenado por los Lideres de despacho en sus providencias, de acuerdo con los términos y requisitos establecidos en la Constitución y la Ley.
3. GESTIÓN ADMINISTRATIVA.  
Gestionar a traves de la Coordinación  administrativa Florencia - Caqueta , el suministro  oportuno  de los recursos para la atención de los servicios administrativos para el normal funcionamiento del Sistema Restitucion de Tierras de Florencia,  y administrar el Sistema de Gestión Documental Judicial y Administrativo.</t>
    </r>
  </si>
  <si>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</si>
  <si>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</si>
  <si>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</si>
  <si>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</si>
  <si>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</si>
  <si>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</si>
  <si>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</si>
  <si>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</si>
  <si>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Estrategias del Gobierno Nacional definidas en el Plan de Desarrollo 2023-2026, siendo esta la hoja de ruta del Gobierno del cambio para que nuestro país se convierta en un líder de la lucha mundial por la vida, la humanidad y la naturaleza.
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</si>
  <si>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</si>
  <si>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De acuerdo con la norma ISO 9001:2015, el Juzgado 01 Civil del Circuito Especializado en Restitución de Tierras de Florencia, Caquetá se espera implementar un Sistema de Monitoreo y Actualización Continua de Normativas Legales mediante el apoyo de un equipo interdisciplinario de abogados que realizan monitoreo y capacitación sobre las actualizaciones de la legislación emitida por el Gobierno Nacional o el Congreso de la República. Esto debe permitir crear alertas sobre la normativa legal y regulaciones que puedan impactar en el proceso de restitución de tierras.</t>
  </si>
  <si>
    <t>Económicos y Financieros (disponibilidad de capital, liquidez, mercados financieros, desempleo, competencia)</t>
  </si>
  <si>
    <t>Presupuesto insuficiente asignado para  la vigencia 2025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</si>
  <si>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</si>
  <si>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</si>
  <si>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 Implementar un proceso de planificación y gestión de contratación más eficiente, que permita anticiparse a posibles retrasos y asegurar la disponibilidad de los recursos necesarios para llevar a cabo los proyectos de manera oportuna y efectiva.</t>
  </si>
  <si>
    <t>Falta d easignaciòn de recursos a las distintas entidades que deben dar cumplimiento a la òrdenes impartidas por el despacho</t>
  </si>
  <si>
    <t xml:space="preserve">Desarrollo de campañas de difusión y promoción para incentivar la inscripción de proveedores en la plataforma de Colombia Compra Eficiente de manera simplificada apoyando el proceso de inscripción con asistencia técnica a través de alianzas entre entidades gubernamentales
</t>
  </si>
  <si>
    <t>Sociales  y culturales (cultura, religión, demografía, responsabilidad social, orden público)</t>
  </si>
  <si>
    <t>Interrupción del servicio público de Administrar Justicia a causa del conflicto armado de la región.
No realización de audiencias  por factores atribuibles a las partes interesadas externas (no traslados a las sedes judiciales de manera presencial, desconocimiento de las partes en el uso Tics, no asistencia de las partes procesales necesarias en el proceso)</t>
  </si>
  <si>
    <t xml:space="preserve">Incremento de la credibilidad y confianza en la administración de justicia al implementar y certificar sus Sistemas de Gestión. 
</t>
  </si>
  <si>
    <t>Protocolos y manuales para el uso de las Tics y de herramientas ofimáticas, con el fin de evitar la afectación en la realización de las audiencias.</t>
  </si>
  <si>
    <t>Interrupción del servicio público de Administrar Justicia a causa del pandemias y sus variantes.</t>
  </si>
  <si>
    <t>Promoviendo medidas ambientes saludables y seguros con sellos de bioseguridad y fomentando el autocuidado.</t>
  </si>
  <si>
    <t>Interrupción del servicio público de Administrar Justicia por razones de orden público</t>
  </si>
  <si>
    <t>Visibilizacion de la Administración de Justicia  entre los actores no formales de la justicia (Grupos y minorías Indígenas, género)</t>
  </si>
  <si>
    <t xml:space="preserve">Limitaciones en  la movilidad asociados a factores del orden público </t>
  </si>
  <si>
    <t>El despacho analizará la pertinencia y viabilidad en la implementación de un Sistema de Teletrabajo y Tecnología Remota para el Personal Judicial.</t>
  </si>
  <si>
    <t>Aumento de la demanda de Justicia a causa de la problemática social</t>
  </si>
  <si>
    <t>Apropiación de la plataforma digital del despacho para mejorar la eficiencia y efectividad del sistema judicial en la gestión de casos y automatización de procesos.</t>
  </si>
  <si>
    <t>Amenazas a servidores judiciales en razón al ejercicio de sus funciones.</t>
  </si>
  <si>
    <t>Implementación de un Plan Integral de Seguridad, para garantizar el cumplimiento de su labor en la administración de justicia.</t>
  </si>
  <si>
    <t xml:space="preserve">Afectaciones a la infraestructura física de las sedes Judiciales </t>
  </si>
  <si>
    <t>Implementación de un plan de mantenimiento preventivo y continuo.</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</si>
  <si>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</si>
  <si>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</si>
  <si>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</si>
  <si>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</si>
  <si>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</si>
  <si>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</si>
  <si>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Monitoreo proactivo de la infraestructura de conectividad para abordar rápidamente posibles problemas en la red antes de que afecten la prestación del servicio y brindar un adecuado funcionamiento de las operaciones judiciales.</t>
  </si>
  <si>
    <t>Ausencia de portal único de información del Estado (Ramas del poder, órganos autónomos y demás entes especiales), que garantice la consulta de información en línea de toda la información oficial. Gobierno en Línea)</t>
  </si>
  <si>
    <t>Generar espacios donde se realicen acuerdos interinstitucionales para poder consultar información que beneficie la administración de justicia.</t>
  </si>
  <si>
    <t>Legales y reglamentarios (estándares nacionales, internacionales, regulación)</t>
  </si>
  <si>
    <t>Normas expedidas que afecten el desarrollo de las etapas propias de los procesos</t>
  </si>
  <si>
    <t>Actualización del marco normativo que afecte de manera directa o indirecta la función pública de administrar justicia.</t>
  </si>
  <si>
    <t>Ambientales (emisiones y residuos, energía, catástrofes naturales, desarrollo sostenible)</t>
  </si>
  <si>
    <t>Fenómenos naturales (Inundación, quema de bosques, sismo, vendavales, epidemias y plagas)</t>
  </si>
  <si>
    <t>Participación del sector justicia en los Comités Nacionales, Departamentales y Municipales de Emergencias.</t>
  </si>
  <si>
    <t>Emergencias ambientales externas que impacten directamente las instalaciones judiciales.</t>
  </si>
  <si>
    <t>Participación en  actividades de capacitación ejecutadas por los brigadistas de emergencia de la rama judicial.</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</si>
  <si>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</si>
  <si>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</si>
  <si>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</si>
  <si>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</si>
  <si>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</si>
  <si>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 xml:space="preserve">Contar con el Plan Sectorial de Desarrollo de la Rama Judicial
</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</si>
  <si>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</si>
  <si>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</si>
  <si>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</si>
  <si>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</si>
  <si>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</si>
  <si>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</si>
  <si>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</si>
  <si>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Servidores Judiciales con comorbilidades y/o enfermedades laborales</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</si>
  <si>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</si>
  <si>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</si>
  <si>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</si>
  <si>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</si>
  <si>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</si>
  <si>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Desarrollo y fortalecimiento de competencias de los servidores judiciales en modelos de gestión</t>
  </si>
  <si>
    <t>Extensión en los horarios laborales de trabajo en casa y presencial, que afecta el bienestar físico, mental y emocional en los servidores judiciales y su entorno familiar</t>
  </si>
  <si>
    <t>Mejor prestación del servicio de administración de justicia debido a la implementación de buenas practicas en bioseguridad definidos por la Rama Judicial</t>
  </si>
  <si>
    <t xml:space="preserve">Carencia  de manual  de funciones y procedimientos  para los servidores Judiciales </t>
  </si>
  <si>
    <t>Fortalecimiento de los concursos de méritos para ingreso de la Rama Judicial</t>
  </si>
  <si>
    <t>Debilidad en los procesos de inducción y reinducción de los servidores judiciales</t>
  </si>
  <si>
    <t>El desarrollo de competencia a través de procesos de sensibilización, capacitación y formación en modelo de gestión para el desarrollo de competencias de los servidores judiciales.</t>
  </si>
  <si>
    <t>Debilidad en el desarrollo de competencias propias para el desarrollo de las actividades asignadas</t>
  </si>
  <si>
    <t>Actualización de la plataforma estratégica para responder a los cambios normativos y legales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</si>
  <si>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</si>
  <si>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</si>
  <si>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 xml:space="preserve">Aplicabilidad de la Gestión del conocimiento generada por las experiencias de los servidores judiciales documentada en instructivos y guías
</t>
  </si>
  <si>
    <t>Falta de tiempo para acceder a la formación  de alto interés, tales como: Sensibilizaciones, cursos, talleres,  capacitaciones, diplomados, entre otros</t>
  </si>
  <si>
    <t>Fortalecimiento en los procesos de contratación por el uso adecuado del SECOP II</t>
  </si>
  <si>
    <t>Debilidad en la retroalimentación de la evaluación  realizada a los proveedores y contratistas del producto o servicio entregado</t>
  </si>
  <si>
    <t>Accesibilidad a nuevas herramientas virtuales, que facilitan el acceso a la información, la optimización del tiempo y contribuyen a la disminución de los consumos de papel</t>
  </si>
  <si>
    <t xml:space="preserve">Tecnológicos </t>
  </si>
  <si>
    <t>Debilidad de la plataforma tecnológica a nivel nacional de  software y hardware en las sedes administrativas y judiciales</t>
  </si>
  <si>
    <t xml:space="preserve">Capacitación para el uso de herramientas tecnológicas  </t>
  </si>
  <si>
    <t>Falta de apropiación y aplicación del conocimiento de los avances tecnológicos</t>
  </si>
  <si>
    <t xml:space="preserve">22
</t>
  </si>
  <si>
    <t>La estandarización de la plataforma estratégica del SIGCMA y documentos impartidos  desde la Coordinación Nacional del SIGCMA para la mejor prestación del servicio</t>
  </si>
  <si>
    <t>Carencia de formación en tecnologías de la información y la comunicación aplicadas al desarrollo de la gestión Judicial estableciendo las diferencias entre:
Transformación digital, digitalización, expediente digital y estrategias para la digitalización</t>
  </si>
  <si>
    <t>Micrositio de fácil acceso a los documentos propios del Sistema Integrado de Gestión y Control de la Calidad y el Medio Ambiente.</t>
  </si>
  <si>
    <t>Fallas de conectividad para la realización de las actividades propias del proceso.</t>
  </si>
  <si>
    <t>Cumplimiento del plan de infraestructura de la Rama Judicial</t>
  </si>
  <si>
    <t xml:space="preserve">Falta de cobertura tecnológica en las sedes judiciales </t>
  </si>
  <si>
    <t>Uso adecuado de los elementos de trabajo</t>
  </si>
  <si>
    <t>Carencia de modelos gobernanza de Tecnologías de la Información (TI) en la entidad</t>
  </si>
  <si>
    <t>Actualización permanente de la plataforma tecnológica de la Rama Judicial para el cumplimiento del PETD</t>
  </si>
  <si>
    <t>Carencia del software de gestión para el manejo integral de la información.</t>
  </si>
  <si>
    <t>Elaboración y seguimiento del Plan de Comunicaciones</t>
  </si>
  <si>
    <t>Falta de  comunicación asertiva entre los diferentes actores para la articulación de proyectos tecnológicos</t>
  </si>
  <si>
    <t>Implementación de estrategias y mecanismos para el fortalecimiento de la atención al usuario</t>
  </si>
  <si>
    <t>Debilidad en la generación de estrategias articuladas para la digitalización entre los proveedores y las dependencias Judiciales y Administrativas</t>
  </si>
  <si>
    <t>Fortalecimiento de la pagina web institucional y mecanismos de comunicación</t>
  </si>
  <si>
    <t>Deficiencia en el  mantenimiento de la pagina web de la Rama Judicial</t>
  </si>
  <si>
    <t>Uso adecuado del micrositio de la Pàgina Web de la Rama Judicial asignado a la dependencia jucidial</t>
  </si>
  <si>
    <t xml:space="preserve">Documentación (actualización, coherencia, aplicabilidad) </t>
  </si>
  <si>
    <t>Los documentos actuales no están alineados al PETD 2021-2025</t>
  </si>
  <si>
    <t>Uso adecuado de los correos electrónicos</t>
  </si>
  <si>
    <t>Falta de comunicación y socialización de tablas de retención documental</t>
  </si>
  <si>
    <t>Uso adecuado del Sistema Portal de Tierras</t>
  </si>
  <si>
    <t>Debilidad en  la estandarización de tablas de retención documental</t>
  </si>
  <si>
    <t>Fortalecimiento para el tratamiento de PQRS</t>
  </si>
  <si>
    <t>Infraestructura física (suficiencia, comodidad)</t>
  </si>
  <si>
    <t>Sedes Judiciales arrendadas, en comodato y propias que no cuentan con las condiciones mínimas de seguridad para los servidores judiciales, contratistas y usuarios de la justicia según la normatividad vigente</t>
  </si>
  <si>
    <t>Uso adecuado de la imagen corporativa y los logos en los cuales se encuentra certificada la Rama Judicial</t>
  </si>
  <si>
    <t>Elementos de trabajo (papel, equipos, herramientas)</t>
  </si>
  <si>
    <t>Falta de modernización y mantenimiento del mobiliario con que cuenta la Rama Judicial</t>
  </si>
  <si>
    <t>Disminución en el uso de papel, toners y demás elementos de oficina al implementar el uso de medios tecnológicos</t>
  </si>
  <si>
    <t>Participación virtual es los espacios  de sensibilización ambiental, como el Día SIGCMA</t>
  </si>
  <si>
    <t>Comunicación Interna (canales utilizados y su efectividad, flujo de la información necesaria para el desarrollo de las actividades)</t>
  </si>
  <si>
    <t>Uso deficiente de las herramientas de comunicación establecidas en el plan de comunicaciones</t>
  </si>
  <si>
    <t>Mantener la certificación operaciones inseguras: Sellos de bioseguridad huella de confianza</t>
  </si>
  <si>
    <t>Desaprovechamiento de canales de comunicaciones, para generar mayor información a las partes interesadas</t>
  </si>
  <si>
    <t>Formación de Auditores en la Norma NTC ISO 14001:2015 y en la Norma Técnica de la Rama Judicial NTC 6256 :2018</t>
  </si>
  <si>
    <t>Implementación de buenas practicas tendientes a la protección del medio ambiente</t>
  </si>
  <si>
    <t>Ambientales</t>
  </si>
  <si>
    <t>Desconocimiento del Plan de Gestión Ambiental que aplica para la Rama Judicial Acuerdo PSAA14-10160</t>
  </si>
  <si>
    <t>Ausencia de indicadores ambientales establecidos en los programas de gestión del Acuerdo PSAA14-10160</t>
  </si>
  <si>
    <t>Baja implementación en sistemas ahorradores de agua  y energía en sedes judiciales y administrativas</t>
  </si>
  <si>
    <t>Falta en la separación adecuada de residuos en la fuente </t>
  </si>
  <si>
    <t>Desconocimiento por parte de los brigadistas, servidores judiciales y contratistas de las acciones necesarias para actuar ante una emergencia ambiental</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</si>
  <si>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</si>
  <si>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</si>
  <si>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</si>
  <si>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</si>
  <si>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</si>
  <si>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</si>
  <si>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</si>
  <si>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</si>
  <si>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</si>
  <si>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</si>
  <si>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</si>
  <si>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</si>
  <si>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</si>
  <si>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</si>
  <si>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</si>
  <si>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</si>
  <si>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</si>
  <si>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</si>
  <si>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10, 13,16,17,22</t>
  </si>
  <si>
    <t xml:space="preserve">Plan de acción </t>
  </si>
  <si>
    <t xml:space="preserve">Asistir y participar activamente en los procesos de sensibilización, capacitación y formación en los procesos SIGCMA </t>
  </si>
  <si>
    <t>6, 13, 12,19,30,31</t>
  </si>
  <si>
    <t>Realizar seguimiento al plan de acción y realizar el reporte oportuno</t>
  </si>
  <si>
    <t>6, 9, 19</t>
  </si>
  <si>
    <t>Implementar mecanismos para la retroalimentación de las  partes interesadas</t>
  </si>
  <si>
    <t>Hacer seguimiento a los cambios normativos y una vez identificados aquellos afecten la gestión judicial, dar cumplimiento a los mismos.</t>
  </si>
  <si>
    <t>3,14,17,23</t>
  </si>
  <si>
    <t>Mantener, actualizar y documentar  el Sistema Integrado de Gestión SIGCMA, en el contexto especifico</t>
  </si>
  <si>
    <t>13,14,15</t>
  </si>
  <si>
    <t>1,7,9,12,14</t>
  </si>
  <si>
    <t>4,6,7,8,5,14,15,16,18,19,31</t>
  </si>
  <si>
    <t>Solicitar apoyo al CENDOJ para realización de capacitaciones en tablas de retención documental (TRD)</t>
  </si>
  <si>
    <t>Hacer uso de la información y de las herramientas tecnológicas dispuestas para la prestación del servicio</t>
  </si>
  <si>
    <t>9,10,11,12,23</t>
  </si>
  <si>
    <t>16,17,29,32,41</t>
  </si>
  <si>
    <t>Motivar a los servidores judiciales en la Implementación del plan de gestión ambiental en cada sede administrativa o judicial</t>
  </si>
  <si>
    <t>30,31,32</t>
  </si>
  <si>
    <t>Matriz de riesgos</t>
  </si>
  <si>
    <t>Participar en los subcomités de la Especialidad de Restitución de Tierras</t>
  </si>
  <si>
    <t>Realizar identificación y cumplimiento de los requisitos legales y reglamentarios</t>
  </si>
  <si>
    <t>3,4,14</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</si>
  <si>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</si>
  <si>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</si>
  <si>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</si>
  <si>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</si>
  <si>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</si>
  <si>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</si>
  <si>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</si>
  <si>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</si>
  <si>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</si>
  <si>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</si>
  <si>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</si>
  <si>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</si>
  <si>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</si>
  <si>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</si>
  <si>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</si>
  <si>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</si>
  <si>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</si>
  <si>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</si>
  <si>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</si>
  <si>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</si>
  <si>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</si>
  <si>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</si>
  <si>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</si>
  <si>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</si>
  <si>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</si>
  <si>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</si>
  <si>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</si>
  <si>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</si>
  <si>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</si>
  <si>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</si>
  <si>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</si>
  <si>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</si>
  <si>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</si>
  <si>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</si>
  <si>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</si>
  <si>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</si>
  <si>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</si>
  <si>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</si>
  <si>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</si>
  <si>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</si>
  <si>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</si>
  <si>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</si>
  <si>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</si>
  <si>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</si>
  <si>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</si>
  <si>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</si>
  <si>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</si>
  <si>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</si>
  <si>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</si>
  <si>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</si>
  <si>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</si>
  <si>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</si>
  <si>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</si>
  <si>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</si>
  <si>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</si>
  <si>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</si>
  <si>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</si>
  <si>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</si>
  <si>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</si>
  <si>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</si>
  <si>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</si>
  <si>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</si>
  <si>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</si>
  <si>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</si>
  <si>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</si>
  <si>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</si>
  <si>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</si>
  <si>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</si>
  <si>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</si>
  <si>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</si>
  <si>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</si>
  <si>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</si>
  <si>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</si>
  <si>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</si>
  <si>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Ver mapa de procesos</t>
  </si>
  <si>
    <t>Objetivo:</t>
  </si>
  <si>
    <t>Ver caracterizaciones</t>
  </si>
  <si>
    <t>Alcance:</t>
  </si>
  <si>
    <t>Juzgado Primero Civil del Circuito Especializado en Restitución de Tierras de Florencia</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</si>
  <si>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</si>
  <si>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</si>
  <si>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</si>
  <si>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</si>
  <si>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</si>
  <si>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</si>
  <si>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</si>
  <si>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</si>
  <si>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</si>
  <si>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</si>
  <si>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</si>
  <si>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</si>
  <si>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</si>
  <si>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</si>
  <si>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</si>
  <si>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</si>
  <si>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</si>
  <si>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</si>
  <si>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</si>
  <si>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</si>
  <si>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</si>
  <si>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Posibilidad de que se realicen actuaciones procesales o de  dar respuesta a las solicitudes de los usuarios de la administración de justicia dentro de los procesos misionales (Restituciòn de Tierras y/o Constitucionales) , después del  término legal establecido, de acuerdo a las normatividades correspondientes.</t>
  </si>
  <si>
    <t>1. Mayor demanda de justicia.</t>
  </si>
  <si>
    <t>Afectación de reputacion,imagén,  credibilidad, satisfacción de usuarios y PI</t>
  </si>
  <si>
    <t xml:space="preserve">De la entidad, seccional, despachos a nivel departamental </t>
  </si>
  <si>
    <t>2. Insuficiencia de  personal  para atender la función misional y la atención a las partes interesadas en los despachos judiciales.</t>
  </si>
  <si>
    <t>Incumplimiento de las metas establecidas</t>
  </si>
  <si>
    <t>Incumplimiento del 20% de los indicadores del proceso</t>
  </si>
  <si>
    <t>3. Complejidad de los procesos judiciales y solicitudes, lo cual incrementa los tiempos para su resolución.</t>
  </si>
  <si>
    <t>Interrupción o afectación en la prestación del servicio judicial</t>
  </si>
  <si>
    <t>Entre  0 a 48 horas habiles al año o afectación mínima</t>
  </si>
  <si>
    <t>4.Fallas o insuficiencia  en hardware, software, servicio de internet y/o en el fluido eléctrico</t>
  </si>
  <si>
    <t xml:space="preserve">Incumplimientos en la realizacion de audiencias </t>
  </si>
  <si>
    <t>Posibilidad de no atender la solicitud de una parte interesada para la realización de una audiencia o de no cumplir la programación de audiencias</t>
  </si>
  <si>
    <t xml:space="preserve">1. Inasistencia del Juez </t>
  </si>
  <si>
    <t xml:space="preserve">De la entidad, seccional, despachos a nivel local o municipal </t>
  </si>
  <si>
    <t>2. Inasistencia de los interrogados o partes obligatorias</t>
  </si>
  <si>
    <t>3. Prolongación en la realización de las audiencias.</t>
  </si>
  <si>
    <t>4 .Notificaciones judiciales erradas o inoportunas sobre la  fecha, hora y/o link de conexión para diligencia judicial convocada.</t>
  </si>
  <si>
    <t>5.Fallas o insuficiencia  en hardware, software, servicio de internet y/o en el fluido eléctrico</t>
  </si>
  <si>
    <t>6. Fallecimiento de una de las partes.</t>
  </si>
  <si>
    <t>7. Puesta en conocimiento al despacho de nuevos hechos que ameriten la suspención probatoria como por ejemplo la vinculación de otros sujetos, o el ordenamiento de una nueva decisión.</t>
  </si>
  <si>
    <t xml:space="preserve"> Efectuar notificaciones que no cumplan con los requistos</t>
  </si>
  <si>
    <t>No  realizar las notificaciones , no hacerlo  oportunamente o no aplicar la normatividad.</t>
  </si>
  <si>
    <t>1. Alta demanda de actuaciones que deban notificarse en un mismo día.</t>
  </si>
  <si>
    <t xml:space="preserve">2. Falta de personal para atender el  volúmen de solicitudes recibidas. </t>
  </si>
  <si>
    <t>3. Falta de comunicación y de oportunidad en la  actualización de las novedades de los juzgados.</t>
  </si>
  <si>
    <t>4. Errores en la transcripción y/o digitalizaciòn de la información.</t>
  </si>
  <si>
    <t>5.Fallas o insuficiencia  en el servicio de internet y/o en el fluido eléctrico, o del provedor del servicio de correo electronico y demàs aplicativos dispuestos para efectuar la notificación (Portal de Tierras).</t>
  </si>
  <si>
    <t>Afectación de la integridad fisica de los servidores judiciales en el cumplimiento de las inspecciones judiciales a los predios objeto de litigio.</t>
  </si>
  <si>
    <t>Daño de la integridad de los servidores publicos en razón de una actividad propia del cumplimiento de una orden judicial</t>
  </si>
  <si>
    <t xml:space="preserve">1. Territorios con condiciones de dificil acceso. </t>
  </si>
  <si>
    <t>Muy Baja - 1</t>
  </si>
  <si>
    <t xml:space="preserve">De la entidad y sector justicia a nivel internacional </t>
  </si>
  <si>
    <t>2. Amenazas o actos provenientes de grupos al margen de la ley contra la vida, integridad, libertad y/o seguridad de los servidores judiciales del despacho.</t>
  </si>
  <si>
    <t>Interrupción o afectación en la prestación del servicio administrativo</t>
  </si>
  <si>
    <t>Entre e 97 a 192 horas  habiles al año o afectación baja</t>
  </si>
  <si>
    <t>3. Falta de seguridad por parte de la fuerza pública</t>
  </si>
  <si>
    <t xml:space="preserve"> </t>
  </si>
  <si>
    <t>Pérdida de documentos</t>
  </si>
  <si>
    <t>Extravío temporal o definitivo de los  documentos de los procesos judiciales</t>
  </si>
  <si>
    <t>1. Falta de medios de control.</t>
  </si>
  <si>
    <t xml:space="preserve">Entre  145 a 192 horas  hábiles al año o afectación alta </t>
  </si>
  <si>
    <t>2.Falta de capacidad en el almacenamiento de los servidores dispuestos para el software institucional y/o copias de seguridad estandarizados.</t>
  </si>
  <si>
    <t>3. Alta demanda en el  ingreso de memoriales,  informaciòn y/o demàs documentos allegados durante jornada laboral.</t>
  </si>
  <si>
    <t>4. Falta de personal para realizar el registro de la documentación en las plataformas y/o aplicativos correspondientes.</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</si>
  <si>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</si>
  <si>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información falsa</t>
  </si>
  <si>
    <t xml:space="preserve">1.Falta de ética  de los servidores judiciales 
</t>
  </si>
  <si>
    <t xml:space="preserve">2. Fallas en los controles de los procesos </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</si>
  <si>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</si>
  <si>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</si>
  <si>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MATRIZ DE RIESGOS SIGCMA </t>
  </si>
  <si>
    <t>IDENTIFICACIÓN DEL RIEGO</t>
  </si>
  <si>
    <t>VALORACIÓN  DEL RIESGO - NIVEL DEL RIESGO RESIDUAL</t>
  </si>
  <si>
    <t xml:space="preserve">RIESGO </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</si>
  <si>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</si>
  <si>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</si>
  <si>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</si>
  <si>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</si>
  <si>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</si>
  <si>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</si>
  <si>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</si>
  <si>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</si>
  <si>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</si>
  <si>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</si>
  <si>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</si>
  <si>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</si>
  <si>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Diariamente el lider del proceso diligenciara un archivo excel en donde se registra la llegada y salida de las acciones constitucionales, por medio de archivo excel de alertas y recordatorios automáticos. 
Igualmente se efectuará una tabla  para los procesos de conocimiento.</t>
  </si>
  <si>
    <t>Lider del Proceso de Planeación Estrategica</t>
  </si>
  <si>
    <t>01/01/2025 al 31/12/2025</t>
  </si>
  <si>
    <t>Un dia antes de la fecha programada para la realizacion de las audiencias, se reenvia recordatorio por medio de correo electronico a las partes e intervinientes del proceso, asimismo se realizan llamadas a los abonados telefònicos para indagar sobre la comparescencia de estos.</t>
  </si>
  <si>
    <t>Trimestralmente se efectuara un conteo de las notificaciones efectuadas indebidamente, las cuales no podran superar el 10% de ellas.</t>
  </si>
  <si>
    <t>Reducir (Mitigar)</t>
  </si>
  <si>
    <t>Antes de la salida a campo el lider del proceso realiza una reunión de alistamiento con las diferentes entidades encargadas del orden publico de la zona donde está ubicado el predio</t>
  </si>
  <si>
    <t>Trimestralmente el lider del proceso realiza capacitaciones al personal en la practica adecuadas de manejo de documentos y conciencia sobre la importancia de la seguridad documental</t>
  </si>
  <si>
    <t xml:space="preserve">MATRIZ DE RIESGOS </t>
  </si>
  <si>
    <t>EVALUACIÓN DE RIESGO - VALORACIÓN DE LOS CONTROLES</t>
  </si>
  <si>
    <t>EVALUACIÓN DEL RIESGO - NIVEL DEL RIESGO RESIDUAL</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</si>
  <si>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</si>
  <si>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</si>
  <si>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</si>
  <si>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</si>
  <si>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</si>
  <si>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</si>
  <si>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</si>
  <si>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</si>
  <si>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</si>
  <si>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</si>
  <si>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</si>
  <si>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</si>
  <si>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</si>
  <si>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Por parte del despacho se generan las solicitudes al Consejo Superior y Seccional de la Judicatura pertinentes en cuanto a la creación de otro despacho judicial para la especialidad y de un colaborador de rango profesional universitario grado 16, asignado con funciones de tramitar procesos de restitución de derechos territoriales mediante oficios No 0057 del 1/08/2023 y oficio 0045 de 24/05/2024
Adicional a ello, el despacho realiza una identificación de los casos que por ley deben ser priorizados, a fin de dar el trámite correspondiente dentro del término legal establecido.</t>
  </si>
  <si>
    <t>SI</t>
  </si>
  <si>
    <t>Mantener un calendario detallado y compartido entre todos los miembros del juzgado, donde se regsitran todas las fechas criticas, audiencias y plazos legales</t>
  </si>
  <si>
    <t>Distribución equitativa de las funciones en los trámites pertinentes durante el estudio de los procesos asignados en cumplimiento de las metas establecidas a cada servidor judicial, consignada  en acta de trabajo 001 de fecha 25 de enero de 2025 quedo consignad el compromiso de priorizar los proceos de Restitucion de Tierras con radicados 2017-2018 y 2019 asimismo y en aras de aumentar la productividad del despacho y determinar la complejidad de las providencias, se indagó el tiempo de ejecución que emplea cada miembro del equipo de trabajo para el cumplimiento de sus funciones y de acuerdo a dichos datos se concertó un sistema de puntos asignados a cada auto siendo la meta diaria el acumulado de 20 puntos, dejando claridad que la presente meta solo es obligatoria para los sustanciadores Christian Lozada y Jesús David Isaza, no para el escribiente Wilson Fajardo puesto que sus funciones de sustanciador son voluntarias.
Esta designación tiene seguimiento trimestral por parte del lider del proceso y los servidores judiciales.</t>
  </si>
  <si>
    <t>Establecer criterios para priorizar casos cercanos a su vencimiento. Identificar responsables y dejar las anotaciones correspondientes en las actas de seguimiento trimestrales de desempeño para servidores judiciales.</t>
  </si>
  <si>
    <t>Reuniones de trabajo Trimestrales, para orientar las actividades y procesos que requieren de especial atención, atendiendo las condiciones de los solicitantes o necesidades del despacho a nivel interno, de lo cual se genera su respectiva acta.</t>
  </si>
  <si>
    <t xml:space="preserve">Apoyo interistitucional  en la resolución de necesidades en cuanto a acceso a internet y equipos tecnológicos que permita la realización de audiencias.
</t>
  </si>
  <si>
    <t>NO</t>
  </si>
  <si>
    <t>El  Juez director del despacho,  diariamente revisa los registros de control o planificadores, actualiza la planificación y verifica las fechas de las audiencias,  si evidencia actividades y actuaciones no incluidas, se integran al planificador.  Como registro del control queda el planificador y las actuaciones documentadas.</t>
  </si>
  <si>
    <t>Se establecera un protocolo para la reprogramacion inmediata de las audiencias cuando se produce una interrupcion en estas. Incliyendo una notificacion rapida a todas las partes e intervinientes y la signacion de una nueva fecha lo antes posible.</t>
  </si>
  <si>
    <t>El Juez director del despacho, antes y durante la realización de la audiencia,  hace seguimiento a  la asistencia de los interrogados y partes obligatorias para la audiencia, verificando la comparecencia  de los mismos, ajustando la programación si requiere incluir o hacer cambios imprevistos. Como registro del control quedan  las actas de las audiencias y las grabaciones audiovisuales en cada uno de los procesos bajo los lineamientos establecidos en el Acuerdo PCSJA24-12185 DE 27/05/2024</t>
  </si>
  <si>
    <t xml:space="preserve"> La orden por parte del juez de la  conducción de los interrogados por parte de la fuerza pública, y las compulsas de copias
Como evicencia de lo anterior quedan las actas, las grabaciones audiovisuales, los oficios a las entidades y los correos de remisiòn.</t>
  </si>
  <si>
    <t xml:space="preserve">El juez del despacho indicará a las partes al iniciar la diligencia ser concisos en sus intervenciones, no extralimitarse en el numero de preguntas. </t>
  </si>
  <si>
    <t>La secretaria del despacho o quien asigne el Juez, cuando lo requiera el juzgado solicita el apoyo de las audiencias, contactando a los administradores del sistema de audiencias y de las instalaciones de la edificación donde funciona el despacho, cuando se presentan inconvenientes tecnológicos o en el fluido eléctrico en el desarrollo de las actividades propias del despacho. Como registro del control quedan los correos y mensajes solicitando el apoyo, y en las providencias en los respectivos casos en donde se materializó el riesgo.</t>
  </si>
  <si>
    <t>El secretario del despacho o el empleado delegado por el juez diariamente,  ingresa los datos para la realización de citaciones y notificaciones verificando  en el aplicativo Portal de Tierras los datos de la audiencia y los de los intervinientes. Como registro del control quedan los datos en el aplicativo ingresados por el servidor judicial, los cuales no pueden ser cambiados.</t>
  </si>
  <si>
    <t>El secretario del despacho o el empleado delegado por el juez dispondrá de equipos alternativos como laptops y dispositivos moviles con suficiente bateria para continuar las audiencias si los equipos principales fallan.</t>
  </si>
  <si>
    <t xml:space="preserve">El Juez director del despacho, antes y durante la realizaciòn de la audiencia,  hace seguimiento a  la asistencia de los interrogados y partes obligatorias para la audiencia, verificando la comparecencia  de los mismos, ajustando la programación si requiere incluir o hacer cambios imprevistos. Como registro del control quedan  las actas de las audicencias y las grabaciones audiovisuales en cada uno de los procesos. </t>
  </si>
  <si>
    <t>El Juez director del despacho, antes de la realizaciòn de la audiencia,  estudia y revisa el proceso, verificando que no existan hechos nuevos que ameriten  la suspension de la etapa probatoria y por ende de la diligencia misma, verificando si requiere incluir o hacer cambios imprevistos. Como registro del control quedan  las providencias, actas de las audicencias y/o las grabaciones audiovisuales en cada uno de los procesos y dictar las ordenes pertinentes</t>
  </si>
  <si>
    <t>La secretaria del despacho diariamente, verifica que el notificador realice las notificaciones asignadas, revisando las providencias que deban efectuarse de acuerdo al registro realizado en el Portal de Tierras, los correos y los libros radicadores virtuales de control interno del grupo.  Sí se presenta represamiento en el trabajo se realiza una priorizacion sobre los mismos y se aplica el programa de contingencia estipulado en el acta de trabajo No. 001 del 11/01/2023 respecto a la reasignaciòn de funciones del resto del equipo de trabajo, para el cumplimiento de las metas. Como registro  quedan las bases de control internas del grupo y actas de trabajo.</t>
  </si>
  <si>
    <t>Cuando hay notificaciones que no cumplen los requisitos, según el tratamiento de salidas no conformes se vuelven a hacer  de conformidad con lo establecido en las normas legales correspondientes,  y para  mitigar el impacto sobre el servicio se adopta la decisión en el menor de los tiempos posibles y se hace la observación y el seguimiento del servidor judicial responsable en las actas de seguimiento trimestral de desempeño para empleados judiciales.</t>
  </si>
  <si>
    <t xml:space="preserve">
El juez  del despacho estableció los reemplazos para el cumplimiento de las funciones en los casos que un empleado se incapacite, o se encuentre de permisos legalmente otorgado, asimismo en el acta que otorgue el permiso al secretario se designará un secretario adhoc.
</t>
  </si>
  <si>
    <t xml:space="preserve">El Juez director del despacho, trimestralmente realiza reuniòn de trabajo con los servidores judiciales que integran el despacho en donde se comunican las novedades del despacho, verificando los cambios efectuados, los cuellos de botellas y si requiere incluir o hacer modificaciones imprevistas. Como registro del control quedan  las actas de trabajo. </t>
  </si>
  <si>
    <t xml:space="preserve">El Juez director del despacho, diariamente registra providencias proyectadas por los oficiales mayores, para que sean notificadas por secretarìa, quienes deben verificar la ausencia de errores en la informaciòn suministrada, y si encuentra incongruencias se toman los datos correctos registrados en los respectivos expediente digitales o demàs fuentes de informaciòn confiables antes de la notificación. Como registro  quedan las respectivas constancias secretariales en cada uno de los tràmites que se adelantan en el despacho. </t>
  </si>
  <si>
    <t>La secretaria del despacho un dia antes de la diligencia envia link para comparecencia a audiencia, mediante varios medios tecnologicos como lo son el correo electronico y via whatsApp a las partes e intervinientes, para que la conexion pueda efectuarse desde los dispositivos moviles si se produce un problema en los otros dispositivos dispuetos para la relaizacion de la diligencia.</t>
  </si>
  <si>
    <t xml:space="preserve">El Juez director del despacho antes de practicar diligencias en campo ordena una mesa de trabajo de alistamiento con las entidades encargadas de garantizar la seguridad de los servidores publicos y/o de las partes que van a intervenir en dichas actividades. Asi mismo, ordena a la fuerza pùblica un informe de seguridad en la zona en donde se encuentra el fundo, verificando que no existan problemas de orden pùblico que imposibilite el servicio y/o atente contra la integridad de quienes participan en la diligencia judicial y/o ordena las modificaciones frente a situaciones imprevistas. Como registro del control quedan  las providencias, actas de las mesas de trabajo y/o grabaciones audiovisuales. </t>
  </si>
  <si>
    <t>Proporcionar capcitación periodica a los servidores judiciales sobre medidas de autoprotección , procedimeinto de emergencias, indicando lineas  de emergencia conla policia  en caso de sentirse en peligro.</t>
  </si>
  <si>
    <t>3. Desconocimiento  de la  normatividad</t>
  </si>
  <si>
    <t>Desarrollar un programa de capacitación que cubra en detalle las normas y procedimiento relacionados con las inspecciones judiciales , como aspectos legales, protocolos de seguridad y manejo de situaciones de riesgo</t>
  </si>
  <si>
    <t>El juez del despacho anualmente realiza la asignaciòn de atenciòn al publico entre los servidores judiciales, quienes deben verificar la informaciòn allegada, y realizar el registro respectivo en el aplicativo Portal de Tierras, dejando las anotaciones del caso. Como registro  quedan los recordatorios registrados en la herramienta virtual Portal de Tierras.</t>
  </si>
  <si>
    <t xml:space="preserve">El secretario o empleado designado periodicamente almacenará la información de los procesos en la nube para contar con una copia de seguridad en caso de fallas en el Portal de Tierras 
</t>
  </si>
  <si>
    <t>El juez del despacho anualmente realiza la asignaciòn de atenciòn al publico entre los servidores judiciales, quienes deben verificar la informaciòn allegada, y realizar el registro respectivo en el aplicativo Portal de Tierras, dejando las anotaciones del caso. Como registro  quedan los recordatorios registrados en la herramienta virtual Portal de Tierras.
Adicional a ello, el despacho mediante acta de trabajo No. 01 del 11/1/2023 establecio los reemplazos para el cumplimiento de las funciones en los casos que un empleado se incapacite, o se encuentre de permisos legalmente otorgado, misma que se aplica en caso de materializarse el presente riesgo.</t>
  </si>
  <si>
    <t>El despacho mediante acta de trabajo No. 01 del 11/1/2023 establecio los reemplazos para el cumplimiento de las funciones en los casos que un empleado se incapacite, o se encuentre de permisos legalmente otorgado,</t>
  </si>
  <si>
    <t>El Juez del despacho realiza reuniones  trimestrales de forma virtual o presencial, a fin de motivar a los servidores judiciales a ejercer sus deberes de forma transparente, honesta,  eficaz y de alta calidad. Como evidencia de lo anterior quedan las actas de trabajo.
Adicional a ello los servidores del despacho procuran participar de forma virtual o presencial en las capacitaciones  etica profesional convocado por el Consejo Superior o Seccional de la Judicatura. Como evidencia de lo anterior quedan los resgistros de asistencia a  las capacitaciones.</t>
  </si>
  <si>
    <t>El Juez del despacho en el evento de la materializaciòn del riesgo ordenarà las respectivas investigaciones penales y/o disciplinarias a que haya lugar, para recuperar la imagen de la instituciòn. Como evidencia de ello queda el registro de la orden dada en los respectivos procesos y el oficio de la compulsa, para que la entidad correspondiente realice lo de su competencia.</t>
  </si>
  <si>
    <t xml:space="preserve">El juez del despacho trimestralmente asesora y orienta al equipo de trabajo sobre el Sistema de Gestiòn Antisoborno, haciendo enfasis en las normas penales y disciplinarias que sancionan las conductas y otras practicas no ajustadas a la etica profesional que aumentan la posibilidad de materializaciòn del riesgo,  ello con el fin de tomar medidas razonables para prevenir el soborno o corrupciòn y mantener la buena imagen de la instituciòn.  Como evidencia quedan las actas de trabajo.
 </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</si>
  <si>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</si>
  <si>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</si>
  <si>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</si>
  <si>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</si>
  <si>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</si>
  <si>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</si>
  <si>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</si>
  <si>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</si>
  <si>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</si>
  <si>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</si>
  <si>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</si>
  <si>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</si>
  <si>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</si>
  <si>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</si>
  <si>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</si>
  <si>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</si>
  <si>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</si>
  <si>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</si>
  <si>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</si>
  <si>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</si>
  <si>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</si>
  <si>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</si>
  <si>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</si>
  <si>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</si>
  <si>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</si>
  <si>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Afectación Económica</t>
  </si>
  <si>
    <t>Moderado</t>
  </si>
  <si>
    <t>Mayor</t>
  </si>
  <si>
    <t xml:space="preserve">De la entidad y sector justicia a nivel nacional </t>
  </si>
  <si>
    <t>Catastrófico</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</si>
  <si>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</si>
  <si>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</si>
  <si>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</si>
  <si>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</si>
  <si>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</si>
  <si>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</si>
  <si>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</si>
  <si>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</si>
  <si>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</si>
  <si>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49 a 96 horas  habiles al año  o afectación baja</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</si>
  <si>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</si>
  <si>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</si>
  <si>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</si>
  <si>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</si>
  <si>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</si>
  <si>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</si>
  <si>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</si>
  <si>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</si>
  <si>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</si>
  <si>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</si>
  <si>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</si>
  <si>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</si>
  <si>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</si>
  <si>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</si>
  <si>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</si>
  <si>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</si>
  <si>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</si>
  <si>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</si>
  <si>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</si>
  <si>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</si>
  <si>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</si>
  <si>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</si>
  <si>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</si>
  <si>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</si>
  <si>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</si>
  <si>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</si>
  <si>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</si>
  <si>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</si>
  <si>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</si>
  <si>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</si>
  <si>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</si>
  <si>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</si>
  <si>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</si>
  <si>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</si>
  <si>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</si>
  <si>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</si>
  <si>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</si>
  <si>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</si>
  <si>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</si>
  <si>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</si>
  <si>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</si>
  <si>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</si>
  <si>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</si>
  <si>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</si>
  <si>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</si>
  <si>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</si>
  <si>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</si>
  <si>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</si>
  <si>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</si>
  <si>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</si>
  <si>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</si>
  <si>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</si>
  <si>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</si>
  <si>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</si>
  <si>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</si>
  <si>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</si>
  <si>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</si>
  <si>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</si>
  <si>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</si>
  <si>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</si>
  <si>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</si>
  <si>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</si>
  <si>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</si>
  <si>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</si>
  <si>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</si>
  <si>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</si>
  <si>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</si>
  <si>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</si>
  <si>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</si>
  <si>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</si>
  <si>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</si>
  <si>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</si>
  <si>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</si>
  <si>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</si>
  <si>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Consulte el radicador de TUTELAS aquí.</t>
  </si>
  <si>
    <t>consulte vinculo aquí:</t>
  </si>
  <si>
    <t xml:space="preserve">Durante el primer trimestre del año 2025, se efectuo el registro de los oficios que no cumplian con los requisitos legales,  estableciendo que los mismos no superaron el 10%.
No se materializo el riesgo.
</t>
  </si>
  <si>
    <t>Durante el primer trimestre del año 2025 no se llevaron a cabo diligencias de inspeccion judicial
No se materializo el riesgo.</t>
  </si>
  <si>
    <t>Durante el primer trimestre del año 2025 no se presentó perdida de documentación en los procesos.
No se materializo el riesgo.</t>
  </si>
  <si>
    <t>Durante el primer trimestre del año 2025 se tramitaron las acciones constitucionales dentro del término establecido, sin excepción alguna.
No se materializo el riesgo.</t>
  </si>
  <si>
    <t>Durante el primer trimestre se programaron 53 audiencias dentro de 8 procesos de Restitución de Tierras, de las cuales se realizaron el 70%. Respecto al 30% restante, el 50% fueron aplazadas y el 50% fueron canceladas.Se anexa vinculo de audiencias programadas y realizadas.
No se materializo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</si>
</sst>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0">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2"/>
      <name val="Azo Sans Medium"/>
    </font>
    <font>
      <sz val="14"/>
      <color rgb="FF004D6D"/>
      <name val="Azo Sans Medium"/>
    </font>
    <font>
      <sz val="12"/>
      <color theme="1"/>
      <name val="Azo Sans Medium"/>
    </font>
    <font>
      <sz val="11"/>
      <color rgb="FF000000"/>
      <name val="Calibri"/>
      <charset val="1"/>
    </font>
    <font>
      <sz val="10"/>
      <color rgb="FF000000"/>
      <name val="Calibri"/>
      <family val="2"/>
      <scheme val="minor"/>
    </font>
    <font>
      <b/>
      <sz val="11"/>
      <name val="Azo Sans Medium"/>
    </font>
    <font>
      <b/>
      <sz val="11"/>
      <color theme="1"/>
      <name val="Azo Sans Medium"/>
    </font>
    <font>
      <sz val="11"/>
      <name val="Azo Sans Light"/>
    </font>
    <font>
      <sz val="11"/>
      <name val="Belyrium"/>
    </font>
    <font>
      <sz val="12"/>
      <name val="Azo Sans Light"/>
    </font>
    <font>
      <sz val="11"/>
      <color rgb="FF000000"/>
      <name val="Calibri"/>
      <family val="2"/>
    </font>
    <font>
      <u/>
      <sz val="11"/>
      <color theme="10"/>
      <name val="Calibri"/>
      <family val="2"/>
      <scheme val="minor"/>
    </font>
    <font>
      <b/>
      <sz val="16"/>
      <name val="Azo Sans Medium"/>
    </font>
    <font>
      <b/>
      <sz val="16"/>
      <color theme="0"/>
      <name val="Azo Sans Medium"/>
    </font>
    <font>
      <b/>
      <sz val="20"/>
      <color theme="0"/>
      <name val="Arial Narrow"/>
      <family val="2"/>
    </font>
    <font>
      <b/>
      <sz val="10"/>
      <color theme="0"/>
      <name val="Arial Narrow"/>
      <family val="2"/>
    </font>
    <font>
      <b/>
      <sz val="10"/>
      <color theme="2"/>
      <name val="Arial Narrow"/>
      <family val="2"/>
    </font>
    <font>
      <sz val="10"/>
      <color theme="1"/>
      <name val="Calibri"/>
      <family val="2"/>
      <scheme val="minor"/>
    </font>
    <font>
      <b/>
      <sz val="10"/>
      <color theme="1"/>
      <name val="Calibri"/>
      <family val="2"/>
      <scheme val="minor"/>
    </font>
    <font>
      <sz val="10"/>
      <color theme="4"/>
      <name val="Calibri"/>
      <family val="2"/>
      <scheme val="minor"/>
    </font>
    <font>
      <sz val="14"/>
      <color theme="1"/>
      <name val="Calibri"/>
      <family val="2"/>
      <scheme val="minor"/>
    </font>
    <font>
      <sz val="11"/>
      <name val="Calibri"/>
    </font>
    <font>
      <sz val="11"/>
      <name val="Calibri"/>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25">
    <border>
      <left/>
      <right/>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thin">
        <color indexed="64"/>
      </left>
      <right style="medium">
        <color indexed="64"/>
      </right>
      <top/>
      <bottom style="thin">
        <color indexed="64"/>
      </bottom>
      <diagonal/>
    </border>
    <border>
      <left/>
      <right/>
      <top style="dashed">
        <color theme="9" tint="-0.24994659260841701"/>
      </top>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7">
    <xf numFmtId="0" fontId="0" fillId="0" borderId="0"/>
    <xf numFmtId="0" fontId="7" fillId="0" borderId="0"/>
    <xf numFmtId="0" fontId="8" fillId="0" borderId="0"/>
    <xf numFmtId="43" fontId="32" fillId="0" borderId="0" applyFont="0" applyFill="0" applyBorder="0" applyAlignment="0" applyProtection="0"/>
    <xf numFmtId="9" fontId="32"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cellStyleXfs>
  <cellXfs count="715">
    <xf numFmtId="0" fontId="0" fillId="0" borderId="0" xfId="0"/>
    <xf numFmtId="0" fontId="1" fillId="3" borderId="0" xfId="0" applyFont="1" applyFill="1" applyAlignment="1">
      <alignment horizontal="center" vertical="center"/>
    </xf>
    <xf numFmtId="0" fontId="0" fillId="3" borderId="0" xfId="0" applyFill="1"/>
    <xf numFmtId="0" fontId="11" fillId="3" borderId="0" xfId="0" applyFont="1" applyFill="1"/>
    <xf numFmtId="0" fontId="3" fillId="3" borderId="0" xfId="0" applyFont="1" applyFill="1" applyAlignment="1">
      <alignment horizontal="left" vertical="center"/>
    </xf>
    <xf numFmtId="0" fontId="15" fillId="0" borderId="0" xfId="0" applyFont="1" applyAlignment="1">
      <alignment horizontal="center"/>
    </xf>
    <xf numFmtId="0" fontId="16" fillId="0" borderId="0" xfId="0" applyFont="1"/>
    <xf numFmtId="0" fontId="18" fillId="4" borderId="0" xfId="0" applyFont="1" applyFill="1" applyAlignment="1" applyProtection="1">
      <alignment horizontal="left" vertical="center" wrapText="1"/>
      <protection locked="0"/>
    </xf>
    <xf numFmtId="0" fontId="18" fillId="4" borderId="0" xfId="0" applyFont="1" applyFill="1" applyAlignment="1" applyProtection="1">
      <alignment vertical="center" wrapText="1"/>
      <protection locked="0"/>
    </xf>
    <xf numFmtId="0" fontId="0" fillId="0" borderId="0" xfId="0" applyAlignment="1">
      <alignment horizontal="left"/>
    </xf>
    <xf numFmtId="0" fontId="19"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9" fillId="0" borderId="0" xfId="0" applyFont="1" applyAlignment="1">
      <alignment horizontal="center"/>
    </xf>
    <xf numFmtId="0" fontId="16" fillId="3" borderId="0" xfId="0" applyFont="1" applyFill="1"/>
    <xf numFmtId="0" fontId="10" fillId="3" borderId="0" xfId="0" applyFont="1" applyFill="1"/>
    <xf numFmtId="0" fontId="27" fillId="3" borderId="0" xfId="0" applyFont="1" applyFill="1"/>
    <xf numFmtId="0" fontId="27"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0" fillId="0" borderId="0" xfId="0" applyFont="1"/>
    <xf numFmtId="0" fontId="26" fillId="4" borderId="0" xfId="0" applyFont="1" applyFill="1" applyAlignment="1">
      <alignment vertical="center"/>
    </xf>
    <xf numFmtId="0" fontId="26"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6" fillId="4" borderId="6" xfId="0" applyFont="1" applyFill="1" applyBorder="1" applyAlignment="1">
      <alignment horizontal="left" vertical="center"/>
    </xf>
    <xf numFmtId="0" fontId="26" fillId="4" borderId="6" xfId="0" applyFont="1" applyFill="1" applyBorder="1" applyAlignment="1">
      <alignment vertical="center"/>
    </xf>
    <xf numFmtId="0" fontId="26" fillId="4" borderId="30" xfId="0" applyFont="1" applyFill="1" applyBorder="1" applyAlignment="1">
      <alignment vertical="center"/>
    </xf>
    <xf numFmtId="0" fontId="26" fillId="4" borderId="29" xfId="0" applyFont="1" applyFill="1" applyBorder="1" applyAlignment="1">
      <alignment vertical="center"/>
    </xf>
    <xf numFmtId="0" fontId="1" fillId="3" borderId="27" xfId="0" applyFont="1" applyFill="1" applyBorder="1" applyAlignment="1">
      <alignment horizontal="center" vertical="center"/>
    </xf>
    <xf numFmtId="0" fontId="26" fillId="4" borderId="48" xfId="0" applyFont="1" applyFill="1" applyBorder="1" applyAlignment="1">
      <alignment vertical="center"/>
    </xf>
    <xf numFmtId="0" fontId="0" fillId="3" borderId="0" xfId="0" applyFill="1" applyAlignment="1">
      <alignment horizontal="center" vertical="center"/>
    </xf>
    <xf numFmtId="0" fontId="16" fillId="3" borderId="0" xfId="0" applyFont="1"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0" fontId="4" fillId="4" borderId="32"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56"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29" fillId="0" borderId="2" xfId="0" applyFont="1" applyBorder="1" applyAlignment="1">
      <alignment horizontal="center" vertical="center" wrapText="1"/>
    </xf>
    <xf numFmtId="0" fontId="14" fillId="13" borderId="2" xfId="0" applyFont="1" applyFill="1" applyBorder="1" applyAlignment="1" applyProtection="1">
      <alignment horizontal="center" vertical="center" wrapText="1" readingOrder="1"/>
      <protection hidden="1"/>
    </xf>
    <xf numFmtId="0" fontId="14" fillId="18" borderId="2" xfId="0" applyFont="1" applyFill="1" applyBorder="1" applyAlignment="1" applyProtection="1">
      <alignment horizontal="center" vertical="center" wrapText="1" readingOrder="1"/>
      <protection hidden="1"/>
    </xf>
    <xf numFmtId="0" fontId="14" fillId="7" borderId="2" xfId="0" applyFont="1" applyFill="1" applyBorder="1" applyAlignment="1" applyProtection="1">
      <alignment horizontal="center" vertical="center" wrapText="1" readingOrder="1"/>
      <protection hidden="1"/>
    </xf>
    <xf numFmtId="0" fontId="4" fillId="4" borderId="58" xfId="0" applyFont="1" applyFill="1" applyBorder="1" applyAlignment="1">
      <alignment horizontal="center" vertical="center" textRotation="90" wrapText="1"/>
    </xf>
    <xf numFmtId="0" fontId="4" fillId="4" borderId="59" xfId="0" applyFont="1" applyFill="1" applyBorder="1" applyAlignment="1">
      <alignment horizontal="center" vertical="center" textRotation="90" wrapText="1"/>
    </xf>
    <xf numFmtId="0" fontId="36" fillId="0" borderId="0" xfId="0" applyFont="1" applyAlignment="1">
      <alignment horizontal="center" vertical="center"/>
    </xf>
    <xf numFmtId="0" fontId="37" fillId="0" borderId="0" xfId="0" applyFont="1" applyAlignment="1">
      <alignment horizontal="center" vertical="center" wrapText="1"/>
    </xf>
    <xf numFmtId="0" fontId="38" fillId="6" borderId="0" xfId="0" applyFont="1" applyFill="1" applyAlignment="1">
      <alignment horizontal="center" vertical="center" wrapText="1" readingOrder="1"/>
    </xf>
    <xf numFmtId="0" fontId="39" fillId="3" borderId="0" xfId="0" applyFont="1" applyFill="1"/>
    <xf numFmtId="0" fontId="38" fillId="6" borderId="25" xfId="0" applyFont="1" applyFill="1" applyBorder="1" applyAlignment="1">
      <alignment horizontal="center" vertical="center" wrapText="1" readingOrder="1"/>
    </xf>
    <xf numFmtId="0" fontId="40" fillId="7" borderId="2" xfId="0" applyFont="1" applyFill="1" applyBorder="1" applyAlignment="1">
      <alignment horizontal="center" vertical="center" wrapText="1" readingOrder="1"/>
    </xf>
    <xf numFmtId="9" fontId="40" fillId="0" borderId="14" xfId="4" applyFont="1" applyBorder="1" applyAlignment="1">
      <alignment horizontal="center" vertical="center" wrapText="1" readingOrder="1"/>
    </xf>
    <xf numFmtId="0" fontId="40" fillId="0" borderId="14" xfId="0" applyFont="1" applyBorder="1" applyAlignment="1">
      <alignment horizontal="justify" vertical="center" wrapText="1" readingOrder="1"/>
    </xf>
    <xf numFmtId="1" fontId="40" fillId="0" borderId="15" xfId="3" applyNumberFormat="1" applyFont="1" applyBorder="1" applyAlignment="1">
      <alignment horizontal="center" vertical="center" wrapText="1" readingOrder="1"/>
    </xf>
    <xf numFmtId="0" fontId="40" fillId="8" borderId="2" xfId="0" applyFont="1" applyFill="1" applyBorder="1" applyAlignment="1">
      <alignment horizontal="center" vertical="center" wrapText="1" readingOrder="1"/>
    </xf>
    <xf numFmtId="0" fontId="40" fillId="9" borderId="2" xfId="0" applyFont="1" applyFill="1" applyBorder="1" applyAlignment="1">
      <alignment horizontal="center" vertical="center" wrapText="1" readingOrder="1"/>
    </xf>
    <xf numFmtId="0" fontId="40" fillId="10" borderId="2" xfId="0" applyFont="1" applyFill="1" applyBorder="1" applyAlignment="1">
      <alignment horizontal="center" vertical="center" wrapText="1" readingOrder="1"/>
    </xf>
    <xf numFmtId="0" fontId="41" fillId="11" borderId="2" xfId="0" applyFont="1" applyFill="1" applyBorder="1" applyAlignment="1">
      <alignment horizontal="center" vertical="center" wrapText="1" readingOrder="1"/>
    </xf>
    <xf numFmtId="0" fontId="40" fillId="3" borderId="0" xfId="0" applyFont="1" applyFill="1" applyAlignment="1">
      <alignment horizontal="justify" vertical="center" wrapText="1" readingOrder="1"/>
    </xf>
    <xf numFmtId="0" fontId="42" fillId="3" borderId="0" xfId="0" applyFont="1" applyFill="1"/>
    <xf numFmtId="0" fontId="37" fillId="3" borderId="0" xfId="0" applyFont="1" applyFill="1" applyAlignment="1">
      <alignment horizontal="center" vertical="center" wrapText="1"/>
    </xf>
    <xf numFmtId="0" fontId="42" fillId="0" borderId="0" xfId="0" applyFont="1"/>
    <xf numFmtId="0" fontId="40" fillId="7" borderId="14" xfId="0" applyFont="1" applyFill="1" applyBorder="1" applyAlignment="1">
      <alignment horizontal="center" vertical="center" wrapText="1" readingOrder="1"/>
    </xf>
    <xf numFmtId="0" fontId="40" fillId="8" borderId="15" xfId="0" applyFont="1" applyFill="1" applyBorder="1" applyAlignment="1">
      <alignment horizontal="center" vertical="center" wrapText="1" readingOrder="1"/>
    </xf>
    <xf numFmtId="0" fontId="40" fillId="9" borderId="15" xfId="0" applyFont="1" applyFill="1" applyBorder="1" applyAlignment="1">
      <alignment horizontal="center" vertical="center" wrapText="1" readingOrder="1"/>
    </xf>
    <xf numFmtId="0" fontId="40" fillId="10" borderId="15"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3" fillId="3" borderId="0" xfId="0" applyFont="1" applyFill="1"/>
    <xf numFmtId="1" fontId="42" fillId="3" borderId="0" xfId="0" applyNumberFormat="1" applyFont="1" applyFill="1" applyAlignment="1">
      <alignment horizontal="center"/>
    </xf>
    <xf numFmtId="0" fontId="44" fillId="3" borderId="0" xfId="0" applyFont="1" applyFill="1" applyAlignment="1">
      <alignment vertical="center"/>
    </xf>
    <xf numFmtId="0" fontId="42" fillId="3" borderId="0" xfId="0" applyFont="1" applyFill="1" applyAlignment="1">
      <alignment horizontal="center" vertical="center"/>
    </xf>
    <xf numFmtId="0" fontId="0" fillId="3" borderId="61" xfId="0" applyFill="1" applyBorder="1"/>
    <xf numFmtId="0" fontId="4" fillId="4" borderId="60" xfId="0" applyFont="1" applyFill="1" applyBorder="1" applyAlignment="1">
      <alignment horizontal="center" vertical="center" wrapText="1"/>
    </xf>
    <xf numFmtId="0" fontId="4" fillId="3" borderId="42"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2" xfId="0" applyBorder="1" applyAlignment="1">
      <alignment vertical="center" wrapText="1"/>
    </xf>
    <xf numFmtId="0" fontId="9" fillId="5" borderId="0" xfId="0" applyFont="1" applyFill="1" applyAlignment="1">
      <alignment horizontal="center" vertical="center"/>
    </xf>
    <xf numFmtId="0" fontId="38" fillId="6" borderId="0" xfId="0" applyFont="1" applyFill="1" applyAlignment="1">
      <alignment vertical="center" wrapText="1" readingOrder="1"/>
    </xf>
    <xf numFmtId="0" fontId="11" fillId="3" borderId="2" xfId="0" applyFont="1" applyFill="1" applyBorder="1" applyAlignment="1">
      <alignment horizontal="center" vertical="center" wrapText="1"/>
    </xf>
    <xf numFmtId="0" fontId="4" fillId="4" borderId="63" xfId="0" applyFont="1" applyFill="1" applyBorder="1" applyAlignment="1">
      <alignment horizontal="center" vertical="center"/>
    </xf>
    <xf numFmtId="0" fontId="11" fillId="0" borderId="0" xfId="0" applyFont="1"/>
    <xf numFmtId="0" fontId="16" fillId="3" borderId="2" xfId="0" applyFont="1" applyFill="1" applyBorder="1"/>
    <xf numFmtId="0" fontId="0" fillId="3" borderId="6" xfId="0" applyFill="1" applyBorder="1"/>
    <xf numFmtId="1" fontId="0" fillId="3" borderId="2" xfId="0" applyNumberFormat="1" applyFill="1" applyBorder="1" applyAlignment="1">
      <alignment horizontal="center"/>
    </xf>
    <xf numFmtId="0" fontId="37" fillId="3" borderId="2" xfId="0" applyFont="1" applyFill="1" applyBorder="1" applyAlignment="1">
      <alignment horizontal="center" vertical="center" wrapText="1"/>
    </xf>
    <xf numFmtId="0" fontId="42" fillId="3" borderId="2" xfId="0" applyFont="1" applyFill="1" applyBorder="1"/>
    <xf numFmtId="1" fontId="40" fillId="0" borderId="2" xfId="3" applyNumberFormat="1" applyFont="1" applyBorder="1" applyAlignment="1">
      <alignment horizontal="center" vertical="center" wrapText="1" readingOrder="1"/>
    </xf>
    <xf numFmtId="0" fontId="37" fillId="3" borderId="0" xfId="0" applyFont="1" applyFill="1"/>
    <xf numFmtId="1" fontId="40" fillId="0" borderId="71" xfId="3" applyNumberFormat="1" applyFont="1" applyBorder="1" applyAlignment="1">
      <alignment horizontal="center" vertical="center" wrapText="1" readingOrder="1"/>
    </xf>
    <xf numFmtId="0" fontId="40" fillId="7" borderId="72" xfId="0" applyFont="1" applyFill="1" applyBorder="1" applyAlignment="1">
      <alignment horizontal="center" vertical="center" wrapText="1" readingOrder="1"/>
    </xf>
    <xf numFmtId="0" fontId="40" fillId="8" borderId="73" xfId="0" applyFont="1" applyFill="1" applyBorder="1" applyAlignment="1">
      <alignment horizontal="center" vertical="center" wrapText="1" readingOrder="1"/>
    </xf>
    <xf numFmtId="0" fontId="40" fillId="9" borderId="73" xfId="0" applyFont="1" applyFill="1" applyBorder="1" applyAlignment="1">
      <alignment horizontal="center" vertical="center" wrapText="1" readingOrder="1"/>
    </xf>
    <xf numFmtId="0" fontId="40" fillId="10" borderId="73" xfId="0" applyFont="1" applyFill="1" applyBorder="1" applyAlignment="1">
      <alignment horizontal="center" vertical="center" wrapText="1" readingOrder="1"/>
    </xf>
    <xf numFmtId="0" fontId="41" fillId="11" borderId="73" xfId="0" applyFont="1" applyFill="1" applyBorder="1" applyAlignment="1">
      <alignment horizontal="center" vertical="center" wrapText="1" readingOrder="1"/>
    </xf>
    <xf numFmtId="0" fontId="40" fillId="0" borderId="14" xfId="0" applyFont="1" applyBorder="1" applyAlignment="1">
      <alignment horizontal="left" vertical="center" wrapText="1" readingOrder="1"/>
    </xf>
    <xf numFmtId="0" fontId="0" fillId="3" borderId="67" xfId="0" applyFill="1" applyBorder="1"/>
    <xf numFmtId="0" fontId="0" fillId="3" borderId="69" xfId="0" applyFill="1" applyBorder="1"/>
    <xf numFmtId="0" fontId="0" fillId="3" borderId="70" xfId="0" applyFill="1" applyBorder="1"/>
    <xf numFmtId="0" fontId="0" fillId="3" borderId="7" xfId="0" applyFill="1" applyBorder="1"/>
    <xf numFmtId="0" fontId="0" fillId="3" borderId="8" xfId="0" applyFill="1" applyBorder="1"/>
    <xf numFmtId="0" fontId="14" fillId="14" borderId="65" xfId="0" applyFont="1" applyFill="1" applyBorder="1" applyAlignment="1" applyProtection="1">
      <alignment horizontal="center" vertical="center" wrapText="1" readingOrder="1"/>
      <protection hidden="1"/>
    </xf>
    <xf numFmtId="0" fontId="0" fillId="3" borderId="11" xfId="0" applyFill="1" applyBorder="1"/>
    <xf numFmtId="0" fontId="29" fillId="0" borderId="11" xfId="0" applyFont="1" applyBorder="1" applyAlignment="1">
      <alignment horizontal="center" vertical="center" wrapText="1"/>
    </xf>
    <xf numFmtId="0" fontId="29" fillId="0" borderId="68" xfId="0" applyFont="1" applyBorder="1" applyAlignment="1">
      <alignment horizontal="center" vertical="center" wrapText="1"/>
    </xf>
    <xf numFmtId="0" fontId="47" fillId="0" borderId="0" xfId="0" applyFont="1" applyAlignment="1" applyProtection="1">
      <alignment horizontal="center" vertical="center" wrapText="1" readingOrder="1"/>
      <protection hidden="1"/>
    </xf>
    <xf numFmtId="0" fontId="50" fillId="3" borderId="7" xfId="1" quotePrefix="1" applyFont="1" applyFill="1" applyBorder="1" applyAlignment="1">
      <alignment horizontal="left" vertical="top" wrapText="1"/>
    </xf>
    <xf numFmtId="0" fontId="7" fillId="3" borderId="7" xfId="1" applyFill="1" applyBorder="1"/>
    <xf numFmtId="0" fontId="7" fillId="3" borderId="2" xfId="1" applyFill="1" applyBorder="1" applyAlignment="1">
      <alignment horizontal="center" vertical="center"/>
    </xf>
    <xf numFmtId="0" fontId="4" fillId="4" borderId="32" xfId="0" applyFont="1" applyFill="1" applyBorder="1" applyAlignment="1">
      <alignment horizontal="center" vertical="center" wrapText="1"/>
    </xf>
    <xf numFmtId="0" fontId="9" fillId="3" borderId="0" xfId="0" applyFont="1" applyFill="1"/>
    <xf numFmtId="0" fontId="44" fillId="3" borderId="0" xfId="0" applyFont="1" applyFill="1"/>
    <xf numFmtId="0" fontId="57" fillId="3" borderId="0" xfId="0" applyFont="1" applyFill="1"/>
    <xf numFmtId="0" fontId="9" fillId="0" borderId="0" xfId="0" applyFont="1"/>
    <xf numFmtId="0" fontId="4" fillId="4" borderId="43"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55" xfId="0" applyFont="1" applyFill="1" applyBorder="1" applyAlignment="1">
      <alignment horizontal="center" vertical="center" wrapText="1"/>
    </xf>
    <xf numFmtId="0" fontId="35" fillId="4" borderId="32" xfId="0" applyFont="1" applyFill="1" applyBorder="1" applyAlignment="1">
      <alignment horizontal="center" vertical="center" textRotation="90"/>
    </xf>
    <xf numFmtId="0" fontId="50" fillId="3" borderId="0" xfId="1" quotePrefix="1" applyFont="1" applyFill="1" applyAlignment="1">
      <alignment horizontal="center" vertical="center" wrapText="1"/>
    </xf>
    <xf numFmtId="0" fontId="51" fillId="3" borderId="0" xfId="1" quotePrefix="1" applyFont="1" applyFill="1" applyAlignment="1">
      <alignment horizontal="center" vertical="center" wrapText="1"/>
    </xf>
    <xf numFmtId="0" fontId="51" fillId="3" borderId="0" xfId="1" quotePrefix="1" applyFont="1" applyFill="1" applyAlignment="1">
      <alignment horizontal="left" vertical="top" wrapText="1"/>
    </xf>
    <xf numFmtId="0" fontId="7" fillId="3" borderId="11" xfId="1" applyFill="1" applyBorder="1"/>
    <xf numFmtId="0" fontId="7" fillId="3" borderId="12" xfId="1" applyFill="1" applyBorder="1" applyAlignment="1">
      <alignment horizontal="center" vertical="center"/>
    </xf>
    <xf numFmtId="0" fontId="23" fillId="3" borderId="12" xfId="1" applyFont="1" applyFill="1" applyBorder="1" applyAlignment="1">
      <alignment horizontal="left" vertical="center" wrapText="1"/>
    </xf>
    <xf numFmtId="0" fontId="7" fillId="3" borderId="12" xfId="1" applyFill="1" applyBorder="1" applyAlignment="1">
      <alignment horizontal="left" vertical="center" wrapText="1"/>
    </xf>
    <xf numFmtId="0" fontId="7" fillId="3" borderId="36" xfId="1" applyFill="1" applyBorder="1"/>
    <xf numFmtId="0" fontId="7" fillId="3" borderId="38" xfId="1" applyFill="1" applyBorder="1"/>
    <xf numFmtId="0" fontId="46" fillId="3" borderId="7" xfId="1" applyFont="1" applyFill="1" applyBorder="1" applyAlignment="1">
      <alignment horizontal="left" vertical="center" wrapText="1"/>
    </xf>
    <xf numFmtId="0" fontId="16" fillId="3" borderId="7" xfId="0" applyFont="1" applyFill="1" applyBorder="1"/>
    <xf numFmtId="0" fontId="52" fillId="3" borderId="0" xfId="0" applyFont="1" applyFill="1" applyAlignment="1">
      <alignment horizontal="center" vertical="center" wrapText="1"/>
    </xf>
    <xf numFmtId="0" fontId="52" fillId="3" borderId="0" xfId="0" applyFont="1" applyFill="1" applyAlignment="1">
      <alignment horizontal="left" vertical="center" wrapText="1"/>
    </xf>
    <xf numFmtId="0" fontId="46" fillId="3" borderId="0" xfId="1" applyFont="1" applyFill="1" applyAlignment="1">
      <alignment horizontal="justify" vertical="center" wrapText="1"/>
    </xf>
    <xf numFmtId="0" fontId="16" fillId="3" borderId="86" xfId="0" applyFont="1" applyFill="1" applyBorder="1" applyAlignment="1">
      <alignment horizontal="center" vertical="center"/>
    </xf>
    <xf numFmtId="0" fontId="7" fillId="3" borderId="0" xfId="1" applyFill="1" applyAlignment="1">
      <alignment horizontal="center" vertical="center"/>
    </xf>
    <xf numFmtId="0" fontId="16" fillId="3" borderId="69" xfId="0" applyFont="1" applyFill="1" applyBorder="1"/>
    <xf numFmtId="0" fontId="16" fillId="3" borderId="69" xfId="0" applyFont="1" applyFill="1" applyBorder="1" applyAlignment="1">
      <alignment horizontal="center" vertical="center"/>
    </xf>
    <xf numFmtId="0" fontId="2" fillId="3" borderId="2" xfId="0" applyFont="1" applyFill="1" applyBorder="1" applyAlignment="1" applyProtection="1">
      <alignment vertical="center" wrapText="1"/>
      <protection locked="0"/>
    </xf>
    <xf numFmtId="0" fontId="4" fillId="4" borderId="53" xfId="0" applyFont="1" applyFill="1" applyBorder="1" applyAlignment="1">
      <alignment vertical="center"/>
    </xf>
    <xf numFmtId="0" fontId="4" fillId="4" borderId="0" xfId="0" applyFont="1" applyFill="1" applyAlignment="1">
      <alignment vertical="center"/>
    </xf>
    <xf numFmtId="0" fontId="26" fillId="4" borderId="49" xfId="0" applyFont="1" applyFill="1" applyBorder="1" applyAlignment="1">
      <alignment vertical="center"/>
    </xf>
    <xf numFmtId="0" fontId="0" fillId="3" borderId="37" xfId="0" applyFill="1" applyBorder="1" applyAlignment="1">
      <alignment horizontal="center" vertical="center" wrapText="1"/>
    </xf>
    <xf numFmtId="0" fontId="0" fillId="3" borderId="39" xfId="0" applyFill="1" applyBorder="1" applyAlignment="1">
      <alignment horizontal="center" vertical="center" wrapText="1"/>
    </xf>
    <xf numFmtId="0" fontId="0" fillId="0" borderId="16" xfId="0" applyBorder="1" applyAlignment="1">
      <alignment horizontal="justify"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2" fontId="0" fillId="0" borderId="16"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0" fontId="0" fillId="0" borderId="28" xfId="0" applyBorder="1" applyAlignment="1">
      <alignment horizontal="justify" vertical="center" wrapText="1"/>
    </xf>
    <xf numFmtId="0" fontId="0" fillId="0" borderId="2" xfId="0" applyBorder="1" applyAlignment="1">
      <alignment horizontal="justify" vertical="center" wrapText="1"/>
    </xf>
    <xf numFmtId="0" fontId="11" fillId="0" borderId="2" xfId="0" applyFont="1" applyBorder="1" applyAlignment="1">
      <alignment horizontal="justify" vertical="center" wrapText="1"/>
    </xf>
    <xf numFmtId="0" fontId="11" fillId="3" borderId="28" xfId="0" applyFont="1" applyFill="1" applyBorder="1" applyAlignment="1">
      <alignment horizontal="center" vertical="center" wrapText="1"/>
    </xf>
    <xf numFmtId="3" fontId="0" fillId="0" borderId="28" xfId="0" applyNumberFormat="1" applyBorder="1" applyAlignment="1">
      <alignment horizontal="justify" vertical="center" wrapText="1"/>
    </xf>
    <xf numFmtId="3" fontId="0" fillId="0" borderId="2" xfId="0" applyNumberFormat="1" applyBorder="1" applyAlignment="1">
      <alignment horizontal="justify" vertical="center" wrapText="1"/>
    </xf>
    <xf numFmtId="0" fontId="22" fillId="0" borderId="2" xfId="0" applyFont="1" applyBorder="1" applyAlignment="1" applyProtection="1">
      <alignment horizontal="justify" vertical="center" wrapText="1"/>
      <protection locked="0"/>
    </xf>
    <xf numFmtId="3" fontId="0" fillId="0" borderId="16" xfId="0" applyNumberFormat="1" applyBorder="1" applyAlignment="1">
      <alignment horizontal="justify" vertical="center" wrapText="1"/>
    </xf>
    <xf numFmtId="4" fontId="0" fillId="0" borderId="28" xfId="0" applyNumberFormat="1" applyBorder="1" applyAlignment="1">
      <alignment horizontal="center" vertical="center" wrapText="1"/>
    </xf>
    <xf numFmtId="4" fontId="0" fillId="0" borderId="16" xfId="0" applyNumberFormat="1" applyBorder="1" applyAlignment="1">
      <alignment horizontal="center" vertical="center" wrapText="1"/>
    </xf>
    <xf numFmtId="4" fontId="0" fillId="0" borderId="39" xfId="0" applyNumberFormat="1" applyBorder="1" applyAlignment="1">
      <alignment horizontal="center" vertical="center" wrapText="1"/>
    </xf>
    <xf numFmtId="1" fontId="0" fillId="0" borderId="28" xfId="4" applyNumberFormat="1" applyFont="1" applyBorder="1" applyAlignment="1">
      <alignment horizontal="center" vertical="center" wrapText="1"/>
    </xf>
    <xf numFmtId="1" fontId="0" fillId="0" borderId="2" xfId="4" applyNumberFormat="1" applyFont="1" applyBorder="1" applyAlignment="1">
      <alignment horizontal="center" vertical="center" wrapText="1"/>
    </xf>
    <xf numFmtId="1" fontId="0" fillId="0" borderId="17" xfId="4" applyNumberFormat="1" applyFont="1" applyBorder="1" applyAlignment="1">
      <alignment horizontal="center" vertical="center" wrapText="1"/>
    </xf>
    <xf numFmtId="0" fontId="2" fillId="3" borderId="2"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wrapText="1"/>
      <protection locked="0"/>
    </xf>
    <xf numFmtId="4" fontId="0" fillId="0" borderId="2" xfId="0" applyNumberFormat="1" applyBorder="1" applyAlignment="1">
      <alignment horizontal="center" vertical="center" wrapText="1"/>
    </xf>
    <xf numFmtId="0" fontId="0" fillId="0" borderId="16" xfId="0" applyBorder="1" applyAlignment="1">
      <alignment horizontal="left" vertical="center" wrapText="1"/>
    </xf>
    <xf numFmtId="0" fontId="0" fillId="0" borderId="80" xfId="0" applyBorder="1" applyAlignment="1">
      <alignment horizontal="justify" vertical="center" wrapText="1"/>
    </xf>
    <xf numFmtId="0" fontId="11" fillId="0" borderId="80" xfId="0" applyFont="1" applyBorder="1" applyAlignment="1">
      <alignment horizontal="justify" vertical="center" wrapText="1"/>
    </xf>
    <xf numFmtId="0" fontId="0" fillId="0" borderId="28" xfId="0" applyBorder="1" applyAlignment="1">
      <alignment horizontal="left" vertical="center" wrapText="1"/>
    </xf>
    <xf numFmtId="0" fontId="0" fillId="0" borderId="25" xfId="0" applyBorder="1" applyAlignment="1">
      <alignment vertical="center" wrapText="1"/>
    </xf>
    <xf numFmtId="1" fontId="0" fillId="0" borderId="16" xfId="4" applyNumberFormat="1" applyFont="1" applyBorder="1" applyAlignment="1">
      <alignment horizontal="center" vertical="center" wrapText="1"/>
    </xf>
    <xf numFmtId="0" fontId="26" fillId="4" borderId="0" xfId="0" applyFont="1" applyFill="1" applyAlignment="1">
      <alignment horizontal="center" vertical="center"/>
    </xf>
    <xf numFmtId="0" fontId="18" fillId="4" borderId="28" xfId="1" applyFont="1" applyFill="1" applyBorder="1" applyAlignment="1">
      <alignment horizontal="center" vertical="center"/>
    </xf>
    <xf numFmtId="0" fontId="52" fillId="3" borderId="107" xfId="0" applyFont="1" applyFill="1" applyBorder="1" applyAlignment="1">
      <alignment vertical="center" wrapText="1"/>
    </xf>
    <xf numFmtId="0" fontId="52" fillId="3" borderId="103" xfId="0" applyFont="1" applyFill="1" applyBorder="1" applyAlignment="1">
      <alignment vertical="center" wrapText="1"/>
    </xf>
    <xf numFmtId="0" fontId="10" fillId="3" borderId="69" xfId="0" applyFont="1" applyFill="1" applyBorder="1"/>
    <xf numFmtId="0" fontId="10" fillId="0" borderId="69" xfId="0" applyFont="1" applyBorder="1"/>
    <xf numFmtId="0" fontId="11" fillId="3" borderId="25" xfId="0" applyFont="1" applyFill="1" applyBorder="1" applyAlignment="1">
      <alignment horizontal="center" vertical="center" wrapText="1"/>
    </xf>
    <xf numFmtId="1" fontId="0" fillId="0" borderId="25" xfId="4" applyNumberFormat="1" applyFont="1" applyBorder="1" applyAlignment="1">
      <alignment horizontal="center" vertical="center" wrapText="1"/>
    </xf>
    <xf numFmtId="0" fontId="26" fillId="4" borderId="6" xfId="0" applyFont="1" applyFill="1" applyBorder="1" applyAlignment="1">
      <alignment horizontal="center" vertical="center"/>
    </xf>
    <xf numFmtId="0" fontId="0" fillId="0" borderId="0" xfId="0" applyAlignment="1">
      <alignment horizontal="center"/>
    </xf>
    <xf numFmtId="0" fontId="54" fillId="3" borderId="0" xfId="0" applyFont="1" applyFill="1"/>
    <xf numFmtId="0" fontId="58" fillId="0" borderId="0" xfId="0" applyFont="1" applyAlignment="1">
      <alignment horizontal="center" vertical="center" wrapText="1"/>
    </xf>
    <xf numFmtId="0" fontId="55" fillId="3" borderId="0" xfId="0" applyFont="1" applyFill="1"/>
    <xf numFmtId="0" fontId="56" fillId="0" borderId="0" xfId="0" applyFont="1" applyAlignment="1">
      <alignment horizontal="justify" vertical="center" wrapText="1" readingOrder="1"/>
    </xf>
    <xf numFmtId="0" fontId="56" fillId="0" borderId="0" xfId="0" applyFont="1" applyAlignment="1">
      <alignment horizontal="left" vertical="center" wrapText="1"/>
    </xf>
    <xf numFmtId="0" fontId="54" fillId="0" borderId="0" xfId="0" applyFont="1"/>
    <xf numFmtId="0" fontId="11" fillId="3" borderId="16" xfId="0" applyFont="1" applyFill="1" applyBorder="1" applyAlignment="1">
      <alignment horizontal="center" vertical="center" wrapText="1"/>
    </xf>
    <xf numFmtId="0" fontId="70" fillId="3" borderId="112" xfId="0" applyFont="1" applyFill="1" applyBorder="1" applyAlignment="1">
      <alignment horizontal="center" vertical="center" wrapText="1"/>
    </xf>
    <xf numFmtId="0" fontId="70" fillId="3" borderId="70" xfId="0" applyFont="1" applyFill="1" applyBorder="1" applyAlignment="1">
      <alignment horizontal="center" vertical="center" wrapText="1"/>
    </xf>
    <xf numFmtId="0" fontId="71" fillId="3" borderId="68" xfId="0" applyFont="1" applyFill="1" applyBorder="1" applyAlignment="1">
      <alignment horizontal="center" vertical="center" wrapText="1"/>
    </xf>
    <xf numFmtId="0" fontId="71" fillId="3" borderId="13" xfId="0" applyFont="1" applyFill="1" applyBorder="1" applyAlignment="1">
      <alignment horizontal="center" vertical="center" wrapText="1"/>
    </xf>
    <xf numFmtId="0" fontId="70" fillId="3" borderId="113" xfId="0" applyFont="1" applyFill="1" applyBorder="1" applyAlignment="1">
      <alignment horizontal="center" vertical="center" wrapText="1"/>
    </xf>
    <xf numFmtId="0" fontId="70" fillId="3" borderId="8" xfId="0" applyFont="1" applyFill="1" applyBorder="1" applyAlignment="1">
      <alignment horizontal="center" vertical="center" wrapText="1"/>
    </xf>
    <xf numFmtId="14" fontId="71" fillId="3" borderId="13" xfId="0" applyNumberFormat="1" applyFont="1" applyFill="1" applyBorder="1" applyAlignment="1">
      <alignment horizontal="center" vertical="center" wrapText="1"/>
    </xf>
    <xf numFmtId="0" fontId="72" fillId="0" borderId="0" xfId="0" applyFont="1" applyAlignment="1" applyProtection="1">
      <alignment vertical="center"/>
      <protection locked="0"/>
    </xf>
    <xf numFmtId="0" fontId="72" fillId="0" borderId="0" xfId="0" applyFont="1" applyProtection="1">
      <protection locked="0"/>
    </xf>
    <xf numFmtId="0" fontId="72" fillId="0" borderId="0" xfId="0" applyFont="1"/>
    <xf numFmtId="0" fontId="74" fillId="19" borderId="114" xfId="0" applyFont="1" applyFill="1" applyBorder="1" applyAlignment="1" applyProtection="1">
      <alignment horizontal="left" vertical="center" wrapText="1"/>
      <protection locked="0"/>
    </xf>
    <xf numFmtId="0" fontId="74" fillId="19" borderId="114" xfId="0" applyFont="1" applyFill="1" applyBorder="1" applyAlignment="1" applyProtection="1">
      <alignment horizontal="center" vertical="center"/>
      <protection locked="0"/>
    </xf>
    <xf numFmtId="0" fontId="75" fillId="5" borderId="114" xfId="0" applyFont="1" applyFill="1" applyBorder="1" applyAlignment="1" applyProtection="1">
      <alignment horizontal="center" vertical="center" wrapText="1"/>
      <protection locked="0"/>
    </xf>
    <xf numFmtId="0" fontId="72" fillId="0" borderId="0" xfId="0" applyFont="1" applyAlignment="1" applyProtection="1">
      <alignment horizontal="left" vertical="center"/>
      <protection locked="0"/>
    </xf>
    <xf numFmtId="0" fontId="74"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0" xfId="0" applyFont="1" applyAlignment="1" applyProtection="1">
      <alignment horizontal="left"/>
      <protection locked="0"/>
    </xf>
    <xf numFmtId="0" fontId="72" fillId="0" borderId="0" xfId="0" applyFont="1" applyAlignment="1" applyProtection="1">
      <alignment horizontal="center"/>
      <protection locked="0"/>
    </xf>
    <xf numFmtId="0" fontId="72" fillId="0" borderId="0" xfId="0" applyFont="1" applyAlignment="1">
      <alignment horizontal="left"/>
    </xf>
    <xf numFmtId="0" fontId="72" fillId="0" borderId="0" xfId="0" applyFont="1" applyAlignment="1">
      <alignment horizontal="center"/>
    </xf>
    <xf numFmtId="0" fontId="77" fillId="0" borderId="0" xfId="0" applyFont="1" applyAlignment="1">
      <alignment wrapText="1"/>
    </xf>
    <xf numFmtId="0" fontId="79" fillId="0" borderId="0" xfId="0" applyFont="1"/>
    <xf numFmtId="0" fontId="79" fillId="0" borderId="0" xfId="0" applyFont="1" applyAlignment="1">
      <alignment horizontal="left"/>
    </xf>
    <xf numFmtId="0" fontId="77" fillId="0" borderId="0" xfId="0" applyFont="1" applyAlignment="1">
      <alignment horizontal="center"/>
    </xf>
    <xf numFmtId="0" fontId="79" fillId="0" borderId="0" xfId="0" applyFont="1" applyAlignment="1">
      <alignment horizontal="center"/>
    </xf>
    <xf numFmtId="0" fontId="18" fillId="4" borderId="22" xfId="0" applyFont="1" applyFill="1" applyBorder="1" applyAlignment="1" applyProtection="1">
      <alignment horizontal="left" vertical="center" wrapText="1"/>
      <protection locked="0"/>
    </xf>
    <xf numFmtId="0" fontId="17" fillId="15" borderId="0" xfId="0" applyFont="1" applyFill="1" applyAlignment="1" applyProtection="1">
      <alignment vertical="center" wrapText="1"/>
      <protection locked="0"/>
    </xf>
    <xf numFmtId="0" fontId="0" fillId="0" borderId="7" xfId="0" applyBorder="1" applyAlignment="1">
      <alignment horizontal="left" wrapText="1"/>
    </xf>
    <xf numFmtId="0" fontId="81" fillId="0" borderId="28" xfId="0" applyFont="1" applyBorder="1" applyAlignment="1" applyProtection="1">
      <alignment horizontal="justify" vertical="center" wrapText="1"/>
      <protection locked="0"/>
    </xf>
    <xf numFmtId="0" fontId="81" fillId="0" borderId="2" xfId="0" applyFont="1" applyBorder="1" applyAlignment="1" applyProtection="1">
      <alignment horizontal="justify" vertical="center" wrapText="1"/>
      <protection locked="0"/>
    </xf>
    <xf numFmtId="0" fontId="81" fillId="0" borderId="16" xfId="0" applyFont="1" applyBorder="1" applyAlignment="1" applyProtection="1">
      <alignment horizontal="justify" vertical="center" wrapText="1"/>
      <protection locked="0"/>
    </xf>
    <xf numFmtId="0" fontId="0" fillId="0" borderId="25" xfId="0" applyBorder="1" applyAlignment="1">
      <alignment horizontal="center" vertical="center" wrapText="1"/>
    </xf>
    <xf numFmtId="0" fontId="75" fillId="19" borderId="2" xfId="0" applyFont="1" applyFill="1" applyBorder="1" applyAlignment="1">
      <alignment horizontal="center" vertical="center" wrapText="1" readingOrder="1"/>
    </xf>
    <xf numFmtId="0" fontId="75" fillId="20" borderId="2" xfId="0" applyFont="1" applyFill="1" applyBorder="1" applyAlignment="1">
      <alignment horizontal="center" vertical="center" wrapText="1" readingOrder="1"/>
    </xf>
    <xf numFmtId="0" fontId="75" fillId="3" borderId="2" xfId="0" applyFont="1" applyFill="1" applyBorder="1" applyAlignment="1">
      <alignment horizontal="center" vertical="center" wrapText="1" readingOrder="1"/>
    </xf>
    <xf numFmtId="0" fontId="84" fillId="3" borderId="2" xfId="0" applyFont="1" applyFill="1" applyBorder="1" applyAlignment="1">
      <alignment horizontal="center" vertical="center" wrapText="1" readingOrder="1"/>
    </xf>
    <xf numFmtId="0" fontId="84" fillId="3" borderId="2" xfId="0" applyFont="1" applyFill="1" applyBorder="1" applyAlignment="1">
      <alignment horizontal="left" vertical="center" wrapText="1"/>
    </xf>
    <xf numFmtId="0" fontId="84" fillId="3" borderId="2" xfId="0" applyFont="1" applyFill="1" applyBorder="1" applyAlignment="1">
      <alignment horizontal="center" vertical="center" wrapText="1"/>
    </xf>
    <xf numFmtId="0" fontId="75" fillId="0" borderId="2" xfId="0" applyFont="1" applyBorder="1" applyAlignment="1">
      <alignment horizontal="left" vertical="center" wrapText="1" readingOrder="1"/>
    </xf>
    <xf numFmtId="0" fontId="84" fillId="0" borderId="2" xfId="0" applyFont="1" applyBorder="1" applyAlignment="1">
      <alignment horizontal="center" vertical="center" wrapText="1" readingOrder="1"/>
    </xf>
    <xf numFmtId="0" fontId="84" fillId="0" borderId="2" xfId="0" applyFont="1" applyBorder="1" applyAlignment="1">
      <alignment horizontal="left" vertical="center" wrapText="1"/>
    </xf>
    <xf numFmtId="0" fontId="75" fillId="0" borderId="2" xfId="0" applyFont="1" applyBorder="1" applyAlignment="1">
      <alignment horizontal="center" vertical="center" wrapText="1" readingOrder="1"/>
    </xf>
    <xf numFmtId="0" fontId="75" fillId="0" borderId="2" xfId="0" applyFont="1" applyBorder="1" applyAlignment="1">
      <alignment horizontal="center" vertical="center"/>
    </xf>
    <xf numFmtId="0" fontId="75" fillId="0" borderId="2" xfId="0" applyFont="1" applyBorder="1" applyAlignment="1">
      <alignment horizontal="center" vertical="center" wrapText="1"/>
    </xf>
    <xf numFmtId="0" fontId="84" fillId="21" borderId="2" xfId="0" applyFont="1" applyFill="1" applyBorder="1" applyAlignment="1">
      <alignment horizontal="left" vertical="center" wrapText="1"/>
    </xf>
    <xf numFmtId="0" fontId="84" fillId="3" borderId="2" xfId="0" applyFont="1" applyFill="1" applyBorder="1" applyAlignment="1">
      <alignment wrapText="1"/>
    </xf>
    <xf numFmtId="0" fontId="75" fillId="0" borderId="2" xfId="0" applyFont="1" applyBorder="1" applyAlignment="1">
      <alignment vertical="center" wrapText="1" readingOrder="1"/>
    </xf>
    <xf numFmtId="0" fontId="84" fillId="3" borderId="2" xfId="0" applyFont="1" applyFill="1" applyBorder="1" applyAlignment="1">
      <alignment horizontal="left" vertical="center" wrapText="1" readingOrder="1"/>
    </xf>
    <xf numFmtId="0" fontId="84" fillId="3" borderId="25" xfId="0" applyFont="1" applyFill="1" applyBorder="1" applyAlignment="1">
      <alignment horizontal="center" vertical="center" wrapText="1" readingOrder="1"/>
    </xf>
    <xf numFmtId="0" fontId="84" fillId="3" borderId="16" xfId="0" applyFont="1" applyFill="1" applyBorder="1" applyAlignment="1">
      <alignment horizontal="center" vertical="center" wrapText="1" readingOrder="1"/>
    </xf>
    <xf numFmtId="0" fontId="84" fillId="3" borderId="2" xfId="0" applyFont="1" applyFill="1" applyBorder="1" applyAlignment="1">
      <alignment vertical="center" wrapText="1"/>
    </xf>
    <xf numFmtId="0" fontId="84" fillId="3" borderId="2" xfId="0" applyFont="1" applyFill="1" applyBorder="1" applyAlignment="1">
      <alignment vertical="center" wrapText="1" readingOrder="1"/>
    </xf>
    <xf numFmtId="0" fontId="75" fillId="0" borderId="25" xfId="0" applyFont="1" applyBorder="1" applyAlignment="1">
      <alignment horizontal="center" vertical="center" wrapText="1" readingOrder="1"/>
    </xf>
    <xf numFmtId="0" fontId="84" fillId="3" borderId="21" xfId="0" applyFont="1" applyFill="1" applyBorder="1" applyAlignment="1">
      <alignment horizontal="center" vertical="center" wrapText="1" readingOrder="1"/>
    </xf>
    <xf numFmtId="0" fontId="84" fillId="3" borderId="2" xfId="0" applyFont="1" applyFill="1" applyBorder="1" applyAlignment="1">
      <alignment vertical="center"/>
    </xf>
    <xf numFmtId="0" fontId="84" fillId="3" borderId="2" xfId="0" applyFont="1" applyFill="1" applyBorder="1" applyAlignment="1">
      <alignment horizontal="center" vertical="center"/>
    </xf>
    <xf numFmtId="0" fontId="75" fillId="0" borderId="2" xfId="0" applyFont="1" applyBorder="1" applyAlignment="1">
      <alignment horizontal="left"/>
    </xf>
    <xf numFmtId="0" fontId="75" fillId="0" borderId="2" xfId="0" applyFont="1" applyBorder="1" applyAlignment="1">
      <alignment horizontal="center"/>
    </xf>
    <xf numFmtId="0" fontId="75" fillId="0" borderId="2" xfId="0" applyFont="1" applyBorder="1"/>
    <xf numFmtId="0" fontId="85" fillId="0" borderId="2" xfId="0" applyFont="1" applyBorder="1" applyAlignment="1">
      <alignment horizontal="center" vertical="center" wrapText="1"/>
    </xf>
    <xf numFmtId="0" fontId="85" fillId="0" borderId="2" xfId="0" applyFont="1" applyBorder="1" applyAlignment="1">
      <alignment horizontal="center" vertical="center"/>
    </xf>
    <xf numFmtId="0" fontId="77" fillId="20" borderId="2" xfId="0" applyFont="1" applyFill="1" applyBorder="1" applyAlignment="1">
      <alignment horizontal="center" vertical="center"/>
    </xf>
    <xf numFmtId="0" fontId="77" fillId="5" borderId="2" xfId="0" applyFont="1" applyFill="1" applyBorder="1" applyAlignment="1">
      <alignment horizontal="center" vertical="center"/>
    </xf>
    <xf numFmtId="0" fontId="77" fillId="5" borderId="2" xfId="0" applyFont="1" applyFill="1" applyBorder="1" applyAlignment="1">
      <alignment vertical="center" wrapText="1"/>
    </xf>
    <xf numFmtId="0" fontId="77" fillId="3" borderId="2" xfId="0" applyFont="1" applyFill="1" applyBorder="1" applyAlignment="1">
      <alignment horizontal="left" vertical="top" wrapText="1"/>
    </xf>
    <xf numFmtId="0" fontId="86" fillId="3" borderId="2" xfId="0" applyFont="1" applyFill="1" applyBorder="1" applyAlignment="1">
      <alignment horizontal="center" vertical="center" wrapText="1"/>
    </xf>
    <xf numFmtId="2" fontId="86" fillId="3" borderId="2" xfId="0" applyNumberFormat="1" applyFont="1" applyFill="1" applyBorder="1" applyAlignment="1">
      <alignment horizontal="center" vertical="center" wrapText="1"/>
    </xf>
    <xf numFmtId="0" fontId="86" fillId="3" borderId="2" xfId="0" applyFont="1" applyFill="1" applyBorder="1" applyAlignment="1">
      <alignment horizontal="left" vertical="center"/>
    </xf>
    <xf numFmtId="0" fontId="77" fillId="0" borderId="2" xfId="0" applyFont="1" applyBorder="1" applyAlignment="1">
      <alignment vertical="top" wrapText="1"/>
    </xf>
    <xf numFmtId="0" fontId="86" fillId="0" borderId="2" xfId="0" applyFont="1" applyBorder="1" applyAlignment="1">
      <alignment horizontal="center" vertical="center" wrapText="1"/>
    </xf>
    <xf numFmtId="0" fontId="86" fillId="0" borderId="2" xfId="0" applyFont="1" applyBorder="1" applyAlignment="1">
      <alignment horizontal="center" vertical="center"/>
    </xf>
    <xf numFmtId="0" fontId="77" fillId="0" borderId="2" xfId="0" applyFont="1" applyBorder="1" applyAlignment="1">
      <alignment horizontal="left" vertical="center" wrapText="1"/>
    </xf>
    <xf numFmtId="0" fontId="77" fillId="3" borderId="2" xfId="0" applyFont="1" applyFill="1" applyBorder="1" applyAlignment="1">
      <alignment horizontal="left" vertical="center" wrapText="1"/>
    </xf>
    <xf numFmtId="0" fontId="86" fillId="0" borderId="2" xfId="0" applyFont="1" applyBorder="1" applyAlignment="1">
      <alignment horizontal="left" vertical="center"/>
    </xf>
    <xf numFmtId="0" fontId="77" fillId="0" borderId="2" xfId="0" applyFont="1" applyBorder="1" applyAlignment="1">
      <alignment horizontal="left"/>
    </xf>
    <xf numFmtId="0" fontId="86" fillId="3" borderId="2" xfId="0" applyFont="1" applyFill="1" applyBorder="1" applyAlignment="1">
      <alignment horizontal="center" vertical="center"/>
    </xf>
    <xf numFmtId="0" fontId="0" fillId="15" borderId="2" xfId="0" applyFill="1" applyBorder="1" applyAlignment="1">
      <alignment horizontal="justify" vertical="center" wrapText="1"/>
    </xf>
    <xf numFmtId="0" fontId="0" fillId="15" borderId="17" xfId="0" applyFill="1" applyBorder="1" applyAlignment="1">
      <alignment horizontal="justify" vertical="center" wrapText="1"/>
    </xf>
    <xf numFmtId="0" fontId="0" fillId="15" borderId="2" xfId="0" applyFill="1" applyBorder="1" applyAlignment="1">
      <alignment horizontal="center" vertical="center" wrapText="1"/>
    </xf>
    <xf numFmtId="0" fontId="11" fillId="15" borderId="2" xfId="0" applyFont="1" applyFill="1" applyBorder="1" applyAlignment="1">
      <alignment horizontal="center" vertical="center" wrapText="1"/>
    </xf>
    <xf numFmtId="0" fontId="0" fillId="17" borderId="80" xfId="0" applyFill="1" applyBorder="1" applyAlignment="1">
      <alignment horizontal="justify" vertical="center" wrapText="1"/>
    </xf>
    <xf numFmtId="0" fontId="0" fillId="17" borderId="7" xfId="0" applyFill="1" applyBorder="1" applyAlignment="1">
      <alignment horizontal="left"/>
    </xf>
    <xf numFmtId="0" fontId="0" fillId="17" borderId="81" xfId="0" applyFill="1" applyBorder="1" applyAlignment="1">
      <alignment horizontal="justify" vertical="center" wrapText="1"/>
    </xf>
    <xf numFmtId="0" fontId="0" fillId="17" borderId="2" xfId="0" applyFill="1" applyBorder="1" applyAlignment="1">
      <alignment horizontal="center" vertical="center" wrapText="1"/>
    </xf>
    <xf numFmtId="0" fontId="11" fillId="17" borderId="2" xfId="0" applyFont="1" applyFill="1" applyBorder="1" applyAlignment="1">
      <alignment horizontal="center" vertical="center" wrapText="1"/>
    </xf>
    <xf numFmtId="0" fontId="0" fillId="17" borderId="17" xfId="0" applyFill="1" applyBorder="1" applyAlignment="1">
      <alignment horizontal="center" vertical="center" wrapText="1"/>
    </xf>
    <xf numFmtId="0" fontId="11" fillId="17" borderId="17" xfId="0" applyFont="1" applyFill="1" applyBorder="1" applyAlignment="1">
      <alignment horizontal="center" vertical="center" wrapText="1"/>
    </xf>
    <xf numFmtId="0" fontId="0" fillId="17" borderId="16" xfId="0" applyFill="1" applyBorder="1" applyAlignment="1">
      <alignment horizontal="left" vertical="center" wrapText="1"/>
    </xf>
    <xf numFmtId="0" fontId="0" fillId="17" borderId="16" xfId="0" applyFill="1" applyBorder="1" applyAlignment="1">
      <alignment horizontal="center" vertical="center" wrapText="1"/>
    </xf>
    <xf numFmtId="0" fontId="0" fillId="17" borderId="21" xfId="0" applyFill="1" applyBorder="1" applyAlignment="1">
      <alignment horizontal="center" vertical="center" wrapText="1"/>
    </xf>
    <xf numFmtId="0" fontId="0" fillId="17" borderId="39" xfId="0" applyFill="1" applyBorder="1" applyAlignment="1">
      <alignment horizontal="center" vertical="center" wrapText="1"/>
    </xf>
    <xf numFmtId="0" fontId="0" fillId="17" borderId="2" xfId="0" applyFill="1" applyBorder="1" applyAlignment="1">
      <alignment vertical="center" wrapText="1"/>
    </xf>
    <xf numFmtId="0" fontId="0" fillId="17" borderId="16" xfId="0" applyFill="1" applyBorder="1" applyAlignment="1">
      <alignment vertical="center" wrapText="1"/>
    </xf>
    <xf numFmtId="0" fontId="81" fillId="3" borderId="2" xfId="0" applyFont="1" applyFill="1" applyBorder="1" applyAlignment="1" applyProtection="1">
      <alignment horizontal="justify" vertical="center" wrapText="1"/>
      <protection locked="0"/>
    </xf>
    <xf numFmtId="0" fontId="81" fillId="3" borderId="28" xfId="0" applyFont="1" applyFill="1" applyBorder="1" applyAlignment="1" applyProtection="1">
      <alignment horizontal="justify" vertical="center" wrapText="1"/>
      <protection locked="0"/>
    </xf>
    <xf numFmtId="0" fontId="0" fillId="3" borderId="2" xfId="0" applyFill="1" applyBorder="1" applyAlignment="1">
      <alignment horizontal="center" vertical="center" wrapText="1"/>
    </xf>
    <xf numFmtId="0" fontId="22" fillId="3" borderId="2" xfId="0" applyFont="1" applyFill="1" applyBorder="1" applyAlignment="1" applyProtection="1">
      <alignment horizontal="justify" vertical="center" wrapText="1"/>
      <protection locked="0"/>
    </xf>
    <xf numFmtId="0" fontId="0" fillId="0" borderId="17" xfId="0" applyBorder="1" applyAlignment="1">
      <alignment horizontal="center" vertical="center" wrapText="1"/>
    </xf>
    <xf numFmtId="0" fontId="0" fillId="0" borderId="37" xfId="0" applyBorder="1" applyAlignment="1">
      <alignment horizontal="center" vertical="center" wrapText="1"/>
    </xf>
    <xf numFmtId="0" fontId="0" fillId="3" borderId="25" xfId="0" applyFill="1" applyBorder="1" applyAlignment="1">
      <alignment horizontal="center" vertical="center" wrapText="1"/>
    </xf>
    <xf numFmtId="0" fontId="59" fillId="0" borderId="2" xfId="0" applyFont="1" applyBorder="1" applyAlignment="1">
      <alignment horizontal="justify" vertical="center" wrapText="1"/>
    </xf>
    <xf numFmtId="0" fontId="0" fillId="0" borderId="17" xfId="0" applyBorder="1" applyAlignment="1">
      <alignment horizontal="left" vertical="top" wrapText="1"/>
    </xf>
    <xf numFmtId="0" fontId="68" fillId="0" borderId="2" xfId="0" applyFont="1" applyBorder="1" applyAlignment="1">
      <alignment horizontal="justify" vertical="center" wrapText="1"/>
    </xf>
    <xf numFmtId="0" fontId="68" fillId="0" borderId="2" xfId="0" applyFont="1" applyBorder="1" applyAlignment="1">
      <alignment horizontal="left" vertical="top" wrapText="1"/>
    </xf>
    <xf numFmtId="0" fontId="69" fillId="0" borderId="2" xfId="0" applyFont="1" applyBorder="1" applyAlignment="1">
      <alignment horizontal="justify" vertical="center" wrapText="1"/>
    </xf>
    <xf numFmtId="0" fontId="68" fillId="0" borderId="17" xfId="0" applyFont="1" applyBorder="1" applyAlignment="1">
      <alignment horizontal="justify" vertical="center" wrapText="1"/>
    </xf>
    <xf numFmtId="2" fontId="60" fillId="0" borderId="2" xfId="3" applyNumberFormat="1" applyFont="1" applyBorder="1" applyAlignment="1">
      <alignment horizontal="justify" vertical="center" wrapText="1"/>
    </xf>
    <xf numFmtId="2" fontId="0" fillId="0" borderId="2" xfId="3" applyNumberFormat="1" applyFont="1" applyBorder="1" applyAlignment="1">
      <alignment vertical="center" wrapText="1"/>
    </xf>
    <xf numFmtId="0" fontId="22" fillId="0" borderId="17" xfId="0" applyFont="1" applyBorder="1" applyAlignment="1" applyProtection="1">
      <alignment horizontal="justify" vertical="center" wrapText="1"/>
      <protection locked="0"/>
    </xf>
    <xf numFmtId="2" fontId="0" fillId="0" borderId="17" xfId="3" applyNumberFormat="1" applyFont="1" applyBorder="1" applyAlignment="1">
      <alignment horizontal="center" vertical="center" wrapText="1"/>
    </xf>
    <xf numFmtId="2" fontId="0" fillId="0" borderId="17" xfId="3" applyNumberFormat="1" applyFont="1" applyBorder="1" applyAlignment="1">
      <alignment vertical="center" wrapText="1"/>
    </xf>
    <xf numFmtId="2" fontId="60" fillId="0" borderId="17" xfId="3" applyNumberFormat="1" applyFont="1" applyBorder="1" applyAlignment="1">
      <alignment horizontal="justify" vertical="center" wrapText="1"/>
    </xf>
    <xf numFmtId="2" fontId="60" fillId="0" borderId="28" xfId="3" applyNumberFormat="1" applyFont="1" applyBorder="1" applyAlignment="1">
      <alignment horizontal="justify" vertical="center" wrapText="1"/>
    </xf>
    <xf numFmtId="2" fontId="28" fillId="0" borderId="2" xfId="3" applyNumberFormat="1" applyFont="1" applyBorder="1" applyAlignment="1">
      <alignment horizontal="justify" vertical="center" wrapText="1"/>
    </xf>
    <xf numFmtId="3" fontId="0" fillId="15" borderId="2" xfId="0" applyNumberFormat="1" applyFill="1" applyBorder="1" applyAlignment="1">
      <alignment horizontal="justify" vertical="center" wrapText="1"/>
    </xf>
    <xf numFmtId="0" fontId="22" fillId="15" borderId="2" xfId="0" applyFont="1" applyFill="1" applyBorder="1" applyAlignment="1" applyProtection="1">
      <alignment horizontal="justify" vertical="center" wrapText="1"/>
      <protection locked="0"/>
    </xf>
    <xf numFmtId="0" fontId="10" fillId="15" borderId="2" xfId="0" applyFont="1" applyFill="1" applyBorder="1"/>
    <xf numFmtId="2" fontId="0" fillId="15" borderId="2" xfId="3" applyNumberFormat="1" applyFont="1" applyFill="1" applyBorder="1" applyAlignment="1">
      <alignment horizontal="justify" vertical="center" wrapText="1"/>
    </xf>
    <xf numFmtId="0" fontId="81" fillId="15" borderId="2" xfId="0" applyFont="1" applyFill="1" applyBorder="1" applyAlignment="1" applyProtection="1">
      <alignment horizontal="justify" vertical="center" wrapText="1"/>
      <protection locked="0"/>
    </xf>
    <xf numFmtId="0" fontId="61" fillId="15" borderId="2" xfId="0" applyFont="1" applyFill="1" applyBorder="1" applyAlignment="1" applyProtection="1">
      <alignment horizontal="justify" vertical="center" wrapText="1"/>
      <protection locked="0"/>
    </xf>
    <xf numFmtId="0" fontId="0" fillId="15" borderId="2" xfId="0" applyFill="1" applyBorder="1"/>
    <xf numFmtId="3" fontId="0" fillId="3" borderId="2" xfId="0" applyNumberFormat="1" applyFill="1" applyBorder="1" applyAlignment="1">
      <alignment horizontal="justify" vertical="center" wrapText="1"/>
    </xf>
    <xf numFmtId="2" fontId="0" fillId="3" borderId="2" xfId="3" applyNumberFormat="1" applyFont="1" applyFill="1" applyBorder="1" applyAlignment="1">
      <alignment horizontal="justify" vertical="center" wrapText="1"/>
    </xf>
    <xf numFmtId="2" fontId="0" fillId="3" borderId="28" xfId="3" applyNumberFormat="1" applyFont="1" applyFill="1" applyBorder="1" applyAlignment="1">
      <alignment horizontal="justify" vertical="center" wrapText="1"/>
    </xf>
    <xf numFmtId="2" fontId="0" fillId="3" borderId="16" xfId="3" applyNumberFormat="1" applyFont="1" applyFill="1" applyBorder="1" applyAlignment="1">
      <alignment horizontal="justify" vertical="center"/>
    </xf>
    <xf numFmtId="2" fontId="0" fillId="0" borderId="2" xfId="3" applyNumberFormat="1" applyFont="1" applyFill="1" applyBorder="1" applyAlignment="1">
      <alignment horizontal="justify" vertical="center" wrapText="1"/>
    </xf>
    <xf numFmtId="2" fontId="0" fillId="15" borderId="2" xfId="3" applyNumberFormat="1" applyFont="1" applyFill="1" applyBorder="1" applyAlignment="1">
      <alignment horizontal="center" vertical="center" wrapText="1"/>
    </xf>
    <xf numFmtId="2" fontId="0" fillId="0" borderId="25" xfId="3" applyNumberFormat="1" applyFont="1" applyFill="1" applyBorder="1" applyAlignment="1">
      <alignment horizontal="justify" vertical="center" wrapText="1"/>
    </xf>
    <xf numFmtId="0" fontId="0" fillId="15" borderId="28" xfId="0" applyFill="1" applyBorder="1" applyAlignment="1">
      <alignment horizontal="center" vertical="center" wrapText="1"/>
    </xf>
    <xf numFmtId="0" fontId="10" fillId="0" borderId="16" xfId="0" applyFont="1" applyBorder="1"/>
    <xf numFmtId="2" fontId="60" fillId="0" borderId="16" xfId="3" applyNumberFormat="1" applyFont="1" applyFill="1" applyBorder="1" applyAlignment="1">
      <alignment horizontal="justify" vertical="center" wrapText="1"/>
    </xf>
    <xf numFmtId="2" fontId="0" fillId="0" borderId="37" xfId="3" applyNumberFormat="1" applyFont="1" applyBorder="1" applyAlignment="1">
      <alignment horizontal="justify" vertical="center" wrapText="1"/>
    </xf>
    <xf numFmtId="2" fontId="0" fillId="0" borderId="37" xfId="3" applyNumberFormat="1" applyFont="1" applyBorder="1" applyAlignment="1">
      <alignment horizontal="center" vertical="center" wrapText="1"/>
    </xf>
    <xf numFmtId="2" fontId="0" fillId="0" borderId="16" xfId="3" applyNumberFormat="1" applyFont="1" applyBorder="1" applyAlignment="1">
      <alignment horizontal="justify" vertical="center" wrapText="1"/>
    </xf>
    <xf numFmtId="0" fontId="60" fillId="0" borderId="2" xfId="0" applyFont="1" applyBorder="1" applyAlignment="1">
      <alignment wrapText="1"/>
    </xf>
    <xf numFmtId="2" fontId="0" fillId="0" borderId="2" xfId="3" applyNumberFormat="1" applyFont="1" applyFill="1" applyBorder="1" applyAlignment="1">
      <alignment horizontal="justify" vertical="center"/>
    </xf>
    <xf numFmtId="0" fontId="92" fillId="4" borderId="31" xfId="0" applyFont="1" applyFill="1" applyBorder="1" applyAlignment="1" applyProtection="1">
      <alignment horizontal="center" vertical="center" wrapText="1"/>
      <protection locked="0"/>
    </xf>
    <xf numFmtId="0" fontId="94" fillId="3" borderId="0" xfId="0" applyFont="1" applyFill="1" applyAlignment="1" applyProtection="1">
      <alignment vertical="center"/>
      <protection locked="0"/>
    </xf>
    <xf numFmtId="0" fontId="94" fillId="0" borderId="0" xfId="0" applyFont="1" applyAlignment="1" applyProtection="1">
      <alignment vertical="center"/>
      <protection locked="0"/>
    </xf>
    <xf numFmtId="0" fontId="92" fillId="16" borderId="31" xfId="0" applyFont="1" applyFill="1" applyBorder="1" applyAlignment="1" applyProtection="1">
      <alignment horizontal="center" vertical="center" textRotation="90"/>
      <protection locked="0"/>
    </xf>
    <xf numFmtId="0" fontId="93" fillId="4" borderId="31" xfId="0" applyFont="1" applyFill="1" applyBorder="1" applyAlignment="1">
      <alignment horizontal="center" vertical="center" wrapText="1"/>
    </xf>
    <xf numFmtId="0" fontId="95" fillId="3" borderId="0" xfId="0" applyFont="1" applyFill="1" applyAlignment="1" applyProtection="1">
      <alignment horizontal="center" vertical="center"/>
      <protection locked="0"/>
    </xf>
    <xf numFmtId="0" fontId="95" fillId="0" borderId="0" xfId="0" applyFont="1" applyAlignment="1" applyProtection="1">
      <alignment horizontal="center" vertical="center"/>
      <protection locked="0"/>
    </xf>
    <xf numFmtId="0" fontId="28" fillId="17" borderId="0" xfId="0" applyFont="1" applyFill="1"/>
    <xf numFmtId="0" fontId="28" fillId="3" borderId="0" xfId="0" applyFont="1" applyFill="1"/>
    <xf numFmtId="0" fontId="28" fillId="0" borderId="0" xfId="0" applyFont="1"/>
    <xf numFmtId="0" fontId="94" fillId="3" borderId="0" xfId="0" applyFont="1" applyFill="1"/>
    <xf numFmtId="0" fontId="94" fillId="0" borderId="0" xfId="0" applyFont="1"/>
    <xf numFmtId="0" fontId="88" fillId="0" borderId="0" xfId="6"/>
    <xf numFmtId="0" fontId="0" fillId="0" borderId="0" xfId="0" applyAlignment="1">
      <alignment wrapText="1"/>
    </xf>
    <xf numFmtId="0" fontId="11" fillId="0" borderId="0" xfId="0" applyFont="1" applyProtection="1">
      <protection locked="0"/>
    </xf>
    <xf numFmtId="0" fontId="0" fillId="0" borderId="0" xfId="0" applyProtection="1">
      <protection locked="0"/>
    </xf>
    <xf numFmtId="14" fontId="17" fillId="15" borderId="0" xfId="0" applyNumberFormat="1" applyFont="1" applyFill="1" applyAlignment="1" applyProtection="1">
      <alignment horizontal="center" vertical="center" wrapText="1"/>
      <protection locked="0"/>
    </xf>
    <xf numFmtId="0" fontId="17" fillId="15" borderId="0" xfId="0" applyFont="1" applyFill="1" applyAlignment="1" applyProtection="1">
      <alignment horizontal="center" vertical="center" wrapText="1"/>
      <protection locked="0"/>
    </xf>
    <xf numFmtId="0" fontId="44" fillId="15" borderId="0" xfId="0" applyFont="1" applyFill="1" applyAlignment="1" applyProtection="1">
      <alignment horizontal="center" vertical="center" wrapText="1"/>
      <protection locked="0"/>
    </xf>
    <xf numFmtId="0" fontId="24" fillId="0" borderId="0" xfId="0" applyFont="1" applyAlignment="1">
      <alignment horizontal="center" wrapText="1"/>
    </xf>
    <xf numFmtId="0" fontId="20" fillId="0" borderId="0" xfId="0" applyFont="1" applyAlignment="1">
      <alignment horizontal="center"/>
    </xf>
    <xf numFmtId="0" fontId="17" fillId="15" borderId="0" xfId="0" applyFont="1" applyFill="1" applyAlignment="1" applyProtection="1">
      <alignment horizontal="center" vertical="center"/>
      <protection locked="0"/>
    </xf>
    <xf numFmtId="0" fontId="17" fillId="15" borderId="0" xfId="0" applyFont="1" applyFill="1" applyAlignment="1" applyProtection="1">
      <alignment horizontal="left" vertical="top" wrapText="1"/>
      <protection locked="0"/>
    </xf>
    <xf numFmtId="0" fontId="21" fillId="0" borderId="0" xfId="0" applyFont="1" applyAlignment="1">
      <alignment horizontal="center"/>
    </xf>
    <xf numFmtId="0" fontId="0" fillId="0" borderId="67"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73" fillId="0" borderId="0" xfId="0" applyFont="1" applyAlignment="1" applyProtection="1">
      <alignment horizontal="center" vertical="center" wrapText="1"/>
      <protection locked="0"/>
    </xf>
    <xf numFmtId="0" fontId="75" fillId="5" borderId="115" xfId="0" applyFont="1" applyFill="1" applyBorder="1" applyAlignment="1" applyProtection="1">
      <alignment horizontal="center" vertical="center" wrapText="1"/>
      <protection locked="0"/>
    </xf>
    <xf numFmtId="0" fontId="75" fillId="5" borderId="116" xfId="0" applyFont="1" applyFill="1" applyBorder="1" applyAlignment="1" applyProtection="1">
      <alignment horizontal="center" vertical="center" wrapText="1"/>
      <protection locked="0"/>
    </xf>
    <xf numFmtId="0" fontId="89" fillId="5" borderId="114" xfId="0" applyFont="1" applyFill="1" applyBorder="1" applyAlignment="1" applyProtection="1">
      <alignment horizontal="center" vertical="center"/>
      <protection locked="0"/>
    </xf>
    <xf numFmtId="0" fontId="90" fillId="5" borderId="114" xfId="0" applyFont="1" applyFill="1" applyBorder="1" applyAlignment="1" applyProtection="1">
      <alignment horizontal="center" vertical="center"/>
      <protection locked="0"/>
    </xf>
    <xf numFmtId="0" fontId="76" fillId="0" borderId="114" xfId="0" applyFont="1" applyBorder="1" applyAlignment="1" applyProtection="1">
      <alignment horizontal="center" vertical="center"/>
      <protection locked="0"/>
    </xf>
    <xf numFmtId="0" fontId="76" fillId="20" borderId="114" xfId="0" applyFont="1" applyFill="1" applyBorder="1" applyAlignment="1" applyProtection="1">
      <alignment horizontal="center" vertical="center"/>
      <protection locked="0"/>
    </xf>
    <xf numFmtId="0" fontId="75" fillId="3" borderId="114" xfId="0" applyFont="1" applyFill="1" applyBorder="1" applyAlignment="1" applyProtection="1">
      <alignment horizontal="center" vertical="center" wrapText="1"/>
      <protection locked="0"/>
    </xf>
    <xf numFmtId="0" fontId="74" fillId="3" borderId="114" xfId="0" applyFont="1" applyFill="1" applyBorder="1" applyAlignment="1" applyProtection="1">
      <alignment horizontal="center" vertical="center" wrapText="1"/>
      <protection locked="0"/>
    </xf>
    <xf numFmtId="49" fontId="75" fillId="0" borderId="114" xfId="0" applyNumberFormat="1" applyFont="1" applyBorder="1" applyAlignment="1" applyProtection="1">
      <alignment horizontal="justify" vertical="top" wrapText="1"/>
      <protection locked="0"/>
    </xf>
    <xf numFmtId="49" fontId="75" fillId="0" borderId="114" xfId="0" applyNumberFormat="1" applyFont="1" applyBorder="1" applyAlignment="1" applyProtection="1">
      <alignment horizontal="justify" vertical="top"/>
      <protection locked="0"/>
    </xf>
    <xf numFmtId="0" fontId="77" fillId="20" borderId="2" xfId="0" applyFont="1" applyFill="1" applyBorder="1" applyAlignment="1">
      <alignment horizontal="center" vertical="center" wrapText="1"/>
    </xf>
    <xf numFmtId="0" fontId="77" fillId="20" borderId="2" xfId="0" applyFont="1" applyFill="1" applyBorder="1" applyAlignment="1">
      <alignment horizontal="center" vertical="center"/>
    </xf>
    <xf numFmtId="0" fontId="78" fillId="0" borderId="0" xfId="0" applyFont="1" applyAlignment="1">
      <alignment horizontal="center" vertical="center" wrapText="1"/>
    </xf>
    <xf numFmtId="0" fontId="77" fillId="19" borderId="2" xfId="0" applyFont="1" applyFill="1" applyBorder="1" applyAlignment="1">
      <alignment horizontal="center"/>
    </xf>
    <xf numFmtId="0" fontId="49" fillId="4" borderId="3" xfId="1" applyFont="1" applyFill="1" applyBorder="1" applyAlignment="1">
      <alignment horizontal="center" vertical="center" wrapText="1"/>
    </xf>
    <xf numFmtId="0" fontId="49" fillId="4" borderId="4" xfId="1" applyFont="1" applyFill="1" applyBorder="1" applyAlignment="1">
      <alignment horizontal="center" vertical="center" wrapText="1"/>
    </xf>
    <xf numFmtId="0" fontId="49" fillId="4" borderId="82" xfId="1" applyFont="1" applyFill="1" applyBorder="1" applyAlignment="1">
      <alignment horizontal="center" vertical="center" wrapText="1"/>
    </xf>
    <xf numFmtId="0" fontId="50" fillId="3" borderId="5" xfId="1" quotePrefix="1" applyFont="1" applyFill="1" applyBorder="1" applyAlignment="1">
      <alignment horizontal="left" vertical="top" wrapText="1"/>
    </xf>
    <xf numFmtId="0" fontId="50" fillId="3" borderId="6" xfId="1" quotePrefix="1" applyFont="1" applyFill="1" applyBorder="1" applyAlignment="1">
      <alignment horizontal="left" vertical="top" wrapText="1"/>
    </xf>
    <xf numFmtId="0" fontId="51" fillId="3" borderId="6" xfId="1" quotePrefix="1" applyFont="1" applyFill="1" applyBorder="1" applyAlignment="1">
      <alignment horizontal="left" vertical="top" wrapText="1"/>
    </xf>
    <xf numFmtId="0" fontId="51" fillId="3" borderId="83" xfId="1" quotePrefix="1" applyFont="1" applyFill="1" applyBorder="1" applyAlignment="1">
      <alignment horizontal="left" vertical="top" wrapText="1"/>
    </xf>
    <xf numFmtId="0" fontId="45" fillId="3" borderId="9" xfId="1" quotePrefix="1" applyFont="1" applyFill="1" applyBorder="1" applyAlignment="1">
      <alignment horizontal="justify" vertical="center" wrapText="1"/>
    </xf>
    <xf numFmtId="0" fontId="45" fillId="3" borderId="10" xfId="1" quotePrefix="1" applyFont="1" applyFill="1" applyBorder="1" applyAlignment="1">
      <alignment horizontal="justify" vertical="center" wrapText="1"/>
    </xf>
    <xf numFmtId="0" fontId="45" fillId="3" borderId="84" xfId="1" quotePrefix="1" applyFont="1" applyFill="1" applyBorder="1" applyAlignment="1">
      <alignment horizontal="justify" vertical="center" wrapText="1"/>
    </xf>
    <xf numFmtId="0" fontId="46" fillId="0" borderId="7" xfId="1" quotePrefix="1" applyFont="1" applyBorder="1" applyAlignment="1">
      <alignment horizontal="left" vertical="top" wrapText="1"/>
    </xf>
    <xf numFmtId="0" fontId="46" fillId="0" borderId="0" xfId="1" quotePrefix="1" applyFont="1" applyAlignment="1">
      <alignment horizontal="left" vertical="top" wrapText="1"/>
    </xf>
    <xf numFmtId="0" fontId="46" fillId="0" borderId="8" xfId="1" quotePrefix="1" applyFont="1" applyBorder="1" applyAlignment="1">
      <alignment horizontal="left" vertical="top" wrapText="1"/>
    </xf>
    <xf numFmtId="0" fontId="53" fillId="4" borderId="69" xfId="2" applyFont="1" applyFill="1" applyBorder="1" applyAlignment="1">
      <alignment horizontal="center" vertical="center" wrapText="1"/>
    </xf>
    <xf numFmtId="0" fontId="53" fillId="4" borderId="85" xfId="2" applyFont="1" applyFill="1" applyBorder="1" applyAlignment="1">
      <alignment horizontal="center" vertical="center" wrapText="1"/>
    </xf>
    <xf numFmtId="0" fontId="53" fillId="4" borderId="102" xfId="1" applyFont="1" applyFill="1" applyBorder="1" applyAlignment="1">
      <alignment horizontal="center" vertical="center"/>
    </xf>
    <xf numFmtId="0" fontId="53" fillId="4" borderId="82" xfId="1" applyFont="1" applyFill="1" applyBorder="1" applyAlignment="1">
      <alignment horizontal="center" vertical="center"/>
    </xf>
    <xf numFmtId="0" fontId="52" fillId="3" borderId="103" xfId="0" applyFont="1" applyFill="1" applyBorder="1" applyAlignment="1">
      <alignment horizontal="left" vertical="center" wrapText="1"/>
    </xf>
    <xf numFmtId="0" fontId="52" fillId="3" borderId="104" xfId="0" applyFont="1" applyFill="1" applyBorder="1" applyAlignment="1">
      <alignment horizontal="left" vertical="center" wrapText="1"/>
    </xf>
    <xf numFmtId="0" fontId="46" fillId="3" borderId="105" xfId="1" applyFont="1" applyFill="1" applyBorder="1" applyAlignment="1">
      <alignment horizontal="justify" vertical="center" wrapText="1"/>
    </xf>
    <xf numFmtId="0" fontId="46" fillId="3" borderId="106" xfId="1" applyFont="1" applyFill="1" applyBorder="1" applyAlignment="1">
      <alignment horizontal="justify" vertical="center" wrapText="1"/>
    </xf>
    <xf numFmtId="0" fontId="52" fillId="3" borderId="107" xfId="0" applyFont="1" applyFill="1" applyBorder="1" applyAlignment="1">
      <alignment vertical="center" wrapText="1"/>
    </xf>
    <xf numFmtId="0" fontId="52" fillId="3" borderId="103" xfId="0" applyFont="1" applyFill="1" applyBorder="1" applyAlignment="1">
      <alignment vertical="center" wrapText="1"/>
    </xf>
    <xf numFmtId="0" fontId="52" fillId="3" borderId="108" xfId="0" applyFont="1" applyFill="1" applyBorder="1" applyAlignment="1">
      <alignment vertical="center" wrapText="1"/>
    </xf>
    <xf numFmtId="0" fontId="52" fillId="3" borderId="109" xfId="0" applyFont="1" applyFill="1" applyBorder="1" applyAlignment="1">
      <alignment vertical="center" wrapText="1"/>
    </xf>
    <xf numFmtId="0" fontId="52" fillId="3" borderId="104" xfId="0" applyFont="1" applyFill="1" applyBorder="1" applyAlignment="1">
      <alignment vertical="center" wrapText="1"/>
    </xf>
    <xf numFmtId="0" fontId="46" fillId="3" borderId="0" xfId="1" applyFont="1" applyFill="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46" fillId="3" borderId="7" xfId="1" applyFont="1" applyFill="1" applyBorder="1" applyAlignment="1">
      <alignment horizontal="left" vertical="top" wrapText="1"/>
    </xf>
    <xf numFmtId="0" fontId="46" fillId="3" borderId="0" xfId="1" applyFont="1" applyFill="1" applyAlignment="1">
      <alignment horizontal="left" vertical="top" wrapText="1"/>
    </xf>
    <xf numFmtId="0" fontId="46" fillId="3" borderId="8" xfId="1" applyFont="1" applyFill="1" applyBorder="1" applyAlignment="1">
      <alignment horizontal="left" vertical="top" wrapText="1"/>
    </xf>
    <xf numFmtId="0" fontId="53" fillId="4" borderId="74" xfId="2" applyFont="1" applyFill="1" applyBorder="1" applyAlignment="1">
      <alignment horizontal="center" vertical="center" wrapText="1"/>
    </xf>
    <xf numFmtId="0" fontId="53" fillId="4" borderId="74" xfId="1" applyFont="1" applyFill="1" applyBorder="1" applyAlignment="1">
      <alignment horizontal="center" vertical="center"/>
    </xf>
    <xf numFmtId="0" fontId="53" fillId="4" borderId="87" xfId="1" applyFont="1" applyFill="1" applyBorder="1" applyAlignment="1">
      <alignment horizontal="center" vertical="center"/>
    </xf>
    <xf numFmtId="0" fontId="52" fillId="3" borderId="2" xfId="0" applyFont="1" applyFill="1" applyBorder="1" applyAlignment="1">
      <alignment horizontal="left" vertical="center" wrapText="1"/>
    </xf>
    <xf numFmtId="0" fontId="46" fillId="3" borderId="2" xfId="1" applyFont="1" applyFill="1" applyBorder="1" applyAlignment="1">
      <alignment horizontal="justify" vertical="center" wrapText="1"/>
    </xf>
    <xf numFmtId="0" fontId="46" fillId="3" borderId="65" xfId="1" applyFont="1" applyFill="1" applyBorder="1" applyAlignment="1">
      <alignment horizontal="justify" vertical="center" wrapText="1"/>
    </xf>
    <xf numFmtId="0" fontId="52" fillId="7" borderId="2" xfId="0" applyFont="1" applyFill="1" applyBorder="1" applyAlignment="1">
      <alignment horizontal="left" vertical="center" wrapText="1"/>
    </xf>
    <xf numFmtId="0" fontId="46" fillId="3" borderId="110" xfId="1" applyFont="1" applyFill="1" applyBorder="1" applyAlignment="1">
      <alignment horizontal="justify" vertical="center" wrapText="1"/>
    </xf>
    <xf numFmtId="0" fontId="52" fillId="7" borderId="22" xfId="0" applyFont="1" applyFill="1" applyBorder="1" applyAlignment="1">
      <alignment horizontal="left" vertical="center" wrapText="1"/>
    </xf>
    <xf numFmtId="0" fontId="52" fillId="7" borderId="24" xfId="0" applyFont="1" applyFill="1" applyBorder="1" applyAlignment="1">
      <alignment horizontal="left" vertical="center" wrapText="1"/>
    </xf>
    <xf numFmtId="0" fontId="66" fillId="3" borderId="2" xfId="1" applyFont="1" applyFill="1" applyBorder="1" applyAlignment="1">
      <alignment horizontal="justify" vertical="center" wrapText="1"/>
    </xf>
    <xf numFmtId="0" fontId="66" fillId="3" borderId="65" xfId="1" applyFont="1" applyFill="1" applyBorder="1" applyAlignment="1">
      <alignment horizontal="justify" vertical="center" wrapText="1"/>
    </xf>
    <xf numFmtId="0" fontId="52" fillId="3" borderId="22" xfId="0" applyFont="1" applyFill="1" applyBorder="1" applyAlignment="1">
      <alignment horizontal="left" vertical="center" wrapText="1"/>
    </xf>
    <xf numFmtId="0" fontId="52" fillId="3" borderId="24" xfId="0" applyFont="1" applyFill="1" applyBorder="1" applyAlignment="1">
      <alignment horizontal="left" vertical="center" wrapText="1"/>
    </xf>
    <xf numFmtId="0" fontId="66" fillId="3" borderId="0" xfId="1" applyFont="1" applyFill="1" applyAlignment="1">
      <alignment horizontal="left" vertical="center" wrapText="1"/>
    </xf>
    <xf numFmtId="0" fontId="7" fillId="3" borderId="7" xfId="1" applyFill="1" applyBorder="1" applyAlignment="1">
      <alignment horizontal="left" vertical="top" wrapText="1"/>
    </xf>
    <xf numFmtId="0" fontId="7" fillId="3" borderId="0" xfId="1" applyFill="1" applyAlignment="1">
      <alignment horizontal="left" vertical="top" wrapText="1"/>
    </xf>
    <xf numFmtId="0" fontId="7" fillId="3" borderId="8" xfId="1" applyFill="1" applyBorder="1" applyAlignment="1">
      <alignment horizontal="left" vertical="top" wrapText="1"/>
    </xf>
    <xf numFmtId="0" fontId="7" fillId="3" borderId="11" xfId="1" applyFill="1" applyBorder="1" applyAlignment="1">
      <alignment horizontal="left" vertical="top" wrapText="1"/>
    </xf>
    <xf numFmtId="0" fontId="7" fillId="3" borderId="12" xfId="1" applyFill="1" applyBorder="1" applyAlignment="1">
      <alignment horizontal="left" vertical="top" wrapText="1"/>
    </xf>
    <xf numFmtId="0" fontId="7" fillId="3" borderId="13" xfId="1" applyFill="1" applyBorder="1" applyAlignment="1">
      <alignment horizontal="left" vertical="top" wrapText="1"/>
    </xf>
    <xf numFmtId="0" fontId="46" fillId="3" borderId="22" xfId="1" applyFont="1" applyFill="1" applyBorder="1" applyAlignment="1">
      <alignment horizontal="justify" vertical="center" wrapText="1"/>
    </xf>
    <xf numFmtId="0" fontId="46" fillId="3" borderId="88" xfId="1" applyFont="1" applyFill="1" applyBorder="1" applyAlignment="1">
      <alignment horizontal="justify" vertical="center" wrapText="1"/>
    </xf>
    <xf numFmtId="0" fontId="66" fillId="3" borderId="0" xfId="1" applyFont="1" applyFill="1" applyAlignment="1">
      <alignment horizontal="center" vertical="center" wrapText="1"/>
    </xf>
    <xf numFmtId="0" fontId="66" fillId="3" borderId="0" xfId="1" applyFont="1" applyFill="1" applyAlignment="1">
      <alignment horizontal="justify" vertical="center" wrapText="1"/>
    </xf>
    <xf numFmtId="0" fontId="0" fillId="11" borderId="79" xfId="0" applyFill="1"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11" fillId="11" borderId="79" xfId="0" applyFont="1" applyFill="1" applyBorder="1" applyAlignment="1">
      <alignment horizontal="center" vertical="center" wrapText="1"/>
    </xf>
    <xf numFmtId="0" fontId="11" fillId="11" borderId="80" xfId="0" applyFont="1" applyFill="1" applyBorder="1" applyAlignment="1">
      <alignment horizontal="center" vertical="center" wrapText="1"/>
    </xf>
    <xf numFmtId="0" fontId="11" fillId="11" borderId="81" xfId="0" applyFont="1" applyFill="1" applyBorder="1" applyAlignment="1">
      <alignment horizontal="center" vertical="center" wrapText="1"/>
    </xf>
    <xf numFmtId="0" fontId="0" fillId="17" borderId="96" xfId="0" applyFill="1" applyBorder="1" applyAlignment="1">
      <alignment horizontal="center" vertical="center" wrapText="1"/>
    </xf>
    <xf numFmtId="0" fontId="0" fillId="17" borderId="97" xfId="0" applyFill="1" applyBorder="1" applyAlignment="1">
      <alignment horizontal="center" vertical="center" wrapText="1"/>
    </xf>
    <xf numFmtId="0" fontId="0" fillId="17" borderId="98" xfId="0" applyFill="1" applyBorder="1" applyAlignment="1">
      <alignment horizontal="center" vertical="center" wrapText="1"/>
    </xf>
    <xf numFmtId="0" fontId="25" fillId="0" borderId="2" xfId="0" applyFont="1" applyBorder="1" applyAlignment="1">
      <alignment horizontal="center" vertical="center" wrapText="1"/>
    </xf>
    <xf numFmtId="0" fontId="0" fillId="17" borderId="16" xfId="0" applyFill="1" applyBorder="1" applyAlignment="1">
      <alignment horizontal="center" vertical="center" wrapText="1"/>
    </xf>
    <xf numFmtId="0" fontId="0" fillId="17" borderId="2" xfId="0" applyFill="1" applyBorder="1" applyAlignment="1">
      <alignment horizontal="center" vertical="center" wrapText="1"/>
    </xf>
    <xf numFmtId="0" fontId="0" fillId="17" borderId="25" xfId="0" applyFill="1" applyBorder="1" applyAlignment="1">
      <alignment horizontal="center" vertical="center" wrapText="1"/>
    </xf>
    <xf numFmtId="0" fontId="68" fillId="0" borderId="38" xfId="0" applyFont="1" applyBorder="1" applyAlignment="1">
      <alignment horizontal="center" vertical="center" wrapText="1"/>
    </xf>
    <xf numFmtId="0" fontId="68" fillId="0" borderId="111"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39" xfId="0" applyFont="1" applyBorder="1" applyAlignment="1">
      <alignment horizontal="center" vertical="center" wrapText="1"/>
    </xf>
    <xf numFmtId="0" fontId="0" fillId="0" borderId="2" xfId="0" applyBorder="1" applyAlignment="1">
      <alignment horizontal="center" vertical="center" wrapText="1"/>
    </xf>
    <xf numFmtId="9" fontId="0" fillId="0" borderId="2" xfId="4"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17" xfId="0" applyBorder="1" applyAlignment="1">
      <alignment horizontal="center" vertical="center" wrapText="1"/>
    </xf>
    <xf numFmtId="0" fontId="6" fillId="3" borderId="2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0" xfId="0" applyFont="1" applyFill="1" applyAlignment="1">
      <alignment horizontal="center" vertical="center"/>
    </xf>
    <xf numFmtId="0" fontId="5" fillId="4" borderId="2" xfId="0" applyFont="1" applyFill="1" applyBorder="1" applyAlignment="1">
      <alignment horizontal="left" vertical="center"/>
    </xf>
    <xf numFmtId="0" fontId="4" fillId="4" borderId="32" xfId="0" applyFont="1" applyFill="1" applyBorder="1" applyAlignment="1">
      <alignment horizontal="center" vertical="center" textRotation="1"/>
    </xf>
    <xf numFmtId="0" fontId="4" fillId="4" borderId="55" xfId="0" applyFont="1" applyFill="1" applyBorder="1" applyAlignment="1">
      <alignment horizontal="center" vertical="center" textRotation="1"/>
    </xf>
    <xf numFmtId="0" fontId="4" fillId="4" borderId="45" xfId="0" applyFont="1" applyFill="1" applyBorder="1" applyAlignment="1">
      <alignment horizontal="center" vertical="center" wrapText="1"/>
    </xf>
    <xf numFmtId="0" fontId="4" fillId="4" borderId="0" xfId="0" applyFont="1" applyFill="1" applyAlignment="1">
      <alignment horizontal="center" vertical="center"/>
    </xf>
    <xf numFmtId="0" fontId="0" fillId="0" borderId="16"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0" fillId="3" borderId="25"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39" xfId="0" applyFill="1" applyBorder="1" applyAlignment="1">
      <alignment horizontal="center" vertical="center" wrapText="1"/>
    </xf>
    <xf numFmtId="0" fontId="0" fillId="7" borderId="79" xfId="0" applyFill="1" applyBorder="1" applyAlignment="1">
      <alignment horizontal="center" vertical="center" wrapText="1"/>
    </xf>
    <xf numFmtId="0" fontId="0" fillId="7" borderId="80" xfId="0" applyFill="1" applyBorder="1" applyAlignment="1">
      <alignment horizontal="center" vertical="center" wrapText="1"/>
    </xf>
    <xf numFmtId="0" fontId="0" fillId="7" borderId="81" xfId="0" applyFill="1" applyBorder="1" applyAlignment="1">
      <alignment horizontal="center" vertical="center" wrapText="1"/>
    </xf>
    <xf numFmtId="0" fontId="12" fillId="0" borderId="2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7" xfId="0" applyFont="1" applyBorder="1" applyAlignment="1">
      <alignment horizontal="center" vertical="center" wrapText="1"/>
    </xf>
    <xf numFmtId="0" fontId="4" fillId="4" borderId="76" xfId="0" applyFont="1" applyFill="1" applyBorder="1" applyAlignment="1">
      <alignment horizontal="center" vertical="center" wrapText="1"/>
    </xf>
    <xf numFmtId="0" fontId="4" fillId="4" borderId="55" xfId="0" applyFont="1" applyFill="1" applyBorder="1" applyAlignment="1">
      <alignment horizontal="center" vertical="center" wrapText="1"/>
    </xf>
    <xf numFmtId="9" fontId="0" fillId="0" borderId="28" xfId="4" applyFont="1" applyBorder="1" applyAlignment="1">
      <alignment horizontal="center" vertical="center" wrapText="1"/>
    </xf>
    <xf numFmtId="9" fontId="0" fillId="0" borderId="17" xfId="4" applyFont="1" applyBorder="1" applyAlignment="1">
      <alignment horizontal="center" vertical="center" wrapText="1"/>
    </xf>
    <xf numFmtId="0" fontId="25" fillId="0" borderId="28" xfId="0" applyFont="1" applyBorder="1" applyAlignment="1">
      <alignment horizontal="center" vertical="center" wrapText="1"/>
    </xf>
    <xf numFmtId="0" fontId="25" fillId="0" borderId="17" xfId="0" applyFont="1" applyBorder="1" applyAlignment="1">
      <alignment horizontal="center" vertical="center" wrapText="1"/>
    </xf>
    <xf numFmtId="0" fontId="2" fillId="3" borderId="22" xfId="0" applyFont="1" applyFill="1" applyBorder="1" applyAlignment="1" applyProtection="1">
      <alignment horizontal="justify" vertical="center"/>
      <protection locked="0"/>
    </xf>
    <xf numFmtId="0" fontId="0" fillId="0" borderId="23" xfId="0" applyBorder="1" applyAlignment="1">
      <alignment horizontal="justify" vertical="center"/>
    </xf>
    <xf numFmtId="0" fontId="0" fillId="0" borderId="24" xfId="0" applyBorder="1" applyAlignment="1">
      <alignment horizontal="justify" vertical="center"/>
    </xf>
    <xf numFmtId="0" fontId="4" fillId="4" borderId="90"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92" xfId="0" applyFont="1" applyFill="1" applyBorder="1" applyAlignment="1">
      <alignment horizontal="center" vertical="center"/>
    </xf>
    <xf numFmtId="0" fontId="4" fillId="16" borderId="41" xfId="0" applyFont="1" applyFill="1" applyBorder="1" applyAlignment="1" applyProtection="1">
      <alignment horizontal="center" vertical="center"/>
      <protection locked="0"/>
    </xf>
    <xf numFmtId="0" fontId="4" fillId="16" borderId="42" xfId="0" applyFont="1" applyFill="1" applyBorder="1" applyAlignment="1" applyProtection="1">
      <alignment horizontal="center" vertical="center"/>
      <protection locked="0"/>
    </xf>
    <xf numFmtId="0" fontId="4" fillId="4" borderId="32" xfId="0" applyFont="1" applyFill="1" applyBorder="1" applyAlignment="1">
      <alignment horizontal="center" vertical="center" wrapText="1"/>
    </xf>
    <xf numFmtId="0" fontId="4" fillId="4" borderId="7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0" fillId="3" borderId="37" xfId="0" applyFill="1" applyBorder="1" applyAlignment="1">
      <alignment horizontal="center" vertical="center" wrapText="1"/>
    </xf>
    <xf numFmtId="0" fontId="0" fillId="0" borderId="37" xfId="0" applyBorder="1" applyAlignment="1">
      <alignment horizontal="center" vertical="center" wrapText="1"/>
    </xf>
    <xf numFmtId="0" fontId="0" fillId="0" borderId="21" xfId="0" applyBorder="1" applyAlignment="1">
      <alignment horizontal="center" vertical="center" wrapText="1"/>
    </xf>
    <xf numFmtId="0" fontId="0" fillId="0" borderId="39" xfId="0" applyBorder="1" applyAlignment="1">
      <alignment horizontal="center" vertical="center" wrapText="1"/>
    </xf>
    <xf numFmtId="0" fontId="80" fillId="0" borderId="94" xfId="0" applyFont="1" applyBorder="1" applyAlignment="1">
      <alignment horizontal="center" vertical="center" wrapText="1"/>
    </xf>
    <xf numFmtId="0" fontId="0" fillId="0" borderId="27" xfId="0" applyBorder="1" applyAlignment="1">
      <alignment horizontal="center" vertical="center" wrapText="1"/>
    </xf>
    <xf numFmtId="0" fontId="0" fillId="0" borderId="95" xfId="0" applyBorder="1" applyAlignment="1">
      <alignment horizontal="center" vertical="center" wrapText="1"/>
    </xf>
    <xf numFmtId="0" fontId="0" fillId="3" borderId="29" xfId="0" applyFill="1" applyBorder="1" applyAlignment="1">
      <alignment horizontal="center" vertical="center" wrapText="1"/>
    </xf>
    <xf numFmtId="0" fontId="0" fillId="3" borderId="75" xfId="0" applyFill="1" applyBorder="1" applyAlignment="1">
      <alignment horizontal="center" vertical="center" wrapText="1"/>
    </xf>
    <xf numFmtId="9" fontId="0" fillId="0" borderId="37" xfId="4" applyFont="1" applyBorder="1" applyAlignment="1">
      <alignment horizontal="center" vertical="center" wrapText="1"/>
    </xf>
    <xf numFmtId="9" fontId="0" fillId="0" borderId="21" xfId="4" applyFont="1" applyBorder="1" applyAlignment="1">
      <alignment horizontal="center" vertical="center" wrapText="1"/>
    </xf>
    <xf numFmtId="9" fontId="0" fillId="0" borderId="39" xfId="4" applyFont="1" applyBorder="1" applyAlignment="1">
      <alignment horizontal="center" vertical="center" wrapText="1"/>
    </xf>
    <xf numFmtId="0" fontId="25" fillId="0" borderId="37"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39" xfId="0" applyFont="1" applyBorder="1" applyAlignment="1">
      <alignment horizontal="center" vertical="center" wrapText="1"/>
    </xf>
    <xf numFmtId="0" fontId="4" fillId="16" borderId="32" xfId="0" applyFont="1" applyFill="1" applyBorder="1" applyAlignment="1" applyProtection="1">
      <alignment horizontal="center" vertical="center" wrapText="1"/>
      <protection locked="0"/>
    </xf>
    <xf numFmtId="0" fontId="4" fillId="16" borderId="77" xfId="0" applyFont="1" applyFill="1" applyBorder="1" applyAlignment="1" applyProtection="1">
      <alignment horizontal="center" vertical="center" wrapText="1"/>
      <protection locked="0"/>
    </xf>
    <xf numFmtId="0" fontId="4" fillId="16" borderId="55" xfId="0" applyFont="1" applyFill="1"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75" xfId="0" applyBorder="1" applyAlignment="1">
      <alignment horizontal="center" vertical="center" wrapText="1"/>
    </xf>
    <xf numFmtId="0" fontId="0" fillId="0" borderId="24" xfId="0" applyBorder="1" applyAlignment="1">
      <alignment horizontal="center" vertical="center" wrapText="1"/>
    </xf>
    <xf numFmtId="0" fontId="87" fillId="0" borderId="37" xfId="0" applyFont="1" applyBorder="1" applyAlignment="1">
      <alignment horizontal="center" vertical="center" wrapText="1"/>
    </xf>
    <xf numFmtId="0" fontId="67" fillId="10" borderId="7" xfId="0" applyFont="1" applyFill="1" applyBorder="1" applyAlignment="1">
      <alignment horizontal="center" vertical="center" wrapText="1"/>
    </xf>
    <xf numFmtId="0" fontId="67" fillId="10" borderId="0" xfId="0" applyFont="1" applyFill="1" applyAlignment="1">
      <alignment horizontal="center" vertical="center" wrapText="1"/>
    </xf>
    <xf numFmtId="0" fontId="67" fillId="10" borderId="8"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17" borderId="28" xfId="0" applyFill="1" applyBorder="1" applyAlignment="1">
      <alignment horizontal="center" vertical="center" wrapText="1"/>
    </xf>
    <xf numFmtId="0" fontId="0" fillId="17" borderId="17" xfId="0" applyFill="1" applyBorder="1" applyAlignment="1">
      <alignment horizontal="center" vertical="center" wrapText="1"/>
    </xf>
    <xf numFmtId="0" fontId="10" fillId="3" borderId="37"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39"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0" fillId="3" borderId="96" xfId="0" applyFont="1" applyFill="1" applyBorder="1" applyAlignment="1">
      <alignment horizontal="center" vertical="center"/>
    </xf>
    <xf numFmtId="0" fontId="10" fillId="3" borderId="97" xfId="0" applyFont="1" applyFill="1" applyBorder="1" applyAlignment="1">
      <alignment horizontal="center" vertical="center"/>
    </xf>
    <xf numFmtId="0" fontId="10" fillId="3" borderId="98" xfId="0" applyFont="1" applyFill="1" applyBorder="1" applyAlignment="1">
      <alignment horizontal="center" vertical="center"/>
    </xf>
    <xf numFmtId="0" fontId="11" fillId="3" borderId="37" xfId="0" applyFont="1" applyFill="1" applyBorder="1" applyAlignment="1">
      <alignment horizontal="justify" vertical="center" wrapText="1"/>
    </xf>
    <xf numFmtId="0" fontId="11" fillId="3" borderId="21" xfId="0" applyFont="1" applyFill="1" applyBorder="1" applyAlignment="1">
      <alignment horizontal="justify" vertical="center" wrapText="1"/>
    </xf>
    <xf numFmtId="0" fontId="11" fillId="3" borderId="16" xfId="0" applyFont="1" applyFill="1" applyBorder="1" applyAlignment="1">
      <alignment horizontal="justify" vertical="center" wrapText="1"/>
    </xf>
    <xf numFmtId="0" fontId="11" fillId="3" borderId="101" xfId="0" applyFont="1" applyFill="1" applyBorder="1" applyAlignment="1">
      <alignment horizontal="center" vertical="center"/>
    </xf>
    <xf numFmtId="0" fontId="11" fillId="3" borderId="97" xfId="0" applyFont="1" applyFill="1" applyBorder="1" applyAlignment="1">
      <alignment horizontal="center" vertical="center"/>
    </xf>
    <xf numFmtId="0" fontId="11" fillId="3" borderId="98" xfId="0" applyFont="1" applyFill="1" applyBorder="1" applyAlignment="1">
      <alignment horizontal="center" vertical="center"/>
    </xf>
    <xf numFmtId="0" fontId="11" fillId="3" borderId="117" xfId="0" applyFont="1" applyFill="1" applyBorder="1" applyAlignment="1">
      <alignment horizontal="center" vertical="center"/>
    </xf>
    <xf numFmtId="0" fontId="0" fillId="0" borderId="16" xfId="0" applyBorder="1" applyAlignment="1">
      <alignment horizontal="center" vertical="center" wrapText="1"/>
    </xf>
    <xf numFmtId="0" fontId="0" fillId="0" borderId="2" xfId="0" applyBorder="1" applyAlignment="1">
      <alignment horizontal="center" vertical="center"/>
    </xf>
    <xf numFmtId="0" fontId="0" fillId="0" borderId="17" xfId="0" applyBorder="1" applyAlignment="1">
      <alignment horizontal="center" vertical="center"/>
    </xf>
    <xf numFmtId="9" fontId="0" fillId="0" borderId="21" xfId="0" applyNumberFormat="1" applyBorder="1" applyAlignment="1">
      <alignment horizontal="center" vertical="center" wrapText="1"/>
    </xf>
    <xf numFmtId="9" fontId="0" fillId="0" borderId="16" xfId="0" applyNumberFormat="1" applyBorder="1" applyAlignment="1">
      <alignment horizontal="center" vertical="center" wrapText="1"/>
    </xf>
    <xf numFmtId="2" fontId="0" fillId="0" borderId="21" xfId="0" applyNumberFormat="1" applyBorder="1" applyAlignment="1">
      <alignment horizontal="center" vertical="center" wrapText="1"/>
    </xf>
    <xf numFmtId="2" fontId="0" fillId="0" borderId="16" xfId="0" applyNumberFormat="1" applyBorder="1" applyAlignment="1">
      <alignment horizontal="center" vertical="center" wrapText="1"/>
    </xf>
    <xf numFmtId="0" fontId="0" fillId="11" borderId="89" xfId="0" applyFill="1" applyBorder="1" applyAlignment="1">
      <alignment horizontal="center" vertical="center" wrapText="1"/>
    </xf>
    <xf numFmtId="0" fontId="25" fillId="0" borderId="16" xfId="0" applyFont="1" applyBorder="1" applyAlignment="1">
      <alignment horizontal="center" vertical="center" wrapText="1"/>
    </xf>
    <xf numFmtId="0" fontId="26" fillId="4" borderId="2" xfId="0" applyFont="1" applyFill="1" applyBorder="1" applyAlignment="1">
      <alignment horizontal="center" vertical="center"/>
    </xf>
    <xf numFmtId="0" fontId="4" fillId="4" borderId="5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5" xfId="0" applyFont="1" applyFill="1" applyBorder="1" applyAlignment="1">
      <alignment horizontal="center" vertical="center"/>
    </xf>
    <xf numFmtId="0" fontId="6" fillId="3" borderId="2" xfId="0" applyFont="1" applyFill="1" applyBorder="1" applyAlignment="1">
      <alignment horizontal="center" vertical="center"/>
    </xf>
    <xf numFmtId="0" fontId="4" fillId="4" borderId="31" xfId="0" applyFont="1" applyFill="1" applyBorder="1" applyAlignment="1">
      <alignment horizontal="center" vertical="center" textRotation="1"/>
    </xf>
    <xf numFmtId="0" fontId="2" fillId="3" borderId="2" xfId="0" applyFont="1" applyFill="1" applyBorder="1" applyAlignment="1" applyProtection="1">
      <alignment horizontal="left" vertical="center" wrapText="1"/>
      <protection locked="0"/>
    </xf>
    <xf numFmtId="0" fontId="4" fillId="4" borderId="46"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0" fontId="2" fillId="3" borderId="2" xfId="0" applyFont="1" applyFill="1" applyBorder="1" applyAlignment="1" applyProtection="1">
      <alignment horizontal="left" vertical="center"/>
      <protection locked="0"/>
    </xf>
    <xf numFmtId="0" fontId="0" fillId="7" borderId="89" xfId="0" applyFill="1" applyBorder="1" applyAlignment="1">
      <alignment horizontal="center" vertical="center" wrapText="1"/>
    </xf>
    <xf numFmtId="9" fontId="0" fillId="0" borderId="37" xfId="0" applyNumberFormat="1" applyBorder="1" applyAlignment="1">
      <alignment horizontal="center" vertical="center" wrapText="1"/>
    </xf>
    <xf numFmtId="0" fontId="4" fillId="3" borderId="93"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11" fillId="3" borderId="96" xfId="0" applyFont="1" applyFill="1" applyBorder="1" applyAlignment="1">
      <alignment horizontal="center" vertical="center"/>
    </xf>
    <xf numFmtId="2" fontId="0" fillId="0" borderId="37" xfId="0" applyNumberFormat="1" applyBorder="1" applyAlignment="1">
      <alignment horizontal="center" vertical="center" wrapText="1"/>
    </xf>
    <xf numFmtId="0" fontId="0" fillId="11" borderId="36" xfId="0" applyFill="1" applyBorder="1" applyAlignment="1">
      <alignment horizontal="center" vertical="center" wrapText="1"/>
    </xf>
    <xf numFmtId="0" fontId="0" fillId="11" borderId="38" xfId="0" applyFill="1" applyBorder="1" applyAlignment="1">
      <alignment horizontal="center" vertical="center" wrapText="1"/>
    </xf>
    <xf numFmtId="0" fontId="0" fillId="11" borderId="111" xfId="0" applyFill="1" applyBorder="1" applyAlignment="1">
      <alignment horizontal="center" vertical="center" wrapText="1"/>
    </xf>
    <xf numFmtId="2" fontId="0" fillId="0" borderId="28"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0" fontId="0" fillId="0" borderId="98" xfId="0" applyBorder="1" applyAlignment="1">
      <alignment horizontal="center" vertical="center" wrapText="1"/>
    </xf>
    <xf numFmtId="0" fontId="0" fillId="7" borderId="3" xfId="0" applyFill="1" applyBorder="1" applyAlignment="1">
      <alignment horizontal="center" vertical="center" wrapText="1"/>
    </xf>
    <xf numFmtId="0" fontId="0" fillId="7" borderId="99" xfId="0" applyFill="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2" fontId="0" fillId="0" borderId="64" xfId="3" applyNumberFormat="1" applyFont="1" applyBorder="1" applyAlignment="1">
      <alignment horizontal="center" vertical="center" wrapText="1"/>
    </xf>
    <xf numFmtId="2" fontId="0" fillId="0" borderId="65" xfId="3" applyNumberFormat="1" applyFont="1" applyBorder="1" applyAlignment="1">
      <alignment horizontal="center" vertical="center" wrapText="1"/>
    </xf>
    <xf numFmtId="0" fontId="25" fillId="0" borderId="100" xfId="0" applyFont="1" applyBorder="1" applyAlignment="1">
      <alignment horizontal="center" vertical="center" wrapText="1"/>
    </xf>
    <xf numFmtId="0" fontId="25" fillId="0" borderId="24" xfId="0" applyFont="1" applyBorder="1" applyAlignment="1">
      <alignment horizontal="center" vertical="center" wrapText="1"/>
    </xf>
    <xf numFmtId="0" fontId="26" fillId="4" borderId="50" xfId="0" applyFont="1" applyFill="1" applyBorder="1" applyAlignment="1">
      <alignment horizontal="center" vertical="center"/>
    </xf>
    <xf numFmtId="0" fontId="26" fillId="4" borderId="51" xfId="0" applyFont="1" applyFill="1" applyBorder="1" applyAlignment="1">
      <alignment horizontal="center" vertical="center"/>
    </xf>
    <xf numFmtId="0" fontId="26" fillId="4" borderId="52" xfId="0" applyFont="1" applyFill="1" applyBorder="1" applyAlignment="1">
      <alignment horizontal="center" vertical="center"/>
    </xf>
    <xf numFmtId="0" fontId="26" fillId="4" borderId="0" xfId="0" applyFont="1" applyFill="1" applyAlignment="1">
      <alignment horizontal="center" vertical="center"/>
    </xf>
    <xf numFmtId="0" fontId="6" fillId="3" borderId="4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4" fillId="4" borderId="41" xfId="0" applyFont="1" applyFill="1" applyBorder="1" applyAlignment="1">
      <alignment horizontal="center" vertical="center"/>
    </xf>
    <xf numFmtId="3" fontId="4" fillId="4" borderId="31" xfId="0" applyNumberFormat="1" applyFont="1" applyFill="1" applyBorder="1" applyAlignment="1">
      <alignment horizontal="center" vertical="center"/>
    </xf>
    <xf numFmtId="3" fontId="4" fillId="4" borderId="32" xfId="0" applyNumberFormat="1" applyFont="1" applyFill="1" applyBorder="1" applyAlignment="1">
      <alignment horizontal="center" vertical="center"/>
    </xf>
    <xf numFmtId="0" fontId="4" fillId="4" borderId="31" xfId="0" applyFont="1" applyFill="1" applyBorder="1" applyAlignment="1">
      <alignment horizontal="center" vertical="center" textRotation="90" wrapText="1"/>
    </xf>
    <xf numFmtId="0" fontId="4" fillId="4" borderId="32" xfId="0" applyFont="1" applyFill="1" applyBorder="1" applyAlignment="1">
      <alignment horizontal="center" vertical="center" textRotation="90" wrapText="1"/>
    </xf>
    <xf numFmtId="0" fontId="4" fillId="4" borderId="31"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34" xfId="0" applyFont="1" applyFill="1" applyBorder="1" applyAlignment="1">
      <alignment horizontal="center" vertical="center" wrapText="1"/>
    </xf>
    <xf numFmtId="2" fontId="0" fillId="0" borderId="16" xfId="3" applyNumberFormat="1" applyFont="1" applyBorder="1" applyAlignment="1">
      <alignment horizontal="center" vertical="center" wrapText="1"/>
    </xf>
    <xf numFmtId="0" fontId="36" fillId="0" borderId="61" xfId="0" applyFont="1" applyBorder="1" applyAlignment="1">
      <alignment horizontal="center" vertical="center"/>
    </xf>
    <xf numFmtId="0" fontId="36" fillId="0" borderId="6" xfId="0" applyFont="1" applyBorder="1" applyAlignment="1">
      <alignment horizontal="center" vertical="center"/>
    </xf>
    <xf numFmtId="0" fontId="42" fillId="0" borderId="2" xfId="0" applyFont="1" applyBorder="1" applyAlignment="1">
      <alignment horizontal="left" vertical="center" wrapText="1"/>
    </xf>
    <xf numFmtId="0" fontId="38" fillId="6" borderId="2" xfId="0" applyFont="1" applyFill="1" applyBorder="1" applyAlignment="1">
      <alignment horizontal="center" vertical="center" wrapText="1" readingOrder="1"/>
    </xf>
    <xf numFmtId="0" fontId="38" fillId="6" borderId="0" xfId="0" applyFont="1" applyFill="1" applyAlignment="1">
      <alignment horizontal="center" vertical="center" wrapText="1" readingOrder="1"/>
    </xf>
    <xf numFmtId="0" fontId="42" fillId="0" borderId="27" xfId="0" applyFont="1" applyBorder="1" applyAlignment="1">
      <alignment horizontal="left" vertical="center" wrapText="1"/>
    </xf>
    <xf numFmtId="0" fontId="42" fillId="0" borderId="0" xfId="0" applyFont="1" applyAlignment="1">
      <alignment horizontal="left" vertical="center" wrapText="1"/>
    </xf>
    <xf numFmtId="0" fontId="42" fillId="0" borderId="62" xfId="0" applyFont="1" applyBorder="1" applyAlignment="1">
      <alignment horizontal="left" vertical="center" wrapText="1"/>
    </xf>
    <xf numFmtId="0" fontId="42" fillId="0" borderId="27" xfId="0" applyFont="1" applyBorder="1" applyAlignment="1">
      <alignment horizontal="left" vertical="top" wrapText="1"/>
    </xf>
    <xf numFmtId="0" fontId="42" fillId="0" borderId="0" xfId="0" applyFont="1" applyAlignment="1">
      <alignment horizontal="left" vertical="top" wrapText="1"/>
    </xf>
    <xf numFmtId="0" fontId="42" fillId="0" borderId="62" xfId="0" applyFont="1" applyBorder="1" applyAlignment="1">
      <alignment horizontal="left" vertical="top" wrapText="1"/>
    </xf>
    <xf numFmtId="0" fontId="13" fillId="3" borderId="12" xfId="0" applyFont="1" applyFill="1" applyBorder="1" applyAlignment="1">
      <alignment horizontal="center"/>
    </xf>
    <xf numFmtId="0" fontId="13" fillId="3" borderId="13" xfId="0" applyFont="1" applyFill="1" applyBorder="1" applyAlignment="1">
      <alignment horizontal="center"/>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30" fillId="12" borderId="0" xfId="0" applyFont="1" applyFill="1" applyAlignment="1">
      <alignment horizontal="center" vertical="center" wrapText="1" readingOrder="1"/>
    </xf>
    <xf numFmtId="0" fontId="30" fillId="12" borderId="8" xfId="0" applyFont="1" applyFill="1" applyBorder="1" applyAlignment="1">
      <alignment horizontal="center" vertical="center" wrapText="1" readingOrder="1"/>
    </xf>
    <xf numFmtId="0" fontId="13" fillId="5" borderId="0" xfId="0" applyFont="1" applyFill="1" applyAlignment="1">
      <alignment horizontal="center" vertical="center" wrapText="1"/>
    </xf>
    <xf numFmtId="0" fontId="30" fillId="12" borderId="7" xfId="0" applyFont="1" applyFill="1" applyBorder="1" applyAlignment="1">
      <alignment horizontal="center" vertical="center" textRotation="90" wrapText="1" readingOrder="1"/>
    </xf>
    <xf numFmtId="0" fontId="30" fillId="12" borderId="0" xfId="0" applyFont="1" applyFill="1" applyAlignment="1">
      <alignment horizontal="center" vertical="center" textRotation="90" wrapText="1" readingOrder="1"/>
    </xf>
    <xf numFmtId="0" fontId="31" fillId="14" borderId="18" xfId="0" applyFont="1" applyFill="1" applyBorder="1" applyAlignment="1">
      <alignment horizontal="center" vertical="center" wrapText="1" readingOrder="1"/>
    </xf>
    <xf numFmtId="0" fontId="31" fillId="14" borderId="19" xfId="0" applyFont="1" applyFill="1" applyBorder="1" applyAlignment="1">
      <alignment horizontal="center" vertical="center" wrapText="1" readingOrder="1"/>
    </xf>
    <xf numFmtId="0" fontId="31" fillId="14" borderId="20" xfId="0" applyFont="1" applyFill="1" applyBorder="1" applyAlignment="1">
      <alignment horizontal="center" vertical="center" wrapText="1" readingOrder="1"/>
    </xf>
    <xf numFmtId="0" fontId="12" fillId="3" borderId="2" xfId="0" applyFont="1" applyFill="1" applyBorder="1" applyAlignment="1">
      <alignment horizontal="center" vertical="center" wrapText="1"/>
    </xf>
    <xf numFmtId="0" fontId="31" fillId="13" borderId="18" xfId="0" applyFont="1" applyFill="1" applyBorder="1" applyAlignment="1">
      <alignment horizontal="center" vertical="center" wrapText="1" readingOrder="1"/>
    </xf>
    <xf numFmtId="0" fontId="31" fillId="13" borderId="19" xfId="0" applyFont="1" applyFill="1" applyBorder="1" applyAlignment="1">
      <alignment horizontal="center" vertical="center" wrapText="1" readingOrder="1"/>
    </xf>
    <xf numFmtId="0" fontId="12" fillId="3" borderId="26"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31" fillId="18" borderId="18" xfId="0" applyFont="1" applyFill="1" applyBorder="1" applyAlignment="1">
      <alignment horizontal="center" vertical="center" wrapText="1" readingOrder="1"/>
    </xf>
    <xf numFmtId="0" fontId="31" fillId="18" borderId="19" xfId="0" applyFont="1" applyFill="1" applyBorder="1" applyAlignment="1">
      <alignment horizontal="center" vertical="center" wrapText="1" readingOrder="1"/>
    </xf>
    <xf numFmtId="0" fontId="31" fillId="7" borderId="18" xfId="0" applyFont="1" applyFill="1" applyBorder="1" applyAlignment="1">
      <alignment horizontal="center" vertical="center" wrapText="1" readingOrder="1"/>
    </xf>
    <xf numFmtId="0" fontId="31" fillId="7" borderId="19" xfId="0" applyFont="1" applyFill="1" applyBorder="1" applyAlignment="1">
      <alignment horizontal="center" vertical="center" wrapText="1" readingOrder="1"/>
    </xf>
    <xf numFmtId="0" fontId="94" fillId="0" borderId="2" xfId="0" applyFont="1" applyBorder="1" applyAlignment="1">
      <alignment horizontal="center" vertical="center"/>
    </xf>
    <xf numFmtId="0" fontId="94" fillId="0" borderId="17" xfId="0" applyFont="1" applyBorder="1" applyAlignment="1">
      <alignment horizontal="center" vertical="center"/>
    </xf>
    <xf numFmtId="0" fontId="94" fillId="0" borderId="65" xfId="0" applyFont="1" applyBorder="1" applyAlignment="1">
      <alignment horizontal="center" vertical="center"/>
    </xf>
    <xf numFmtId="0" fontId="94" fillId="0" borderId="66" xfId="0" applyFont="1" applyBorder="1" applyAlignment="1">
      <alignment horizontal="center" vertical="center"/>
    </xf>
    <xf numFmtId="0" fontId="68" fillId="3" borderId="122" xfId="6" applyFont="1" applyFill="1" applyBorder="1" applyAlignment="1">
      <alignment horizontal="center" vertical="center" wrapText="1"/>
    </xf>
    <xf numFmtId="0" fontId="68" fillId="3" borderId="123" xfId="6" applyFont="1" applyFill="1" applyBorder="1" applyAlignment="1">
      <alignment horizontal="center" vertical="center" wrapText="1"/>
    </xf>
    <xf numFmtId="0" fontId="68" fillId="3" borderId="124" xfId="6" applyFont="1" applyFill="1" applyBorder="1" applyAlignment="1">
      <alignment horizontal="center" vertical="center" wrapText="1"/>
    </xf>
    <xf numFmtId="0" fontId="98" fillId="3" borderId="123" xfId="6" applyFont="1" applyFill="1" applyBorder="1" applyAlignment="1">
      <alignment horizontal="center" wrapText="1"/>
    </xf>
    <xf numFmtId="0" fontId="88" fillId="3" borderId="123" xfId="5" applyFill="1" applyBorder="1" applyAlignment="1">
      <alignment horizontal="center" vertical="top" wrapText="1"/>
    </xf>
    <xf numFmtId="0" fontId="88" fillId="3" borderId="124" xfId="5" applyFill="1" applyBorder="1" applyAlignment="1">
      <alignment horizontal="center" vertical="top" wrapText="1"/>
    </xf>
    <xf numFmtId="1" fontId="96" fillId="0" borderId="36" xfId="0" applyNumberFormat="1" applyFont="1" applyBorder="1" applyAlignment="1" applyProtection="1">
      <alignment horizontal="center" vertical="center" wrapText="1"/>
      <protection locked="0"/>
    </xf>
    <xf numFmtId="1" fontId="96" fillId="0" borderId="38" xfId="0" applyNumberFormat="1" applyFont="1" applyBorder="1" applyAlignment="1" applyProtection="1">
      <alignment horizontal="center" vertical="center" wrapText="1"/>
      <protection locked="0"/>
    </xf>
    <xf numFmtId="1" fontId="96" fillId="0" borderId="89" xfId="0" applyNumberFormat="1" applyFont="1" applyBorder="1" applyAlignment="1" applyProtection="1">
      <alignment horizontal="center" vertical="center" wrapText="1"/>
      <protection locked="0"/>
    </xf>
    <xf numFmtId="1" fontId="22" fillId="0" borderId="37" xfId="0" applyNumberFormat="1" applyFont="1" applyBorder="1" applyAlignment="1">
      <alignment horizontal="center" vertical="center"/>
    </xf>
    <xf numFmtId="1" fontId="22" fillId="0" borderId="21" xfId="0" applyNumberFormat="1" applyFont="1" applyBorder="1" applyAlignment="1">
      <alignment horizontal="center" vertical="center"/>
    </xf>
    <xf numFmtId="1" fontId="22" fillId="0" borderId="16" xfId="0" applyNumberFormat="1" applyFont="1" applyBorder="1" applyAlignment="1">
      <alignment horizontal="center" vertical="center"/>
    </xf>
    <xf numFmtId="1" fontId="96" fillId="0" borderId="37" xfId="0" applyNumberFormat="1" applyFont="1" applyBorder="1" applyAlignment="1">
      <alignment horizontal="center" vertical="center"/>
    </xf>
    <xf numFmtId="1" fontId="96" fillId="0" borderId="21" xfId="0" applyNumberFormat="1" applyFont="1" applyBorder="1" applyAlignment="1">
      <alignment horizontal="center" vertical="center"/>
    </xf>
    <xf numFmtId="1" fontId="96" fillId="0" borderId="16" xfId="0" applyNumberFormat="1" applyFont="1" applyBorder="1" applyAlignment="1">
      <alignment horizontal="center" vertical="center"/>
    </xf>
    <xf numFmtId="0" fontId="94" fillId="0" borderId="37" xfId="0" applyFont="1" applyBorder="1" applyAlignment="1" applyProtection="1">
      <alignment horizontal="center" vertical="center"/>
      <protection locked="0"/>
    </xf>
    <xf numFmtId="0" fontId="94" fillId="0" borderId="21" xfId="0" applyFont="1" applyBorder="1" applyAlignment="1" applyProtection="1">
      <alignment horizontal="center" vertical="center"/>
      <protection locked="0"/>
    </xf>
    <xf numFmtId="0" fontId="94" fillId="0" borderId="16" xfId="0" applyFont="1" applyBorder="1" applyAlignment="1" applyProtection="1">
      <alignment horizontal="center" vertical="center"/>
      <protection locked="0"/>
    </xf>
    <xf numFmtId="14" fontId="0" fillId="0" borderId="37" xfId="0" applyNumberFormat="1" applyBorder="1" applyAlignment="1">
      <alignment horizontal="center" vertical="center"/>
    </xf>
    <xf numFmtId="14" fontId="0" fillId="0" borderId="21" xfId="0" applyNumberFormat="1" applyBorder="1" applyAlignment="1">
      <alignment horizontal="center" vertical="center"/>
    </xf>
    <xf numFmtId="14" fontId="0" fillId="0" borderId="16" xfId="0" applyNumberFormat="1" applyBorder="1" applyAlignment="1">
      <alignment horizontal="center" vertical="center"/>
    </xf>
    <xf numFmtId="14" fontId="0" fillId="0" borderId="94" xfId="0" applyNumberFormat="1" applyBorder="1" applyAlignment="1">
      <alignment horizontal="center" vertical="center"/>
    </xf>
    <xf numFmtId="14" fontId="0" fillId="0" borderId="27" xfId="0" applyNumberFormat="1" applyBorder="1" applyAlignment="1">
      <alignment horizontal="center" vertical="center"/>
    </xf>
    <xf numFmtId="14" fontId="0" fillId="0" borderId="121" xfId="0" applyNumberFormat="1" applyBorder="1" applyAlignment="1">
      <alignment horizontal="center" vertical="center"/>
    </xf>
    <xf numFmtId="0" fontId="94" fillId="0" borderId="28" xfId="0" applyFont="1" applyBorder="1" applyAlignment="1">
      <alignment horizontal="justify" vertical="center" wrapText="1"/>
    </xf>
    <xf numFmtId="0" fontId="94" fillId="0" borderId="2" xfId="0" applyFont="1" applyBorder="1" applyAlignment="1">
      <alignment horizontal="justify" vertical="center" wrapText="1"/>
    </xf>
    <xf numFmtId="0" fontId="97" fillId="0" borderId="2" xfId="0" applyFont="1" applyBorder="1" applyAlignment="1">
      <alignment horizontal="center" vertical="center"/>
    </xf>
    <xf numFmtId="0" fontId="94" fillId="0" borderId="37" xfId="0" applyFont="1" applyBorder="1" applyAlignment="1">
      <alignment horizontal="justify" vertical="center" wrapText="1"/>
    </xf>
    <xf numFmtId="0" fontId="94" fillId="0" borderId="21" xfId="0" applyFont="1" applyBorder="1" applyAlignment="1">
      <alignment horizontal="justify" vertical="center" wrapText="1"/>
    </xf>
    <xf numFmtId="0" fontId="94" fillId="0" borderId="39" xfId="0" applyFont="1" applyBorder="1" applyAlignment="1">
      <alignment horizontal="justify" vertical="center" wrapText="1"/>
    </xf>
    <xf numFmtId="0" fontId="94" fillId="0" borderId="37" xfId="0" applyFont="1" applyBorder="1" applyAlignment="1">
      <alignment horizontal="center" vertical="center"/>
    </xf>
    <xf numFmtId="0" fontId="94" fillId="0" borderId="21" xfId="0" applyFont="1" applyBorder="1" applyAlignment="1">
      <alignment horizontal="center" vertical="center"/>
    </xf>
    <xf numFmtId="0" fontId="94" fillId="0" borderId="16" xfId="0" applyFont="1"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11" fillId="3" borderId="25" xfId="6" applyFont="1" applyFill="1" applyBorder="1" applyAlignment="1">
      <alignment horizontal="center" vertical="center" wrapText="1"/>
    </xf>
    <xf numFmtId="0" fontId="11" fillId="3" borderId="21" xfId="6" applyFont="1" applyFill="1" applyBorder="1" applyAlignment="1">
      <alignment horizontal="center" vertical="center" wrapText="1"/>
    </xf>
    <xf numFmtId="0" fontId="88" fillId="3" borderId="21" xfId="5" applyFill="1" applyBorder="1" applyAlignment="1">
      <alignment horizontal="center" vertical="top" wrapText="1"/>
    </xf>
    <xf numFmtId="0" fontId="28" fillId="17" borderId="119" xfId="0" applyFont="1" applyFill="1" applyBorder="1" applyAlignment="1">
      <alignment horizontal="center"/>
    </xf>
    <xf numFmtId="0" fontId="28" fillId="17" borderId="120" xfId="0" applyFont="1" applyFill="1" applyBorder="1" applyAlignment="1">
      <alignment horizontal="center"/>
    </xf>
    <xf numFmtId="0" fontId="2" fillId="3" borderId="22"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92" fillId="4" borderId="33" xfId="0" applyFont="1" applyFill="1" applyBorder="1" applyAlignment="1">
      <alignment horizontal="center" vertical="center"/>
    </xf>
    <xf numFmtId="0" fontId="92" fillId="4" borderId="40" xfId="0" applyFont="1" applyFill="1" applyBorder="1" applyAlignment="1">
      <alignment horizontal="center" vertical="center"/>
    </xf>
    <xf numFmtId="0" fontId="92" fillId="4" borderId="34" xfId="0" applyFont="1" applyFill="1" applyBorder="1" applyAlignment="1">
      <alignment horizontal="center" vertical="center"/>
    </xf>
    <xf numFmtId="0" fontId="92" fillId="16" borderId="31" xfId="0" applyFont="1" applyFill="1" applyBorder="1" applyAlignment="1" applyProtection="1">
      <alignment horizontal="center" vertical="center" wrapText="1"/>
      <protection locked="0"/>
    </xf>
    <xf numFmtId="0" fontId="92" fillId="4" borderId="31" xfId="0" applyFont="1" applyFill="1" applyBorder="1" applyAlignment="1" applyProtection="1">
      <alignment horizontal="center" vertical="center" wrapText="1"/>
      <protection locked="0"/>
    </xf>
    <xf numFmtId="0" fontId="93" fillId="4" borderId="32" xfId="0" applyFont="1" applyFill="1" applyBorder="1" applyAlignment="1">
      <alignment horizontal="center" vertical="center" wrapText="1"/>
    </xf>
    <xf numFmtId="0" fontId="93" fillId="4" borderId="35" xfId="0" applyFont="1" applyFill="1" applyBorder="1" applyAlignment="1">
      <alignment horizontal="center" vertical="center" wrapText="1"/>
    </xf>
    <xf numFmtId="0" fontId="93" fillId="4" borderId="33" xfId="0" applyFont="1" applyFill="1" applyBorder="1" applyAlignment="1">
      <alignment horizontal="center" vertical="center" wrapText="1"/>
    </xf>
    <xf numFmtId="0" fontId="93" fillId="4" borderId="34" xfId="0" applyFont="1" applyFill="1" applyBorder="1" applyAlignment="1">
      <alignment horizontal="center" vertical="center" wrapText="1"/>
    </xf>
    <xf numFmtId="0" fontId="92" fillId="4" borderId="33" xfId="0" applyFont="1" applyFill="1" applyBorder="1" applyAlignment="1" applyProtection="1">
      <alignment horizontal="center" vertical="center" wrapText="1"/>
      <protection locked="0"/>
    </xf>
    <xf numFmtId="0" fontId="6" fillId="3" borderId="118" xfId="0" applyFont="1" applyFill="1" applyBorder="1" applyAlignment="1">
      <alignment horizontal="center" vertical="center"/>
    </xf>
    <xf numFmtId="0" fontId="91" fillId="4" borderId="29"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94" fillId="3" borderId="16" xfId="0" applyFont="1" applyFill="1" applyBorder="1" applyAlignment="1">
      <alignment horizontal="center" vertical="center" wrapText="1"/>
    </xf>
    <xf numFmtId="0" fontId="94" fillId="3" borderId="2" xfId="0" applyFont="1" applyFill="1" applyBorder="1" applyAlignment="1">
      <alignment horizontal="center" vertical="center" wrapText="1"/>
    </xf>
    <xf numFmtId="0" fontId="99" fillId="3" borderId="122" xfId="6" applyFont="1" applyFill="1" applyBorder="1" applyAlignment="1">
      <alignment horizontal="center" wrapText="1"/>
    </xf>
    <xf numFmtId="0" fontId="6" fillId="3" borderId="0" xfId="0" applyFont="1" applyFill="1" applyBorder="1" applyAlignment="1">
      <alignment horizontal="center" vertical="center"/>
    </xf>
    <xf numFmtId="0" fontId="6" fillId="3" borderId="10" xfId="0" applyFont="1" applyFill="1" applyBorder="1" applyAlignment="1">
      <alignment horizontal="center" vertical="center"/>
    </xf>
    <xf numFmtId="0" fontId="91" fillId="4" borderId="0" xfId="0" applyFont="1" applyFill="1" applyBorder="1" applyAlignment="1">
      <alignment horizontal="center" vertical="center" wrapText="1"/>
    </xf>
    <xf numFmtId="0" fontId="91" fillId="4" borderId="10" xfId="0" applyFont="1" applyFill="1" applyBorder="1" applyAlignment="1">
      <alignment horizontal="center" vertical="center" wrapText="1"/>
    </xf>
    <xf numFmtId="0" fontId="91" fillId="4" borderId="75" xfId="0" applyFont="1" applyFill="1" applyBorder="1" applyAlignment="1">
      <alignment horizontal="center" vertical="center" wrapText="1"/>
    </xf>
  </cellXfs>
  <cellStyles count="7">
    <cellStyle name="Hipervínculo" xfId="6" builtinId="8"/>
    <cellStyle name="Hyperlink" xfId="5" xr:uid="{00000000-000B-0000-0000-000008000000}"/>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93">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9"/>
        </patternFill>
      </fill>
    </dxf>
    <dxf>
      <font>
        <color theme="1"/>
      </font>
      <fill>
        <patternFill>
          <bgColor rgb="FF92D050"/>
        </patternFill>
      </fill>
    </dxf>
    <dxf>
      <fill>
        <patternFill>
          <bgColor theme="9"/>
        </patternFill>
      </fill>
    </dxf>
    <dxf>
      <fill>
        <patternFill>
          <bgColor theme="9"/>
        </patternFill>
      </fill>
    </dxf>
    <dxf>
      <font>
        <color theme="1"/>
      </font>
    </dxf>
    <dxf>
      <fill>
        <patternFill>
          <bgColor theme="9"/>
        </patternFill>
      </fill>
    </dxf>
    <dxf>
      <font>
        <color theme="1"/>
      </font>
      <fill>
        <patternFill>
          <bgColor rgb="FF00B05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ont>
        <color rgb="FF9C0006"/>
      </font>
      <fill>
        <patternFill>
          <bgColor rgb="FFFFC7CE"/>
        </patternFill>
      </fill>
    </dxf>
    <dxf>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92D050"/>
        </patternFill>
      </fill>
    </dxf>
    <dxf>
      <font>
        <color rgb="FF9C0006"/>
      </font>
      <fill>
        <patternFill>
          <bgColor rgb="FFFFC7CE"/>
        </patternFill>
      </fill>
    </dxf>
    <dxf>
      <fill>
        <patternFill>
          <bgColor rgb="FF00B05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ill>
        <patternFill>
          <bgColor theme="7" tint="0.59996337778862885"/>
        </patternFill>
      </fill>
    </dxf>
    <dxf>
      <font>
        <color theme="1"/>
      </font>
      <fill>
        <patternFill>
          <bgColor rgb="FFFFC000"/>
        </patternFill>
      </fill>
    </dxf>
    <dxf>
      <fill>
        <patternFill>
          <bgColor theme="7" tint="0.39994506668294322"/>
        </patternFill>
      </fill>
    </dxf>
    <dxf>
      <font>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ont>
        <color rgb="FF9C0006"/>
      </font>
      <fill>
        <patternFill>
          <bgColor rgb="FFFFC7CE"/>
        </patternFill>
      </fill>
    </dxf>
    <dxf>
      <font>
        <color rgb="FF9C0006"/>
      </font>
      <fill>
        <patternFill>
          <bgColor rgb="FFFFC7CE"/>
        </patternFill>
      </fill>
    </dxf>
    <dxf>
      <font>
        <color auto="1"/>
      </font>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rgb="FF92D050"/>
        </patternFill>
      </fill>
    </dxf>
    <dxf>
      <font>
        <color theme="1"/>
      </font>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patternFill>
      </fill>
    </dxf>
    <dxf>
      <fill>
        <patternFill>
          <bgColor theme="9"/>
        </patternFill>
      </fill>
    </dxf>
    <dxf>
      <fill>
        <patternFill>
          <bgColor theme="7" tint="0.59996337778862885"/>
        </patternFill>
      </fill>
    </dxf>
    <dxf>
      <fill>
        <patternFill>
          <bgColor rgb="FF92D050"/>
        </patternFill>
      </fill>
    </dxf>
    <dxf>
      <fill>
        <patternFill>
          <bgColor theme="9"/>
        </patternFill>
      </fill>
    </dxf>
    <dxf>
      <fill>
        <patternFill>
          <bgColor rgb="FFFFC7CE"/>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patternFill>
      </fill>
    </dxf>
    <dxf>
      <font>
        <color auto="1"/>
      </font>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rgb="FF9C0006"/>
      </font>
      <fill>
        <patternFill>
          <bgColor rgb="FFFFC7CE"/>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theme="9"/>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204107</xdr:colOff>
      <xdr:row>0</xdr:row>
      <xdr:rowOff>0</xdr:rowOff>
    </xdr:from>
    <xdr:to>
      <xdr:col>1</xdr:col>
      <xdr:colOff>1469571</xdr:colOff>
      <xdr:row>2</xdr:row>
      <xdr:rowOff>176893</xdr:rowOff>
    </xdr:to>
    <xdr:pic>
      <xdr:nvPicPr>
        <xdr:cNvPr id="2" name="Imagen 1">
          <a:extLst>
            <a:ext uri="{FF2B5EF4-FFF2-40B4-BE49-F238E27FC236}">
              <a16:creationId xmlns:a16="http://schemas.microsoft.com/office/drawing/2014/main" id="{6A48E018-3309-4624-BC9D-0A05DD4CBA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07" y="0"/>
          <a:ext cx="2490107" cy="585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gonzalg/Downloads/Matriz+de+Riesgos+_Modelo+Judicial+_VF%200506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ón "/>
      <sheetName val="Conceptos 37001 "/>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row r="60">
          <cell r="I60" t="str">
            <v>Afectación de reputacion,imagén,  credibilidad, satisfacción de usuarios y PI</v>
          </cell>
          <cell r="J60" t="str">
            <v xml:space="preserve">De la entidad y sector justicia a nivel internacional </v>
          </cell>
        </row>
        <row r="61">
          <cell r="J61"/>
        </row>
        <row r="62">
          <cell r="J62"/>
        </row>
        <row r="63">
          <cell r="J63"/>
        </row>
        <row r="64">
          <cell r="J64"/>
        </row>
        <row r="65">
          <cell r="J65"/>
        </row>
        <row r="66">
          <cell r="J66"/>
        </row>
        <row r="67">
          <cell r="J67"/>
        </row>
        <row r="68">
          <cell r="J68"/>
        </row>
        <row r="69">
          <cell r="J69"/>
        </row>
        <row r="70">
          <cell r="J70" t="str">
            <v xml:space="preserve">De la entidad y sector justicia a nivel internacional </v>
          </cell>
        </row>
        <row r="71">
          <cell r="J71"/>
        </row>
        <row r="72">
          <cell r="J72"/>
        </row>
        <row r="73">
          <cell r="J73"/>
        </row>
        <row r="74">
          <cell r="J74"/>
        </row>
        <row r="75">
          <cell r="J75"/>
        </row>
        <row r="76">
          <cell r="J76"/>
        </row>
        <row r="77">
          <cell r="J77"/>
        </row>
        <row r="78">
          <cell r="J78"/>
        </row>
        <row r="79">
          <cell r="J79"/>
        </row>
      </sheetData>
      <sheetData sheetId="6"/>
      <sheetData sheetId="7"/>
      <sheetData sheetId="8">
        <row r="16">
          <cell r="B16"/>
          <cell r="C16" t="str">
            <v>Afectación de reputacion,imagén,  credibilidad, satisfacción de usuarios y PI</v>
          </cell>
          <cell r="D16"/>
          <cell r="E16"/>
          <cell r="F16"/>
        </row>
        <row r="17">
          <cell r="B17" t="str">
            <v>Leve</v>
          </cell>
          <cell r="C17" t="str">
            <v xml:space="preserve">De un área del nivel central, seccional o despacho judicial </v>
          </cell>
          <cell r="D17"/>
          <cell r="E17"/>
          <cell r="F17">
            <v>1</v>
          </cell>
        </row>
        <row r="18">
          <cell r="B18" t="str">
            <v>Menor</v>
          </cell>
          <cell r="C18" t="str">
            <v xml:space="preserve">De la entidad, seccional, despachos a nivel local o municipal </v>
          </cell>
          <cell r="D18"/>
          <cell r="E18"/>
          <cell r="F18">
            <v>2</v>
          </cell>
        </row>
        <row r="19">
          <cell r="B19" t="str">
            <v>Moderado</v>
          </cell>
          <cell r="C19" t="str">
            <v xml:space="preserve">De la entidad, seccional, despachos a nivel departamental </v>
          </cell>
          <cell r="D19"/>
          <cell r="E19"/>
          <cell r="F19">
            <v>3</v>
          </cell>
        </row>
        <row r="20">
          <cell r="B20" t="str">
            <v>Mayor</v>
          </cell>
          <cell r="C20" t="str">
            <v xml:space="preserve">De la entidad y sector justicia a nivel nacional </v>
          </cell>
          <cell r="D20"/>
          <cell r="E20"/>
          <cell r="F20">
            <v>4</v>
          </cell>
        </row>
        <row r="21">
          <cell r="B21" t="str">
            <v>Catastrófico</v>
          </cell>
          <cell r="C21" t="str">
            <v xml:space="preserve">De la entidad y sector justicia a nivel internacional </v>
          </cell>
          <cell r="D21"/>
          <cell r="E21"/>
          <cell r="F21">
            <v>5</v>
          </cell>
        </row>
        <row r="22">
          <cell r="B22"/>
          <cell r="C22"/>
          <cell r="D22"/>
          <cell r="E22"/>
          <cell r="F22"/>
        </row>
        <row r="23">
          <cell r="B23"/>
          <cell r="C23"/>
          <cell r="D23"/>
          <cell r="E23"/>
          <cell r="F23"/>
        </row>
        <row r="24">
          <cell r="B24"/>
          <cell r="C24" t="str">
            <v>Afectación Económica</v>
          </cell>
          <cell r="D24"/>
          <cell r="E24"/>
          <cell r="F24"/>
        </row>
        <row r="25">
          <cell r="B25" t="str">
            <v>Leve</v>
          </cell>
          <cell r="C25" t="str">
            <v>Afectación al presupuesto en un valor ≥0,5%.</v>
          </cell>
          <cell r="D25"/>
          <cell r="E25"/>
          <cell r="F25">
            <v>1</v>
          </cell>
        </row>
        <row r="26">
          <cell r="B26" t="str">
            <v>Menor</v>
          </cell>
          <cell r="C26" t="str">
            <v>Afectación al presupuesto en un valor &lt;0,5% y ≥1%.</v>
          </cell>
          <cell r="D26"/>
          <cell r="E26"/>
          <cell r="F26">
            <v>2</v>
          </cell>
        </row>
        <row r="27">
          <cell r="B27" t="str">
            <v>Moderado</v>
          </cell>
          <cell r="C27" t="str">
            <v>Afectación al presupuesto  en un valor  &lt;1% y ≥5%.</v>
          </cell>
          <cell r="D27"/>
          <cell r="E27"/>
          <cell r="F27">
            <v>3</v>
          </cell>
        </row>
        <row r="28">
          <cell r="B28" t="str">
            <v>Mayor</v>
          </cell>
          <cell r="C28" t="str">
            <v>Afectación al  presupuesto en un valor  &lt;5% y  ≥20%.</v>
          </cell>
          <cell r="D28"/>
          <cell r="E28"/>
          <cell r="F28">
            <v>4</v>
          </cell>
        </row>
        <row r="29">
          <cell r="B29" t="str">
            <v>Catastrófico</v>
          </cell>
          <cell r="C29" t="str">
            <v>Afectación al presupuesto en un valor ≥50%.</v>
          </cell>
          <cell r="D29"/>
          <cell r="E29"/>
          <cell r="F29">
            <v>5</v>
          </cell>
        </row>
        <row r="30">
          <cell r="B30"/>
          <cell r="C30"/>
          <cell r="D30"/>
          <cell r="E30"/>
          <cell r="F30"/>
        </row>
        <row r="31">
          <cell r="B31"/>
          <cell r="C31"/>
          <cell r="D31"/>
          <cell r="E31"/>
          <cell r="F31"/>
        </row>
        <row r="32">
          <cell r="B32"/>
          <cell r="C32" t="str">
            <v>Incumplimiento de las metas establecidas</v>
          </cell>
          <cell r="D32"/>
          <cell r="E32"/>
          <cell r="F32"/>
        </row>
        <row r="33">
          <cell r="B33" t="str">
            <v>Leve</v>
          </cell>
          <cell r="C33" t="str">
            <v>Incumplimiento del 20% de los indicadores del proceso</v>
          </cell>
          <cell r="D33"/>
          <cell r="E33"/>
          <cell r="F33">
            <v>1</v>
          </cell>
        </row>
        <row r="34">
          <cell r="B34" t="str">
            <v>Menor</v>
          </cell>
          <cell r="C34" t="str">
            <v>Incumplimiento del 40% de los indicadores del proceso</v>
          </cell>
          <cell r="D34"/>
          <cell r="E34"/>
          <cell r="F34">
            <v>2</v>
          </cell>
        </row>
        <row r="35">
          <cell r="B35" t="str">
            <v>Moderado</v>
          </cell>
          <cell r="C35" t="str">
            <v>Incumplimiento del 60% de los indicadores del proceso</v>
          </cell>
          <cell r="D35"/>
          <cell r="E35"/>
          <cell r="F35">
            <v>3</v>
          </cell>
        </row>
        <row r="36">
          <cell r="B36" t="str">
            <v>Mayor</v>
          </cell>
          <cell r="C36" t="str">
            <v>Incumplimiento del 80% de los indicadores del proceso</v>
          </cell>
          <cell r="D36"/>
          <cell r="E36"/>
          <cell r="F36">
            <v>4</v>
          </cell>
        </row>
        <row r="37">
          <cell r="B37" t="str">
            <v>Catastrófico</v>
          </cell>
          <cell r="C37" t="str">
            <v>Incumplimiento del 100% de los indicadores del proceso</v>
          </cell>
          <cell r="D37"/>
          <cell r="E37"/>
          <cell r="F37">
            <v>5</v>
          </cell>
        </row>
        <row r="38">
          <cell r="B38"/>
          <cell r="C38"/>
          <cell r="D38"/>
          <cell r="E38"/>
          <cell r="F38"/>
        </row>
        <row r="39">
          <cell r="B39"/>
          <cell r="C39"/>
          <cell r="D39"/>
          <cell r="E39"/>
          <cell r="F39"/>
        </row>
        <row r="40">
          <cell r="B40"/>
          <cell r="C40" t="str">
            <v>Interrupción o afectación en la prestación del servicio judicial</v>
          </cell>
          <cell r="D40"/>
          <cell r="E40"/>
          <cell r="F40"/>
        </row>
        <row r="41">
          <cell r="B41" t="str">
            <v>Leve</v>
          </cell>
          <cell r="C41" t="str">
            <v>Entre  0 a 48 horas habiles al año o afectación mínima</v>
          </cell>
          <cell r="D41"/>
          <cell r="E41"/>
          <cell r="F41">
            <v>1</v>
          </cell>
        </row>
        <row r="42">
          <cell r="B42" t="str">
            <v>Menor</v>
          </cell>
          <cell r="C42" t="str">
            <v>Entre 49 a 96 horas  habiles al año  o afectación baja</v>
          </cell>
          <cell r="D42"/>
          <cell r="E42"/>
          <cell r="F42">
            <v>2</v>
          </cell>
        </row>
        <row r="43">
          <cell r="B43" t="str">
            <v>Moderado</v>
          </cell>
          <cell r="C43" t="str">
            <v>Entre  97 a 144 horas   habiles al año  o afectación media</v>
          </cell>
          <cell r="D43"/>
          <cell r="E43"/>
          <cell r="F43">
            <v>3</v>
          </cell>
        </row>
        <row r="44">
          <cell r="B44" t="str">
            <v>Mayor</v>
          </cell>
          <cell r="C44" t="str">
            <v xml:space="preserve">Entre  145 a 192 horas  hábiles al año o afectación alta </v>
          </cell>
          <cell r="D44"/>
          <cell r="E44"/>
          <cell r="F44">
            <v>4</v>
          </cell>
        </row>
        <row r="45">
          <cell r="B45" t="str">
            <v>Catastrófico</v>
          </cell>
          <cell r="C45" t="str">
            <v xml:space="preserve">Entre e 193 a 240 horas  habiles al año   o afectación extrema </v>
          </cell>
          <cell r="D45"/>
          <cell r="E45"/>
          <cell r="F45">
            <v>5</v>
          </cell>
        </row>
        <row r="46">
          <cell r="B46"/>
          <cell r="C46" t="str">
            <v xml:space="preserve">     El riesgo afecta la imagen de la entidad con algunos usuarios de relevancia frente al logro de los objetivos</v>
          </cell>
          <cell r="D46"/>
          <cell r="F46"/>
        </row>
        <row r="47">
          <cell r="B47"/>
          <cell r="C47"/>
          <cell r="D47"/>
          <cell r="F47"/>
        </row>
        <row r="48">
          <cell r="B48"/>
          <cell r="C48" t="str">
            <v>Interrupción o afectación en la prestación del servicio administrativo</v>
          </cell>
          <cell r="D48"/>
          <cell r="E48"/>
          <cell r="F48"/>
        </row>
        <row r="49">
          <cell r="B49" t="str">
            <v>Leve</v>
          </cell>
          <cell r="C49" t="str">
            <v>Entre 0 a 96 horas habiles al año  o afectación minima</v>
          </cell>
          <cell r="D49"/>
          <cell r="E49"/>
          <cell r="F49">
            <v>1</v>
          </cell>
        </row>
        <row r="50">
          <cell r="B50" t="str">
            <v>Menor</v>
          </cell>
          <cell r="C50" t="str">
            <v>Entre e 97 a 192 horas  habiles al año o afectación baja</v>
          </cell>
          <cell r="D50"/>
          <cell r="E50"/>
          <cell r="F50">
            <v>2</v>
          </cell>
        </row>
        <row r="51">
          <cell r="B51" t="str">
            <v>Moderado</v>
          </cell>
          <cell r="C51" t="str">
            <v>Entre 193 a 288 horas   habiles al año  o afectación media</v>
          </cell>
          <cell r="D51"/>
          <cell r="E51"/>
          <cell r="F51">
            <v>3</v>
          </cell>
        </row>
        <row r="52">
          <cell r="B52" t="str">
            <v>Mayor</v>
          </cell>
          <cell r="C52" t="str">
            <v>Entre  289 a 384 horas o afectación alta</v>
          </cell>
          <cell r="D52"/>
          <cell r="E52"/>
          <cell r="F52">
            <v>4</v>
          </cell>
        </row>
        <row r="53">
          <cell r="B53" t="str">
            <v>Catastrófico</v>
          </cell>
          <cell r="C53" t="str">
            <v>Entre  385 a 540 horas  habiles al año  o afectación extrema</v>
          </cell>
          <cell r="D53"/>
          <cell r="E53"/>
          <cell r="F53">
            <v>5</v>
          </cell>
        </row>
        <row r="54">
          <cell r="C54"/>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etbcsj-my.sharepoint.com/personal/j01cctortflc_cendoj_ramajudicial_gov_co/_layouts/15/onedrive.aspx?csf=1&amp;web=1&amp;e=YNyIqb&amp;CID=ca1c9c44%2Deb31%2D488a%2D98e9%2D17425da4fea9&amp;id=%2Fpersonal%2Fj01cctortflc%5Fcendoj%5Framajudicial%5Fgov%5Fco%2FDocuments%2F1%2EJuzgado%20Primero%20Civil%20del%20Circuito%20Especializado%20en%20Restituci%C3%B3n%20de%20Tierras%2FASUNTOS%20ADMINISTRATIVOS%2FSECRETAR%C3%8DA%2FAUDIENCIAS%2FAudiencias%5F2025&amp;FolderCTID=0x012000E919B5E63477F04FBF91CEB0C3B7B898&amp;view=0" TargetMode="External"/><Relationship Id="rId1" Type="http://schemas.openxmlformats.org/officeDocument/2006/relationships/hyperlink" Target="https://etbcsj-my.sharepoint.com/:x:/r/personal/j01cctortflc_cendoj_ramajudicial_gov_co/Documents/1.Juzgado%20Primero%20Civil%20del%20Circuito%20Especializado%20en%20Restituci%C3%B3n%20de%20Tierras/CONSTITUCIONALES/TUTELAS%20DE%201%C2%B0%20INSTANCIA/RADICADOR%20TUTELAS/RELACI%C3%93N%20DE%20TUTELAS%202025.xlsx?d=w239b8061241f474cbf498ed434e21bf4&amp;csf=1&amp;web=1&amp;e=0qhtr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6" zoomScale="110" zoomScaleNormal="110" workbookViewId="0">
      <selection activeCell="K9" sqref="K9"/>
    </sheetView>
  </sheetViews>
  <sheetFormatPr baseColWidth="10" defaultColWidth="11.42578125" defaultRowHeight="15"/>
  <cols>
    <col min="1" max="1" width="28.140625" customWidth="1"/>
    <col min="2" max="2" width="18" customWidth="1"/>
    <col min="3" max="3" width="28.42578125" style="5" customWidth="1"/>
    <col min="4" max="5" width="28.42578125" customWidth="1"/>
    <col min="6" max="8" width="12.42578125" customWidth="1"/>
  </cols>
  <sheetData>
    <row r="1" spans="1:9" ht="21">
      <c r="A1" s="347"/>
      <c r="B1" s="347"/>
      <c r="C1" s="347"/>
      <c r="D1" s="347"/>
      <c r="E1" s="347"/>
      <c r="F1" s="347"/>
    </row>
    <row r="5" spans="1:9">
      <c r="D5" s="13"/>
      <c r="E5" s="13"/>
      <c r="F5" s="13"/>
      <c r="G5" s="13"/>
      <c r="H5" s="13"/>
    </row>
    <row r="6" spans="1:9" ht="16.7" customHeight="1">
      <c r="D6" s="13"/>
      <c r="E6" s="13"/>
      <c r="F6" s="13"/>
      <c r="G6" s="13"/>
      <c r="H6" s="13"/>
    </row>
    <row r="7" spans="1:9" ht="33.75">
      <c r="A7" s="348" t="s">
        <v>0</v>
      </c>
      <c r="B7" s="348"/>
      <c r="C7" s="348"/>
      <c r="D7" s="348"/>
      <c r="E7" s="348"/>
      <c r="F7" s="348"/>
      <c r="G7" s="348"/>
      <c r="H7" s="348"/>
      <c r="I7" s="348"/>
    </row>
    <row r="9" spans="1:9" s="6" customFormat="1" ht="63.75">
      <c r="A9" s="7" t="s">
        <v>1</v>
      </c>
      <c r="B9" s="349" t="s">
        <v>2</v>
      </c>
      <c r="C9" s="349"/>
      <c r="D9" s="349"/>
      <c r="E9" s="349"/>
      <c r="F9" s="349"/>
      <c r="G9" s="349"/>
      <c r="H9" s="349"/>
      <c r="I9" s="349"/>
    </row>
    <row r="10" spans="1:9" s="6" customFormat="1" ht="21" customHeight="1">
      <c r="A10" s="11"/>
      <c r="B10" s="12"/>
      <c r="C10" s="12"/>
      <c r="D10" s="11"/>
      <c r="E10" s="10"/>
    </row>
    <row r="11" spans="1:9" s="6" customFormat="1" ht="117.75" customHeight="1">
      <c r="A11" s="7" t="s">
        <v>3</v>
      </c>
      <c r="B11" s="218"/>
      <c r="C11" s="350" t="s">
        <v>4</v>
      </c>
      <c r="D11" s="350"/>
      <c r="E11" s="350"/>
      <c r="F11" s="350"/>
      <c r="G11" s="350"/>
      <c r="H11" s="350"/>
      <c r="I11" s="350"/>
    </row>
    <row r="12" spans="1:9" ht="12.75" customHeight="1">
      <c r="A12" s="217" t="s">
        <v>3</v>
      </c>
      <c r="B12" s="218"/>
      <c r="C12" s="345"/>
      <c r="D12" s="345"/>
      <c r="E12" s="345"/>
      <c r="F12" s="345"/>
      <c r="G12" s="345"/>
      <c r="H12" s="345"/>
      <c r="I12" s="345"/>
    </row>
    <row r="13" spans="1:9" ht="12.75" customHeight="1">
      <c r="A13" s="8" t="s">
        <v>5</v>
      </c>
      <c r="B13" s="345"/>
      <c r="C13" s="345"/>
      <c r="D13" s="345"/>
      <c r="E13" s="345"/>
      <c r="F13" s="345"/>
      <c r="G13" s="345"/>
      <c r="H13" s="345"/>
      <c r="I13" s="345"/>
    </row>
    <row r="14" spans="1:9" s="6" customFormat="1" ht="25.5">
      <c r="A14" s="8" t="s">
        <v>6</v>
      </c>
      <c r="B14" s="345"/>
      <c r="C14" s="345"/>
      <c r="D14" s="345"/>
      <c r="E14" s="345"/>
      <c r="F14" s="345"/>
      <c r="G14" s="345"/>
      <c r="H14" s="345"/>
      <c r="I14" s="345"/>
    </row>
    <row r="15" spans="1:9" s="6" customFormat="1" ht="25.5">
      <c r="A15" s="8" t="s">
        <v>7</v>
      </c>
      <c r="B15" s="345"/>
      <c r="C15" s="345"/>
      <c r="D15" s="345"/>
      <c r="E15" s="345"/>
      <c r="F15" s="345"/>
      <c r="G15" s="345"/>
      <c r="H15" s="345"/>
      <c r="I15" s="345"/>
    </row>
    <row r="16" spans="1:9" s="6" customFormat="1" ht="25.5">
      <c r="A16" s="7" t="s">
        <v>8</v>
      </c>
      <c r="B16" s="346" t="s">
        <v>9</v>
      </c>
      <c r="C16" s="346"/>
      <c r="D16" s="346"/>
      <c r="E16" s="346"/>
      <c r="F16" s="346"/>
      <c r="G16" s="346"/>
      <c r="H16" s="346"/>
      <c r="I16" s="346"/>
    </row>
    <row r="18" spans="1:9" s="6" customFormat="1" ht="24.75" customHeight="1">
      <c r="A18" s="7" t="s">
        <v>10</v>
      </c>
      <c r="B18" s="344" t="s">
        <v>11</v>
      </c>
      <c r="C18" s="344"/>
      <c r="D18" s="344"/>
      <c r="E18" s="344"/>
      <c r="F18" s="344"/>
      <c r="G18" s="344"/>
      <c r="H18" s="344"/>
      <c r="I18" s="344"/>
    </row>
    <row r="20" spans="1:9" ht="15.75" thickBot="1"/>
    <row r="21" spans="1:9" ht="12.75" customHeight="1">
      <c r="B21" s="192" t="s">
        <v>12</v>
      </c>
      <c r="C21" s="193" t="s">
        <v>13</v>
      </c>
      <c r="D21" s="193" t="s">
        <v>14</v>
      </c>
      <c r="E21" s="193" t="s">
        <v>15</v>
      </c>
    </row>
    <row r="22" spans="1:9" ht="12.75" customHeight="1" thickBot="1">
      <c r="B22" s="194" t="s">
        <v>16</v>
      </c>
      <c r="C22" s="195" t="s">
        <v>17</v>
      </c>
      <c r="D22" s="195" t="s">
        <v>18</v>
      </c>
      <c r="E22" s="195" t="s">
        <v>19</v>
      </c>
    </row>
    <row r="23" spans="1:9" ht="12.75" customHeight="1">
      <c r="B23" s="196" t="s">
        <v>20</v>
      </c>
      <c r="C23" s="197" t="s">
        <v>10</v>
      </c>
      <c r="D23" s="197" t="s">
        <v>10</v>
      </c>
      <c r="E23" s="197" t="s">
        <v>10</v>
      </c>
    </row>
    <row r="24" spans="1:9" ht="12.75" customHeight="1" thickBot="1">
      <c r="B24" s="194">
        <v>1</v>
      </c>
      <c r="C24" s="198">
        <v>45243</v>
      </c>
      <c r="D24" s="198">
        <v>45272</v>
      </c>
      <c r="E24" s="198">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baseColWidth="10" defaultColWidth="11.42578125" defaultRowHeight="15"/>
  <sheetData>
    <row r="2" spans="2:10" ht="18.75">
      <c r="B2" s="351" t="s">
        <v>21</v>
      </c>
      <c r="C2" s="351"/>
      <c r="D2" s="351"/>
      <c r="E2" s="351"/>
      <c r="F2" s="351"/>
      <c r="G2" s="351"/>
      <c r="H2" s="351"/>
      <c r="I2" s="351"/>
      <c r="J2" s="351"/>
    </row>
    <row r="3" spans="2:10" ht="15.75" thickBot="1"/>
    <row r="4" spans="2:10">
      <c r="B4" s="352" t="s">
        <v>22</v>
      </c>
      <c r="C4" s="353"/>
      <c r="D4" s="353"/>
      <c r="E4" s="353"/>
      <c r="F4" s="353"/>
      <c r="G4" s="353"/>
      <c r="H4" s="353"/>
      <c r="I4" s="353"/>
      <c r="J4" s="354"/>
    </row>
    <row r="5" spans="2:10">
      <c r="B5" s="355"/>
      <c r="C5" s="356"/>
      <c r="D5" s="356"/>
      <c r="E5" s="356"/>
      <c r="F5" s="356"/>
      <c r="G5" s="356"/>
      <c r="H5" s="356"/>
      <c r="I5" s="356"/>
      <c r="J5" s="357"/>
    </row>
    <row r="6" spans="2:10">
      <c r="B6" s="355"/>
      <c r="C6" s="356"/>
      <c r="D6" s="356"/>
      <c r="E6" s="356"/>
      <c r="F6" s="356"/>
      <c r="G6" s="356"/>
      <c r="H6" s="356"/>
      <c r="I6" s="356"/>
      <c r="J6" s="357"/>
    </row>
    <row r="7" spans="2:10" ht="15.75" thickBot="1">
      <c r="B7" s="358"/>
      <c r="C7" s="359"/>
      <c r="D7" s="359"/>
      <c r="E7" s="359"/>
      <c r="F7" s="359"/>
      <c r="G7" s="359"/>
      <c r="H7" s="359"/>
      <c r="I7" s="359"/>
      <c r="J7" s="360"/>
    </row>
    <row r="8" spans="2:10" ht="15.75" thickBot="1"/>
    <row r="9" spans="2:10">
      <c r="B9" s="352" t="s">
        <v>23</v>
      </c>
      <c r="C9" s="353"/>
      <c r="D9" s="353"/>
      <c r="E9" s="353"/>
      <c r="F9" s="353"/>
      <c r="G9" s="353"/>
      <c r="H9" s="353"/>
      <c r="I9" s="353"/>
      <c r="J9" s="354"/>
    </row>
    <row r="10" spans="2:10">
      <c r="B10" s="355"/>
      <c r="C10" s="356"/>
      <c r="D10" s="356"/>
      <c r="E10" s="356"/>
      <c r="F10" s="356"/>
      <c r="G10" s="356"/>
      <c r="H10" s="356"/>
      <c r="I10" s="356"/>
      <c r="J10" s="357"/>
    </row>
    <row r="11" spans="2:10">
      <c r="B11" s="355"/>
      <c r="C11" s="356"/>
      <c r="D11" s="356"/>
      <c r="E11" s="356"/>
      <c r="F11" s="356"/>
      <c r="G11" s="356"/>
      <c r="H11" s="356"/>
      <c r="I11" s="356"/>
      <c r="J11" s="357"/>
    </row>
    <row r="12" spans="2:10">
      <c r="B12" s="355"/>
      <c r="C12" s="356"/>
      <c r="D12" s="356"/>
      <c r="E12" s="356"/>
      <c r="F12" s="356"/>
      <c r="G12" s="356"/>
      <c r="H12" s="356"/>
      <c r="I12" s="356"/>
      <c r="J12" s="357"/>
    </row>
    <row r="13" spans="2:10">
      <c r="B13" s="355"/>
      <c r="C13" s="356"/>
      <c r="D13" s="356"/>
      <c r="E13" s="356"/>
      <c r="F13" s="356"/>
      <c r="G13" s="356"/>
      <c r="H13" s="356"/>
      <c r="I13" s="356"/>
      <c r="J13" s="357"/>
    </row>
    <row r="14" spans="2:10">
      <c r="B14" s="355"/>
      <c r="C14" s="356"/>
      <c r="D14" s="356"/>
      <c r="E14" s="356"/>
      <c r="F14" s="356"/>
      <c r="G14" s="356"/>
      <c r="H14" s="356"/>
      <c r="I14" s="356"/>
      <c r="J14" s="357"/>
    </row>
    <row r="15" spans="2:10" ht="15.75" thickBot="1">
      <c r="B15" s="358"/>
      <c r="C15" s="359"/>
      <c r="D15" s="359"/>
      <c r="E15" s="359"/>
      <c r="F15" s="359"/>
      <c r="G15" s="359"/>
      <c r="H15" s="359"/>
      <c r="I15" s="359"/>
      <c r="J15" s="360"/>
    </row>
    <row r="16" spans="2:10" ht="15.75" thickBot="1"/>
    <row r="17" spans="2:10">
      <c r="B17" s="352" t="s">
        <v>24</v>
      </c>
      <c r="C17" s="353"/>
      <c r="D17" s="353"/>
      <c r="E17" s="353"/>
      <c r="F17" s="353"/>
      <c r="G17" s="353"/>
      <c r="H17" s="353"/>
      <c r="I17" s="353"/>
      <c r="J17" s="354"/>
    </row>
    <row r="18" spans="2:10">
      <c r="B18" s="355"/>
      <c r="C18" s="356"/>
      <c r="D18" s="356"/>
      <c r="E18" s="356"/>
      <c r="F18" s="356"/>
      <c r="G18" s="356"/>
      <c r="H18" s="356"/>
      <c r="I18" s="356"/>
      <c r="J18" s="357"/>
    </row>
    <row r="19" spans="2:10">
      <c r="B19" s="355"/>
      <c r="C19" s="356"/>
      <c r="D19" s="356"/>
      <c r="E19" s="356"/>
      <c r="F19" s="356"/>
      <c r="G19" s="356"/>
      <c r="H19" s="356"/>
      <c r="I19" s="356"/>
      <c r="J19" s="357"/>
    </row>
    <row r="20" spans="2:10" ht="15.75" thickBot="1">
      <c r="B20" s="358"/>
      <c r="C20" s="359"/>
      <c r="D20" s="359"/>
      <c r="E20" s="359"/>
      <c r="F20" s="359"/>
      <c r="G20" s="359"/>
      <c r="H20" s="359"/>
      <c r="I20" s="359"/>
      <c r="J20" s="360"/>
    </row>
    <row r="21" spans="2:10" ht="15.75" thickBot="1"/>
    <row r="22" spans="2:10">
      <c r="B22" s="352" t="s">
        <v>25</v>
      </c>
      <c r="C22" s="353"/>
      <c r="D22" s="353"/>
      <c r="E22" s="353"/>
      <c r="F22" s="353"/>
      <c r="G22" s="353"/>
      <c r="H22" s="353"/>
      <c r="I22" s="353"/>
      <c r="J22" s="354"/>
    </row>
    <row r="23" spans="2:10">
      <c r="B23" s="355"/>
      <c r="C23" s="356"/>
      <c r="D23" s="356"/>
      <c r="E23" s="356"/>
      <c r="F23" s="356"/>
      <c r="G23" s="356"/>
      <c r="H23" s="356"/>
      <c r="I23" s="356"/>
      <c r="J23" s="357"/>
    </row>
    <row r="24" spans="2:10">
      <c r="B24" s="355"/>
      <c r="C24" s="356"/>
      <c r="D24" s="356"/>
      <c r="E24" s="356"/>
      <c r="F24" s="356"/>
      <c r="G24" s="356"/>
      <c r="H24" s="356"/>
      <c r="I24" s="356"/>
      <c r="J24" s="357"/>
    </row>
    <row r="25" spans="2:10">
      <c r="B25" s="355"/>
      <c r="C25" s="356"/>
      <c r="D25" s="356"/>
      <c r="E25" s="356"/>
      <c r="F25" s="356"/>
      <c r="G25" s="356"/>
      <c r="H25" s="356"/>
      <c r="I25" s="356"/>
      <c r="J25" s="357"/>
    </row>
    <row r="26" spans="2:10">
      <c r="B26" s="355"/>
      <c r="C26" s="356"/>
      <c r="D26" s="356"/>
      <c r="E26" s="356"/>
      <c r="F26" s="356"/>
      <c r="G26" s="356"/>
      <c r="H26" s="356"/>
      <c r="I26" s="356"/>
      <c r="J26" s="357"/>
    </row>
    <row r="27" spans="2:10">
      <c r="B27" s="355"/>
      <c r="C27" s="356"/>
      <c r="D27" s="356"/>
      <c r="E27" s="356"/>
      <c r="F27" s="356"/>
      <c r="G27" s="356"/>
      <c r="H27" s="356"/>
      <c r="I27" s="356"/>
      <c r="J27" s="357"/>
    </row>
    <row r="28" spans="2:10">
      <c r="B28" s="355"/>
      <c r="C28" s="356"/>
      <c r="D28" s="356"/>
      <c r="E28" s="356"/>
      <c r="F28" s="356"/>
      <c r="G28" s="356"/>
      <c r="H28" s="356"/>
      <c r="I28" s="356"/>
      <c r="J28" s="357"/>
    </row>
    <row r="29" spans="2:10">
      <c r="B29" s="355"/>
      <c r="C29" s="356"/>
      <c r="D29" s="356"/>
      <c r="E29" s="356"/>
      <c r="F29" s="356"/>
      <c r="G29" s="356"/>
      <c r="H29" s="356"/>
      <c r="I29" s="356"/>
      <c r="J29" s="357"/>
    </row>
    <row r="30" spans="2:10" ht="15.75" thickBot="1">
      <c r="B30" s="358"/>
      <c r="C30" s="359"/>
      <c r="D30" s="359"/>
      <c r="E30" s="359"/>
      <c r="F30" s="359"/>
      <c r="G30" s="359"/>
      <c r="H30" s="359"/>
      <c r="I30" s="359"/>
      <c r="J30" s="360"/>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H84"/>
  <sheetViews>
    <sheetView showGridLines="0" zoomScale="70" zoomScaleNormal="70" workbookViewId="0">
      <selection activeCell="C89" sqref="C89"/>
    </sheetView>
  </sheetViews>
  <sheetFormatPr baseColWidth="10" defaultColWidth="61.7109375" defaultRowHeight="14.25"/>
  <cols>
    <col min="1" max="1" width="61.7109375" style="210"/>
    <col min="2" max="2" width="61.7109375" style="211"/>
    <col min="3" max="3" width="61.7109375" style="201"/>
    <col min="4" max="4" width="61.7109375" style="211"/>
    <col min="5" max="5" width="69.7109375" style="201" customWidth="1"/>
    <col min="6" max="16384" width="61.7109375" style="201"/>
  </cols>
  <sheetData>
    <row r="1" spans="1:8" ht="108" customHeight="1">
      <c r="A1" s="199"/>
      <c r="B1" s="361" t="s">
        <v>26</v>
      </c>
      <c r="C1" s="361"/>
      <c r="D1" s="361"/>
      <c r="E1" s="199"/>
      <c r="F1" s="200"/>
      <c r="G1" s="200"/>
      <c r="H1" s="200"/>
    </row>
    <row r="2" spans="1:8" ht="42.75">
      <c r="A2" s="202" t="s">
        <v>27</v>
      </c>
      <c r="B2" s="362"/>
      <c r="C2" s="363"/>
      <c r="D2" s="203" t="s">
        <v>28</v>
      </c>
      <c r="E2" s="204" t="s">
        <v>29</v>
      </c>
    </row>
    <row r="3" spans="1:8">
      <c r="A3" s="205"/>
      <c r="B3" s="206"/>
      <c r="C3" s="206"/>
      <c r="D3" s="207"/>
      <c r="E3" s="206"/>
    </row>
    <row r="4" spans="1:8" ht="66" customHeight="1">
      <c r="A4" s="202" t="s">
        <v>30</v>
      </c>
      <c r="B4" s="364" t="s">
        <v>2</v>
      </c>
      <c r="C4" s="365"/>
      <c r="D4" s="365"/>
      <c r="E4" s="365"/>
    </row>
    <row r="5" spans="1:8">
      <c r="A5" s="208"/>
      <c r="B5" s="209"/>
      <c r="D5" s="207"/>
      <c r="E5" s="207"/>
    </row>
    <row r="6" spans="1:8">
      <c r="A6" s="366" t="s">
        <v>31</v>
      </c>
      <c r="B6" s="367" t="s">
        <v>32</v>
      </c>
      <c r="C6" s="367"/>
      <c r="D6" s="367" t="s">
        <v>33</v>
      </c>
      <c r="E6" s="367"/>
    </row>
    <row r="7" spans="1:8" ht="408.75" customHeight="1">
      <c r="A7" s="366"/>
      <c r="B7" s="368"/>
      <c r="C7" s="369"/>
      <c r="D7" s="370" t="s">
        <v>34</v>
      </c>
      <c r="E7" s="371"/>
    </row>
    <row r="8" spans="1:8">
      <c r="A8" s="208"/>
      <c r="B8" s="209"/>
      <c r="D8" s="207"/>
      <c r="E8" s="207"/>
    </row>
    <row r="12" spans="1:8">
      <c r="A12" s="224" t="s">
        <v>35</v>
      </c>
      <c r="B12" s="224"/>
      <c r="C12" s="224"/>
      <c r="D12" s="224"/>
      <c r="E12" s="224"/>
    </row>
    <row r="13" spans="1:8">
      <c r="A13" s="225" t="s">
        <v>36</v>
      </c>
      <c r="B13" s="225" t="s">
        <v>37</v>
      </c>
      <c r="C13" s="225" t="s">
        <v>38</v>
      </c>
      <c r="D13" s="225" t="s">
        <v>39</v>
      </c>
      <c r="E13" s="225" t="s">
        <v>40</v>
      </c>
    </row>
    <row r="14" spans="1:8" ht="156.75">
      <c r="A14" s="226" t="s">
        <v>41</v>
      </c>
      <c r="B14" s="227">
        <v>1</v>
      </c>
      <c r="C14" s="228" t="s">
        <v>42</v>
      </c>
      <c r="D14" s="229">
        <v>1</v>
      </c>
      <c r="E14" s="228" t="s">
        <v>43</v>
      </c>
    </row>
    <row r="15" spans="1:8" ht="128.25">
      <c r="A15" s="226"/>
      <c r="B15" s="227">
        <v>2</v>
      </c>
      <c r="C15" s="228" t="s">
        <v>44</v>
      </c>
      <c r="D15" s="229">
        <v>2</v>
      </c>
      <c r="E15" s="228" t="s">
        <v>45</v>
      </c>
    </row>
    <row r="16" spans="1:8" ht="28.5">
      <c r="A16" s="230" t="s">
        <v>46</v>
      </c>
      <c r="B16" s="231">
        <v>3</v>
      </c>
      <c r="C16" s="232" t="s">
        <v>47</v>
      </c>
      <c r="D16" s="231">
        <v>3</v>
      </c>
      <c r="E16" s="232" t="s">
        <v>48</v>
      </c>
    </row>
    <row r="17" spans="1:5" ht="57">
      <c r="A17" s="230"/>
      <c r="B17" s="231">
        <v>4</v>
      </c>
      <c r="C17" s="232" t="s">
        <v>49</v>
      </c>
      <c r="D17" s="231">
        <v>4</v>
      </c>
      <c r="E17" s="228" t="s">
        <v>50</v>
      </c>
    </row>
    <row r="18" spans="1:5" ht="99.75">
      <c r="A18" s="230"/>
      <c r="B18" s="231">
        <v>5</v>
      </c>
      <c r="C18" s="232" t="s">
        <v>51</v>
      </c>
      <c r="D18" s="231">
        <v>5</v>
      </c>
      <c r="E18" s="228" t="s">
        <v>52</v>
      </c>
    </row>
    <row r="19" spans="1:5" ht="114">
      <c r="A19" s="233" t="s">
        <v>53</v>
      </c>
      <c r="B19" s="231">
        <v>6</v>
      </c>
      <c r="C19" s="229" t="s">
        <v>54</v>
      </c>
      <c r="D19" s="231">
        <v>6</v>
      </c>
      <c r="E19" s="228" t="s">
        <v>55</v>
      </c>
    </row>
    <row r="20" spans="1:5" ht="42.75">
      <c r="A20" s="233"/>
      <c r="B20" s="231"/>
      <c r="C20" s="229"/>
      <c r="D20" s="234">
        <v>7</v>
      </c>
      <c r="E20" s="235" t="s">
        <v>56</v>
      </c>
    </row>
    <row r="21" spans="1:5" ht="28.5">
      <c r="A21" s="233"/>
      <c r="B21" s="231">
        <v>7</v>
      </c>
      <c r="C21" s="232" t="s">
        <v>57</v>
      </c>
      <c r="D21" s="231">
        <v>8</v>
      </c>
      <c r="E21" s="228" t="s">
        <v>58</v>
      </c>
    </row>
    <row r="22" spans="1:5" ht="28.5">
      <c r="A22" s="233"/>
      <c r="B22" s="231">
        <v>8</v>
      </c>
      <c r="C22" s="232" t="s">
        <v>59</v>
      </c>
      <c r="D22" s="231">
        <v>9</v>
      </c>
      <c r="E22" s="236" t="s">
        <v>60</v>
      </c>
    </row>
    <row r="23" spans="1:5" ht="42.75">
      <c r="A23" s="233"/>
      <c r="B23" s="231">
        <v>9</v>
      </c>
      <c r="C23" s="232" t="s">
        <v>61</v>
      </c>
      <c r="D23" s="231">
        <v>10</v>
      </c>
      <c r="E23" s="228" t="s">
        <v>62</v>
      </c>
    </row>
    <row r="24" spans="1:5" ht="42.75">
      <c r="A24" s="233"/>
      <c r="B24" s="231">
        <v>10</v>
      </c>
      <c r="C24" s="232" t="s">
        <v>63</v>
      </c>
      <c r="D24" s="231">
        <v>11</v>
      </c>
      <c r="E24" s="228" t="s">
        <v>64</v>
      </c>
    </row>
    <row r="25" spans="1:5" ht="28.5">
      <c r="A25" s="233"/>
      <c r="B25" s="231">
        <v>11</v>
      </c>
      <c r="C25" s="232" t="s">
        <v>65</v>
      </c>
      <c r="D25" s="231">
        <v>12</v>
      </c>
      <c r="E25" s="228" t="s">
        <v>66</v>
      </c>
    </row>
    <row r="26" spans="1:5">
      <c r="A26" s="233"/>
      <c r="B26" s="231">
        <v>12</v>
      </c>
      <c r="C26" s="232" t="s">
        <v>67</v>
      </c>
      <c r="D26" s="231">
        <v>13</v>
      </c>
      <c r="E26" s="228" t="s">
        <v>68</v>
      </c>
    </row>
    <row r="27" spans="1:5" ht="28.5">
      <c r="A27" s="233" t="s">
        <v>69</v>
      </c>
      <c r="B27" s="231">
        <v>13</v>
      </c>
      <c r="C27" s="228" t="s">
        <v>70</v>
      </c>
      <c r="D27" s="227">
        <v>14</v>
      </c>
      <c r="E27" s="228" t="s">
        <v>71</v>
      </c>
    </row>
    <row r="28" spans="1:5" ht="28.5">
      <c r="A28" s="233"/>
      <c r="B28" s="231">
        <v>14</v>
      </c>
      <c r="C28" s="228" t="s">
        <v>72</v>
      </c>
      <c r="D28" s="227">
        <v>15</v>
      </c>
      <c r="E28" s="228" t="s">
        <v>73</v>
      </c>
    </row>
    <row r="29" spans="1:5" ht="57">
      <c r="A29" s="233"/>
      <c r="B29" s="231">
        <v>15</v>
      </c>
      <c r="C29" s="228" t="s">
        <v>74</v>
      </c>
      <c r="D29" s="227">
        <v>16</v>
      </c>
      <c r="E29" s="237" t="s">
        <v>75</v>
      </c>
    </row>
    <row r="30" spans="1:5" ht="57">
      <c r="A30" s="233"/>
      <c r="B30" s="231">
        <v>16</v>
      </c>
      <c r="C30" s="228" t="s">
        <v>76</v>
      </c>
      <c r="D30" s="227">
        <v>17</v>
      </c>
      <c r="E30" s="228" t="s">
        <v>77</v>
      </c>
    </row>
    <row r="31" spans="1:5" ht="28.5">
      <c r="A31" s="238" t="s">
        <v>78</v>
      </c>
      <c r="B31" s="231">
        <v>17</v>
      </c>
      <c r="C31" s="228" t="s">
        <v>79</v>
      </c>
      <c r="D31" s="227">
        <v>18</v>
      </c>
      <c r="E31" s="228" t="s">
        <v>80</v>
      </c>
    </row>
    <row r="32" spans="1:5" ht="28.5">
      <c r="A32" s="233" t="s">
        <v>81</v>
      </c>
      <c r="B32" s="231">
        <v>18</v>
      </c>
      <c r="C32" s="239" t="s">
        <v>82</v>
      </c>
      <c r="D32" s="231">
        <v>19</v>
      </c>
      <c r="E32" s="232" t="s">
        <v>83</v>
      </c>
    </row>
    <row r="33" spans="1:5" ht="28.5">
      <c r="A33" s="233"/>
      <c r="B33" s="231">
        <v>19</v>
      </c>
      <c r="C33" s="239" t="s">
        <v>84</v>
      </c>
      <c r="D33" s="231">
        <v>20</v>
      </c>
      <c r="E33" s="228" t="s">
        <v>85</v>
      </c>
    </row>
    <row r="34" spans="1:5">
      <c r="A34" s="224" t="s">
        <v>86</v>
      </c>
      <c r="B34" s="224"/>
      <c r="C34" s="224"/>
      <c r="D34" s="224"/>
      <c r="E34" s="224"/>
    </row>
    <row r="35" spans="1:5">
      <c r="A35" s="225" t="s">
        <v>36</v>
      </c>
      <c r="B35" s="225" t="s">
        <v>37</v>
      </c>
      <c r="C35" s="225" t="s">
        <v>87</v>
      </c>
      <c r="D35" s="225" t="s">
        <v>39</v>
      </c>
      <c r="E35" s="225" t="s">
        <v>88</v>
      </c>
    </row>
    <row r="36" spans="1:5" ht="71.25">
      <c r="A36" s="233" t="s">
        <v>89</v>
      </c>
      <c r="B36" s="227">
        <v>1</v>
      </c>
      <c r="C36" s="228" t="s">
        <v>90</v>
      </c>
      <c r="D36" s="227">
        <v>1</v>
      </c>
      <c r="E36" s="228" t="s">
        <v>91</v>
      </c>
    </row>
    <row r="37" spans="1:5" ht="42.75" customHeight="1">
      <c r="A37" s="233"/>
      <c r="B37" s="227">
        <v>2</v>
      </c>
      <c r="C37" s="229" t="s">
        <v>92</v>
      </c>
      <c r="D37" s="227">
        <v>2</v>
      </c>
      <c r="E37" s="228" t="s">
        <v>93</v>
      </c>
    </row>
    <row r="38" spans="1:5" ht="28.5">
      <c r="A38" s="233"/>
      <c r="B38" s="227"/>
      <c r="C38" s="229"/>
      <c r="D38" s="227"/>
      <c r="E38" s="228" t="s">
        <v>94</v>
      </c>
    </row>
    <row r="39" spans="1:5" ht="28.5">
      <c r="A39" s="233" t="s">
        <v>95</v>
      </c>
      <c r="B39" s="227">
        <v>3</v>
      </c>
      <c r="C39" s="240" t="s">
        <v>96</v>
      </c>
      <c r="D39" s="227">
        <v>8</v>
      </c>
      <c r="E39" s="239" t="s">
        <v>97</v>
      </c>
    </row>
    <row r="40" spans="1:5" ht="42.75">
      <c r="A40" s="233"/>
      <c r="B40" s="227"/>
      <c r="C40" s="241"/>
      <c r="D40" s="227">
        <v>9</v>
      </c>
      <c r="E40" s="239" t="s">
        <v>98</v>
      </c>
    </row>
    <row r="41" spans="1:5" ht="28.5">
      <c r="A41" s="233"/>
      <c r="B41" s="227"/>
      <c r="C41" s="240" t="s">
        <v>99</v>
      </c>
      <c r="D41" s="227">
        <v>10</v>
      </c>
      <c r="E41" s="239" t="s">
        <v>100</v>
      </c>
    </row>
    <row r="42" spans="1:5">
      <c r="A42" s="233"/>
      <c r="B42" s="227"/>
      <c r="C42" s="241"/>
      <c r="D42" s="227">
        <v>11</v>
      </c>
      <c r="E42" s="239" t="s">
        <v>101</v>
      </c>
    </row>
    <row r="43" spans="1:5" ht="28.5">
      <c r="A43" s="233" t="s">
        <v>102</v>
      </c>
      <c r="B43" s="227">
        <v>4</v>
      </c>
      <c r="C43" s="228" t="s">
        <v>103</v>
      </c>
      <c r="D43" s="227">
        <v>12</v>
      </c>
      <c r="E43" s="242" t="s">
        <v>104</v>
      </c>
    </row>
    <row r="44" spans="1:5" ht="28.5">
      <c r="A44" s="233"/>
      <c r="B44" s="227">
        <v>5</v>
      </c>
      <c r="C44" s="228" t="s">
        <v>99</v>
      </c>
      <c r="D44" s="227">
        <v>13</v>
      </c>
      <c r="E44" s="228" t="s">
        <v>105</v>
      </c>
    </row>
    <row r="45" spans="1:5" ht="42.75">
      <c r="A45" s="233"/>
      <c r="B45" s="227">
        <v>6</v>
      </c>
      <c r="C45" s="228" t="s">
        <v>106</v>
      </c>
      <c r="D45" s="227">
        <v>14</v>
      </c>
      <c r="E45" s="228" t="s">
        <v>107</v>
      </c>
    </row>
    <row r="46" spans="1:5" ht="28.5">
      <c r="A46" s="233"/>
      <c r="B46" s="227">
        <v>7</v>
      </c>
      <c r="C46" s="228" t="s">
        <v>108</v>
      </c>
      <c r="D46" s="227">
        <v>15</v>
      </c>
      <c r="E46" s="228" t="s">
        <v>109</v>
      </c>
    </row>
    <row r="47" spans="1:5" ht="42.75">
      <c r="A47" s="233"/>
      <c r="B47" s="227">
        <v>8</v>
      </c>
      <c r="C47" s="242" t="s">
        <v>110</v>
      </c>
      <c r="D47" s="227">
        <v>16</v>
      </c>
      <c r="E47" s="228" t="s">
        <v>111</v>
      </c>
    </row>
    <row r="48" spans="1:5" ht="28.5">
      <c r="A48" s="233"/>
      <c r="B48" s="227">
        <v>9</v>
      </c>
      <c r="C48" s="228" t="s">
        <v>112</v>
      </c>
      <c r="D48" s="227">
        <v>17</v>
      </c>
      <c r="E48" s="228" t="s">
        <v>113</v>
      </c>
    </row>
    <row r="49" spans="1:5" ht="85.5">
      <c r="A49" s="233" t="s">
        <v>114</v>
      </c>
      <c r="B49" s="227">
        <v>10</v>
      </c>
      <c r="C49" s="228" t="s">
        <v>115</v>
      </c>
      <c r="D49" s="227">
        <v>18</v>
      </c>
      <c r="E49" s="228" t="s">
        <v>116</v>
      </c>
    </row>
    <row r="50" spans="1:5" ht="42.75">
      <c r="A50" s="233"/>
      <c r="B50" s="227">
        <v>11</v>
      </c>
      <c r="C50" s="228" t="s">
        <v>117</v>
      </c>
      <c r="D50" s="229">
        <v>19</v>
      </c>
      <c r="E50" s="228" t="s">
        <v>118</v>
      </c>
    </row>
    <row r="51" spans="1:5" ht="42.75">
      <c r="A51" s="233"/>
      <c r="B51" s="227">
        <v>12</v>
      </c>
      <c r="C51" s="228" t="s">
        <v>119</v>
      </c>
      <c r="D51" s="229">
        <v>20</v>
      </c>
      <c r="E51" s="228" t="s">
        <v>120</v>
      </c>
    </row>
    <row r="52" spans="1:5" ht="28.5">
      <c r="A52" s="233" t="s">
        <v>121</v>
      </c>
      <c r="B52" s="227">
        <v>13</v>
      </c>
      <c r="C52" s="228" t="s">
        <v>122</v>
      </c>
      <c r="D52" s="229">
        <v>21</v>
      </c>
      <c r="E52" s="242" t="s">
        <v>123</v>
      </c>
    </row>
    <row r="53" spans="1:5" ht="42.75">
      <c r="A53" s="233"/>
      <c r="B53" s="227">
        <v>14</v>
      </c>
      <c r="C53" s="228" t="s">
        <v>124</v>
      </c>
      <c r="D53" s="229" t="s">
        <v>125</v>
      </c>
      <c r="E53" s="242" t="s">
        <v>126</v>
      </c>
    </row>
    <row r="54" spans="1:5" ht="71.25">
      <c r="A54" s="233"/>
      <c r="B54" s="227">
        <v>15</v>
      </c>
      <c r="C54" s="228" t="s">
        <v>127</v>
      </c>
      <c r="D54" s="229">
        <v>23</v>
      </c>
      <c r="E54" s="242" t="s">
        <v>128</v>
      </c>
    </row>
    <row r="55" spans="1:5" ht="28.5">
      <c r="A55" s="233"/>
      <c r="B55" s="227">
        <v>16</v>
      </c>
      <c r="C55" s="228" t="s">
        <v>129</v>
      </c>
      <c r="D55" s="229">
        <v>24</v>
      </c>
      <c r="E55" s="242" t="s">
        <v>130</v>
      </c>
    </row>
    <row r="56" spans="1:5">
      <c r="A56" s="233"/>
      <c r="B56" s="227">
        <v>17</v>
      </c>
      <c r="C56" s="228" t="s">
        <v>131</v>
      </c>
      <c r="D56" s="229">
        <v>25</v>
      </c>
      <c r="E56" s="242" t="s">
        <v>132</v>
      </c>
    </row>
    <row r="57" spans="1:5" ht="28.5">
      <c r="A57" s="233"/>
      <c r="B57" s="227">
        <v>18</v>
      </c>
      <c r="C57" s="228" t="s">
        <v>133</v>
      </c>
      <c r="D57" s="229">
        <v>26</v>
      </c>
      <c r="E57" s="242" t="s">
        <v>134</v>
      </c>
    </row>
    <row r="58" spans="1:5" ht="28.5">
      <c r="A58" s="233"/>
      <c r="B58" s="227">
        <v>19</v>
      </c>
      <c r="C58" s="228" t="s">
        <v>135</v>
      </c>
      <c r="D58" s="229">
        <v>27</v>
      </c>
      <c r="E58" s="242" t="s">
        <v>136</v>
      </c>
    </row>
    <row r="59" spans="1:5" ht="28.5">
      <c r="A59" s="233"/>
      <c r="B59" s="227">
        <v>20</v>
      </c>
      <c r="C59" s="228" t="s">
        <v>137</v>
      </c>
      <c r="D59" s="229">
        <v>28</v>
      </c>
      <c r="E59" s="242" t="s">
        <v>138</v>
      </c>
    </row>
    <row r="60" spans="1:5" ht="42.75">
      <c r="A60" s="233"/>
      <c r="B60" s="227">
        <v>21</v>
      </c>
      <c r="C60" s="228" t="s">
        <v>139</v>
      </c>
      <c r="D60" s="229">
        <v>29</v>
      </c>
      <c r="E60" s="242" t="s">
        <v>140</v>
      </c>
    </row>
    <row r="61" spans="1:5" ht="28.5">
      <c r="A61" s="233"/>
      <c r="B61" s="227">
        <v>22</v>
      </c>
      <c r="C61" s="228" t="s">
        <v>141</v>
      </c>
      <c r="D61" s="229">
        <v>30</v>
      </c>
      <c r="E61" s="243" t="s">
        <v>142</v>
      </c>
    </row>
    <row r="62" spans="1:5" ht="28.5">
      <c r="A62" s="233" t="s">
        <v>143</v>
      </c>
      <c r="B62" s="227">
        <v>23</v>
      </c>
      <c r="C62" s="228" t="s">
        <v>144</v>
      </c>
      <c r="D62" s="229">
        <v>31</v>
      </c>
      <c r="E62" s="242" t="s">
        <v>145</v>
      </c>
    </row>
    <row r="63" spans="1:5" ht="28.5">
      <c r="A63" s="233"/>
      <c r="B63" s="227">
        <v>24</v>
      </c>
      <c r="C63" s="228" t="s">
        <v>146</v>
      </c>
      <c r="D63" s="229">
        <v>32</v>
      </c>
      <c r="E63" s="228" t="s">
        <v>147</v>
      </c>
    </row>
    <row r="64" spans="1:5" ht="28.5">
      <c r="A64" s="233"/>
      <c r="B64" s="227">
        <v>25</v>
      </c>
      <c r="C64" s="228" t="s">
        <v>148</v>
      </c>
      <c r="D64" s="229">
        <v>33</v>
      </c>
      <c r="E64" s="242" t="s">
        <v>149</v>
      </c>
    </row>
    <row r="65" spans="1:5" ht="57">
      <c r="A65" s="244" t="s">
        <v>150</v>
      </c>
      <c r="B65" s="227">
        <v>26</v>
      </c>
      <c r="C65" s="228" t="s">
        <v>151</v>
      </c>
      <c r="D65" s="229">
        <v>34</v>
      </c>
      <c r="E65" s="242" t="s">
        <v>152</v>
      </c>
    </row>
    <row r="66" spans="1:5" ht="31.5" customHeight="1">
      <c r="A66" s="233" t="s">
        <v>153</v>
      </c>
      <c r="B66" s="240">
        <v>27</v>
      </c>
      <c r="C66" s="229" t="s">
        <v>154</v>
      </c>
      <c r="D66" s="229">
        <v>35</v>
      </c>
      <c r="E66" s="228" t="s">
        <v>155</v>
      </c>
    </row>
    <row r="67" spans="1:5" ht="28.5">
      <c r="A67" s="233"/>
      <c r="B67" s="241"/>
      <c r="C67" s="229"/>
      <c r="D67" s="229">
        <v>36</v>
      </c>
      <c r="E67" s="228" t="s">
        <v>156</v>
      </c>
    </row>
    <row r="68" spans="1:5" ht="28.5" customHeight="1">
      <c r="A68" s="233" t="s">
        <v>157</v>
      </c>
      <c r="B68" s="227">
        <v>28</v>
      </c>
      <c r="C68" s="242" t="s">
        <v>158</v>
      </c>
      <c r="D68" s="229">
        <v>37</v>
      </c>
      <c r="E68" s="242" t="s">
        <v>159</v>
      </c>
    </row>
    <row r="69" spans="1:5" ht="28.5">
      <c r="A69" s="233"/>
      <c r="B69" s="240">
        <v>29</v>
      </c>
      <c r="C69" s="229" t="s">
        <v>160</v>
      </c>
      <c r="D69" s="229">
        <v>38</v>
      </c>
      <c r="E69" s="242" t="s">
        <v>161</v>
      </c>
    </row>
    <row r="70" spans="1:5" ht="28.5">
      <c r="A70" s="233"/>
      <c r="B70" s="245"/>
      <c r="C70" s="229"/>
      <c r="D70" s="229">
        <v>39</v>
      </c>
      <c r="E70" s="242" t="s">
        <v>162</v>
      </c>
    </row>
    <row r="71" spans="1:5">
      <c r="A71" s="233"/>
      <c r="B71" s="245"/>
      <c r="C71" s="229"/>
      <c r="D71" s="229"/>
      <c r="E71" s="242"/>
    </row>
    <row r="72" spans="1:5">
      <c r="A72" s="233"/>
      <c r="B72" s="245"/>
      <c r="C72" s="229"/>
      <c r="D72" s="229"/>
      <c r="E72" s="242"/>
    </row>
    <row r="73" spans="1:5">
      <c r="A73" s="233"/>
      <c r="B73" s="245"/>
      <c r="C73" s="229"/>
      <c r="D73" s="229"/>
      <c r="E73" s="242"/>
    </row>
    <row r="74" spans="1:5">
      <c r="A74" s="233"/>
      <c r="B74" s="245"/>
      <c r="C74" s="229"/>
      <c r="D74" s="229"/>
      <c r="E74" s="246"/>
    </row>
    <row r="75" spans="1:5">
      <c r="A75" s="233"/>
      <c r="B75" s="241"/>
      <c r="C75" s="229"/>
      <c r="D75" s="229"/>
      <c r="E75" s="242"/>
    </row>
    <row r="76" spans="1:5" ht="28.5">
      <c r="A76" s="233" t="s">
        <v>163</v>
      </c>
      <c r="B76" s="227">
        <v>30</v>
      </c>
      <c r="C76" s="228" t="s">
        <v>164</v>
      </c>
      <c r="D76" s="229"/>
      <c r="E76" s="228"/>
    </row>
    <row r="77" spans="1:5" ht="28.5">
      <c r="A77" s="233"/>
      <c r="B77" s="227">
        <v>31</v>
      </c>
      <c r="C77" s="228" t="s">
        <v>165</v>
      </c>
      <c r="D77" s="229"/>
      <c r="E77" s="228"/>
    </row>
    <row r="78" spans="1:5" ht="28.5">
      <c r="A78" s="233"/>
      <c r="B78" s="227">
        <v>32</v>
      </c>
      <c r="C78" s="228" t="s">
        <v>166</v>
      </c>
      <c r="D78" s="247"/>
      <c r="E78" s="228"/>
    </row>
    <row r="79" spans="1:5">
      <c r="A79" s="233"/>
      <c r="B79" s="227">
        <v>33</v>
      </c>
      <c r="C79" s="228" t="s">
        <v>167</v>
      </c>
      <c r="D79" s="247"/>
      <c r="E79" s="228"/>
    </row>
    <row r="80" spans="1:5" ht="42.75">
      <c r="A80" s="233"/>
      <c r="B80" s="227">
        <v>34</v>
      </c>
      <c r="C80" s="228" t="s">
        <v>168</v>
      </c>
      <c r="D80" s="247"/>
      <c r="E80" s="228"/>
    </row>
    <row r="81" spans="1:5">
      <c r="A81" s="248"/>
      <c r="B81" s="249"/>
      <c r="C81" s="250"/>
      <c r="D81" s="249"/>
      <c r="E81" s="250"/>
    </row>
    <row r="82" spans="1:5" ht="28.5">
      <c r="A82" s="251" t="s">
        <v>169</v>
      </c>
      <c r="B82" s="251" t="s">
        <v>170</v>
      </c>
      <c r="C82" s="252"/>
      <c r="D82" s="251" t="s">
        <v>171</v>
      </c>
      <c r="E82" s="251" t="s">
        <v>172</v>
      </c>
    </row>
    <row r="83" spans="1:5" ht="28.5">
      <c r="A83" s="251" t="s">
        <v>173</v>
      </c>
      <c r="B83" s="251" t="s">
        <v>174</v>
      </c>
      <c r="C83" s="252"/>
      <c r="D83" s="251" t="s">
        <v>175</v>
      </c>
      <c r="E83" s="251" t="s">
        <v>176</v>
      </c>
    </row>
    <row r="84" spans="1:5">
      <c r="A84" s="248"/>
      <c r="B84" s="249"/>
      <c r="C84" s="250"/>
      <c r="D84" s="249"/>
      <c r="E84" s="250"/>
    </row>
  </sheetData>
  <mergeCells count="8">
    <mergeCell ref="B1:D1"/>
    <mergeCell ref="B2:C2"/>
    <mergeCell ref="B4:E4"/>
    <mergeCell ref="A6:A7"/>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15"/>
  <sheetViews>
    <sheetView showGridLines="0" zoomScale="90" zoomScaleNormal="90" workbookViewId="0">
      <selection activeCell="F13" sqref="F13"/>
    </sheetView>
  </sheetViews>
  <sheetFormatPr baseColWidth="10" defaultColWidth="10.42578125" defaultRowHeight="92.25" customHeight="1"/>
  <cols>
    <col min="1" max="1" width="60.85546875" style="214" customWidth="1"/>
    <col min="2" max="2" width="15.85546875" style="215" customWidth="1"/>
    <col min="3" max="5" width="15.85546875" style="216" customWidth="1"/>
    <col min="6" max="6" width="40.85546875" style="214" customWidth="1"/>
    <col min="7" max="7" width="2.7109375" style="213" customWidth="1"/>
    <col min="8" max="16384" width="10.42578125" style="213"/>
  </cols>
  <sheetData>
    <row r="1" spans="1:6" ht="90.75" customHeight="1">
      <c r="A1" s="212"/>
      <c r="B1" s="374" t="s">
        <v>177</v>
      </c>
      <c r="C1" s="374"/>
      <c r="D1" s="374"/>
      <c r="E1" s="374"/>
      <c r="F1" s="212"/>
    </row>
    <row r="2" spans="1:6" ht="15">
      <c r="A2" s="375" t="s">
        <v>178</v>
      </c>
      <c r="B2" s="375"/>
      <c r="C2" s="375"/>
      <c r="D2" s="375"/>
      <c r="E2" s="375"/>
      <c r="F2" s="375"/>
    </row>
    <row r="3" spans="1:6" ht="15">
      <c r="A3" s="372" t="s">
        <v>179</v>
      </c>
      <c r="B3" s="373" t="s">
        <v>180</v>
      </c>
      <c r="C3" s="373"/>
      <c r="D3" s="373"/>
      <c r="E3" s="373"/>
      <c r="F3" s="253" t="s">
        <v>181</v>
      </c>
    </row>
    <row r="4" spans="1:6" ht="15">
      <c r="A4" s="372"/>
      <c r="B4" s="254" t="s">
        <v>182</v>
      </c>
      <c r="C4" s="254" t="s">
        <v>183</v>
      </c>
      <c r="D4" s="254" t="s">
        <v>184</v>
      </c>
      <c r="E4" s="254" t="s">
        <v>185</v>
      </c>
      <c r="F4" s="255"/>
    </row>
    <row r="5" spans="1:6" ht="45">
      <c r="A5" s="256" t="s">
        <v>186</v>
      </c>
      <c r="B5" s="257">
        <v>2</v>
      </c>
      <c r="C5" s="257">
        <v>2</v>
      </c>
      <c r="D5" s="258">
        <v>6.1</v>
      </c>
      <c r="E5" s="257" t="s">
        <v>187</v>
      </c>
      <c r="F5" s="259" t="s">
        <v>188</v>
      </c>
    </row>
    <row r="6" spans="1:6" ht="45">
      <c r="A6" s="260" t="s">
        <v>189</v>
      </c>
      <c r="B6" s="261"/>
      <c r="C6" s="261"/>
      <c r="D6" s="261">
        <v>8</v>
      </c>
      <c r="E6" s="261" t="s">
        <v>190</v>
      </c>
      <c r="F6" s="259" t="s">
        <v>188</v>
      </c>
    </row>
    <row r="7" spans="1:6" ht="30">
      <c r="A7" s="260" t="s">
        <v>191</v>
      </c>
      <c r="B7" s="262"/>
      <c r="C7" s="262">
        <v>3.4</v>
      </c>
      <c r="D7" s="262">
        <v>1</v>
      </c>
      <c r="E7" s="262" t="s">
        <v>192</v>
      </c>
      <c r="F7" s="259" t="s">
        <v>188</v>
      </c>
    </row>
    <row r="8" spans="1:6" ht="30">
      <c r="A8" s="263" t="s">
        <v>193</v>
      </c>
      <c r="B8" s="262"/>
      <c r="C8" s="262">
        <v>3.4</v>
      </c>
      <c r="D8" s="262">
        <v>1</v>
      </c>
      <c r="E8" s="262" t="s">
        <v>192</v>
      </c>
      <c r="F8" s="259" t="s">
        <v>188</v>
      </c>
    </row>
    <row r="9" spans="1:6" ht="45">
      <c r="A9" s="264" t="s">
        <v>194</v>
      </c>
      <c r="B9" s="235">
        <v>2.16</v>
      </c>
      <c r="C9" s="235">
        <v>11.12</v>
      </c>
      <c r="D9" s="235">
        <v>1</v>
      </c>
      <c r="E9" s="235" t="s">
        <v>195</v>
      </c>
      <c r="F9" s="259" t="s">
        <v>188</v>
      </c>
    </row>
    <row r="10" spans="1:6" ht="30">
      <c r="A10" s="263" t="s">
        <v>196</v>
      </c>
      <c r="B10" s="262" t="s">
        <v>197</v>
      </c>
      <c r="C10" s="262">
        <v>2.7</v>
      </c>
      <c r="D10" s="261" t="s">
        <v>198</v>
      </c>
      <c r="E10" s="261" t="s">
        <v>199</v>
      </c>
      <c r="F10" s="259" t="s">
        <v>188</v>
      </c>
    </row>
    <row r="11" spans="1:6" ht="30">
      <c r="A11" s="260" t="s">
        <v>200</v>
      </c>
      <c r="B11" s="261"/>
      <c r="C11" s="261"/>
      <c r="D11" s="261">
        <v>24.25</v>
      </c>
      <c r="E11" s="261">
        <v>23</v>
      </c>
      <c r="F11" s="265" t="s">
        <v>188</v>
      </c>
    </row>
    <row r="12" spans="1:6" ht="30">
      <c r="A12" s="263" t="s">
        <v>201</v>
      </c>
      <c r="B12" s="262"/>
      <c r="C12" s="262">
        <v>17</v>
      </c>
      <c r="D12" s="262" t="s">
        <v>202</v>
      </c>
      <c r="E12" s="262" t="s">
        <v>203</v>
      </c>
      <c r="F12" s="265" t="s">
        <v>188</v>
      </c>
    </row>
    <row r="13" spans="1:6" ht="45">
      <c r="A13" s="263" t="s">
        <v>204</v>
      </c>
      <c r="B13" s="262">
        <v>19</v>
      </c>
      <c r="C13" s="262"/>
      <c r="D13" s="261" t="s">
        <v>205</v>
      </c>
      <c r="E13" s="262">
        <v>45</v>
      </c>
      <c r="F13" s="265" t="s">
        <v>206</v>
      </c>
    </row>
    <row r="14" spans="1:6" ht="30">
      <c r="A14" s="264" t="s">
        <v>207</v>
      </c>
      <c r="B14" s="262"/>
      <c r="C14" s="262"/>
      <c r="D14" s="261">
        <v>9</v>
      </c>
      <c r="E14" s="262">
        <v>14</v>
      </c>
      <c r="F14" s="266" t="s">
        <v>188</v>
      </c>
    </row>
    <row r="15" spans="1:6" ht="30">
      <c r="A15" s="263" t="s">
        <v>208</v>
      </c>
      <c r="B15" s="267">
        <v>2.17</v>
      </c>
      <c r="C15" s="267">
        <v>8</v>
      </c>
      <c r="D15" s="267">
        <v>1</v>
      </c>
      <c r="E15" s="267" t="s">
        <v>209</v>
      </c>
      <c r="F15" s="266" t="s">
        <v>206</v>
      </c>
    </row>
  </sheetData>
  <mergeCells count="4">
    <mergeCell ref="A3:A4"/>
    <mergeCell ref="B3:E3"/>
    <mergeCell ref="B1:E1"/>
    <mergeCell ref="A2:F2"/>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4" zoomScale="112" zoomScaleNormal="112" workbookViewId="0">
      <selection activeCell="D18" sqref="D18:E18"/>
    </sheetView>
  </sheetViews>
  <sheetFormatPr baseColWidth="10" defaultColWidth="11.42578125" defaultRowHeight="14.25"/>
  <cols>
    <col min="1" max="1" width="2.7109375" style="14" customWidth="1"/>
    <col min="2" max="2" width="24.7109375" style="14" customWidth="1"/>
    <col min="3" max="3" width="11.28515625" style="34" customWidth="1"/>
    <col min="4" max="4" width="19.28515625" style="34" customWidth="1"/>
    <col min="5" max="5" width="7.5703125" style="14" customWidth="1"/>
    <col min="6" max="6" width="24.7109375" style="14" customWidth="1"/>
    <col min="7" max="7" width="79.140625" style="14" customWidth="1"/>
    <col min="8" max="8" width="11.42578125" style="14"/>
    <col min="9" max="9" width="32" style="14" customWidth="1"/>
    <col min="10" max="16384" width="11.42578125" style="14"/>
  </cols>
  <sheetData>
    <row r="1" spans="2:9" ht="15" thickBot="1"/>
    <row r="2" spans="2:9" ht="18">
      <c r="B2" s="376" t="s">
        <v>210</v>
      </c>
      <c r="C2" s="377"/>
      <c r="D2" s="377"/>
      <c r="E2" s="377"/>
      <c r="F2" s="377"/>
      <c r="G2" s="378"/>
    </row>
    <row r="3" spans="2:9" ht="15">
      <c r="B3" s="379" t="s">
        <v>211</v>
      </c>
      <c r="C3" s="380"/>
      <c r="D3" s="381"/>
      <c r="E3" s="381"/>
      <c r="F3" s="381"/>
      <c r="G3" s="382"/>
    </row>
    <row r="4" spans="2:9" ht="88.5" customHeight="1">
      <c r="B4" s="383" t="s">
        <v>212</v>
      </c>
      <c r="C4" s="384"/>
      <c r="D4" s="384"/>
      <c r="E4" s="384"/>
      <c r="F4" s="384"/>
      <c r="G4" s="385"/>
    </row>
    <row r="5" spans="2:9" ht="15">
      <c r="B5" s="109"/>
      <c r="C5" s="121"/>
      <c r="D5" s="122"/>
      <c r="E5" s="123"/>
      <c r="F5" s="123"/>
      <c r="G5" s="123"/>
    </row>
    <row r="6" spans="2:9" ht="16.5" customHeight="1">
      <c r="B6" s="386" t="s">
        <v>213</v>
      </c>
      <c r="C6" s="387"/>
      <c r="D6" s="387"/>
      <c r="E6" s="387"/>
      <c r="F6" s="387"/>
      <c r="G6" s="388"/>
    </row>
    <row r="7" spans="2:9" ht="76.5" customHeight="1">
      <c r="B7" s="386"/>
      <c r="C7" s="387"/>
      <c r="D7" s="387"/>
      <c r="E7" s="387"/>
      <c r="F7" s="387"/>
      <c r="G7" s="388"/>
    </row>
    <row r="8" spans="2:9" ht="15" thickBot="1">
      <c r="B8" s="124"/>
      <c r="C8" s="125"/>
      <c r="D8" s="125"/>
      <c r="E8" s="126"/>
      <c r="F8" s="127"/>
      <c r="G8" s="127"/>
    </row>
    <row r="9" spans="2:9">
      <c r="B9" s="128"/>
      <c r="C9" s="176" t="s">
        <v>214</v>
      </c>
      <c r="D9" s="389" t="s">
        <v>215</v>
      </c>
      <c r="E9" s="390"/>
      <c r="F9" s="391" t="s">
        <v>216</v>
      </c>
      <c r="G9" s="392"/>
    </row>
    <row r="10" spans="2:9" ht="15" customHeight="1">
      <c r="B10" s="129"/>
      <c r="C10" s="111">
        <v>5</v>
      </c>
      <c r="D10" s="393" t="s">
        <v>217</v>
      </c>
      <c r="E10" s="394"/>
      <c r="F10" s="395" t="s">
        <v>218</v>
      </c>
      <c r="G10" s="396"/>
      <c r="H10" s="422"/>
      <c r="I10" s="422"/>
    </row>
    <row r="11" spans="2:9">
      <c r="B11" s="129"/>
      <c r="C11" s="111">
        <v>5</v>
      </c>
      <c r="D11" s="393" t="s">
        <v>219</v>
      </c>
      <c r="E11" s="394"/>
      <c r="F11" s="395" t="s">
        <v>220</v>
      </c>
      <c r="G11" s="396"/>
      <c r="H11" s="422"/>
      <c r="I11" s="422"/>
    </row>
    <row r="12" spans="2:9">
      <c r="B12" s="129"/>
      <c r="C12" s="111">
        <v>5</v>
      </c>
      <c r="D12" s="393" t="s">
        <v>221</v>
      </c>
      <c r="E12" s="394"/>
      <c r="F12" s="395" t="s">
        <v>222</v>
      </c>
      <c r="G12" s="396"/>
      <c r="H12" s="422"/>
      <c r="I12" s="422"/>
    </row>
    <row r="13" spans="2:9" ht="27.75" customHeight="1">
      <c r="B13" s="129"/>
      <c r="C13" s="111">
        <v>5</v>
      </c>
      <c r="D13" s="393" t="s">
        <v>223</v>
      </c>
      <c r="E13" s="394"/>
      <c r="F13" s="395" t="s">
        <v>224</v>
      </c>
      <c r="G13" s="396"/>
      <c r="H13" s="422"/>
      <c r="I13" s="422"/>
    </row>
    <row r="14" spans="2:9">
      <c r="B14" s="129"/>
      <c r="C14" s="111">
        <v>5</v>
      </c>
      <c r="D14" s="393" t="s">
        <v>225</v>
      </c>
      <c r="E14" s="394"/>
      <c r="F14" s="395" t="s">
        <v>226</v>
      </c>
      <c r="G14" s="396"/>
      <c r="H14" s="422"/>
      <c r="I14" s="422"/>
    </row>
    <row r="15" spans="2:9" ht="41.25" customHeight="1">
      <c r="B15" s="129"/>
      <c r="C15" s="111">
        <v>5</v>
      </c>
      <c r="D15" s="393" t="s">
        <v>227</v>
      </c>
      <c r="E15" s="394"/>
      <c r="F15" s="395" t="s">
        <v>228</v>
      </c>
      <c r="G15" s="396"/>
      <c r="H15" s="422"/>
      <c r="I15" s="422"/>
    </row>
    <row r="16" spans="2:9" ht="41.25" customHeight="1">
      <c r="B16" s="129"/>
      <c r="C16" s="111">
        <v>5</v>
      </c>
      <c r="D16" s="397" t="s">
        <v>229</v>
      </c>
      <c r="E16" s="398"/>
      <c r="F16" s="395" t="s">
        <v>230</v>
      </c>
      <c r="G16" s="396"/>
      <c r="H16" s="422"/>
      <c r="I16" s="422"/>
    </row>
    <row r="17" spans="2:9" ht="51.75" customHeight="1">
      <c r="B17" s="129"/>
      <c r="C17" s="111">
        <v>5</v>
      </c>
      <c r="D17" s="398" t="s">
        <v>231</v>
      </c>
      <c r="E17" s="401"/>
      <c r="F17" s="395" t="s">
        <v>232</v>
      </c>
      <c r="G17" s="396"/>
      <c r="H17" s="422"/>
      <c r="I17" s="422"/>
    </row>
    <row r="18" spans="2:9" ht="51.75" customHeight="1">
      <c r="B18" s="129"/>
      <c r="C18" s="111">
        <v>5</v>
      </c>
      <c r="D18" s="397" t="s">
        <v>233</v>
      </c>
      <c r="E18" s="398"/>
      <c r="F18" s="395" t="s">
        <v>234</v>
      </c>
      <c r="G18" s="396"/>
      <c r="H18" s="422"/>
      <c r="I18" s="422"/>
    </row>
    <row r="19" spans="2:9" ht="51.75" customHeight="1">
      <c r="B19" s="129"/>
      <c r="C19" s="111">
        <v>5</v>
      </c>
      <c r="D19" s="177" t="s">
        <v>235</v>
      </c>
      <c r="E19" s="178"/>
      <c r="F19" s="395" t="s">
        <v>236</v>
      </c>
      <c r="G19" s="396"/>
      <c r="H19" s="422"/>
      <c r="I19" s="422"/>
    </row>
    <row r="20" spans="2:9" ht="51.75" customHeight="1">
      <c r="B20" s="129"/>
      <c r="C20" s="111">
        <v>5</v>
      </c>
      <c r="D20" s="177" t="s">
        <v>237</v>
      </c>
      <c r="E20" s="178"/>
      <c r="F20" s="395" t="s">
        <v>238</v>
      </c>
      <c r="G20" s="396"/>
      <c r="H20" s="422"/>
      <c r="I20" s="422"/>
    </row>
    <row r="21" spans="2:9" ht="66.75" customHeight="1">
      <c r="B21" s="129"/>
      <c r="C21" s="111">
        <v>5</v>
      </c>
      <c r="D21" s="397" t="s">
        <v>239</v>
      </c>
      <c r="E21" s="398"/>
      <c r="F21" s="395" t="s">
        <v>240</v>
      </c>
      <c r="G21" s="396"/>
      <c r="H21" s="422"/>
      <c r="I21" s="422"/>
    </row>
    <row r="22" spans="2:9" ht="36" customHeight="1">
      <c r="B22" s="129"/>
      <c r="C22" s="111">
        <v>5</v>
      </c>
      <c r="D22" s="399" t="s">
        <v>241</v>
      </c>
      <c r="E22" s="400"/>
      <c r="F22" s="395" t="s">
        <v>242</v>
      </c>
      <c r="G22" s="396"/>
      <c r="H22" s="431"/>
      <c r="I22" s="431"/>
    </row>
    <row r="23" spans="2:9" ht="26.25" customHeight="1">
      <c r="B23" s="129"/>
      <c r="C23" s="111">
        <v>5</v>
      </c>
      <c r="D23" s="414" t="s">
        <v>243</v>
      </c>
      <c r="E23" s="414"/>
      <c r="F23" s="415" t="s">
        <v>244</v>
      </c>
      <c r="G23" s="396"/>
      <c r="H23" s="422"/>
      <c r="I23" s="422"/>
    </row>
    <row r="24" spans="2:9" ht="26.25" customHeight="1">
      <c r="B24" s="129"/>
      <c r="C24" s="111">
        <v>5</v>
      </c>
      <c r="D24" s="414" t="s">
        <v>245</v>
      </c>
      <c r="E24" s="414"/>
      <c r="F24" s="415" t="s">
        <v>246</v>
      </c>
      <c r="G24" s="396"/>
      <c r="H24" s="422"/>
      <c r="I24" s="422"/>
    </row>
    <row r="25" spans="2:9" ht="26.25" customHeight="1">
      <c r="B25" s="129"/>
      <c r="C25" s="111">
        <v>5</v>
      </c>
      <c r="D25" s="416" t="s">
        <v>247</v>
      </c>
      <c r="E25" s="417"/>
      <c r="F25" s="415" t="s">
        <v>248</v>
      </c>
      <c r="G25" s="396"/>
      <c r="H25" s="422"/>
      <c r="I25" s="422"/>
    </row>
    <row r="26" spans="2:9" ht="27" customHeight="1">
      <c r="B26" s="130"/>
      <c r="C26" s="402" t="s">
        <v>249</v>
      </c>
      <c r="D26" s="403"/>
      <c r="E26" s="403"/>
      <c r="F26" s="403"/>
      <c r="G26" s="404"/>
    </row>
    <row r="27" spans="2:9" ht="27" customHeight="1">
      <c r="B27" s="405" t="s">
        <v>250</v>
      </c>
      <c r="C27" s="406"/>
      <c r="D27" s="406"/>
      <c r="E27" s="406"/>
      <c r="F27" s="406"/>
      <c r="G27" s="407"/>
    </row>
    <row r="28" spans="2:9" ht="10.5" customHeight="1">
      <c r="B28" s="131"/>
      <c r="D28" s="132"/>
      <c r="E28" s="133"/>
      <c r="F28" s="134"/>
      <c r="G28" s="134"/>
    </row>
    <row r="29" spans="2:9">
      <c r="B29" s="131"/>
      <c r="C29" s="135"/>
      <c r="D29" s="408" t="s">
        <v>215</v>
      </c>
      <c r="E29" s="408"/>
      <c r="F29" s="409" t="s">
        <v>216</v>
      </c>
      <c r="G29" s="410"/>
    </row>
    <row r="30" spans="2:9">
      <c r="B30" s="131"/>
      <c r="D30" s="411" t="s">
        <v>217</v>
      </c>
      <c r="E30" s="411"/>
      <c r="F30" s="412" t="s">
        <v>251</v>
      </c>
      <c r="G30" s="413"/>
      <c r="H30" s="422"/>
      <c r="I30" s="422"/>
    </row>
    <row r="31" spans="2:9">
      <c r="B31" s="131"/>
      <c r="D31" s="411" t="s">
        <v>219</v>
      </c>
      <c r="E31" s="411"/>
      <c r="F31" s="412" t="s">
        <v>252</v>
      </c>
      <c r="G31" s="413"/>
      <c r="H31" s="422"/>
      <c r="I31" s="422"/>
    </row>
    <row r="32" spans="2:9">
      <c r="B32" s="131"/>
      <c r="D32" s="411" t="s">
        <v>221</v>
      </c>
      <c r="E32" s="411"/>
      <c r="F32" s="412" t="s">
        <v>253</v>
      </c>
      <c r="G32" s="413"/>
      <c r="H32" s="422"/>
      <c r="I32" s="422"/>
    </row>
    <row r="33" spans="2:9">
      <c r="B33" s="131"/>
      <c r="D33" s="411" t="s">
        <v>223</v>
      </c>
      <c r="E33" s="411"/>
      <c r="F33" s="412" t="s">
        <v>254</v>
      </c>
      <c r="G33" s="413"/>
      <c r="H33" s="422"/>
      <c r="I33" s="422"/>
    </row>
    <row r="34" spans="2:9">
      <c r="B34" s="131"/>
      <c r="D34" s="411" t="s">
        <v>225</v>
      </c>
      <c r="E34" s="411"/>
      <c r="F34" s="412" t="s">
        <v>255</v>
      </c>
      <c r="G34" s="413"/>
      <c r="H34" s="422"/>
      <c r="I34" s="422"/>
    </row>
    <row r="35" spans="2:9" ht="40.9" customHeight="1">
      <c r="B35" s="131"/>
      <c r="D35" s="411" t="s">
        <v>256</v>
      </c>
      <c r="E35" s="411"/>
      <c r="F35" s="412" t="s">
        <v>257</v>
      </c>
      <c r="G35" s="413"/>
      <c r="H35" s="422"/>
      <c r="I35" s="422"/>
    </row>
    <row r="36" spans="2:9" ht="42" customHeight="1">
      <c r="B36" s="110"/>
      <c r="C36" s="136"/>
      <c r="D36" s="411" t="s">
        <v>258</v>
      </c>
      <c r="E36" s="411"/>
      <c r="F36" s="412" t="s">
        <v>259</v>
      </c>
      <c r="G36" s="413"/>
      <c r="H36" s="432"/>
      <c r="I36" s="432"/>
    </row>
    <row r="37" spans="2:9" ht="30.75" customHeight="1">
      <c r="B37" s="110"/>
      <c r="C37" s="136"/>
      <c r="D37" s="411" t="s">
        <v>260</v>
      </c>
      <c r="E37" s="411"/>
      <c r="F37" s="418" t="s">
        <v>261</v>
      </c>
      <c r="G37" s="419"/>
      <c r="H37" s="432"/>
      <c r="I37" s="432"/>
    </row>
    <row r="38" spans="2:9" ht="33" customHeight="1">
      <c r="B38" s="110"/>
      <c r="C38" s="136"/>
      <c r="D38" s="411" t="s">
        <v>262</v>
      </c>
      <c r="E38" s="411"/>
      <c r="F38" s="418" t="s">
        <v>261</v>
      </c>
      <c r="G38" s="419"/>
      <c r="H38" s="432"/>
      <c r="I38" s="432"/>
    </row>
    <row r="39" spans="2:9" ht="30" customHeight="1">
      <c r="B39" s="110"/>
      <c r="C39" s="136"/>
      <c r="D39" s="411" t="s">
        <v>263</v>
      </c>
      <c r="E39" s="411"/>
      <c r="F39" s="418" t="s">
        <v>261</v>
      </c>
      <c r="G39" s="419"/>
      <c r="H39" s="432"/>
      <c r="I39" s="432"/>
    </row>
    <row r="40" spans="2:9" ht="30" customHeight="1">
      <c r="B40" s="110"/>
      <c r="C40" s="136"/>
      <c r="D40" s="411" t="s">
        <v>264</v>
      </c>
      <c r="E40" s="411"/>
      <c r="F40" s="418" t="s">
        <v>261</v>
      </c>
      <c r="G40" s="419"/>
      <c r="H40" s="432"/>
      <c r="I40" s="432"/>
    </row>
    <row r="41" spans="2:9" ht="30" customHeight="1">
      <c r="B41" s="110"/>
      <c r="C41" s="136"/>
      <c r="D41" s="420" t="s">
        <v>265</v>
      </c>
      <c r="E41" s="421"/>
      <c r="F41" s="412" t="s">
        <v>266</v>
      </c>
      <c r="G41" s="413"/>
      <c r="H41" s="432"/>
      <c r="I41" s="432"/>
    </row>
    <row r="42" spans="2:9" ht="35.25" customHeight="1">
      <c r="B42" s="110"/>
      <c r="C42" s="136"/>
      <c r="D42" s="411" t="s">
        <v>267</v>
      </c>
      <c r="E42" s="411"/>
      <c r="F42" s="412" t="s">
        <v>268</v>
      </c>
      <c r="G42" s="413"/>
      <c r="H42" s="432"/>
      <c r="I42" s="432"/>
    </row>
    <row r="43" spans="2:9" ht="31.5" customHeight="1">
      <c r="B43" s="110"/>
      <c r="C43" s="136"/>
      <c r="D43" s="411" t="s">
        <v>260</v>
      </c>
      <c r="E43" s="411"/>
      <c r="F43" s="418" t="s">
        <v>261</v>
      </c>
      <c r="G43" s="419"/>
      <c r="H43" s="432"/>
      <c r="I43" s="432"/>
    </row>
    <row r="44" spans="2:9" ht="35.25" customHeight="1">
      <c r="B44" s="110"/>
      <c r="C44" s="136"/>
      <c r="D44" s="411" t="s">
        <v>269</v>
      </c>
      <c r="E44" s="411"/>
      <c r="F44" s="418" t="s">
        <v>261</v>
      </c>
      <c r="G44" s="419"/>
      <c r="H44" s="432"/>
      <c r="I44" s="432"/>
    </row>
    <row r="45" spans="2:9" ht="57" customHeight="1">
      <c r="B45" s="110"/>
      <c r="C45" s="136"/>
      <c r="D45" s="411" t="s">
        <v>264</v>
      </c>
      <c r="E45" s="411"/>
      <c r="F45" s="418" t="s">
        <v>261</v>
      </c>
      <c r="G45" s="419"/>
      <c r="H45" s="432"/>
      <c r="I45" s="432"/>
    </row>
    <row r="46" spans="2:9" ht="32.25" customHeight="1">
      <c r="B46" s="110"/>
      <c r="C46" s="136"/>
      <c r="D46" s="411" t="s">
        <v>262</v>
      </c>
      <c r="E46" s="411"/>
      <c r="F46" s="418" t="s">
        <v>261</v>
      </c>
      <c r="G46" s="419"/>
      <c r="H46" s="432"/>
      <c r="I46" s="432"/>
    </row>
    <row r="47" spans="2:9" ht="32.25" customHeight="1">
      <c r="B47" s="110"/>
      <c r="C47" s="136"/>
      <c r="D47" s="420" t="s">
        <v>270</v>
      </c>
      <c r="E47" s="421"/>
      <c r="F47" s="429" t="s">
        <v>271</v>
      </c>
      <c r="G47" s="430"/>
      <c r="H47" s="432"/>
      <c r="I47" s="432"/>
    </row>
    <row r="48" spans="2:9" ht="32.25" customHeight="1">
      <c r="B48" s="110"/>
      <c r="C48" s="136"/>
      <c r="D48" s="411" t="s">
        <v>272</v>
      </c>
      <c r="E48" s="411"/>
      <c r="F48" s="412" t="s">
        <v>273</v>
      </c>
      <c r="G48" s="413"/>
      <c r="H48" s="432"/>
      <c r="I48" s="432"/>
    </row>
    <row r="49" spans="2:9" ht="32.25" customHeight="1">
      <c r="B49" s="110"/>
      <c r="C49" s="136"/>
      <c r="D49" s="411" t="s">
        <v>274</v>
      </c>
      <c r="E49" s="411"/>
      <c r="F49" s="412" t="s">
        <v>275</v>
      </c>
      <c r="G49" s="413"/>
      <c r="H49" s="432"/>
      <c r="I49" s="432"/>
    </row>
    <row r="50" spans="2:9" ht="32.25" customHeight="1">
      <c r="B50" s="110"/>
      <c r="C50" s="136"/>
      <c r="D50" s="411" t="s">
        <v>276</v>
      </c>
      <c r="E50" s="411"/>
      <c r="F50" s="412" t="s">
        <v>277</v>
      </c>
      <c r="G50" s="413"/>
      <c r="H50" s="432"/>
      <c r="I50" s="432"/>
    </row>
    <row r="51" spans="2:9" ht="32.25" customHeight="1">
      <c r="B51" s="110"/>
      <c r="C51" s="136"/>
      <c r="D51" s="132"/>
      <c r="E51" s="132"/>
      <c r="F51" s="134"/>
      <c r="G51" s="134"/>
      <c r="H51" s="432"/>
      <c r="I51" s="432"/>
    </row>
    <row r="52" spans="2:9" ht="32.25" customHeight="1">
      <c r="B52" s="110"/>
      <c r="C52" s="136"/>
      <c r="D52" s="132"/>
      <c r="E52" s="132"/>
      <c r="F52" s="134"/>
      <c r="G52" s="134"/>
    </row>
    <row r="53" spans="2:9" ht="32.25" customHeight="1">
      <c r="B53" s="110"/>
      <c r="C53" s="136"/>
      <c r="D53" s="132"/>
      <c r="E53" s="132"/>
      <c r="F53" s="134"/>
      <c r="G53" s="134"/>
    </row>
    <row r="54" spans="2:9" ht="21.75" customHeight="1">
      <c r="B54" s="423" t="s">
        <v>278</v>
      </c>
      <c r="C54" s="424"/>
      <c r="D54" s="424"/>
      <c r="E54" s="424"/>
      <c r="F54" s="424"/>
      <c r="G54" s="425"/>
    </row>
    <row r="55" spans="2:9" ht="21.75" customHeight="1">
      <c r="B55" s="423" t="s">
        <v>279</v>
      </c>
      <c r="C55" s="424"/>
      <c r="D55" s="424"/>
      <c r="E55" s="424"/>
      <c r="F55" s="424"/>
      <c r="G55" s="425"/>
    </row>
    <row r="56" spans="2:9" ht="20.25" customHeight="1">
      <c r="B56" s="423" t="s">
        <v>280</v>
      </c>
      <c r="C56" s="424"/>
      <c r="D56" s="424"/>
      <c r="E56" s="424"/>
      <c r="F56" s="424"/>
      <c r="G56" s="425"/>
    </row>
    <row r="57" spans="2:9" ht="20.25" customHeight="1">
      <c r="B57" s="423" t="s">
        <v>281</v>
      </c>
      <c r="C57" s="424"/>
      <c r="D57" s="424"/>
      <c r="E57" s="424"/>
      <c r="F57" s="424"/>
      <c r="G57" s="425"/>
    </row>
    <row r="58" spans="2:9" ht="18" customHeight="1" thickBot="1">
      <c r="B58" s="426" t="s">
        <v>282</v>
      </c>
      <c r="C58" s="427"/>
      <c r="D58" s="427"/>
      <c r="E58" s="427"/>
      <c r="F58" s="427"/>
      <c r="G58" s="428"/>
    </row>
    <row r="59" spans="2:9">
      <c r="B59" s="137"/>
      <c r="C59" s="138"/>
      <c r="D59" s="137"/>
      <c r="E59" s="137"/>
      <c r="F59" s="137"/>
      <c r="G59" s="137"/>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79"/>
  <sheetViews>
    <sheetView showGridLines="0" zoomScale="70" zoomScaleNormal="70" zoomScalePageLayoutView="50" workbookViewId="0">
      <selection activeCell="E10" sqref="E10:E19"/>
    </sheetView>
  </sheetViews>
  <sheetFormatPr baseColWidth="10" defaultColWidth="11.42578125" defaultRowHeight="15"/>
  <cols>
    <col min="1" max="1" width="5" bestFit="1" customWidth="1"/>
    <col min="2" max="2" width="43.5703125" customWidth="1"/>
    <col min="3" max="3" width="35.7109375" customWidth="1"/>
    <col min="4" max="4" width="52.5703125" style="9"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184" hidden="1" customWidth="1"/>
    <col min="13" max="13" width="25.5703125" customWidth="1"/>
    <col min="14" max="14" width="26.28515625" customWidth="1"/>
    <col min="15" max="15" width="15.140625" hidden="1" customWidth="1"/>
    <col min="16" max="257" width="11.42578125" style="15"/>
    <col min="258" max="16384" width="11.42578125" style="20"/>
  </cols>
  <sheetData>
    <row r="1" spans="1:257" s="17" customFormat="1" ht="27">
      <c r="A1" s="460"/>
      <c r="B1" s="461"/>
      <c r="C1" s="461"/>
      <c r="D1" s="27"/>
      <c r="E1" s="28"/>
      <c r="F1" s="28"/>
      <c r="G1" s="28"/>
      <c r="H1" s="28"/>
      <c r="I1" s="28"/>
      <c r="J1" s="28"/>
      <c r="K1" s="28"/>
      <c r="L1" s="183"/>
      <c r="M1" s="28"/>
      <c r="N1" s="29"/>
      <c r="O1" s="28"/>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s="17" customFormat="1" ht="27">
      <c r="A2" s="462"/>
      <c r="B2" s="463"/>
      <c r="C2" s="463"/>
      <c r="D2" s="22"/>
      <c r="E2" s="21"/>
      <c r="F2" s="21"/>
      <c r="G2" s="21"/>
      <c r="H2" s="21"/>
      <c r="I2" s="21"/>
      <c r="J2" s="21"/>
      <c r="K2" s="21"/>
      <c r="L2" s="175"/>
      <c r="M2" s="21"/>
      <c r="N2" s="30"/>
      <c r="O2" s="21"/>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s="17" customFormat="1" ht="27">
      <c r="A3" s="31"/>
      <c r="B3" s="1"/>
      <c r="C3" s="1"/>
      <c r="D3" s="22"/>
      <c r="E3" s="21"/>
      <c r="F3" s="21"/>
      <c r="G3" s="21"/>
      <c r="H3" s="21"/>
      <c r="I3" s="21"/>
      <c r="J3" s="21"/>
      <c r="K3" s="21"/>
      <c r="L3" s="175"/>
      <c r="M3" s="21"/>
      <c r="N3" s="30"/>
      <c r="O3" s="21"/>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row>
    <row r="4" spans="1:257" s="17" customFormat="1" ht="18">
      <c r="A4" s="464" t="s">
        <v>283</v>
      </c>
      <c r="B4" s="464"/>
      <c r="C4" s="464"/>
      <c r="D4" s="487" t="s">
        <v>284</v>
      </c>
      <c r="E4" s="488"/>
      <c r="F4" s="488"/>
      <c r="G4" s="488"/>
      <c r="H4" s="488"/>
      <c r="I4" s="488"/>
      <c r="J4" s="488"/>
      <c r="K4" s="488"/>
      <c r="L4" s="488"/>
      <c r="M4" s="488"/>
      <c r="N4" s="489"/>
      <c r="O4" s="16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s="17" customFormat="1" ht="56.45" customHeight="1">
      <c r="A5" s="464" t="s">
        <v>285</v>
      </c>
      <c r="B5" s="464"/>
      <c r="C5" s="464"/>
      <c r="D5" s="487" t="s">
        <v>286</v>
      </c>
      <c r="E5" s="488"/>
      <c r="F5" s="488"/>
      <c r="G5" s="488"/>
      <c r="H5" s="488"/>
      <c r="I5" s="488"/>
      <c r="J5" s="488"/>
      <c r="K5" s="488"/>
      <c r="L5" s="488"/>
      <c r="M5" s="488"/>
      <c r="N5" s="489"/>
      <c r="O5" s="167"/>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pans="1:257" s="17" customFormat="1" ht="18">
      <c r="A6" s="464" t="s">
        <v>287</v>
      </c>
      <c r="B6" s="464"/>
      <c r="C6" s="464"/>
      <c r="D6" s="487" t="s">
        <v>288</v>
      </c>
      <c r="E6" s="488"/>
      <c r="F6" s="488"/>
      <c r="G6" s="488"/>
      <c r="H6" s="488"/>
      <c r="I6" s="488"/>
      <c r="J6" s="488"/>
      <c r="K6" s="488"/>
      <c r="L6" s="488"/>
      <c r="M6" s="488"/>
      <c r="N6" s="489"/>
      <c r="O6" s="139"/>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row>
    <row r="7" spans="1:257" s="17" customFormat="1" ht="15.6" customHeight="1" thickBot="1">
      <c r="A7" s="140" t="s">
        <v>289</v>
      </c>
      <c r="B7" s="141"/>
      <c r="C7" s="141"/>
      <c r="D7" s="468" t="s">
        <v>290</v>
      </c>
      <c r="E7" s="490" t="s">
        <v>291</v>
      </c>
      <c r="F7" s="491"/>
      <c r="G7" s="491"/>
      <c r="H7" s="492"/>
      <c r="I7" s="496" t="s">
        <v>292</v>
      </c>
      <c r="J7" s="497"/>
      <c r="K7" s="497"/>
      <c r="L7" s="497"/>
      <c r="M7" s="498"/>
      <c r="N7" s="493" t="s">
        <v>293</v>
      </c>
      <c r="O7" s="494"/>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row>
    <row r="8" spans="1:257" s="17" customFormat="1" ht="17.25" customHeight="1" thickTop="1">
      <c r="A8" s="465" t="s">
        <v>294</v>
      </c>
      <c r="B8" s="467" t="s">
        <v>295</v>
      </c>
      <c r="C8" s="118" t="s">
        <v>296</v>
      </c>
      <c r="D8" s="468"/>
      <c r="E8" s="481" t="s">
        <v>231</v>
      </c>
      <c r="F8" s="481" t="s">
        <v>297</v>
      </c>
      <c r="G8" s="481" t="s">
        <v>298</v>
      </c>
      <c r="H8" s="481" t="s">
        <v>237</v>
      </c>
      <c r="I8" s="495" t="s">
        <v>299</v>
      </c>
      <c r="J8" s="112" t="s">
        <v>300</v>
      </c>
      <c r="K8" s="495" t="s">
        <v>292</v>
      </c>
      <c r="L8" s="495" t="s">
        <v>301</v>
      </c>
      <c r="M8" s="495" t="s">
        <v>302</v>
      </c>
      <c r="N8" s="514" t="s">
        <v>303</v>
      </c>
      <c r="O8" s="514" t="s">
        <v>304</v>
      </c>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row>
    <row r="9" spans="1:257" s="19" customFormat="1" ht="66" customHeight="1" thickBot="1">
      <c r="A9" s="466"/>
      <c r="B9" s="468"/>
      <c r="C9" s="83" t="s">
        <v>305</v>
      </c>
      <c r="D9" s="468"/>
      <c r="E9" s="482"/>
      <c r="F9" s="482"/>
      <c r="G9" s="482"/>
      <c r="H9" s="482"/>
      <c r="I9" s="482"/>
      <c r="J9" s="119" t="s">
        <v>306</v>
      </c>
      <c r="K9" s="482" t="s">
        <v>307</v>
      </c>
      <c r="L9" s="482"/>
      <c r="M9" s="482" t="s">
        <v>307</v>
      </c>
      <c r="N9" s="516"/>
      <c r="O9" s="515"/>
      <c r="P9" s="16"/>
      <c r="Q9" s="18" t="s">
        <v>308</v>
      </c>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row>
    <row r="10" spans="1:257" ht="65.25" customHeight="1" thickBot="1">
      <c r="A10" s="475">
        <v>1</v>
      </c>
      <c r="B10" s="472" t="s">
        <v>309</v>
      </c>
      <c r="C10" s="469" t="s">
        <v>310</v>
      </c>
      <c r="D10" s="145" t="s">
        <v>311</v>
      </c>
      <c r="E10" s="478">
        <v>400</v>
      </c>
      <c r="F10" s="478">
        <v>100</v>
      </c>
      <c r="G10" s="483">
        <f>+F10/E10</f>
        <v>0.25</v>
      </c>
      <c r="H10" s="485"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146" t="s">
        <v>312</v>
      </c>
      <c r="J10" s="155" t="s">
        <v>313</v>
      </c>
      <c r="K10" s="146" t="str">
        <f>IFERROR(CONCATENATE(INDEX('8- Políticas de Administración '!$B$16:$F$53,MATCH('5- Identificación de Riesgos'!J10,'8- Políticas de Administración '!$C$16:$C$54,0),1)," - ",L10),"")</f>
        <v>Moderado - 3</v>
      </c>
      <c r="L10" s="163">
        <f>IFERROR(VLOOKUP(INDEX('8- Políticas de Administración '!$B$16:$F$63,MATCH('5- Identificación de Riesgos'!J10,'8- Políticas de Administración '!$C$16:$C$64,0),1),'8- Políticas de Administración '!$B$16:$F$64,5,FALSE),"")</f>
        <v>3</v>
      </c>
      <c r="M10" s="458" t="str">
        <f>IFERROR(CONCATENATE(INDEX('8- Políticas de Administración '!$B$16:$F$53,MATCH(ROUND(AVERAGE(L10:L19),0),'8- Políticas de Administración '!$F$16:$F$53,0),1)," - ",ROUND(AVERAGE(L10:L19),0)),"")</f>
        <v>Menor - 2</v>
      </c>
      <c r="N10" s="455" t="str">
        <f>IFERROR(CONCATENATE(VLOOKUP((LEFT(H10,LEN(H10)-4)&amp;LEFT(M10,LEN(M10)-4)),'9- Matriz de Calor '!$D$18:$E$42,2,0)," - ",RIGHT(H10,1)*RIGHT(M10,1)),"")</f>
        <v>Moderado - 6</v>
      </c>
      <c r="O10" s="520">
        <f>RIGHT(H10,1)*RIGHT(M10,1)</f>
        <v>6</v>
      </c>
      <c r="P10" s="16"/>
    </row>
    <row r="11" spans="1:257" ht="45.75" thickBot="1">
      <c r="A11" s="476"/>
      <c r="B11" s="473"/>
      <c r="C11" s="470"/>
      <c r="D11" s="153" t="s">
        <v>314</v>
      </c>
      <c r="E11" s="479"/>
      <c r="F11" s="479"/>
      <c r="G11" s="451"/>
      <c r="H11" s="442"/>
      <c r="I11" s="223" t="s">
        <v>315</v>
      </c>
      <c r="J11" s="181" t="s">
        <v>316</v>
      </c>
      <c r="K11" s="290" t="str">
        <f>IFERROR(CONCATENATE(INDEX('8- Políticas de Administración '!$B$16:$F$53,MATCH('5- Identificación de Riesgos'!J11,'8- Políticas de Administración '!$C$16:$C$54,0),1)," - ",L11),"")</f>
        <v xml:space="preserve">Leve - </v>
      </c>
      <c r="L11" s="164" t="str">
        <f>IFERROR(VLOOKUP(INDEX('8- Políticas de Administración '!$B$16:$F$63,MATCH('5- Identificación de Riesgos'!#REF!,'8- Políticas de Administración '!$C$16:$C$64,0),1),'8- Políticas de Administración '!$B$16:$F$64,5,FALSE),"")</f>
        <v/>
      </c>
      <c r="M11" s="450"/>
      <c r="N11" s="456"/>
      <c r="O11" s="520"/>
      <c r="P11" s="16"/>
    </row>
    <row r="12" spans="1:257" ht="30">
      <c r="A12" s="476"/>
      <c r="B12" s="473"/>
      <c r="C12" s="470"/>
      <c r="D12" s="154" t="s">
        <v>317</v>
      </c>
      <c r="E12" s="479"/>
      <c r="F12" s="479"/>
      <c r="G12" s="451"/>
      <c r="H12" s="442"/>
      <c r="I12" s="291" t="s">
        <v>318</v>
      </c>
      <c r="J12" s="181" t="s">
        <v>319</v>
      </c>
      <c r="K12" s="290" t="str">
        <f>IFERROR(CONCATENATE(INDEX('8- Políticas de Administración '!$B$16:$F$53,MATCH('5- Identificación de Riesgos'!J12,'8- Políticas de Administración '!$C$16:$C$54,0),1)," - ",L12),"")</f>
        <v>Leve - 1</v>
      </c>
      <c r="L12" s="164">
        <f>IFERROR(VLOOKUP(INDEX('8- Políticas de Administración '!$B$16:$F$63,MATCH('5- Identificación de Riesgos'!J11,'8- Políticas de Administración '!$C$16:$C$64,0),1),'8- Políticas de Administración '!$B$16:$F$64,5,FALSE),"")</f>
        <v>1</v>
      </c>
      <c r="M12" s="450"/>
      <c r="N12" s="456"/>
      <c r="O12" s="520"/>
      <c r="P12" s="16"/>
    </row>
    <row r="13" spans="1:257" ht="30">
      <c r="A13" s="476"/>
      <c r="B13" s="473"/>
      <c r="C13" s="470"/>
      <c r="D13" s="154" t="s">
        <v>320</v>
      </c>
      <c r="E13" s="479"/>
      <c r="F13" s="479"/>
      <c r="G13" s="451"/>
      <c r="H13" s="442"/>
      <c r="I13" s="312"/>
      <c r="J13" s="312"/>
      <c r="K13" s="270" t="str">
        <f>IFERROR(CONCATENATE(INDEX('8- Políticas de Administración '!$B$16:$F$53,MATCH('5- Identificación de Riesgos'!J13,'8- Políticas de Administración '!$C$16:$C$54,0),1)," - ",L13),"")</f>
        <v/>
      </c>
      <c r="L13" s="164">
        <f>IFERROR(VLOOKUP(INDEX('8- Políticas de Administración '!$B$16:$F$63,MATCH('5- Identificación de Riesgos'!J12,'8- Políticas de Administración '!$C$16:$C$64,0),1),'8- Políticas de Administración '!$B$16:$F$64,5,FALSE),"")</f>
        <v>1</v>
      </c>
      <c r="M13" s="450"/>
      <c r="N13" s="456"/>
      <c r="O13" s="520"/>
      <c r="P13" s="16"/>
    </row>
    <row r="14" spans="1:257" ht="16.5">
      <c r="A14" s="476"/>
      <c r="B14" s="473"/>
      <c r="C14" s="470"/>
      <c r="D14" s="268"/>
      <c r="E14" s="479"/>
      <c r="F14" s="479"/>
      <c r="G14" s="451"/>
      <c r="H14" s="442"/>
      <c r="I14" s="270"/>
      <c r="J14" s="271"/>
      <c r="K14" s="270" t="str">
        <f>IFERROR(CONCATENATE(INDEX('8- Políticas de Administración '!$B$16:$F$53,MATCH('5- Identificación de Riesgos'!J14,'8- Políticas de Administración '!$C$16:$C$54,0),1)," - ",L14),"")</f>
        <v/>
      </c>
      <c r="L14" s="164" t="str">
        <f>IFERROR(VLOOKUP(INDEX('8- Políticas de Administración '!$B$16:$F$63,MATCH('5- Identificación de Riesgos'!J14,'8- Políticas de Administración '!$C$16:$C$64,0),1),'8- Políticas de Administración '!$B$16:$F$64,5,FALSE),"")</f>
        <v/>
      </c>
      <c r="M14" s="450"/>
      <c r="N14" s="456"/>
      <c r="O14" s="520"/>
      <c r="P14" s="16"/>
    </row>
    <row r="15" spans="1:257" ht="16.5">
      <c r="A15" s="476"/>
      <c r="B15" s="473"/>
      <c r="C15" s="470"/>
      <c r="D15" s="268"/>
      <c r="E15" s="479"/>
      <c r="F15" s="479"/>
      <c r="G15" s="451"/>
      <c r="H15" s="442"/>
      <c r="I15" s="270"/>
      <c r="J15" s="271"/>
      <c r="K15" s="270" t="str">
        <f>IFERROR(CONCATENATE(INDEX('8- Políticas de Administración '!$B$16:$F$53,MATCH('5- Identificación de Riesgos'!J15,'8- Políticas de Administración '!$C$16:$C$54,0),1)," - ",L15),"")</f>
        <v/>
      </c>
      <c r="L15" s="164" t="str">
        <f>IFERROR(VLOOKUP(INDEX('8- Políticas de Administración '!$B$16:$F$63,MATCH('5- Identificación de Riesgos'!J15,'8- Políticas de Administración '!$C$16:$C$64,0),1),'8- Políticas de Administración '!$B$16:$F$64,5,FALSE),"")</f>
        <v/>
      </c>
      <c r="M15" s="450"/>
      <c r="N15" s="456"/>
      <c r="O15" s="520"/>
      <c r="P15" s="16"/>
    </row>
    <row r="16" spans="1:257" ht="16.5">
      <c r="A16" s="476"/>
      <c r="B16" s="473"/>
      <c r="C16" s="470"/>
      <c r="D16" s="268"/>
      <c r="E16" s="479"/>
      <c r="F16" s="479"/>
      <c r="G16" s="451"/>
      <c r="H16" s="442"/>
      <c r="I16" s="270"/>
      <c r="J16" s="271"/>
      <c r="K16" s="270" t="str">
        <f>IFERROR(CONCATENATE(INDEX('8- Políticas de Administración '!$B$16:$F$53,MATCH('5- Identificación de Riesgos'!J16,'8- Políticas de Administración '!$C$16:$C$54,0),1)," - ",L16),"")</f>
        <v/>
      </c>
      <c r="L16" s="164" t="str">
        <f>IFERROR(VLOOKUP(INDEX('8- Políticas de Administración '!$B$16:$F$63,MATCH('5- Identificación de Riesgos'!J16,'8- Políticas de Administración '!$C$16:$C$64,0),1),'8- Políticas de Administración '!$B$16:$F$64,5,FALSE),"")</f>
        <v/>
      </c>
      <c r="M16" s="450"/>
      <c r="N16" s="456"/>
      <c r="O16" s="520"/>
      <c r="P16" s="16"/>
    </row>
    <row r="17" spans="1:16" ht="16.5">
      <c r="A17" s="476"/>
      <c r="B17" s="473"/>
      <c r="C17" s="470"/>
      <c r="D17" s="268"/>
      <c r="E17" s="479"/>
      <c r="F17" s="479"/>
      <c r="G17" s="451"/>
      <c r="H17" s="442"/>
      <c r="I17" s="270"/>
      <c r="J17" s="271"/>
      <c r="K17" s="270" t="str">
        <f>IFERROR(CONCATENATE(INDEX('8- Políticas de Administración '!$B$16:$F$53,MATCH('5- Identificación de Riesgos'!J17,'8- Políticas de Administración '!$C$16:$C$54,0),1)," - ",L17),"")</f>
        <v/>
      </c>
      <c r="L17" s="164" t="str">
        <f>IFERROR(VLOOKUP(INDEX('8- Políticas de Administración '!$B$16:$F$63,MATCH('5- Identificación de Riesgos'!J17,'8- Políticas de Administración '!$C$16:$C$64,0),1),'8- Políticas de Administración '!$B$16:$F$64,5,FALSE),"")</f>
        <v/>
      </c>
      <c r="M17" s="450"/>
      <c r="N17" s="456"/>
      <c r="O17" s="520"/>
      <c r="P17" s="16"/>
    </row>
    <row r="18" spans="1:16" ht="16.5">
      <c r="A18" s="476"/>
      <c r="B18" s="473"/>
      <c r="C18" s="470"/>
      <c r="D18" s="268"/>
      <c r="E18" s="479"/>
      <c r="F18" s="479"/>
      <c r="G18" s="451"/>
      <c r="H18" s="442"/>
      <c r="I18" s="270"/>
      <c r="J18" s="271"/>
      <c r="K18" s="270" t="str">
        <f>IFERROR(CONCATENATE(INDEX('8- Políticas de Administración '!$B$16:$F$53,MATCH('5- Identificación de Riesgos'!J18,'8- Políticas de Administración '!$C$16:$C$54,0),1)," - ",L18),"")</f>
        <v/>
      </c>
      <c r="L18" s="164" t="str">
        <f>IFERROR(VLOOKUP(INDEX('8- Políticas de Administración '!$B$16:$F$63,MATCH('5- Identificación de Riesgos'!J18,'8- Políticas de Administración '!$C$16:$C$64,0),1),'8- Políticas de Administración '!$B$16:$F$64,5,FALSE),"")</f>
        <v/>
      </c>
      <c r="M18" s="450"/>
      <c r="N18" s="456"/>
      <c r="O18" s="520"/>
      <c r="P18" s="16"/>
    </row>
    <row r="19" spans="1:16" ht="17.25" thickBot="1">
      <c r="A19" s="477"/>
      <c r="B19" s="474"/>
      <c r="C19" s="471"/>
      <c r="D19" s="269"/>
      <c r="E19" s="480"/>
      <c r="F19" s="480"/>
      <c r="G19" s="484"/>
      <c r="H19" s="486"/>
      <c r="I19" s="270"/>
      <c r="J19" s="271"/>
      <c r="K19" s="270" t="str">
        <f>IFERROR(CONCATENATE(INDEX('8- Políticas de Administración '!$B$16:$F$53,MATCH('5- Identificación de Riesgos'!J19,'8- Políticas de Administración '!$C$16:$C$54,0),1)," - ",L19),"")</f>
        <v/>
      </c>
      <c r="L19" s="165" t="str">
        <f>IFERROR(VLOOKUP(INDEX('8- Políticas de Administración '!$B$16:$F$63,MATCH('5- Identificación de Riesgos'!J19,'8- Políticas de Administración '!$C$16:$C$64,0),1),'8- Políticas de Administración '!$B$16:$F$64,5,FALSE),"")</f>
        <v/>
      </c>
      <c r="M19" s="459"/>
      <c r="N19" s="457"/>
      <c r="O19" s="520"/>
      <c r="P19" s="16"/>
    </row>
    <row r="20" spans="1:16" ht="63" customHeight="1">
      <c r="A20" s="475">
        <v>2</v>
      </c>
      <c r="B20" s="499" t="s">
        <v>321</v>
      </c>
      <c r="C20" s="503" t="s">
        <v>322</v>
      </c>
      <c r="D20" s="170" t="s">
        <v>323</v>
      </c>
      <c r="E20" s="458">
        <v>300</v>
      </c>
      <c r="F20" s="458">
        <v>80</v>
      </c>
      <c r="G20" s="483">
        <f t="shared" ref="G20" si="0">F20/E20</f>
        <v>0.26666666666666666</v>
      </c>
      <c r="H20" s="485"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Media - 3</v>
      </c>
      <c r="I20" s="148" t="s">
        <v>312</v>
      </c>
      <c r="J20" s="191" t="s">
        <v>324</v>
      </c>
      <c r="K20" s="148" t="str">
        <f>IFERROR(CONCATENATE(INDEX('8- Políticas de Administración '!$B$16:$F$53,MATCH('5- Identificación de Riesgos'!J20,'8- Políticas de Administración '!$C$16:$C$54,0),1)," - ",L20),"")</f>
        <v>Menor - 2</v>
      </c>
      <c r="L20" s="163">
        <f>IFERROR(VLOOKUP(INDEX('8- Políticas de Administración '!$B$16:$F$63,MATCH('5- Identificación de Riesgos'!J20,'8- Políticas de Administración '!$C$16:$C$64,0),1),'8- Políticas de Administración '!$B$16:$F$64,5,FALSE),"")</f>
        <v>2</v>
      </c>
      <c r="M20" s="458" t="str">
        <f>IFERROR(CONCATENATE(INDEX('8- Políticas de Administración '!$B$16:$F$53,MATCH(ROUND(AVERAGE(L20:L29),0),'8- Políticas de Administración '!$F$16:$F$53,0),1)," - ",ROUND(AVERAGE(L20:L29),0)),"")</f>
        <v>Menor - 2</v>
      </c>
      <c r="N20" s="455" t="str">
        <f>IFERROR(CONCATENATE(VLOOKUP((LEFT(H20,LEN(H20)-4)&amp;LEFT(M20,LEN(M20)-4)),'9- Matriz de Calor '!$D$18:$E$42,2,0)," - ",RIGHT(H20,1)*RIGHT(M20,1)),"")</f>
        <v>Moderado - 6</v>
      </c>
      <c r="O20" s="520">
        <f>RIGHT(H20,1)*RIGHT(M20,1)</f>
        <v>6</v>
      </c>
    </row>
    <row r="21" spans="1:16" ht="30">
      <c r="A21" s="476"/>
      <c r="B21" s="473"/>
      <c r="C21" s="504"/>
      <c r="D21" s="170" t="s">
        <v>325</v>
      </c>
      <c r="E21" s="450"/>
      <c r="F21" s="450"/>
      <c r="G21" s="451"/>
      <c r="H21" s="442"/>
      <c r="I21" s="147" t="s">
        <v>315</v>
      </c>
      <c r="J21" s="82" t="s">
        <v>316</v>
      </c>
      <c r="K21" s="147" t="str">
        <f>IFERROR(CONCATENATE(INDEX('8- Políticas de Administración '!$B$16:$F$53,MATCH('5- Identificación de Riesgos'!J21,'8- Políticas de Administración '!$C$16:$C$54,0),1)," - ",L21),"")</f>
        <v>Leve - 1</v>
      </c>
      <c r="L21" s="164">
        <f>IFERROR(VLOOKUP(INDEX('8- Políticas de Administración '!$B$16:$F$63,MATCH('5- Identificación de Riesgos'!J21,'8- Políticas de Administración '!$C$16:$C$64,0),1),'8- Políticas de Administración '!$B$16:$F$64,5,FALSE),"")</f>
        <v>1</v>
      </c>
      <c r="M21" s="450"/>
      <c r="N21" s="456"/>
      <c r="O21" s="520"/>
    </row>
    <row r="22" spans="1:16" ht="59.25" customHeight="1">
      <c r="A22" s="476"/>
      <c r="B22" s="473"/>
      <c r="C22" s="504"/>
      <c r="D22" s="170" t="s">
        <v>326</v>
      </c>
      <c r="E22" s="450"/>
      <c r="F22" s="450"/>
      <c r="G22" s="451"/>
      <c r="H22" s="442"/>
      <c r="I22" s="270"/>
      <c r="J22" s="271"/>
      <c r="K22" s="270" t="str">
        <f>IFERROR(CONCATENATE(INDEX('8- Políticas de Administración '!$B$16:$F$53,MATCH('5- Identificación de Riesgos'!J22,'8- Políticas de Administración '!$C$16:$C$54,0),1)," - ",L22),"")</f>
        <v/>
      </c>
      <c r="L22" s="164" t="str">
        <f>IFERROR(VLOOKUP(INDEX('8- Políticas de Administración '!$B$16:$F$63,MATCH('5- Identificación de Riesgos'!J22,'8- Políticas de Administración '!$C$16:$C$64,0),1),'8- Políticas de Administración '!$B$16:$F$64,5,FALSE),"")</f>
        <v/>
      </c>
      <c r="M22" s="450"/>
      <c r="N22" s="456"/>
      <c r="O22" s="520"/>
    </row>
    <row r="23" spans="1:16" ht="69" customHeight="1">
      <c r="A23" s="476"/>
      <c r="B23" s="473"/>
      <c r="C23" s="504"/>
      <c r="D23" s="171" t="s">
        <v>327</v>
      </c>
      <c r="E23" s="450"/>
      <c r="F23" s="450"/>
      <c r="G23" s="451"/>
      <c r="H23" s="442"/>
      <c r="I23" s="270"/>
      <c r="J23" s="271"/>
      <c r="K23" s="270" t="str">
        <f>IFERROR(CONCATENATE(INDEX('8- Políticas de Administración '!$B$16:$F$53,MATCH('5- Identificación de Riesgos'!J23,'8- Políticas de Administración '!$C$16:$C$54,0),1)," - ",L23),"")</f>
        <v/>
      </c>
      <c r="L23" s="164" t="str">
        <f>IFERROR(VLOOKUP(INDEX('8- Políticas de Administración '!$B$16:$F$63,MATCH('5- Identificación de Riesgos'!J23,'8- Políticas de Administración '!$C$16:$C$64,0),1),'8- Políticas de Administración '!$B$16:$F$64,5,FALSE),"")</f>
        <v/>
      </c>
      <c r="M23" s="450"/>
      <c r="N23" s="456"/>
      <c r="O23" s="520"/>
    </row>
    <row r="24" spans="1:16" ht="45" customHeight="1">
      <c r="A24" s="476"/>
      <c r="B24" s="473"/>
      <c r="C24" s="504"/>
      <c r="D24" s="170" t="s">
        <v>328</v>
      </c>
      <c r="E24" s="450"/>
      <c r="F24" s="450"/>
      <c r="G24" s="451"/>
      <c r="H24" s="442"/>
      <c r="I24" s="275"/>
      <c r="J24" s="276"/>
      <c r="K24" s="275" t="str">
        <f>IFERROR(CONCATENATE(INDEX('8- Políticas de Administración '!$B$16:$F$53,MATCH('5- Identificación de Riesgos'!J24,'8- Políticas de Administración '!$C$16:$C$54,0),1)," - ",L24),"")</f>
        <v/>
      </c>
      <c r="L24" s="164" t="str">
        <f>IFERROR(VLOOKUP(INDEX('8- Políticas de Administración '!$B$16:$F$63,MATCH('5- Identificación de Riesgos'!J24,'8- Políticas de Administración '!$C$16:$C$64,0),1),'8- Políticas de Administración '!$B$16:$F$64,5,FALSE),"")</f>
        <v/>
      </c>
      <c r="M24" s="450"/>
      <c r="N24" s="456"/>
      <c r="O24" s="520"/>
    </row>
    <row r="25" spans="1:16" ht="58.5" customHeight="1">
      <c r="A25" s="476"/>
      <c r="B25" s="473"/>
      <c r="C25" s="504"/>
      <c r="D25" s="170" t="s">
        <v>329</v>
      </c>
      <c r="E25" s="450"/>
      <c r="F25" s="450"/>
      <c r="G25" s="451"/>
      <c r="H25" s="442"/>
      <c r="I25" s="275"/>
      <c r="J25" s="276"/>
      <c r="K25" s="275" t="str">
        <f>IFERROR(CONCATENATE(INDEX('8- Políticas de Administración '!$B$16:$F$53,MATCH('5- Identificación de Riesgos'!J25,'8- Políticas de Administración '!$C$16:$C$54,0),1)," - ",L25),"")</f>
        <v/>
      </c>
      <c r="L25" s="164" t="str">
        <f>IFERROR(VLOOKUP(INDEX('8- Políticas de Administración '!$B$16:$F$63,MATCH('5- Identificación de Riesgos'!J25,'8- Políticas de Administración '!$C$16:$C$64,0),1),'8- Políticas de Administración '!$B$16:$F$64,5,FALSE),"")</f>
        <v/>
      </c>
      <c r="M25" s="450"/>
      <c r="N25" s="456"/>
      <c r="O25" s="520"/>
    </row>
    <row r="26" spans="1:16" ht="60">
      <c r="A26" s="476"/>
      <c r="B26" s="473"/>
      <c r="C26" s="504"/>
      <c r="D26" s="219" t="s">
        <v>330</v>
      </c>
      <c r="E26" s="450"/>
      <c r="F26" s="450"/>
      <c r="G26" s="451"/>
      <c r="H26" s="442"/>
      <c r="I26" s="275"/>
      <c r="J26" s="276"/>
      <c r="K26" s="275" t="str">
        <f>IFERROR(CONCATENATE(INDEX('8- Políticas de Administración '!$B$16:$F$53,MATCH('5- Identificación de Riesgos'!J26,'8- Políticas de Administración '!$C$16:$C$54,0),1)," - ",L26),"")</f>
        <v/>
      </c>
      <c r="L26" s="164" t="str">
        <f>IFERROR(VLOOKUP(INDEX('8- Políticas de Administración '!$B$16:$F$63,MATCH('5- Identificación de Riesgos'!J26,'8- Políticas de Administración '!$C$16:$C$64,0),1),'8- Políticas de Administración '!$B$16:$F$64,5,FALSE),"")</f>
        <v/>
      </c>
      <c r="M26" s="450"/>
      <c r="N26" s="456"/>
      <c r="O26" s="520"/>
    </row>
    <row r="27" spans="1:16">
      <c r="A27" s="476"/>
      <c r="B27" s="473"/>
      <c r="C27" s="504"/>
      <c r="D27" s="272"/>
      <c r="E27" s="450"/>
      <c r="F27" s="450"/>
      <c r="G27" s="451"/>
      <c r="H27" s="442"/>
      <c r="I27" s="275"/>
      <c r="J27" s="276"/>
      <c r="K27" s="275" t="str">
        <f>IFERROR(CONCATENATE(INDEX('8- Políticas de Administración '!$B$16:$F$53,MATCH('5- Identificación de Riesgos'!J27,'8- Políticas de Administración '!$C$16:$C$54,0),1)," - ",L27),"")</f>
        <v/>
      </c>
      <c r="L27" s="164" t="str">
        <f>IFERROR(VLOOKUP(INDEX('8- Políticas de Administración '!$B$16:$F$63,MATCH('5- Identificación de Riesgos'!J27,'8- Políticas de Administración '!$C$16:$C$64,0),1),'8- Políticas de Administración '!$B$16:$F$64,5,FALSE),"")</f>
        <v/>
      </c>
      <c r="M27" s="450"/>
      <c r="N27" s="456"/>
      <c r="O27" s="520"/>
    </row>
    <row r="28" spans="1:16">
      <c r="A28" s="476"/>
      <c r="B28" s="473"/>
      <c r="C28" s="504"/>
      <c r="D28" s="273"/>
      <c r="E28" s="450"/>
      <c r="F28" s="450"/>
      <c r="G28" s="451"/>
      <c r="H28" s="442"/>
      <c r="I28" s="275"/>
      <c r="J28" s="276"/>
      <c r="K28" s="275" t="str">
        <f>IFERROR(CONCATENATE(INDEX('8- Políticas de Administración '!$B$16:$F$53,MATCH('5- Identificación de Riesgos'!J28,'8- Políticas de Administración '!$C$16:$C$54,0),1)," - ",L28),"")</f>
        <v/>
      </c>
      <c r="L28" s="164" t="str">
        <f>IFERROR(VLOOKUP(INDEX('8- Políticas de Administración '!$B$16:$F$63,MATCH('5- Identificación de Riesgos'!J28,'8- Políticas de Administración '!$C$16:$C$64,0),1),'8- Políticas de Administración '!$B$16:$F$64,5,FALSE),"")</f>
        <v/>
      </c>
      <c r="M28" s="450"/>
      <c r="N28" s="456"/>
      <c r="O28" s="520"/>
    </row>
    <row r="29" spans="1:16">
      <c r="A29" s="477"/>
      <c r="B29" s="474"/>
      <c r="C29" s="505"/>
      <c r="D29" s="274"/>
      <c r="E29" s="459"/>
      <c r="F29" s="459"/>
      <c r="G29" s="484"/>
      <c r="H29" s="486"/>
      <c r="I29" s="277"/>
      <c r="J29" s="278"/>
      <c r="K29" s="277" t="str">
        <f>IFERROR(CONCATENATE(INDEX('8- Políticas de Administración '!$B$16:$F$53,MATCH('5- Identificación de Riesgos'!J29,'8- Políticas de Administración '!$C$16:$C$54,0),1)," - ",L29),"")</f>
        <v/>
      </c>
      <c r="L29" s="165" t="str">
        <f>IFERROR(VLOOKUP(INDEX('8- Políticas de Administración '!$B$16:$F$63,MATCH('5- Identificación de Riesgos'!J29,'8- Políticas de Administración '!$C$16:$C$64,0),1),'8- Políticas de Administración '!$B$16:$F$64,5,FALSE),"")</f>
        <v/>
      </c>
      <c r="M29" s="459"/>
      <c r="N29" s="457"/>
      <c r="O29" s="520"/>
    </row>
    <row r="30" spans="1:16" ht="45">
      <c r="A30" s="475">
        <v>3</v>
      </c>
      <c r="B30" s="499" t="s">
        <v>331</v>
      </c>
      <c r="C30" s="500" t="s">
        <v>332</v>
      </c>
      <c r="D30" s="172" t="s">
        <v>333</v>
      </c>
      <c r="E30" s="458">
        <v>150000</v>
      </c>
      <c r="F30" s="458">
        <v>100</v>
      </c>
      <c r="G30" s="483">
        <f>F30/E30</f>
        <v>6.6666666666666664E-4</v>
      </c>
      <c r="H30" s="485"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46" t="s">
        <v>312</v>
      </c>
      <c r="J30" s="155" t="s">
        <v>313</v>
      </c>
      <c r="K30" s="146" t="str">
        <f>IFERROR(CONCATENATE(INDEX('8- Políticas de Administración '!$B$16:$F$53,MATCH('5- Identificación de Riesgos'!J30,'8- Políticas de Administración '!$C$16:$C$54,0),1)," - ",L30),"")</f>
        <v>Moderado - 3</v>
      </c>
      <c r="L30" s="163">
        <f>IFERROR(VLOOKUP(INDEX('8- Políticas de Administración '!$B$16:$F$63,MATCH('5- Identificación de Riesgos'!J30,'8- Políticas de Administración '!$C$16:$C$64,0),1),'8- Políticas de Administración '!$B$16:$F$64,5,FALSE),"")</f>
        <v>3</v>
      </c>
      <c r="M30" s="458" t="str">
        <f>IFERROR(CONCATENATE(INDEX('8- Políticas de Administración '!$B$16:$F$53,MATCH(ROUND(AVERAGE(L30:L39),0),'8- Políticas de Administración '!$F$16:$F$53,0),1)," - ",ROUND(AVERAGE(L30:L39),0)),"")</f>
        <v>Menor - 2</v>
      </c>
      <c r="N30" s="455" t="str">
        <f>IFERROR(CONCATENATE(VLOOKUP((LEFT(H30,LEN(H30)-4)&amp;LEFT(M30,LEN(M30)-4)),'9- Matriz de Calor '!$D$18:$E$42,2,0)," - ",RIGHT(H30,1)*RIGHT(M30,1)),"")</f>
        <v>Bajo - 2</v>
      </c>
      <c r="O30" s="520">
        <f>RIGHT(H30,1)*RIGHT(M30,1)</f>
        <v>2</v>
      </c>
    </row>
    <row r="31" spans="1:16" ht="30">
      <c r="A31" s="476"/>
      <c r="B31" s="473"/>
      <c r="C31" s="501"/>
      <c r="D31" s="169" t="s">
        <v>334</v>
      </c>
      <c r="E31" s="450"/>
      <c r="F31" s="450"/>
      <c r="G31" s="451"/>
      <c r="H31" s="442"/>
      <c r="I31" s="147" t="s">
        <v>315</v>
      </c>
      <c r="J31" s="82" t="s">
        <v>316</v>
      </c>
      <c r="K31" s="147" t="str">
        <f>IFERROR(CONCATENATE(INDEX('8- Políticas de Administración '!$B$16:$F$53,MATCH('5- Identificación de Riesgos'!J31,'8- Políticas de Administración '!$C$16:$C$54,0),1)," - ",L31),"")</f>
        <v>Leve - 1</v>
      </c>
      <c r="L31" s="164">
        <f>IFERROR(VLOOKUP(INDEX('8- Políticas de Administración '!$B$16:$F$63,MATCH('5- Identificación de Riesgos'!J31,'8- Políticas de Administración '!$C$16:$C$64,0),1),'8- Políticas de Administración '!$B$16:$F$64,5,FALSE),"")</f>
        <v>1</v>
      </c>
      <c r="M31" s="450"/>
      <c r="N31" s="456"/>
      <c r="O31" s="520"/>
    </row>
    <row r="32" spans="1:16" ht="30">
      <c r="A32" s="476"/>
      <c r="B32" s="473"/>
      <c r="C32" s="501"/>
      <c r="D32" s="169" t="s">
        <v>335</v>
      </c>
      <c r="E32" s="450"/>
      <c r="F32" s="450"/>
      <c r="G32" s="451"/>
      <c r="H32" s="442"/>
      <c r="I32" s="270"/>
      <c r="J32" s="271"/>
      <c r="K32" s="275" t="str">
        <f>IFERROR(CONCATENATE(INDEX('8- Políticas de Administración '!$B$16:$F$53,MATCH('5- Identificación de Riesgos'!J32,'8- Políticas de Administración '!$C$16:$C$54,0),1)," - ",L32),"")</f>
        <v/>
      </c>
      <c r="L32" s="164" t="str">
        <f>IFERROR(VLOOKUP(INDEX('8- Políticas de Administración '!$B$16:$F$63,MATCH('5- Identificación de Riesgos'!J32,'8- Políticas de Administración '!$C$16:$C$64,0),1),'8- Políticas de Administración '!$B$16:$F$64,5,FALSE),"")</f>
        <v/>
      </c>
      <c r="M32" s="450"/>
      <c r="N32" s="456"/>
      <c r="O32" s="520"/>
    </row>
    <row r="33" spans="1:15" ht="30">
      <c r="A33" s="476"/>
      <c r="B33" s="473"/>
      <c r="C33" s="501"/>
      <c r="D33" s="169" t="s">
        <v>336</v>
      </c>
      <c r="E33" s="450"/>
      <c r="F33" s="450"/>
      <c r="G33" s="451"/>
      <c r="H33" s="442"/>
      <c r="I33" s="275"/>
      <c r="J33" s="276"/>
      <c r="K33" s="275" t="str">
        <f>IFERROR(CONCATENATE(INDEX('8- Políticas de Administración '!$B$16:$F$53,MATCH('5- Identificación de Riesgos'!J33,'8- Políticas de Administración '!$C$16:$C$54,0),1)," - ",L33),"")</f>
        <v/>
      </c>
      <c r="L33" s="164" t="str">
        <f>IFERROR(VLOOKUP(INDEX('8- Políticas de Administración '!$B$16:$F$63,MATCH('5- Identificación de Riesgos'!J33,'8- Políticas de Administración '!$C$16:$C$64,0),1),'8- Políticas de Administración '!$B$16:$F$64,5,FALSE),"")</f>
        <v/>
      </c>
      <c r="M33" s="450"/>
      <c r="N33" s="456"/>
      <c r="O33" s="520"/>
    </row>
    <row r="34" spans="1:15" ht="60">
      <c r="A34" s="476"/>
      <c r="B34" s="473"/>
      <c r="C34" s="501"/>
      <c r="D34" s="169" t="s">
        <v>337</v>
      </c>
      <c r="E34" s="450"/>
      <c r="F34" s="450"/>
      <c r="G34" s="451"/>
      <c r="H34" s="442"/>
      <c r="I34" s="275"/>
      <c r="J34" s="276"/>
      <c r="K34" s="275" t="str">
        <f>IFERROR(CONCATENATE(INDEX('8- Políticas de Administración '!$B$16:$F$53,MATCH('5- Identificación de Riesgos'!J34,'8- Políticas de Administración '!$C$16:$C$54,0),1)," - ",L34),"")</f>
        <v/>
      </c>
      <c r="L34" s="164" t="str">
        <f>IFERROR(VLOOKUP(INDEX('8- Políticas de Administración '!$B$16:$F$63,MATCH('5- Identificación de Riesgos'!J34,'8- Políticas de Administración '!$C$16:$C$64,0),1),'8- Políticas de Administración '!$B$16:$F$64,5,FALSE),"")</f>
        <v/>
      </c>
      <c r="M34" s="450"/>
      <c r="N34" s="456"/>
      <c r="O34" s="520"/>
    </row>
    <row r="35" spans="1:15">
      <c r="A35" s="476"/>
      <c r="B35" s="473"/>
      <c r="C35" s="501"/>
      <c r="D35" s="279"/>
      <c r="E35" s="450"/>
      <c r="F35" s="450"/>
      <c r="G35" s="451"/>
      <c r="H35" s="442"/>
      <c r="I35" s="275"/>
      <c r="J35" s="276"/>
      <c r="K35" s="275" t="str">
        <f>IFERROR(CONCATENATE(INDEX('8- Políticas de Administración '!$B$16:$F$53,MATCH('5- Identificación de Riesgos'!J35,'8- Políticas de Administración '!$C$16:$C$54,0),1)," - ",L35),"")</f>
        <v/>
      </c>
      <c r="L35" s="164" t="str">
        <f>IFERROR(VLOOKUP(INDEX('8- Políticas de Administración '!$B$16:$F$63,MATCH('5- Identificación de Riesgos'!J35,'8- Políticas de Administración '!$C$16:$C$64,0),1),'8- Políticas de Administración '!$B$16:$F$64,5,FALSE),"")</f>
        <v/>
      </c>
      <c r="M35" s="450"/>
      <c r="N35" s="456"/>
      <c r="O35" s="520"/>
    </row>
    <row r="36" spans="1:15">
      <c r="A36" s="476"/>
      <c r="B36" s="473"/>
      <c r="C36" s="501"/>
      <c r="D36" s="280"/>
      <c r="E36" s="450"/>
      <c r="F36" s="450"/>
      <c r="G36" s="451"/>
      <c r="H36" s="442"/>
      <c r="I36" s="275"/>
      <c r="J36" s="276"/>
      <c r="K36" s="275" t="str">
        <f>IFERROR(CONCATENATE(INDEX('8- Políticas de Administración '!$B$16:$F$53,MATCH('5- Identificación de Riesgos'!J36,'8- Políticas de Administración '!$C$16:$C$54,0),1)," - ",L36),"")</f>
        <v/>
      </c>
      <c r="L36" s="164" t="str">
        <f>IFERROR(VLOOKUP(INDEX('8- Políticas de Administración '!$B$16:$F$63,MATCH('5- Identificación de Riesgos'!J36,'8- Políticas de Administración '!$C$16:$C$64,0),1),'8- Políticas de Administración '!$B$16:$F$64,5,FALSE),"")</f>
        <v/>
      </c>
      <c r="M36" s="450"/>
      <c r="N36" s="456"/>
      <c r="O36" s="520"/>
    </row>
    <row r="37" spans="1:15">
      <c r="A37" s="476"/>
      <c r="B37" s="473"/>
      <c r="C37" s="501"/>
      <c r="D37" s="280"/>
      <c r="E37" s="450"/>
      <c r="F37" s="450"/>
      <c r="G37" s="451"/>
      <c r="H37" s="442"/>
      <c r="I37" s="275"/>
      <c r="J37" s="276"/>
      <c r="K37" s="275" t="str">
        <f>IFERROR(CONCATENATE(INDEX('8- Políticas de Administración '!$B$16:$F$53,MATCH('5- Identificación de Riesgos'!J37,'8- Políticas de Administración '!$C$16:$C$54,0),1)," - ",L37),"")</f>
        <v/>
      </c>
      <c r="L37" s="164" t="str">
        <f>IFERROR(VLOOKUP(INDEX('8- Políticas de Administración '!$B$16:$F$63,MATCH('5- Identificación de Riesgos'!J37,'8- Políticas de Administración '!$C$16:$C$64,0),1),'8- Políticas de Administración '!$B$16:$F$64,5,FALSE),"")</f>
        <v/>
      </c>
      <c r="M37" s="450"/>
      <c r="N37" s="456"/>
      <c r="O37" s="520"/>
    </row>
    <row r="38" spans="1:15">
      <c r="A38" s="476"/>
      <c r="B38" s="473"/>
      <c r="C38" s="501"/>
      <c r="D38" s="281"/>
      <c r="E38" s="450"/>
      <c r="F38" s="450"/>
      <c r="G38" s="451"/>
      <c r="H38" s="442"/>
      <c r="I38" s="275"/>
      <c r="J38" s="276"/>
      <c r="K38" s="275" t="str">
        <f>IFERROR(CONCATENATE(INDEX('8- Políticas de Administración '!$B$16:$F$53,MATCH('5- Identificación de Riesgos'!J38,'8- Políticas de Administración '!$C$16:$C$54,0),1)," - ",L38),"")</f>
        <v/>
      </c>
      <c r="L38" s="164" t="str">
        <f>IFERROR(VLOOKUP(INDEX('8- Políticas de Administración '!$B$16:$F$63,MATCH('5- Identificación de Riesgos'!J38,'8- Políticas de Administración '!$C$16:$C$64,0),1),'8- Políticas de Administración '!$B$16:$F$64,5,FALSE),"")</f>
        <v/>
      </c>
      <c r="M38" s="450"/>
      <c r="N38" s="456"/>
      <c r="O38" s="520"/>
    </row>
    <row r="39" spans="1:15">
      <c r="A39" s="477"/>
      <c r="B39" s="474"/>
      <c r="C39" s="502"/>
      <c r="D39" s="282"/>
      <c r="E39" s="459"/>
      <c r="F39" s="459"/>
      <c r="G39" s="484"/>
      <c r="H39" s="486"/>
      <c r="I39" s="277"/>
      <c r="J39" s="278"/>
      <c r="K39" s="277" t="str">
        <f>IFERROR(CONCATENATE(INDEX('8- Políticas de Administración '!$B$16:$F$53,MATCH('5- Identificación de Riesgos'!J39,'8- Políticas de Administración '!$C$16:$C$54,0),1)," - ",L39),"")</f>
        <v/>
      </c>
      <c r="L39" s="165" t="str">
        <f>IFERROR(VLOOKUP(INDEX('8- Políticas de Administración '!$B$16:$F$63,MATCH('5- Identificación de Riesgos'!J39,'8- Políticas de Administración '!$C$16:$C$64,0),1),'8- Políticas de Administración '!$B$16:$F$64,5,FALSE),"")</f>
        <v/>
      </c>
      <c r="M39" s="459"/>
      <c r="N39" s="457"/>
      <c r="O39" s="520"/>
    </row>
    <row r="40" spans="1:15" ht="45">
      <c r="A40" s="475">
        <v>4</v>
      </c>
      <c r="B40" s="499" t="s">
        <v>338</v>
      </c>
      <c r="C40" s="521" t="s">
        <v>339</v>
      </c>
      <c r="D40" s="172" t="s">
        <v>340</v>
      </c>
      <c r="E40" s="458">
        <v>150</v>
      </c>
      <c r="F40" s="458">
        <v>0</v>
      </c>
      <c r="G40" s="483">
        <f t="shared" ref="G40" si="1">F40/E40</f>
        <v>0</v>
      </c>
      <c r="H40" s="485" t="s">
        <v>341</v>
      </c>
      <c r="I40" s="146" t="s">
        <v>312</v>
      </c>
      <c r="J40" s="155" t="s">
        <v>342</v>
      </c>
      <c r="K40" s="146" t="str">
        <f>IFERROR(CONCATENATE(INDEX('8- Políticas de Administración '!$B$16:$F$53,MATCH('5- Identificación de Riesgos'!J40,'8- Políticas de Administración '!$C$16:$C$54,0),1)," - ",L40),"")</f>
        <v>Catastrófico - 5</v>
      </c>
      <c r="L40" s="163">
        <f>IFERROR(VLOOKUP(INDEX('8- Políticas de Administración '!$B$16:$F$63,MATCH('5- Identificación de Riesgos'!J40,'8- Políticas de Administración '!$C$16:$C$64,0),1),'8- Políticas de Administración '!$B$16:$F$64,5,FALSE),"")</f>
        <v>5</v>
      </c>
      <c r="M40" s="458" t="str">
        <f>IFERROR(CONCATENATE(INDEX('8- Políticas de Administración '!$B$16:$F$53,MATCH(ROUND(AVERAGE(L40:L49),0),'8- Políticas de Administración '!$F$16:$F$53,0),1)," - ",ROUND(AVERAGE(L40:L49),0)),"")</f>
        <v>Mayor - 4</v>
      </c>
      <c r="N40" s="455" t="str">
        <f>IFERROR(CONCATENATE(VLOOKUP((LEFT(H40,LEN(H40)-4)&amp;LEFT(M40,LEN(M40)-4)),'9- Matriz de Calor '!$D$18:$E$42,2,0)," - ",RIGHT(H40,1)*RIGHT(M40,1)),"")</f>
        <v>Alto  - 4</v>
      </c>
      <c r="O40" s="520">
        <f>RIGHT(H40,1)*RIGHT(M40,1)</f>
        <v>4</v>
      </c>
    </row>
    <row r="41" spans="1:15" ht="45">
      <c r="A41" s="476"/>
      <c r="B41" s="473"/>
      <c r="C41" s="501"/>
      <c r="D41" s="169" t="s">
        <v>343</v>
      </c>
      <c r="E41" s="450"/>
      <c r="F41" s="450"/>
      <c r="G41" s="451"/>
      <c r="H41" s="442"/>
      <c r="I41" s="147" t="s">
        <v>344</v>
      </c>
      <c r="J41" s="82" t="s">
        <v>345</v>
      </c>
      <c r="K41" s="147" t="str">
        <f>IFERROR(CONCATENATE(INDEX('8- Políticas de Administración '!$B$16:$F$53,MATCH('5- Identificación de Riesgos'!J41,'8- Políticas de Administración '!$C$16:$C$54,0),1)," - ",L41),"")</f>
        <v>Menor - 2</v>
      </c>
      <c r="L41" s="164">
        <f>IFERROR(VLOOKUP(INDEX('8- Políticas de Administración '!$B$16:$F$63,MATCH('5- Identificación de Riesgos'!J41,'8- Políticas de Administración '!$C$16:$C$64,0),1),'8- Políticas de Administración '!$B$16:$F$64,5,FALSE),"")</f>
        <v>2</v>
      </c>
      <c r="M41" s="450"/>
      <c r="N41" s="456"/>
      <c r="O41" s="520"/>
    </row>
    <row r="42" spans="1:15">
      <c r="A42" s="476"/>
      <c r="B42" s="473"/>
      <c r="C42" s="501"/>
      <c r="D42" s="169" t="s">
        <v>346</v>
      </c>
      <c r="E42" s="450"/>
      <c r="F42" s="450"/>
      <c r="G42" s="451"/>
      <c r="H42" s="442"/>
      <c r="I42" s="270"/>
      <c r="J42" s="271"/>
      <c r="K42" s="270" t="str">
        <f>IFERROR(CONCATENATE(INDEX('8- Políticas de Administración '!$B$16:$F$53,MATCH('5- Identificación de Riesgos'!J42,'8- Políticas de Administración '!$C$16:$C$54,0),1)," - ",L42),"")</f>
        <v/>
      </c>
      <c r="L42" s="164" t="str">
        <f>IFERROR(VLOOKUP(INDEX('8- Políticas de Administración '!$B$16:$F$63,MATCH('5- Identificación de Riesgos'!J42,'8- Políticas de Administración '!$C$16:$C$64,0),1),'8- Políticas de Administración '!$B$16:$F$64,5,FALSE),"")</f>
        <v/>
      </c>
      <c r="M42" s="450"/>
      <c r="N42" s="456"/>
      <c r="O42" s="520"/>
    </row>
    <row r="43" spans="1:15">
      <c r="A43" s="476"/>
      <c r="B43" s="473"/>
      <c r="C43" s="501"/>
      <c r="D43" s="279"/>
      <c r="E43" s="450"/>
      <c r="F43" s="450"/>
      <c r="G43" s="451"/>
      <c r="H43" s="442"/>
      <c r="I43" s="275"/>
      <c r="J43" s="276"/>
      <c r="K43" s="275" t="str">
        <f>IFERROR(CONCATENATE(INDEX('8- Políticas de Administración '!$B$16:$F$53,MATCH('5- Identificación de Riesgos'!J43,'8- Políticas de Administración '!$C$16:$C$54,0),1)," - ",L43),"")</f>
        <v/>
      </c>
      <c r="L43" s="164" t="str">
        <f>IFERROR(VLOOKUP(INDEX('8- Políticas de Administración '!$B$16:$F$63,MATCH('5- Identificación de Riesgos'!J43,'8- Políticas de Administración '!$C$16:$C$64,0),1),'8- Políticas de Administración '!$B$16:$F$64,5,FALSE),"")</f>
        <v/>
      </c>
      <c r="M43" s="450"/>
      <c r="N43" s="456"/>
      <c r="O43" s="520"/>
    </row>
    <row r="44" spans="1:15">
      <c r="A44" s="476"/>
      <c r="B44" s="473"/>
      <c r="C44" s="501"/>
      <c r="D44" s="280" t="s">
        <v>347</v>
      </c>
      <c r="E44" s="450"/>
      <c r="F44" s="450"/>
      <c r="G44" s="451"/>
      <c r="H44" s="442"/>
      <c r="I44" s="275"/>
      <c r="J44" s="276"/>
      <c r="K44" s="275" t="str">
        <f>IFERROR(CONCATENATE(INDEX('8- Políticas de Administración '!$B$16:$F$53,MATCH('5- Identificación de Riesgos'!J44,'8- Políticas de Administración '!$C$16:$C$54,0),1)," - ",L44),"")</f>
        <v/>
      </c>
      <c r="L44" s="164" t="str">
        <f>IFERROR(VLOOKUP(INDEX('8- Políticas de Administración '!$B$16:$F$63,MATCH('5- Identificación de Riesgos'!J44,'8- Políticas de Administración '!$C$16:$C$64,0),1),'8- Políticas de Administración '!$B$16:$F$64,5,FALSE),"")</f>
        <v/>
      </c>
      <c r="M44" s="450"/>
      <c r="N44" s="456"/>
      <c r="O44" s="520"/>
    </row>
    <row r="45" spans="1:15">
      <c r="A45" s="476"/>
      <c r="B45" s="473"/>
      <c r="C45" s="501"/>
      <c r="D45" s="280"/>
      <c r="E45" s="450"/>
      <c r="F45" s="450"/>
      <c r="G45" s="451"/>
      <c r="H45" s="442"/>
      <c r="I45" s="275"/>
      <c r="J45" s="276"/>
      <c r="K45" s="275" t="str">
        <f>IFERROR(CONCATENATE(INDEX('8- Políticas de Administración '!$B$16:$F$53,MATCH('5- Identificación de Riesgos'!J45,'8- Políticas de Administración '!$C$16:$C$54,0),1)," - ",L45),"")</f>
        <v/>
      </c>
      <c r="L45" s="164" t="str">
        <f>IFERROR(VLOOKUP(INDEX('8- Políticas de Administración '!$B$16:$F$63,MATCH('5- Identificación de Riesgos'!J45,'8- Políticas de Administración '!$C$16:$C$64,0),1),'8- Políticas de Administración '!$B$16:$F$64,5,FALSE),"")</f>
        <v/>
      </c>
      <c r="M45" s="450"/>
      <c r="N45" s="456"/>
      <c r="O45" s="520"/>
    </row>
    <row r="46" spans="1:15">
      <c r="A46" s="476"/>
      <c r="B46" s="473"/>
      <c r="C46" s="501"/>
      <c r="D46" s="280"/>
      <c r="E46" s="450"/>
      <c r="F46" s="450"/>
      <c r="G46" s="451"/>
      <c r="H46" s="442"/>
      <c r="I46" s="275"/>
      <c r="J46" s="276"/>
      <c r="K46" s="275" t="str">
        <f>IFERROR(CONCATENATE(INDEX('8- Políticas de Administración '!$B$16:$F$53,MATCH('5- Identificación de Riesgos'!J46,'8- Políticas de Administración '!$C$16:$C$54,0),1)," - ",L46),"")</f>
        <v/>
      </c>
      <c r="L46" s="164" t="str">
        <f>IFERROR(VLOOKUP(INDEX('8- Políticas de Administración '!$B$16:$F$63,MATCH('5- Identificación de Riesgos'!J46,'8- Políticas de Administración '!$C$16:$C$64,0),1),'8- Políticas de Administración '!$B$16:$F$64,5,FALSE),"")</f>
        <v/>
      </c>
      <c r="M46" s="450"/>
      <c r="N46" s="456"/>
      <c r="O46" s="520"/>
    </row>
    <row r="47" spans="1:15">
      <c r="A47" s="476"/>
      <c r="B47" s="473"/>
      <c r="C47" s="501"/>
      <c r="D47" s="280"/>
      <c r="E47" s="450"/>
      <c r="F47" s="450"/>
      <c r="G47" s="451"/>
      <c r="H47" s="442"/>
      <c r="I47" s="275"/>
      <c r="J47" s="276"/>
      <c r="K47" s="275" t="str">
        <f>IFERROR(CONCATENATE(INDEX('8- Políticas de Administración '!$B$16:$F$53,MATCH('5- Identificación de Riesgos'!J47,'8- Políticas de Administración '!$C$16:$C$54,0),1)," - ",L47),"")</f>
        <v/>
      </c>
      <c r="L47" s="164" t="str">
        <f>IFERROR(VLOOKUP(INDEX('8- Políticas de Administración '!$B$16:$F$63,MATCH('5- Identificación de Riesgos'!J47,'8- Políticas de Administración '!$C$16:$C$64,0),1),'8- Políticas de Administración '!$B$16:$F$64,5,FALSE),"")</f>
        <v/>
      </c>
      <c r="M47" s="450"/>
      <c r="N47" s="456"/>
      <c r="O47" s="520"/>
    </row>
    <row r="48" spans="1:15">
      <c r="A48" s="476"/>
      <c r="B48" s="473"/>
      <c r="C48" s="501"/>
      <c r="D48" s="280"/>
      <c r="E48" s="450"/>
      <c r="F48" s="450"/>
      <c r="G48" s="451"/>
      <c r="H48" s="442"/>
      <c r="I48" s="275"/>
      <c r="J48" s="276"/>
      <c r="K48" s="275" t="str">
        <f>IFERROR(CONCATENATE(INDEX('8- Políticas de Administración '!$B$16:$F$53,MATCH('5- Identificación de Riesgos'!J48,'8- Políticas de Administración '!$C$16:$C$54,0),1)," - ",L48),"")</f>
        <v/>
      </c>
      <c r="L48" s="164" t="str">
        <f>IFERROR(VLOOKUP(INDEX('8- Políticas de Administración '!$B$16:$F$63,MATCH('5- Identificación de Riesgos'!J48,'8- Políticas de Administración '!$C$16:$C$64,0),1),'8- Políticas de Administración '!$B$16:$F$64,5,FALSE),"")</f>
        <v/>
      </c>
      <c r="M48" s="450"/>
      <c r="N48" s="456"/>
      <c r="O48" s="520"/>
    </row>
    <row r="49" spans="1:25" ht="15.75" thickBot="1">
      <c r="A49" s="477"/>
      <c r="B49" s="474"/>
      <c r="C49" s="502"/>
      <c r="D49" s="282"/>
      <c r="E49" s="459"/>
      <c r="F49" s="459"/>
      <c r="G49" s="484"/>
      <c r="H49" s="486"/>
      <c r="I49" s="277"/>
      <c r="J49" s="278"/>
      <c r="K49" s="277" t="str">
        <f>IFERROR(CONCATENATE(INDEX('8- Políticas de Administración '!$B$16:$F$53,MATCH('5- Identificación de Riesgos'!J49,'8- Políticas de Administración '!$C$16:$C$54,0),1)," - ",L49),"")</f>
        <v/>
      </c>
      <c r="L49" s="165" t="str">
        <f>IFERROR(VLOOKUP(INDEX('8- Políticas de Administración '!$B$16:$F$63,MATCH('5- Identificación de Riesgos'!J49,'8- Políticas de Administración '!$C$16:$C$64,0),1),'8- Políticas de Administración '!$B$16:$F$64,5,FALSE),"")</f>
        <v/>
      </c>
      <c r="M49" s="459"/>
      <c r="N49" s="457"/>
      <c r="O49" s="520"/>
    </row>
    <row r="50" spans="1:25" ht="30">
      <c r="A50" s="475">
        <v>5</v>
      </c>
      <c r="B50" s="506" t="s">
        <v>348</v>
      </c>
      <c r="C50" s="500" t="s">
        <v>349</v>
      </c>
      <c r="D50" s="173" t="s">
        <v>350</v>
      </c>
      <c r="E50" s="500">
        <v>15000</v>
      </c>
      <c r="F50" s="500">
        <v>30</v>
      </c>
      <c r="G50" s="508">
        <f>F50/E50</f>
        <v>2E-3</v>
      </c>
      <c r="H50" s="511"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46" t="s">
        <v>318</v>
      </c>
      <c r="J50" s="155" t="s">
        <v>351</v>
      </c>
      <c r="K50" s="146" t="str">
        <f>IFERROR(CONCATENATE(INDEX('8- Políticas de Administración '!$B$16:$F$53,MATCH('5- Identificación de Riesgos'!J50,'8- Políticas de Administración '!$C$16:$C$54,0),1)," - ",L50),"")</f>
        <v>Mayor - 4</v>
      </c>
      <c r="L50" s="163">
        <f>IFERROR(VLOOKUP(INDEX('8- Políticas de Administración '!$B$16:$F$63,MATCH('5- Identificación de Riesgos'!J50,'8- Políticas de Administración '!$C$16:$C$64,0),1),'8- Políticas de Administración '!$B$16:$F$64,5,FALSE),"")</f>
        <v>4</v>
      </c>
      <c r="M50" s="458" t="str">
        <f>IFERROR(CONCATENATE(INDEX('8- Políticas de Administración '!$B$16:$F$53,MATCH(ROUND(AVERAGE(L50:L59),0),'8- Políticas de Administración '!$F$16:$F$53,0),1)," - ",ROUND(AVERAGE(L50:L59),0)),"")</f>
        <v>Moderado - 3</v>
      </c>
      <c r="N50" s="455" t="str">
        <f>IFERROR(CONCATENATE(VLOOKUP((LEFT(H50,LEN(H50)-4)&amp;LEFT(M50,LEN(M50)-4)),'9- Matriz de Calor '!$D$18:$E$42,2,0)," - ",RIGHT(H50,1)*RIGHT(M50,1)),"")</f>
        <v>Moderado - 3</v>
      </c>
      <c r="O50" s="517">
        <f>RIGHT(H50,1)*RIGHT(M50,1)</f>
        <v>3</v>
      </c>
    </row>
    <row r="51" spans="1:25" ht="45">
      <c r="A51" s="476"/>
      <c r="B51" s="506"/>
      <c r="C51" s="501"/>
      <c r="D51" s="79" t="s">
        <v>352</v>
      </c>
      <c r="E51" s="501"/>
      <c r="F51" s="501"/>
      <c r="G51" s="509"/>
      <c r="H51" s="512"/>
      <c r="I51" s="287" t="s">
        <v>312</v>
      </c>
      <c r="J51" s="82" t="s">
        <v>324</v>
      </c>
      <c r="K51" s="275" t="str">
        <f>IFERROR(CONCATENATE(INDEX('8- Políticas de Administración '!$B$16:$F$53,MATCH('5- Identificación de Riesgos'!J51,'8- Políticas de Administración '!$C$16:$C$54,0),1)," - ",L52),"")</f>
        <v>Menor - 2</v>
      </c>
      <c r="L51" s="164" t="str">
        <f>IFERROR(VLOOKUP(INDEX('8- Políticas de Administración '!$B$16:$F$63,MATCH('5- Identificación de Riesgos'!#REF!,'8- Políticas de Administración '!$C$16:$C$64,0),1),'8- Políticas de Administración '!$B$16:$F$64,5,FALSE),"")</f>
        <v/>
      </c>
      <c r="M51" s="450"/>
      <c r="N51" s="456"/>
      <c r="O51" s="518"/>
    </row>
    <row r="52" spans="1:25" ht="45">
      <c r="A52" s="476"/>
      <c r="B52" s="506"/>
      <c r="C52" s="501"/>
      <c r="D52" s="79" t="s">
        <v>353</v>
      </c>
      <c r="E52" s="501"/>
      <c r="F52" s="501"/>
      <c r="G52" s="509"/>
      <c r="H52" s="512"/>
      <c r="I52" s="312"/>
      <c r="J52" s="312"/>
      <c r="K52" s="312"/>
      <c r="L52" s="164">
        <f>IFERROR(VLOOKUP(INDEX('8- Políticas de Administración '!$B$16:$F$63,MATCH('5- Identificación de Riesgos'!J51,'8- Políticas de Administración '!$C$16:$C$64,0),1),'8- Políticas de Administración '!$B$16:$F$64,5,FALSE),"")</f>
        <v>2</v>
      </c>
      <c r="M52" s="450"/>
      <c r="N52" s="456"/>
      <c r="O52" s="518"/>
    </row>
    <row r="53" spans="1:25" ht="45">
      <c r="A53" s="476"/>
      <c r="B53" s="506"/>
      <c r="C53" s="501"/>
      <c r="D53" s="79" t="s">
        <v>354</v>
      </c>
      <c r="E53" s="501"/>
      <c r="F53" s="501"/>
      <c r="G53" s="509"/>
      <c r="H53" s="512"/>
      <c r="I53" s="275"/>
      <c r="J53" s="276"/>
      <c r="K53" s="275" t="str">
        <f>IFERROR(CONCATENATE(INDEX('8- Políticas de Administración '!$B$16:$F$53,MATCH('5- Identificación de Riesgos'!J53,'8- Políticas de Administración '!$C$16:$C$54,0),1)," - ",L53),"")</f>
        <v/>
      </c>
      <c r="L53" s="164" t="str">
        <f>IFERROR(VLOOKUP(INDEX('8- Políticas de Administración '!$B$16:$F$63,MATCH('5- Identificación de Riesgos'!J53,'8- Políticas de Administración '!$C$16:$C$64,0),1),'8- Políticas de Administración '!$B$16:$F$64,5,FALSE),"")</f>
        <v/>
      </c>
      <c r="M53" s="450"/>
      <c r="N53" s="456"/>
      <c r="O53" s="518"/>
    </row>
    <row r="54" spans="1:25">
      <c r="A54" s="476"/>
      <c r="B54" s="506"/>
      <c r="C54" s="501"/>
      <c r="D54" s="283"/>
      <c r="E54" s="501"/>
      <c r="F54" s="501"/>
      <c r="G54" s="509"/>
      <c r="H54" s="512"/>
      <c r="I54" s="275"/>
      <c r="J54" s="276"/>
      <c r="K54" s="275" t="str">
        <f>IFERROR(CONCATENATE(INDEX('8- Políticas de Administración '!$B$16:$F$53,MATCH('5- Identificación de Riesgos'!J54,'8- Políticas de Administración '!$C$16:$C$54,0),1)," - ",L54),"")</f>
        <v/>
      </c>
      <c r="L54" s="164" t="str">
        <f>IFERROR(VLOOKUP(INDEX('8- Políticas de Administración '!$B$16:$F$63,MATCH('5- Identificación de Riesgos'!J54,'8- Políticas de Administración '!$C$16:$C$64,0),1),'8- Políticas de Administración '!$B$16:$F$64,5,FALSE),"")</f>
        <v/>
      </c>
      <c r="M54" s="450"/>
      <c r="N54" s="456"/>
      <c r="O54" s="518"/>
    </row>
    <row r="55" spans="1:25">
      <c r="A55" s="476"/>
      <c r="B55" s="506"/>
      <c r="C55" s="501"/>
      <c r="D55" s="283"/>
      <c r="E55" s="501"/>
      <c r="F55" s="501"/>
      <c r="G55" s="509"/>
      <c r="H55" s="512"/>
      <c r="I55" s="275"/>
      <c r="J55" s="276"/>
      <c r="K55" s="275" t="str">
        <f>IFERROR(CONCATENATE(INDEX('8- Políticas de Administración '!$B$16:$F$53,MATCH('5- Identificación de Riesgos'!J55,'8- Políticas de Administración '!$C$16:$C$54,0),1)," - ",L55),"")</f>
        <v/>
      </c>
      <c r="L55" s="164" t="str">
        <f>IFERROR(VLOOKUP(INDEX('8- Políticas de Administración '!$B$16:$F$63,MATCH('5- Identificación de Riesgos'!J55,'8- Políticas de Administración '!$C$16:$C$64,0),1),'8- Políticas de Administración '!$B$16:$F$64,5,FALSE),"")</f>
        <v/>
      </c>
      <c r="M55" s="450"/>
      <c r="N55" s="456"/>
      <c r="O55" s="518"/>
    </row>
    <row r="56" spans="1:25">
      <c r="A56" s="476"/>
      <c r="B56" s="506"/>
      <c r="C56" s="501"/>
      <c r="D56" s="284"/>
      <c r="E56" s="501"/>
      <c r="F56" s="501"/>
      <c r="G56" s="509"/>
      <c r="H56" s="512"/>
      <c r="I56" s="275"/>
      <c r="J56" s="276"/>
      <c r="K56" s="275" t="str">
        <f>IFERROR(CONCATENATE(INDEX('8- Políticas de Administración '!$B$16:$F$53,MATCH('5- Identificación de Riesgos'!J56,'8- Políticas de Administración '!$C$16:$C$54,0),1)," - ",L56),"")</f>
        <v/>
      </c>
      <c r="L56" s="164" t="str">
        <f>IFERROR(VLOOKUP(INDEX('8- Políticas de Administración '!$B$16:$F$63,MATCH('5- Identificación de Riesgos'!J56,'8- Políticas de Administración '!$C$16:$C$64,0),1),'8- Políticas de Administración '!$B$16:$F$64,5,FALSE),"")</f>
        <v/>
      </c>
      <c r="M56" s="450"/>
      <c r="N56" s="456"/>
      <c r="O56" s="518"/>
    </row>
    <row r="57" spans="1:25">
      <c r="A57" s="476"/>
      <c r="B57" s="506"/>
      <c r="C57" s="501"/>
      <c r="D57" s="284"/>
      <c r="E57" s="501"/>
      <c r="F57" s="501"/>
      <c r="G57" s="509"/>
      <c r="H57" s="512"/>
      <c r="I57" s="275"/>
      <c r="J57" s="276"/>
      <c r="K57" s="275" t="str">
        <f>IFERROR(CONCATENATE(INDEX('8- Políticas de Administración '!$B$16:$F$53,MATCH('5- Identificación de Riesgos'!J57,'8- Políticas de Administración '!$C$16:$C$54,0),1)," - ",L57),"")</f>
        <v/>
      </c>
      <c r="L57" s="164" t="str">
        <f>IFERROR(VLOOKUP(INDEX('8- Políticas de Administración '!$B$16:$F$63,MATCH('5- Identificación de Riesgos'!J57,'8- Políticas de Administración '!$C$16:$C$64,0),1),'8- Políticas de Administración '!$B$16:$F$64,5,FALSE),"")</f>
        <v/>
      </c>
      <c r="M57" s="450"/>
      <c r="N57" s="456"/>
      <c r="O57" s="518"/>
    </row>
    <row r="58" spans="1:25">
      <c r="A58" s="476"/>
      <c r="B58" s="506"/>
      <c r="C58" s="501"/>
      <c r="D58" s="284"/>
      <c r="E58" s="501"/>
      <c r="F58" s="501"/>
      <c r="G58" s="509"/>
      <c r="H58" s="512"/>
      <c r="I58" s="275"/>
      <c r="J58" s="276"/>
      <c r="K58" s="275" t="str">
        <f>IFERROR(CONCATENATE(INDEX('8- Políticas de Administración '!$B$16:$F$53,MATCH('5- Identificación de Riesgos'!J58,'8- Políticas de Administración '!$C$16:$C$54,0),1)," - ",L58),"")</f>
        <v/>
      </c>
      <c r="L58" s="164" t="str">
        <f>IFERROR(VLOOKUP(INDEX('8- Políticas de Administración '!$B$16:$F$63,MATCH('5- Identificación de Riesgos'!J58,'8- Políticas de Administración '!$C$16:$C$64,0),1),'8- Políticas de Administración '!$B$16:$F$64,5,FALSE),"")</f>
        <v/>
      </c>
      <c r="M58" s="450"/>
      <c r="N58" s="456"/>
      <c r="O58" s="518"/>
    </row>
    <row r="59" spans="1:25" ht="59.25" customHeight="1" thickBot="1">
      <c r="A59" s="477"/>
      <c r="B59" s="507"/>
      <c r="C59" s="502"/>
      <c r="D59" s="280"/>
      <c r="E59" s="502"/>
      <c r="F59" s="502"/>
      <c r="G59" s="510"/>
      <c r="H59" s="513"/>
      <c r="I59" s="277"/>
      <c r="J59" s="278"/>
      <c r="K59" s="277" t="str">
        <f>IFERROR(CONCATENATE(INDEX('8- Políticas de Administración '!$B$16:$F$53,MATCH('5- Identificación de Riesgos'!J59,'8- Políticas de Administración '!$C$16:$C$54,0),1)," - ",L59),"")</f>
        <v/>
      </c>
      <c r="L59" s="165" t="str">
        <f>IFERROR(VLOOKUP(INDEX('8- Políticas de Administración '!$B$16:$F$63,MATCH('5- Identificación de Riesgos'!J59,'8- Políticas de Administración '!$C$16:$C$64,0),1),'8- Políticas de Administración '!$B$16:$F$64,5,FALSE),"")</f>
        <v/>
      </c>
      <c r="M59" s="459"/>
      <c r="N59" s="457"/>
      <c r="O59" s="519"/>
    </row>
    <row r="60" spans="1:25" ht="45" customHeight="1">
      <c r="A60" s="433">
        <v>6</v>
      </c>
      <c r="B60" s="452" t="s">
        <v>355</v>
      </c>
      <c r="C60" s="500" t="s">
        <v>356</v>
      </c>
      <c r="D60" s="152" t="s">
        <v>357</v>
      </c>
      <c r="E60" s="527">
        <v>220</v>
      </c>
      <c r="F60" s="525">
        <v>0</v>
      </c>
      <c r="G60" s="508">
        <f t="shared" ref="G60" si="2">F60/E60</f>
        <v>0</v>
      </c>
      <c r="H60" s="511"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46" t="s">
        <v>312</v>
      </c>
      <c r="J60" s="155" t="s">
        <v>342</v>
      </c>
      <c r="K60" s="146" t="str">
        <f>IFERROR(CONCATENATE(INDEX('[3]8- Políticas de Administración '!$B$16:$F$53,MATCH('[3]5- Identificación de Riesgos'!J60,'[3]8- Políticas de Administración '!$C$16:$C$54,0),1)," - ",L60),"")</f>
        <v>Catastrófico - 5</v>
      </c>
      <c r="L60" s="163">
        <f>IFERROR(VLOOKUP(INDEX('8- Políticas de Administración '!$B$16:$F$63,MATCH('5- Identificación de Riesgos'!J60,'8- Políticas de Administración '!$C$16:$C$64,0),1),'8- Políticas de Administración '!$B$16:$F$64,5,FALSE),"")</f>
        <v>5</v>
      </c>
      <c r="M60" s="529" t="str">
        <f>IFERROR(CONCATENATE(INDEX('8- Políticas de Administración '!$B$16:$F$53,MATCH(ROUND(AVERAGE(L60:L69),0),'8- Políticas de Administración '!$F$16:$F$53,0),1)," - ",ROUND(AVERAGE(L60:L69),0)),"")</f>
        <v>Catastrófico - 5</v>
      </c>
      <c r="N60" s="439" t="str">
        <f>IFERROR(CONCATENATE(VLOOKUP((LEFT(H60,LEN(H60)-4)&amp;LEFT(M60,LEN(M60)-4)),'9- Matriz de Calor '!$D$18:$E$42,2,0)," - ",RIGHT(H60,1)*RIGHT(M60,1)),"")</f>
        <v>Extremo - 5</v>
      </c>
      <c r="Q60" s="522"/>
      <c r="R60" s="523"/>
      <c r="S60" s="523"/>
      <c r="T60" s="523"/>
      <c r="U60" s="523"/>
      <c r="V60" s="523"/>
      <c r="W60" s="523"/>
      <c r="X60" s="523"/>
      <c r="Y60" s="524"/>
    </row>
    <row r="61" spans="1:25">
      <c r="A61" s="434"/>
      <c r="B61" s="453"/>
      <c r="C61" s="501"/>
      <c r="D61" s="292" t="s">
        <v>358</v>
      </c>
      <c r="E61" s="528"/>
      <c r="F61" s="526"/>
      <c r="G61" s="509"/>
      <c r="H61" s="512"/>
      <c r="I61" s="147"/>
      <c r="J61" s="82"/>
      <c r="K61" s="147" t="str">
        <f>IFERROR(CONCATENATE(INDEX('[3]8- Políticas de Administración '!$B$16:$F$53,MATCH('[3]5- Identificación de Riesgos'!J61,'[3]8- Políticas de Administración '!$C$16:$C$54,0),1)," - ",L61),"")</f>
        <v/>
      </c>
      <c r="L61" s="164" t="str">
        <f>IFERROR(VLOOKUP(INDEX('8- Políticas de Administración '!$B$16:$F$63,MATCH('5- Identificación de Riesgos'!J61,'8- Políticas de Administración '!$C$16:$C$64,0),1),'8- Políticas de Administración '!$B$16:$F$64,5,FALSE),"")</f>
        <v/>
      </c>
      <c r="M61" s="444"/>
      <c r="N61" s="440"/>
      <c r="Q61" s="522"/>
      <c r="R61" s="523"/>
      <c r="S61" s="523"/>
      <c r="T61" s="523"/>
      <c r="U61" s="523"/>
      <c r="V61" s="523"/>
      <c r="W61" s="523"/>
      <c r="X61" s="523"/>
      <c r="Y61" s="524"/>
    </row>
    <row r="62" spans="1:25" ht="15" customHeight="1">
      <c r="A62" s="434"/>
      <c r="B62" s="453"/>
      <c r="C62" s="501"/>
      <c r="D62" s="292"/>
      <c r="E62" s="528"/>
      <c r="F62" s="526"/>
      <c r="G62" s="509"/>
      <c r="H62" s="512"/>
      <c r="I62" s="147"/>
      <c r="J62" s="82"/>
      <c r="K62" s="147" t="str">
        <f>IFERROR(CONCATENATE(INDEX('[3]8- Políticas de Administración '!$B$16:$F$53,MATCH('[3]5- Identificación de Riesgos'!J62,'[3]8- Políticas de Administración '!$C$16:$C$54,0),1)," - ",L62),"")</f>
        <v/>
      </c>
      <c r="L62" s="164" t="str">
        <f>IFERROR(VLOOKUP(INDEX('8- Políticas de Administración '!$B$16:$F$63,MATCH('5- Identificación de Riesgos'!J62,'8- Políticas de Administración '!$C$16:$C$64,0),1),'8- Políticas de Administración '!$B$16:$F$64,5,FALSE),"")</f>
        <v/>
      </c>
      <c r="M62" s="444"/>
      <c r="N62" s="440"/>
      <c r="Q62" s="522"/>
      <c r="R62" s="523"/>
      <c r="S62" s="523"/>
      <c r="T62" s="523"/>
      <c r="U62" s="523"/>
      <c r="V62" s="523"/>
      <c r="W62" s="523"/>
      <c r="X62" s="523"/>
      <c r="Y62" s="524"/>
    </row>
    <row r="63" spans="1:25" ht="15" customHeight="1">
      <c r="A63" s="434"/>
      <c r="B63" s="453"/>
      <c r="C63" s="501"/>
      <c r="D63" s="153"/>
      <c r="E63" s="528"/>
      <c r="F63" s="526"/>
      <c r="G63" s="509"/>
      <c r="H63" s="512"/>
      <c r="I63" s="147"/>
      <c r="J63" s="82"/>
      <c r="K63" s="147" t="str">
        <f>IFERROR(CONCATENATE(INDEX('[3]8- Políticas de Administración '!$B$16:$F$53,MATCH('[3]5- Identificación de Riesgos'!J63,'[3]8- Políticas de Administración '!$C$16:$C$54,0),1)," - ",L63),"")</f>
        <v/>
      </c>
      <c r="L63" s="164" t="str">
        <f>IFERROR(VLOOKUP(INDEX('8- Políticas de Administración '!$B$16:$F$63,MATCH('5- Identificación de Riesgos'!J63,'8- Políticas de Administración '!$C$16:$C$64,0),1),'8- Políticas de Administración '!$B$16:$F$64,5,FALSE),"")</f>
        <v/>
      </c>
      <c r="M63" s="444"/>
      <c r="N63" s="440"/>
      <c r="Q63" s="522"/>
      <c r="R63" s="523"/>
      <c r="S63" s="523"/>
      <c r="T63" s="523"/>
      <c r="U63" s="523"/>
      <c r="V63" s="523"/>
      <c r="W63" s="523"/>
      <c r="X63" s="523"/>
      <c r="Y63" s="524"/>
    </row>
    <row r="64" spans="1:25" ht="15" customHeight="1">
      <c r="A64" s="434"/>
      <c r="B64" s="453"/>
      <c r="C64" s="501"/>
      <c r="D64" s="153"/>
      <c r="E64" s="528"/>
      <c r="F64" s="526"/>
      <c r="G64" s="509"/>
      <c r="H64" s="512"/>
      <c r="I64" s="147"/>
      <c r="J64" s="82"/>
      <c r="K64" s="147" t="str">
        <f>IFERROR(CONCATENATE(INDEX('[3]8- Políticas de Administración '!$B$16:$F$53,MATCH('[3]5- Identificación de Riesgos'!J64,'[3]8- Políticas de Administración '!$C$16:$C$54,0),1)," - ",L64),"")</f>
        <v/>
      </c>
      <c r="L64" s="164" t="str">
        <f>IFERROR(VLOOKUP(INDEX('8- Políticas de Administración '!$B$16:$F$63,MATCH('5- Identificación de Riesgos'!J64,'8- Políticas de Administración '!$C$16:$C$64,0),1),'8- Políticas de Administración '!$B$16:$F$64,5,FALSE),"")</f>
        <v/>
      </c>
      <c r="M64" s="444"/>
      <c r="N64" s="440"/>
      <c r="Q64" s="522"/>
      <c r="R64" s="523"/>
      <c r="S64" s="523"/>
      <c r="T64" s="523"/>
      <c r="U64" s="523"/>
      <c r="V64" s="523"/>
      <c r="W64" s="523"/>
      <c r="X64" s="523"/>
      <c r="Y64" s="524"/>
    </row>
    <row r="65" spans="1:25" ht="15" customHeight="1">
      <c r="A65" s="434"/>
      <c r="B65" s="453"/>
      <c r="C65" s="501"/>
      <c r="D65" s="153"/>
      <c r="E65" s="528"/>
      <c r="F65" s="526"/>
      <c r="G65" s="509"/>
      <c r="H65" s="512"/>
      <c r="I65" s="147"/>
      <c r="J65" s="82"/>
      <c r="K65" s="147" t="str">
        <f>IFERROR(CONCATENATE(INDEX('[3]8- Políticas de Administración '!$B$16:$F$53,MATCH('[3]5- Identificación de Riesgos'!J65,'[3]8- Políticas de Administración '!$C$16:$C$54,0),1)," - ",L65),"")</f>
        <v/>
      </c>
      <c r="L65" s="164" t="str">
        <f>IFERROR(VLOOKUP(INDEX('8- Políticas de Administración '!$B$16:$F$63,MATCH('5- Identificación de Riesgos'!J65,'8- Políticas de Administración '!$C$16:$C$64,0),1),'8- Políticas de Administración '!$B$16:$F$64,5,FALSE),"")</f>
        <v/>
      </c>
      <c r="M65" s="444"/>
      <c r="N65" s="440"/>
      <c r="Q65" s="522"/>
      <c r="R65" s="523"/>
      <c r="S65" s="523"/>
      <c r="T65" s="523"/>
      <c r="U65" s="523"/>
      <c r="V65" s="523"/>
      <c r="W65" s="523"/>
      <c r="X65" s="523"/>
      <c r="Y65" s="524"/>
    </row>
    <row r="66" spans="1:25" ht="15" customHeight="1">
      <c r="A66" s="434"/>
      <c r="B66" s="453"/>
      <c r="C66" s="501"/>
      <c r="D66" s="153"/>
      <c r="E66" s="528"/>
      <c r="F66" s="526"/>
      <c r="G66" s="509"/>
      <c r="H66" s="512"/>
      <c r="I66" s="147"/>
      <c r="J66" s="82"/>
      <c r="K66" s="147" t="str">
        <f>IFERROR(CONCATENATE(INDEX('[3]8- Políticas de Administración '!$B$16:$F$53,MATCH('[3]5- Identificación de Riesgos'!J66,'[3]8- Políticas de Administración '!$C$16:$C$54,0),1)," - ",L66),"")</f>
        <v/>
      </c>
      <c r="L66" s="164" t="str">
        <f>IFERROR(VLOOKUP(INDEX('8- Políticas de Administración '!$B$16:$F$63,MATCH('5- Identificación de Riesgos'!J66,'8- Políticas de Administración '!$C$16:$C$64,0),1),'8- Políticas de Administración '!$B$16:$F$64,5,FALSE),"")</f>
        <v/>
      </c>
      <c r="M66" s="444"/>
      <c r="N66" s="440"/>
      <c r="Q66" s="522"/>
      <c r="R66" s="523"/>
      <c r="S66" s="523"/>
      <c r="T66" s="523"/>
      <c r="U66" s="523"/>
      <c r="V66" s="523"/>
      <c r="W66" s="523"/>
      <c r="X66" s="523"/>
      <c r="Y66" s="524"/>
    </row>
    <row r="67" spans="1:25" ht="15.75" customHeight="1" thickBot="1">
      <c r="A67" s="434"/>
      <c r="B67" s="453"/>
      <c r="C67" s="501"/>
      <c r="D67" s="153"/>
      <c r="E67" s="528"/>
      <c r="F67" s="526"/>
      <c r="G67" s="509"/>
      <c r="H67" s="512"/>
      <c r="I67" s="147"/>
      <c r="J67" s="82"/>
      <c r="K67" s="147" t="str">
        <f>IFERROR(CONCATENATE(INDEX('[3]8- Políticas de Administración '!$B$16:$F$53,MATCH('[3]5- Identificación de Riesgos'!J67,'[3]8- Políticas de Administración '!$C$16:$C$54,0),1)," - ",L67),"")</f>
        <v/>
      </c>
      <c r="L67" s="165" t="str">
        <f>IFERROR(VLOOKUP(INDEX('8- Políticas de Administración '!$B$16:$F$63,MATCH('5- Identificación de Riesgos'!J67,'8- Políticas de Administración '!$C$16:$C$64,0),1),'8- Políticas de Administración '!$B$16:$F$64,5,FALSE),"")</f>
        <v/>
      </c>
      <c r="M67" s="444"/>
      <c r="N67" s="440"/>
      <c r="Q67" s="522"/>
      <c r="R67" s="523"/>
      <c r="S67" s="523"/>
      <c r="T67" s="523"/>
      <c r="U67" s="523"/>
      <c r="V67" s="523"/>
      <c r="W67" s="523"/>
      <c r="X67" s="523"/>
      <c r="Y67" s="524"/>
    </row>
    <row r="68" spans="1:25" ht="23.25" customHeight="1">
      <c r="A68" s="434"/>
      <c r="B68" s="453"/>
      <c r="C68" s="501"/>
      <c r="D68" s="153"/>
      <c r="E68" s="528"/>
      <c r="F68" s="526"/>
      <c r="G68" s="509"/>
      <c r="H68" s="512"/>
      <c r="I68" s="147"/>
      <c r="J68" s="82"/>
      <c r="K68" s="147" t="str">
        <f>IFERROR(CONCATENATE(INDEX('[3]8- Políticas de Administración '!$B$16:$F$53,MATCH('[3]5- Identificación de Riesgos'!J68,'[3]8- Políticas de Administración '!$C$16:$C$54,0),1)," - ",L68),"")</f>
        <v/>
      </c>
      <c r="L68" s="174" t="str">
        <f>IFERROR(VLOOKUP(INDEX('8- Políticas de Administración '!$B$16:$F$63,MATCH('5- Identificación de Riesgos'!J68,'8- Políticas de Administración '!$C$16:$C$64,0),1),'8- Políticas de Administración '!$B$16:$F$64,5,FALSE),"")</f>
        <v/>
      </c>
      <c r="M68" s="444"/>
      <c r="N68" s="440"/>
      <c r="Q68" s="522"/>
      <c r="R68" s="523"/>
      <c r="S68" s="523"/>
      <c r="T68" s="523"/>
      <c r="U68" s="523"/>
      <c r="V68" s="523"/>
      <c r="W68" s="523"/>
      <c r="X68" s="523"/>
      <c r="Y68" s="524"/>
    </row>
    <row r="69" spans="1:25" ht="15" customHeight="1" thickBot="1">
      <c r="A69" s="435"/>
      <c r="B69" s="454"/>
      <c r="C69" s="502"/>
      <c r="D69" s="293"/>
      <c r="E69" s="528"/>
      <c r="F69" s="526"/>
      <c r="G69" s="509"/>
      <c r="H69" s="512"/>
      <c r="I69" s="223"/>
      <c r="J69" s="181"/>
      <c r="K69" s="223" t="str">
        <f>IFERROR(CONCATENATE(INDEX('[3]8- Políticas de Administración '!$B$16:$F$53,MATCH('[3]5- Identificación de Riesgos'!J69,'[3]8- Políticas de Administración '!$C$16:$C$54,0),1)," - ",L69),"")</f>
        <v/>
      </c>
      <c r="L69" s="165" t="str">
        <f>IFERROR(VLOOKUP(INDEX('8- Políticas de Administración '!$B$16:$F$63,MATCH('5- Identificación de Riesgos'!J69,'8- Políticas de Administración '!$C$16:$C$64,0),1),'8- Políticas de Administración '!$B$16:$F$64,5,FALSE),"")</f>
        <v/>
      </c>
      <c r="M69" s="530"/>
      <c r="N69" s="441"/>
    </row>
    <row r="70" spans="1:25" ht="45" customHeight="1">
      <c r="A70" s="436">
        <v>7</v>
      </c>
      <c r="B70" s="446" t="s">
        <v>359</v>
      </c>
      <c r="C70" s="448" t="s">
        <v>360</v>
      </c>
      <c r="D70" s="145" t="s">
        <v>357</v>
      </c>
      <c r="E70" s="450">
        <v>220</v>
      </c>
      <c r="F70" s="450">
        <v>0</v>
      </c>
      <c r="G70" s="451">
        <f t="shared" ref="G70" si="3">F70/E70</f>
        <v>0</v>
      </c>
      <c r="H70" s="442"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47" t="s">
        <v>312</v>
      </c>
      <c r="J70" s="82" t="s">
        <v>342</v>
      </c>
      <c r="K70" s="147" t="str">
        <f>IFERROR(CONCATENATE(INDEX('[3]8- Políticas de Administración '!$B$16:$F$53,MATCH('[3]5- Identificación de Riesgos'!J70,'[3]8- Políticas de Administración '!$C$16:$C$54,0),1)," - ",L70),"")</f>
        <v>Catastrófico - 5</v>
      </c>
      <c r="L70" s="174">
        <f>IFERROR(VLOOKUP(INDEX('8- Políticas de Administración '!$B$16:$F$63,MATCH('5- Identificación de Riesgos'!J70,'8- Políticas de Administración '!$C$16:$C$64,0),1),'8- Políticas de Administración '!$B$16:$F$64,5,FALSE),"")</f>
        <v>5</v>
      </c>
      <c r="M70" s="443" t="str">
        <f>IFERROR(CONCATENATE(INDEX('8- Políticas de Administración '!$B$16:$F$53,MATCH(ROUND(AVERAGE(L70:L79),0),'8- Políticas de Administración '!$F$16:$F$53,0),1)," - ",ROUND(AVERAGE(L70:L79),0)),"")</f>
        <v>Catastrófico - 5</v>
      </c>
      <c r="N70" s="440" t="str">
        <f>IFERROR(CONCATENATE(VLOOKUP((LEFT(H70,LEN(H70)-4)&amp;LEFT(M70,LEN(M70)-4)),'9- Matriz de Calor '!$D$18:$E$42,2,0)," - ",RIGHT(H70,1)*RIGHT(M70,1)),"")</f>
        <v>Extremo - 5</v>
      </c>
    </row>
    <row r="71" spans="1:25" ht="15" customHeight="1">
      <c r="A71" s="437"/>
      <c r="B71" s="446"/>
      <c r="C71" s="448"/>
      <c r="D71" s="294" t="s">
        <v>358</v>
      </c>
      <c r="E71" s="450"/>
      <c r="F71" s="450"/>
      <c r="G71" s="451"/>
      <c r="H71" s="442"/>
      <c r="I71" s="147"/>
      <c r="J71" s="82"/>
      <c r="K71" s="147" t="str">
        <f>IFERROR(CONCATENATE(INDEX('[3]8- Políticas de Administración '!$B$16:$F$53,MATCH('[3]5- Identificación de Riesgos'!J71,'[3]8- Políticas de Administración '!$C$16:$C$54,0),1)," - ",L71),"")</f>
        <v/>
      </c>
      <c r="L71" s="164" t="str">
        <f>IFERROR(VLOOKUP(INDEX('8- Políticas de Administración '!$B$16:$F$63,MATCH('5- Identificación de Riesgos'!J71,'8- Políticas de Administración '!$C$16:$C$64,0),1),'8- Políticas de Administración '!$B$16:$F$64,5,FALSE),"")</f>
        <v/>
      </c>
      <c r="M71" s="444"/>
      <c r="N71" s="440"/>
    </row>
    <row r="72" spans="1:25" ht="15" customHeight="1">
      <c r="A72" s="437"/>
      <c r="B72" s="446"/>
      <c r="C72" s="448"/>
      <c r="D72" s="295"/>
      <c r="E72" s="450"/>
      <c r="F72" s="450"/>
      <c r="G72" s="451"/>
      <c r="H72" s="442"/>
      <c r="I72" s="147"/>
      <c r="J72" s="82"/>
      <c r="K72" s="147" t="str">
        <f>IFERROR(CONCATENATE(INDEX('[3]8- Políticas de Administración '!$B$16:$F$53,MATCH('[3]5- Identificación de Riesgos'!J72,'[3]8- Políticas de Administración '!$C$16:$C$54,0),1)," - ",L72),"")</f>
        <v/>
      </c>
      <c r="L72" s="164" t="str">
        <f>IFERROR(VLOOKUP(INDEX('8- Políticas de Administración '!$B$16:$F$63,MATCH('5- Identificación de Riesgos'!J72,'8- Políticas de Administración '!$C$16:$C$64,0),1),'8- Políticas de Administración '!$B$16:$F$64,5,FALSE),"")</f>
        <v/>
      </c>
      <c r="M72" s="444"/>
      <c r="N72" s="440"/>
    </row>
    <row r="73" spans="1:25" ht="15" customHeight="1">
      <c r="A73" s="437"/>
      <c r="B73" s="446"/>
      <c r="C73" s="448"/>
      <c r="D73" s="295"/>
      <c r="E73" s="450"/>
      <c r="F73" s="450"/>
      <c r="G73" s="451"/>
      <c r="H73" s="442"/>
      <c r="I73" s="147"/>
      <c r="J73" s="82"/>
      <c r="K73" s="147" t="str">
        <f>IFERROR(CONCATENATE(INDEX('[3]8- Políticas de Administración '!$B$16:$F$53,MATCH('[3]5- Identificación de Riesgos'!J73,'[3]8- Políticas de Administración '!$C$16:$C$54,0),1)," - ",L73),"")</f>
        <v/>
      </c>
      <c r="L73" s="164" t="str">
        <f>IFERROR(VLOOKUP(INDEX('8- Políticas de Administración '!$B$16:$F$63,MATCH('5- Identificación de Riesgos'!J73,'8- Políticas de Administración '!$C$16:$C$64,0),1),'8- Políticas de Administración '!$B$16:$F$64,5,FALSE),"")</f>
        <v/>
      </c>
      <c r="M73" s="444"/>
      <c r="N73" s="440"/>
    </row>
    <row r="74" spans="1:25" ht="15" customHeight="1">
      <c r="A74" s="437"/>
      <c r="B74" s="446"/>
      <c r="C74" s="448"/>
      <c r="D74" s="296"/>
      <c r="E74" s="450"/>
      <c r="F74" s="450"/>
      <c r="G74" s="451"/>
      <c r="H74" s="442"/>
      <c r="I74" s="147"/>
      <c r="J74" s="82"/>
      <c r="K74" s="147" t="str">
        <f>IFERROR(CONCATENATE(INDEX('[3]8- Políticas de Administración '!$B$16:$F$53,MATCH('[3]5- Identificación de Riesgos'!J74,'[3]8- Políticas de Administración '!$C$16:$C$54,0),1)," - ",L74),"")</f>
        <v/>
      </c>
      <c r="L74" s="164" t="str">
        <f>IFERROR(VLOOKUP(INDEX('8- Políticas de Administración '!$B$16:$F$63,MATCH('5- Identificación de Riesgos'!J74,'8- Políticas de Administración '!$C$16:$C$64,0),1),'8- Políticas de Administración '!$B$16:$F$64,5,FALSE),"")</f>
        <v/>
      </c>
      <c r="M74" s="444"/>
      <c r="N74" s="440"/>
    </row>
    <row r="75" spans="1:25" ht="15" customHeight="1">
      <c r="A75" s="437"/>
      <c r="B75" s="446"/>
      <c r="C75" s="448"/>
      <c r="D75" s="294"/>
      <c r="E75" s="450"/>
      <c r="F75" s="450"/>
      <c r="G75" s="451"/>
      <c r="H75" s="442"/>
      <c r="I75" s="147"/>
      <c r="J75" s="82"/>
      <c r="K75" s="147" t="str">
        <f>IFERROR(CONCATENATE(INDEX('[3]8- Políticas de Administración '!$B$16:$F$53,MATCH('[3]5- Identificación de Riesgos'!J75,'[3]8- Políticas de Administración '!$C$16:$C$54,0),1)," - ",L75),"")</f>
        <v/>
      </c>
      <c r="L75" s="164" t="str">
        <f>IFERROR(VLOOKUP(INDEX('8- Políticas de Administración '!$B$16:$F$63,MATCH('5- Identificación de Riesgos'!J75,'8- Políticas de Administración '!$C$16:$C$64,0),1),'8- Políticas de Administración '!$B$16:$F$64,5,FALSE),"")</f>
        <v/>
      </c>
      <c r="M75" s="444"/>
      <c r="N75" s="440"/>
    </row>
    <row r="76" spans="1:25" ht="15" customHeight="1">
      <c r="A76" s="437"/>
      <c r="B76" s="446"/>
      <c r="C76" s="448"/>
      <c r="D76" s="294"/>
      <c r="E76" s="450"/>
      <c r="F76" s="450"/>
      <c r="G76" s="451"/>
      <c r="H76" s="442"/>
      <c r="I76" s="147"/>
      <c r="J76" s="82"/>
      <c r="K76" s="147" t="str">
        <f>IFERROR(CONCATENATE(INDEX('[3]8- Políticas de Administración '!$B$16:$F$53,MATCH('[3]5- Identificación de Riesgos'!J76,'[3]8- Políticas de Administración '!$C$16:$C$54,0),1)," - ",L76),"")</f>
        <v/>
      </c>
      <c r="L76" s="164" t="str">
        <f>IFERROR(VLOOKUP(INDEX('8- Políticas de Administración '!$B$16:$F$63,MATCH('5- Identificación de Riesgos'!J76,'8- Políticas de Administración '!$C$16:$C$64,0),1),'8- Políticas de Administración '!$B$16:$F$64,5,FALSE),"")</f>
        <v/>
      </c>
      <c r="M76" s="444"/>
      <c r="N76" s="440"/>
    </row>
    <row r="77" spans="1:25" ht="15.75" customHeight="1" thickBot="1">
      <c r="A77" s="437"/>
      <c r="B77" s="446"/>
      <c r="C77" s="448"/>
      <c r="D77" s="294"/>
      <c r="E77" s="450"/>
      <c r="F77" s="450"/>
      <c r="G77" s="451"/>
      <c r="H77" s="442"/>
      <c r="I77" s="147"/>
      <c r="J77" s="82"/>
      <c r="K77" s="147" t="str">
        <f>IFERROR(CONCATENATE(INDEX('[3]8- Políticas de Administración '!$B$16:$F$53,MATCH('[3]5- Identificación de Riesgos'!J77,'[3]8- Políticas de Administración '!$C$16:$C$54,0),1)," - ",L77),"")</f>
        <v/>
      </c>
      <c r="L77" s="165" t="str">
        <f>IFERROR(VLOOKUP(INDEX('8- Políticas de Administración '!$B$16:$F$63,MATCH('5- Identificación de Riesgos'!J77,'8- Políticas de Administración '!$C$16:$C$64,0),1),'8- Políticas de Administración '!$B$16:$F$64,5,FALSE),"")</f>
        <v/>
      </c>
      <c r="M77" s="444"/>
      <c r="N77" s="440"/>
    </row>
    <row r="78" spans="1:25" ht="23.25" customHeight="1">
      <c r="A78" s="437"/>
      <c r="B78" s="446"/>
      <c r="C78" s="448"/>
      <c r="D78" s="294"/>
      <c r="E78" s="450"/>
      <c r="F78" s="450"/>
      <c r="G78" s="451"/>
      <c r="H78" s="442"/>
      <c r="I78" s="147"/>
      <c r="J78" s="82"/>
      <c r="K78" s="147" t="str">
        <f>IFERROR(CONCATENATE(INDEX('[3]8- Políticas de Administración '!$B$16:$F$53,MATCH('[3]5- Identificación de Riesgos'!J78,'[3]8- Políticas de Administración '!$C$16:$C$54,0),1)," - ",L78),"")</f>
        <v/>
      </c>
      <c r="L78" s="174" t="str">
        <f>IFERROR(VLOOKUP(INDEX('8- Políticas de Administración '!$B$16:$F$63,MATCH('5- Identificación de Riesgos'!J78,'8- Políticas de Administración '!$C$16:$C$64,0),1),'8- Políticas de Administración '!$B$16:$F$64,5,FALSE),"")</f>
        <v/>
      </c>
      <c r="M78" s="444"/>
      <c r="N78" s="440"/>
    </row>
    <row r="79" spans="1:25" ht="15" customHeight="1" thickBot="1">
      <c r="A79" s="438"/>
      <c r="B79" s="447"/>
      <c r="C79" s="449"/>
      <c r="D79" s="297"/>
      <c r="E79" s="450"/>
      <c r="F79" s="450"/>
      <c r="G79" s="451"/>
      <c r="H79" s="442"/>
      <c r="I79" s="147"/>
      <c r="J79" s="82"/>
      <c r="K79" s="147" t="str">
        <f>IFERROR(CONCATENATE(INDEX('[3]8- Políticas de Administración '!$B$16:$F$53,MATCH('[3]5- Identificación de Riesgos'!J79,'[3]8- Políticas de Administración '!$C$16:$C$54,0),1)," - ",L79),"")</f>
        <v/>
      </c>
      <c r="L79" s="182" t="str">
        <f>IFERROR(VLOOKUP(INDEX('8- Políticas de Administración '!$B$16:$F$63,MATCH('5- Identificación de Riesgos'!J79,'8- Políticas de Administración '!$C$16:$C$64,0),1),'8- Políticas de Administración '!$B$16:$F$64,5,FALSE),"")</f>
        <v/>
      </c>
      <c r="M79" s="445"/>
      <c r="N79" s="440"/>
    </row>
  </sheetData>
  <mergeCells count="92">
    <mergeCell ref="Q60:Y68"/>
    <mergeCell ref="F60:F69"/>
    <mergeCell ref="G60:G69"/>
    <mergeCell ref="H60:H69"/>
    <mergeCell ref="C60:C69"/>
    <mergeCell ref="E60:E69"/>
    <mergeCell ref="M60:M69"/>
    <mergeCell ref="F40:F49"/>
    <mergeCell ref="G40:G49"/>
    <mergeCell ref="A40:A49"/>
    <mergeCell ref="B40:B49"/>
    <mergeCell ref="C40:C49"/>
    <mergeCell ref="E40:E4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A50:A59"/>
    <mergeCell ref="B50:B59"/>
    <mergeCell ref="C50:C59"/>
    <mergeCell ref="E50:E59"/>
    <mergeCell ref="F50:F5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C5"/>
    <mergeCell ref="A6:C6"/>
    <mergeCell ref="G8:G9"/>
    <mergeCell ref="H8:H9"/>
    <mergeCell ref="E7:H7"/>
    <mergeCell ref="D7:D9"/>
    <mergeCell ref="D6:N6"/>
    <mergeCell ref="D5:N5"/>
    <mergeCell ref="N7:O7"/>
    <mergeCell ref="K8:K9"/>
    <mergeCell ref="M8:M9"/>
    <mergeCell ref="I7:M7"/>
    <mergeCell ref="I8:I9"/>
    <mergeCell ref="L8:L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60:A69"/>
    <mergeCell ref="A70:A79"/>
    <mergeCell ref="N60:N69"/>
    <mergeCell ref="H70:H79"/>
    <mergeCell ref="M70:M79"/>
    <mergeCell ref="N70:N79"/>
    <mergeCell ref="B70:B79"/>
    <mergeCell ref="C70:C79"/>
    <mergeCell ref="E70:E79"/>
    <mergeCell ref="F70:F79"/>
    <mergeCell ref="G70:G79"/>
    <mergeCell ref="B60:B69"/>
  </mergeCells>
  <conditionalFormatting sqref="H10 H20">
    <cfRule type="containsText" dxfId="492" priority="741" operator="containsText" text="Baja">
      <formula>NOT(ISERROR(SEARCH("Baja",H10)))</formula>
    </cfRule>
    <cfRule type="containsText" dxfId="491" priority="749" operator="containsText" text="Baja">
      <formula>NOT(ISERROR(SEARCH("Baja",H10)))</formula>
    </cfRule>
    <cfRule type="containsText" dxfId="490" priority="748" operator="containsText" text="Media">
      <formula>NOT(ISERROR(SEARCH("Media",H10)))</formula>
    </cfRule>
    <cfRule type="containsText" dxfId="489" priority="747" operator="containsText" text="Alta">
      <formula>NOT(ISERROR(SEARCH("Alta",H10)))</formula>
    </cfRule>
    <cfRule type="containsText" dxfId="488" priority="745" operator="containsText" text="Muy Baja'Tabla probabilidad'!">
      <formula>NOT(ISERROR(SEARCH("Muy Baja'Tabla probabilidad'!",H10)))</formula>
    </cfRule>
    <cfRule type="containsText" dxfId="487" priority="744" operator="containsText" text="Muy Baja">
      <formula>NOT(ISERROR(SEARCH("Muy Baja",H10)))</formula>
    </cfRule>
    <cfRule type="containsText" dxfId="486" priority="743" operator="containsText" text="Muy Baja">
      <formula>NOT(ISERROR(SEARCH("Muy Baja",H10)))</formula>
    </cfRule>
    <cfRule type="containsText" dxfId="485" priority="742" operator="containsText" text="Muy Baja">
      <formula>NOT(ISERROR(SEARCH("Muy Baja",H10)))</formula>
    </cfRule>
    <cfRule type="containsText" dxfId="484" priority="746" operator="containsText" text="Muy bajo">
      <formula>NOT(ISERROR(SEARCH("Muy bajo",H10)))</formula>
    </cfRule>
    <cfRule type="containsText" dxfId="483" priority="740" operator="containsText" text="Muy Baja">
      <formula>NOT(ISERROR(SEARCH("Muy Baja",H10)))</formula>
    </cfRule>
    <cfRule type="containsText" dxfId="482" priority="739" operator="containsText" text="Media">
      <formula>NOT(ISERROR(SEARCH("Media",H10)))</formula>
    </cfRule>
    <cfRule type="containsText" dxfId="481" priority="738" operator="containsText" text="Media">
      <formula>NOT(ISERROR(SEARCH("Media",H10)))</formula>
    </cfRule>
    <cfRule type="containsText" dxfId="480" priority="737" operator="containsText" text="Media">
      <formula>NOT(ISERROR(SEARCH("Media",H10)))</formula>
    </cfRule>
    <cfRule type="cellIs" dxfId="479" priority="754" operator="between">
      <formula>0</formula>
      <formula>2</formula>
    </cfRule>
    <cfRule type="containsText" dxfId="478" priority="732" operator="containsText" text="Muy Baja">
      <formula>NOT(ISERROR(SEARCH("Muy Baja",H10)))</formula>
    </cfRule>
    <cfRule type="containsText" dxfId="477" priority="736" operator="containsText" text="Alta">
      <formula>NOT(ISERROR(SEARCH("Alta",H10)))</formula>
    </cfRule>
    <cfRule type="containsText" dxfId="476" priority="734" operator="containsText" text="Muy Alta">
      <formula>NOT(ISERROR(SEARCH("Muy Alta",H10)))</formula>
    </cfRule>
    <cfRule type="containsText" dxfId="475" priority="733" operator="containsText" text="Baja">
      <formula>NOT(ISERROR(SEARCH("Baja",H10)))</formula>
    </cfRule>
    <cfRule type="containsText" dxfId="474" priority="750" operator="containsText" text="Muy baja">
      <formula>NOT(ISERROR(SEARCH("Muy baja",H10)))</formula>
    </cfRule>
    <cfRule type="cellIs" dxfId="471" priority="753" operator="between">
      <formula>1</formula>
      <formula>2</formula>
    </cfRule>
  </conditionalFormatting>
  <conditionalFormatting sqref="H30">
    <cfRule type="containsText" dxfId="470" priority="356" operator="containsText" text="Baja">
      <formula>NOT(ISERROR(SEARCH("Baja",H30)))</formula>
    </cfRule>
    <cfRule type="containsText" dxfId="469" priority="355" operator="containsText" text="Media">
      <formula>NOT(ISERROR(SEARCH("Media",H30)))</formula>
    </cfRule>
    <cfRule type="containsText" dxfId="468" priority="354" operator="containsText" text="Alta">
      <formula>NOT(ISERROR(SEARCH("Alta",H30)))</formula>
    </cfRule>
    <cfRule type="containsText" dxfId="467" priority="353" operator="containsText" text="Muy bajo">
      <formula>NOT(ISERROR(SEARCH("Muy bajo",H30)))</formula>
    </cfRule>
    <cfRule type="containsText" dxfId="466" priority="352" operator="containsText" text="Muy Baja'Tabla probabilidad'!">
      <formula>NOT(ISERROR(SEARCH("Muy Baja'Tabla probabilidad'!",H30)))</formula>
    </cfRule>
    <cfRule type="containsText" dxfId="465" priority="350" operator="containsText" text="Muy Baja">
      <formula>NOT(ISERROR(SEARCH("Muy Baja",H30)))</formula>
    </cfRule>
    <cfRule type="containsText" dxfId="464" priority="349" operator="containsText" text="Muy Baja">
      <formula>NOT(ISERROR(SEARCH("Muy Baja",H30)))</formula>
    </cfRule>
    <cfRule type="containsText" dxfId="463" priority="348" operator="containsText" text="Baja">
      <formula>NOT(ISERROR(SEARCH("Baja",H30)))</formula>
    </cfRule>
    <cfRule type="containsText" dxfId="462" priority="347" operator="containsText" text="Muy Baja">
      <formula>NOT(ISERROR(SEARCH("Muy Baja",H30)))</formula>
    </cfRule>
    <cfRule type="containsText" dxfId="461" priority="346" operator="containsText" text="Media">
      <formula>NOT(ISERROR(SEARCH("Media",H30)))</formula>
    </cfRule>
    <cfRule type="cellIs" dxfId="460" priority="360" operator="between">
      <formula>1</formula>
      <formula>2</formula>
    </cfRule>
    <cfRule type="containsText" dxfId="459" priority="344" operator="containsText" text="Media">
      <formula>NOT(ISERROR(SEARCH("Media",H30)))</formula>
    </cfRule>
    <cfRule type="containsText" dxfId="458" priority="343" operator="containsText" text="Alta">
      <formula>NOT(ISERROR(SEARCH("Alta",H30)))</formula>
    </cfRule>
    <cfRule type="containsText" dxfId="457" priority="341" operator="containsText" text="Muy Alta">
      <formula>NOT(ISERROR(SEARCH("Muy Alta",H30)))</formula>
    </cfRule>
    <cfRule type="containsText" dxfId="456" priority="340" operator="containsText" text="Baja">
      <formula>NOT(ISERROR(SEARCH("Baja",H30)))</formula>
    </cfRule>
    <cfRule type="containsText" dxfId="455" priority="339" operator="containsText" text="Muy Baja">
      <formula>NOT(ISERROR(SEARCH("Muy Baja",H30)))</formula>
    </cfRule>
    <cfRule type="containsText" dxfId="454" priority="345" operator="containsText" text="Media">
      <formula>NOT(ISERROR(SEARCH("Media",H30)))</formula>
    </cfRule>
    <cfRule type="containsText" dxfId="453" priority="351" operator="containsText" text="Muy Baja">
      <formula>NOT(ISERROR(SEARCH("Muy Baja",H30)))</formula>
    </cfRule>
    <cfRule type="containsText" dxfId="450" priority="357" operator="containsText" text="Muy baja">
      <formula>NOT(ISERROR(SEARCH("Muy baja",H30)))</formula>
    </cfRule>
    <cfRule type="cellIs" dxfId="449" priority="361" operator="between">
      <formula>0</formula>
      <formula>2</formula>
    </cfRule>
  </conditionalFormatting>
  <conditionalFormatting sqref="H40">
    <cfRule type="containsText" dxfId="448" priority="418" operator="containsText" text="Baja">
      <formula>NOT(ISERROR(SEARCH("Baja",H40)))</formula>
    </cfRule>
    <cfRule type="containsText" dxfId="447" priority="424" operator="containsText" text="Alta">
      <formula>NOT(ISERROR(SEARCH("Alta",H40)))</formula>
    </cfRule>
    <cfRule type="containsText" dxfId="446" priority="421" operator="containsText" text="Muy Baja">
      <formula>NOT(ISERROR(SEARCH("Muy Baja",H40)))</formula>
    </cfRule>
    <cfRule type="containsText" dxfId="445" priority="417" operator="containsText" text="Muy Baja">
      <formula>NOT(ISERROR(SEARCH("Muy Baja",H40)))</formula>
    </cfRule>
    <cfRule type="containsText" dxfId="444" priority="416" operator="containsText" text="Media">
      <formula>NOT(ISERROR(SEARCH("Media",H40)))</formula>
    </cfRule>
    <cfRule type="containsText" dxfId="443" priority="422" operator="containsText" text="Muy Baja'Tabla probabilidad'!">
      <formula>NOT(ISERROR(SEARCH("Muy Baja'Tabla probabilidad'!",H40)))</formula>
    </cfRule>
    <cfRule type="containsText" dxfId="442" priority="423" operator="containsText" text="Muy bajo">
      <formula>NOT(ISERROR(SEARCH("Muy bajo",H40)))</formula>
    </cfRule>
    <cfRule type="containsText" dxfId="441" priority="425" operator="containsText" text="Media">
      <formula>NOT(ISERROR(SEARCH("Media",H40)))</formula>
    </cfRule>
    <cfRule type="containsText" dxfId="440" priority="426" operator="containsText" text="Baja">
      <formula>NOT(ISERROR(SEARCH("Baja",H40)))</formula>
    </cfRule>
    <cfRule type="containsText" dxfId="439" priority="427" operator="containsText" text="Muy baja">
      <formula>NOT(ISERROR(SEARCH("Muy baja",H40)))</formula>
    </cfRule>
    <cfRule type="cellIs" dxfId="438" priority="428" operator="between">
      <formula>1</formula>
      <formula>2</formula>
    </cfRule>
    <cfRule type="containsText" dxfId="437" priority="414" operator="containsText" text="Media">
      <formula>NOT(ISERROR(SEARCH("Media",H40)))</formula>
    </cfRule>
    <cfRule type="cellIs" dxfId="436" priority="429" operator="between">
      <formula>0</formula>
      <formula>2</formula>
    </cfRule>
    <cfRule type="containsText" dxfId="435" priority="420" operator="containsText" text="Muy Baja">
      <formula>NOT(ISERROR(SEARCH("Muy Baja",H40)))</formula>
    </cfRule>
    <cfRule type="containsText" dxfId="434" priority="419" operator="containsText" text="Muy Baja">
      <formula>NOT(ISERROR(SEARCH("Muy Baja",H40)))</formula>
    </cfRule>
    <cfRule type="containsText" dxfId="433" priority="413" operator="containsText" text="Alta">
      <formula>NOT(ISERROR(SEARCH("Alta",H40)))</formula>
    </cfRule>
    <cfRule type="containsText" dxfId="432" priority="411" operator="containsText" text="Muy Alta">
      <formula>NOT(ISERROR(SEARCH("Muy Alta",H40)))</formula>
    </cfRule>
    <cfRule type="containsText" dxfId="431" priority="410" operator="containsText" text="Baja">
      <formula>NOT(ISERROR(SEARCH("Baja",H40)))</formula>
    </cfRule>
    <cfRule type="containsText" dxfId="430" priority="409" operator="containsText" text="Muy Baja">
      <formula>NOT(ISERROR(SEARCH("Muy Baja",H40)))</formula>
    </cfRule>
    <cfRule type="containsText" dxfId="429" priority="415" operator="containsText" text="Media">
      <formula>NOT(ISERROR(SEARCH("Media",H40)))</formula>
    </cfRule>
  </conditionalFormatting>
  <conditionalFormatting sqref="H50">
    <cfRule type="cellIs" dxfId="428" priority="533" operator="between">
      <formula>1</formula>
      <formula>2</formula>
    </cfRule>
    <cfRule type="cellIs" dxfId="427" priority="534" operator="between">
      <formula>0</formula>
      <formula>2</formula>
    </cfRule>
    <cfRule type="containsText" dxfId="426" priority="523" operator="containsText" text="Muy Baja">
      <formula>NOT(ISERROR(SEARCH("Muy Baja",H50)))</formula>
    </cfRule>
    <cfRule type="containsText" dxfId="425" priority="522" operator="containsText" text="Muy Baja">
      <formula>NOT(ISERROR(SEARCH("Muy Baja",H50)))</formula>
    </cfRule>
    <cfRule type="containsText" dxfId="424" priority="521" operator="containsText" text="Baja">
      <formula>NOT(ISERROR(SEARCH("Baja",H50)))</formula>
    </cfRule>
    <cfRule type="containsText" dxfId="423" priority="520" operator="containsText" text="Muy Baja">
      <formula>NOT(ISERROR(SEARCH("Muy Baja",H50)))</formula>
    </cfRule>
    <cfRule type="containsText" dxfId="422" priority="519" operator="containsText" text="Media">
      <formula>NOT(ISERROR(SEARCH("Media",H50)))</formula>
    </cfRule>
    <cfRule type="containsText" dxfId="421" priority="518" operator="containsText" text="Media">
      <formula>NOT(ISERROR(SEARCH("Media",H50)))</formula>
    </cfRule>
    <cfRule type="containsText" dxfId="420" priority="514" operator="containsText" text="Muy Alta">
      <formula>NOT(ISERROR(SEARCH("Muy Alta",H50)))</formula>
    </cfRule>
    <cfRule type="containsText" dxfId="419" priority="516" operator="containsText" text="Alta">
      <formula>NOT(ISERROR(SEARCH("Alta",H50)))</formula>
    </cfRule>
    <cfRule type="containsText" dxfId="418" priority="513" operator="containsText" text="Baja">
      <formula>NOT(ISERROR(SEARCH("Baja",H50)))</formula>
    </cfRule>
    <cfRule type="containsText" dxfId="417" priority="512" operator="containsText" text="Muy Baja">
      <formula>NOT(ISERROR(SEARCH("Muy Baja",H50)))</formula>
    </cfRule>
    <cfRule type="containsText" dxfId="416" priority="517" operator="containsText" text="Media">
      <formula>NOT(ISERROR(SEARCH("Media",H50)))</formula>
    </cfRule>
    <cfRule type="containsText" dxfId="415" priority="529" operator="containsText" text="Baja">
      <formula>NOT(ISERROR(SEARCH("Baja",H50)))</formula>
    </cfRule>
    <cfRule type="containsText" dxfId="414" priority="528" operator="containsText" text="Media">
      <formula>NOT(ISERROR(SEARCH("Media",H50)))</formula>
    </cfRule>
    <cfRule type="containsText" dxfId="413" priority="527" operator="containsText" text="Alta">
      <formula>NOT(ISERROR(SEARCH("Alta",H50)))</formula>
    </cfRule>
    <cfRule type="containsText" dxfId="412" priority="526" operator="containsText" text="Muy bajo">
      <formula>NOT(ISERROR(SEARCH("Muy bajo",H50)))</formula>
    </cfRule>
    <cfRule type="containsText" dxfId="411" priority="525" operator="containsText" text="Muy Baja'Tabla probabilidad'!">
      <formula>NOT(ISERROR(SEARCH("Muy Baja'Tabla probabilidad'!",H50)))</formula>
    </cfRule>
    <cfRule type="containsText" dxfId="410" priority="524" operator="containsText" text="Muy Baja">
      <formula>NOT(ISERROR(SEARCH("Muy Baja",H50)))</formula>
    </cfRule>
    <cfRule type="containsText" dxfId="409" priority="530" operator="containsText" text="Muy baja">
      <formula>NOT(ISERROR(SEARCH("Muy baja",H50)))</formula>
    </cfRule>
  </conditionalFormatting>
  <conditionalFormatting sqref="H60">
    <cfRule type="containsText" dxfId="406" priority="210" operator="containsText" text="Muy baja">
      <formula>NOT(ISERROR(SEARCH("Muy baja",H60)))</formula>
    </cfRule>
    <cfRule type="cellIs" dxfId="403" priority="213" operator="between">
      <formula>1</formula>
      <formula>2</formula>
    </cfRule>
    <cfRule type="cellIs" dxfId="402" priority="214" operator="between">
      <formula>0</formula>
      <formula>2</formula>
    </cfRule>
    <cfRule type="containsText" dxfId="401" priority="198" operator="containsText" text="Media">
      <formula>NOT(ISERROR(SEARCH("Media",H60)))</formula>
    </cfRule>
    <cfRule type="containsText" dxfId="400" priority="197" operator="containsText" text="Media">
      <formula>NOT(ISERROR(SEARCH("Media",H60)))</formula>
    </cfRule>
    <cfRule type="containsText" dxfId="399" priority="196" operator="containsText" text="Alta">
      <formula>NOT(ISERROR(SEARCH("Alta",H60)))</formula>
    </cfRule>
    <cfRule type="containsText" dxfId="398" priority="199" operator="containsText" text="Media">
      <formula>NOT(ISERROR(SEARCH("Media",H60)))</formula>
    </cfRule>
    <cfRule type="containsText" dxfId="397" priority="194" operator="containsText" text="Baja">
      <formula>NOT(ISERROR(SEARCH("Baja",H60)))</formula>
    </cfRule>
    <cfRule type="containsText" dxfId="396" priority="193" operator="containsText" text="Muy Baja">
      <formula>NOT(ISERROR(SEARCH("Muy Baja",H60)))</formula>
    </cfRule>
    <cfRule type="containsText" dxfId="395" priority="195" operator="containsText" text="Muy Alta">
      <formula>NOT(ISERROR(SEARCH("Muy Alta",H60)))</formula>
    </cfRule>
    <cfRule type="containsText" dxfId="394" priority="200" operator="containsText" text="Muy Baja">
      <formula>NOT(ISERROR(SEARCH("Muy Baja",H60)))</formula>
    </cfRule>
    <cfRule type="containsText" dxfId="393" priority="201" operator="containsText" text="Baja">
      <formula>NOT(ISERROR(SEARCH("Baja",H60)))</formula>
    </cfRule>
    <cfRule type="containsText" dxfId="392" priority="202" operator="containsText" text="Muy Baja">
      <formula>NOT(ISERROR(SEARCH("Muy Baja",H60)))</formula>
    </cfRule>
    <cfRule type="containsText" dxfId="391" priority="203" operator="containsText" text="Muy Baja">
      <formula>NOT(ISERROR(SEARCH("Muy Baja",H60)))</formula>
    </cfRule>
    <cfRule type="containsText" dxfId="390" priority="204" operator="containsText" text="Muy Baja">
      <formula>NOT(ISERROR(SEARCH("Muy Baja",H60)))</formula>
    </cfRule>
    <cfRule type="containsText" dxfId="389" priority="205" operator="containsText" text="Muy Baja'Tabla probabilidad'!">
      <formula>NOT(ISERROR(SEARCH("Muy Baja'Tabla probabilidad'!",H60)))</formula>
    </cfRule>
    <cfRule type="containsText" dxfId="388" priority="206" operator="containsText" text="Muy bajo">
      <formula>NOT(ISERROR(SEARCH("Muy bajo",H60)))</formula>
    </cfRule>
    <cfRule type="containsText" dxfId="387" priority="207" operator="containsText" text="Alta">
      <formula>NOT(ISERROR(SEARCH("Alta",H60)))</formula>
    </cfRule>
    <cfRule type="containsText" dxfId="386" priority="208" operator="containsText" text="Media">
      <formula>NOT(ISERROR(SEARCH("Media",H60)))</formula>
    </cfRule>
    <cfRule type="containsText" dxfId="385" priority="209" operator="containsText" text="Baja">
      <formula>NOT(ISERROR(SEARCH("Baja",H60)))</formula>
    </cfRule>
  </conditionalFormatting>
  <conditionalFormatting sqref="H70">
    <cfRule type="containsText" dxfId="384" priority="21" operator="containsText" text="Media">
      <formula>NOT(ISERROR(SEARCH("Media",H70)))</formula>
    </cfRule>
    <cfRule type="containsText" dxfId="383" priority="22" operator="containsText" text="Media">
      <formula>NOT(ISERROR(SEARCH("Media",H70)))</formula>
    </cfRule>
    <cfRule type="containsText" dxfId="382" priority="23" operator="containsText" text="Media">
      <formula>NOT(ISERROR(SEARCH("Media",H70)))</formula>
    </cfRule>
    <cfRule type="containsText" dxfId="381" priority="24" operator="containsText" text="Muy Baja">
      <formula>NOT(ISERROR(SEARCH("Muy Baja",H70)))</formula>
    </cfRule>
    <cfRule type="containsText" dxfId="380" priority="25" operator="containsText" text="Baja">
      <formula>NOT(ISERROR(SEARCH("Baja",H70)))</formula>
    </cfRule>
    <cfRule type="containsText" dxfId="379" priority="27" operator="containsText" text="Muy Baja">
      <formula>NOT(ISERROR(SEARCH("Muy Baja",H70)))</formula>
    </cfRule>
    <cfRule type="containsText" dxfId="378" priority="28" operator="containsText" text="Muy Baja">
      <formula>NOT(ISERROR(SEARCH("Muy Baja",H70)))</formula>
    </cfRule>
    <cfRule type="containsText" dxfId="377" priority="29" operator="containsText" text="Muy Baja'Tabla probabilidad'!">
      <formula>NOT(ISERROR(SEARCH("Muy Baja'Tabla probabilidad'!",H70)))</formula>
    </cfRule>
    <cfRule type="containsText" dxfId="376" priority="30" operator="containsText" text="Muy bajo">
      <formula>NOT(ISERROR(SEARCH("Muy bajo",H70)))</formula>
    </cfRule>
    <cfRule type="containsText" dxfId="375" priority="31" operator="containsText" text="Alta">
      <formula>NOT(ISERROR(SEARCH("Alta",H70)))</formula>
    </cfRule>
    <cfRule type="containsText" dxfId="374" priority="32" operator="containsText" text="Media">
      <formula>NOT(ISERROR(SEARCH("Media",H70)))</formula>
    </cfRule>
    <cfRule type="containsText" dxfId="373" priority="33" operator="containsText" text="Baja">
      <formula>NOT(ISERROR(SEARCH("Baja",H70)))</formula>
    </cfRule>
    <cfRule type="containsText" dxfId="372" priority="34" operator="containsText" text="Muy baja">
      <formula>NOT(ISERROR(SEARCH("Muy baja",H70)))</formula>
    </cfRule>
    <cfRule type="cellIs" dxfId="369" priority="37" operator="between">
      <formula>1</formula>
      <formula>2</formula>
    </cfRule>
    <cfRule type="cellIs" dxfId="368" priority="38" operator="between">
      <formula>0</formula>
      <formula>2</formula>
    </cfRule>
    <cfRule type="containsText" dxfId="367" priority="26" operator="containsText" text="Muy Baja">
      <formula>NOT(ISERROR(SEARCH("Muy Baja",H70)))</formula>
    </cfRule>
    <cfRule type="containsText" dxfId="366" priority="17" operator="containsText" text="Muy Baja">
      <formula>NOT(ISERROR(SEARCH("Muy Baja",H70)))</formula>
    </cfRule>
    <cfRule type="containsText" dxfId="365" priority="18" operator="containsText" text="Baja">
      <formula>NOT(ISERROR(SEARCH("Baja",H70)))</formula>
    </cfRule>
    <cfRule type="containsText" dxfId="364" priority="19" operator="containsText" text="Muy Alta">
      <formula>NOT(ISERROR(SEARCH("Muy Alta",H70)))</formula>
    </cfRule>
    <cfRule type="containsText" dxfId="363" priority="20" operator="containsText" text="Alta">
      <formula>NOT(ISERROR(SEARCH("Alta",H70)))</formula>
    </cfRule>
  </conditionalFormatting>
  <conditionalFormatting sqref="K53:K79">
    <cfRule type="containsText" dxfId="362" priority="1" operator="containsText" text="Catastrófico">
      <formula>NOT(ISERROR(SEARCH("Catastrófico",K53)))</formula>
    </cfRule>
    <cfRule type="containsText" dxfId="361" priority="3" operator="containsText" text="Alta">
      <formula>NOT(ISERROR(SEARCH("Alta",K53)))</formula>
    </cfRule>
    <cfRule type="containsText" dxfId="360" priority="2" operator="containsText" text="Mayor">
      <formula>NOT(ISERROR(SEARCH("Mayor",K53)))</formula>
    </cfRule>
    <cfRule type="containsText" dxfId="359" priority="6" operator="containsText" text="Leve">
      <formula>NOT(ISERROR(SEARCH("Leve",K53)))</formula>
    </cfRule>
    <cfRule type="containsText" dxfId="358" priority="5" operator="containsText" text="Menor">
      <formula>NOT(ISERROR(SEARCH("Menor",K53)))</formula>
    </cfRule>
    <cfRule type="containsText" dxfId="357" priority="4" operator="containsText" text="Moderado">
      <formula>NOT(ISERROR(SEARCH("Moderado",K53)))</formula>
    </cfRule>
  </conditionalFormatting>
  <conditionalFormatting sqref="M10 K10:K51 M20">
    <cfRule type="containsText" dxfId="356" priority="726" operator="containsText" text="Catastrófico">
      <formula>NOT(ISERROR(SEARCH("Catastrófico",K10)))</formula>
    </cfRule>
    <cfRule type="containsText" dxfId="355" priority="730" operator="containsText" text="Menor">
      <formula>NOT(ISERROR(SEARCH("Menor",K10)))</formula>
    </cfRule>
    <cfRule type="containsText" dxfId="354" priority="728" operator="containsText" text="Alta">
      <formula>NOT(ISERROR(SEARCH("Alta",K10)))</formula>
    </cfRule>
    <cfRule type="containsText" dxfId="353" priority="727" operator="containsText" text="Mayor">
      <formula>NOT(ISERROR(SEARCH("Mayor",K10)))</formula>
    </cfRule>
    <cfRule type="containsText" dxfId="352" priority="731" operator="containsText" text="Leve">
      <formula>NOT(ISERROR(SEARCH("Leve",K10)))</formula>
    </cfRule>
  </conditionalFormatting>
  <conditionalFormatting sqref="M30">
    <cfRule type="containsText" dxfId="351" priority="336" operator="containsText" text="Moderado">
      <formula>NOT(ISERROR(SEARCH("Moderado",M30)))</formula>
    </cfRule>
    <cfRule type="containsText" dxfId="350" priority="337" operator="containsText" text="Menor">
      <formula>NOT(ISERROR(SEARCH("Menor",M30)))</formula>
    </cfRule>
    <cfRule type="containsText" dxfId="349" priority="338" operator="containsText" text="Leve">
      <formula>NOT(ISERROR(SEARCH("Leve",M30)))</formula>
    </cfRule>
    <cfRule type="containsText" dxfId="348" priority="335" operator="containsText" text="Alta">
      <formula>NOT(ISERROR(SEARCH("Alta",M30)))</formula>
    </cfRule>
    <cfRule type="containsText" dxfId="347" priority="334" operator="containsText" text="Mayor">
      <formula>NOT(ISERROR(SEARCH("Mayor",M30)))</formula>
    </cfRule>
    <cfRule type="containsText" dxfId="346" priority="333" operator="containsText" text="Catastrófico">
      <formula>NOT(ISERROR(SEARCH("Catastrófico",M30)))</formula>
    </cfRule>
  </conditionalFormatting>
  <conditionalFormatting sqref="M40">
    <cfRule type="containsText" dxfId="345" priority="246" operator="containsText" text="Mayor">
      <formula>NOT(ISERROR(SEARCH("Mayor",M40)))</formula>
    </cfRule>
    <cfRule type="containsText" dxfId="344" priority="248" operator="containsText" text="Moderado">
      <formula>NOT(ISERROR(SEARCH("Moderado",M40)))</formula>
    </cfRule>
    <cfRule type="containsText" dxfId="343" priority="245" operator="containsText" text="Catastrófico">
      <formula>NOT(ISERROR(SEARCH("Catastrófico",M40)))</formula>
    </cfRule>
    <cfRule type="containsText" dxfId="342" priority="250" operator="containsText" text="Leve">
      <formula>NOT(ISERROR(SEARCH("Leve",M40)))</formula>
    </cfRule>
    <cfRule type="containsText" dxfId="341" priority="249" operator="containsText" text="Menor">
      <formula>NOT(ISERROR(SEARCH("Menor",M40)))</formula>
    </cfRule>
    <cfRule type="containsText" dxfId="340" priority="247" operator="containsText" text="Alta">
      <formula>NOT(ISERROR(SEARCH("Alta",M40)))</formula>
    </cfRule>
  </conditionalFormatting>
  <conditionalFormatting sqref="M50">
    <cfRule type="containsText" dxfId="339" priority="236" operator="containsText" text="Mayor">
      <formula>NOT(ISERROR(SEARCH("Mayor",M50)))</formula>
    </cfRule>
    <cfRule type="containsText" dxfId="338" priority="237" operator="containsText" text="Alta">
      <formula>NOT(ISERROR(SEARCH("Alta",M50)))</formula>
    </cfRule>
    <cfRule type="containsText" dxfId="337" priority="239" operator="containsText" text="Menor">
      <formula>NOT(ISERROR(SEARCH("Menor",M50)))</formula>
    </cfRule>
    <cfRule type="containsText" dxfId="336" priority="240" operator="containsText" text="Leve">
      <formula>NOT(ISERROR(SEARCH("Leve",M50)))</formula>
    </cfRule>
    <cfRule type="containsText" dxfId="335" priority="235" operator="containsText" text="Catastrófico">
      <formula>NOT(ISERROR(SEARCH("Catastrófico",M50)))</formula>
    </cfRule>
    <cfRule type="containsText" dxfId="334" priority="238" operator="containsText" text="Moderado">
      <formula>NOT(ISERROR(SEARCH("Moderado",M50)))</formula>
    </cfRule>
  </conditionalFormatting>
  <conditionalFormatting sqref="M60">
    <cfRule type="containsText" dxfId="333" priority="99" operator="containsText" text="Catastrófico">
      <formula>NOT(ISERROR(SEARCH("Catastrófico",M60)))</formula>
    </cfRule>
    <cfRule type="containsText" dxfId="332" priority="104" operator="containsText" text="Leve">
      <formula>NOT(ISERROR(SEARCH("Leve",M60)))</formula>
    </cfRule>
    <cfRule type="containsText" dxfId="331" priority="103" operator="containsText" text="Menor">
      <formula>NOT(ISERROR(SEARCH("Menor",M60)))</formula>
    </cfRule>
    <cfRule type="containsText" dxfId="330" priority="102" operator="containsText" text="Moderado">
      <formula>NOT(ISERROR(SEARCH("Moderado",M60)))</formula>
    </cfRule>
    <cfRule type="containsText" dxfId="329" priority="101" operator="containsText" text="Alta">
      <formula>NOT(ISERROR(SEARCH("Alta",M60)))</formula>
    </cfRule>
    <cfRule type="containsText" dxfId="328" priority="100" operator="containsText" text="Mayor">
      <formula>NOT(ISERROR(SEARCH("Mayor",M60)))</formula>
    </cfRule>
  </conditionalFormatting>
  <conditionalFormatting sqref="M70">
    <cfRule type="containsText" dxfId="327" priority="9" operator="containsText" text="Alta">
      <formula>NOT(ISERROR(SEARCH("Alta",M70)))</formula>
    </cfRule>
    <cfRule type="containsText" dxfId="326" priority="8" operator="containsText" text="Mayor">
      <formula>NOT(ISERROR(SEARCH("Mayor",M70)))</formula>
    </cfRule>
    <cfRule type="containsText" dxfId="325" priority="7" operator="containsText" text="Catastrófico">
      <formula>NOT(ISERROR(SEARCH("Catastrófico",M70)))</formula>
    </cfRule>
    <cfRule type="containsText" dxfId="324" priority="11" operator="containsText" text="Menor">
      <formula>NOT(ISERROR(SEARCH("Menor",M70)))</formula>
    </cfRule>
    <cfRule type="containsText" dxfId="323" priority="12" operator="containsText" text="Leve">
      <formula>NOT(ISERROR(SEARCH("Leve",M70)))</formula>
    </cfRule>
    <cfRule type="containsText" dxfId="322" priority="10" operator="containsText" text="Moderado">
      <formula>NOT(ISERROR(SEARCH("Moderado",M70)))</formula>
    </cfRule>
  </conditionalFormatting>
  <conditionalFormatting sqref="M10:N10 K10:K51 M20">
    <cfRule type="containsText" dxfId="321" priority="729" operator="containsText" text="Moderado">
      <formula>NOT(ISERROR(SEARCH("Moderado",K10)))</formula>
    </cfRule>
  </conditionalFormatting>
  <conditionalFormatting sqref="N60">
    <cfRule type="containsText" dxfId="320" priority="167" operator="containsText" text="Extremo">
      <formula>NOT(ISERROR(SEARCH("Extremo",N60)))</formula>
    </cfRule>
    <cfRule type="containsText" dxfId="319" priority="168" operator="containsText" text="Alto">
      <formula>NOT(ISERROR(SEARCH("Alto",N60)))</formula>
    </cfRule>
    <cfRule type="containsText" dxfId="318" priority="169" operator="containsText" text="Bajo">
      <formula>NOT(ISERROR(SEARCH("Bajo",N60)))</formula>
    </cfRule>
    <cfRule type="containsText" dxfId="317" priority="170" operator="containsText" text="Moderado">
      <formula>NOT(ISERROR(SEARCH("Moderado",N60)))</formula>
    </cfRule>
  </conditionalFormatting>
  <conditionalFormatting sqref="N70">
    <cfRule type="containsText" dxfId="316" priority="15" operator="containsText" text="Bajo">
      <formula>NOT(ISERROR(SEARCH("Bajo",N70)))</formula>
    </cfRule>
    <cfRule type="containsText" dxfId="315" priority="16" operator="containsText" text="Moderado">
      <formula>NOT(ISERROR(SEARCH("Moderado",N70)))</formula>
    </cfRule>
    <cfRule type="containsText" dxfId="314" priority="13" operator="containsText" text="Extremo">
      <formula>NOT(ISERROR(SEARCH("Extremo",N70)))</formula>
    </cfRule>
    <cfRule type="containsText" dxfId="313" priority="14" operator="containsText" text="Alto">
      <formula>NOT(ISERROR(SEARCH("Alto",N70)))</formula>
    </cfRule>
  </conditionalFormatting>
  <conditionalFormatting sqref="N8:O8">
    <cfRule type="containsText" dxfId="312" priority="291" operator="containsText" text="3- Moderado">
      <formula>NOT(ISERROR(SEARCH("3- Moderado",N8)))</formula>
    </cfRule>
    <cfRule type="containsText" dxfId="311" priority="296" operator="containsText" text="1- Bajo">
      <formula>NOT(ISERROR(SEARCH("1- Bajo",N8)))</formula>
    </cfRule>
    <cfRule type="containsText" dxfId="310" priority="295" operator="containsText" text="4- Bajo">
      <formula>NOT(ISERROR(SEARCH("4- Bajo",N8)))</formula>
    </cfRule>
    <cfRule type="containsText" dxfId="309" priority="294" operator="containsText" text="3- Bajo">
      <formula>NOT(ISERROR(SEARCH("3- Bajo",N8)))</formula>
    </cfRule>
    <cfRule type="containsText" dxfId="308" priority="293" operator="containsText" text="4- Moderado">
      <formula>NOT(ISERROR(SEARCH("4- Moderado",N8)))</formula>
    </cfRule>
    <cfRule type="containsText" dxfId="307" priority="292" operator="containsText" text="6- Moderado">
      <formula>NOT(ISERROR(SEARCH("6- Moderado",N8)))</formula>
    </cfRule>
  </conditionalFormatting>
  <conditionalFormatting sqref="N10:O10">
    <cfRule type="containsText" dxfId="306" priority="288" operator="containsText" text="Alto">
      <formula>NOT(ISERROR(SEARCH("Alto",N10)))</formula>
    </cfRule>
    <cfRule type="containsText" dxfId="305" priority="287" operator="containsText" text="Extremo">
      <formula>NOT(ISERROR(SEARCH("Extremo",N10)))</formula>
    </cfRule>
    <cfRule type="containsText" dxfId="304" priority="289" operator="containsText" text="Bajo">
      <formula>NOT(ISERROR(SEARCH("Bajo",N10)))</formula>
    </cfRule>
  </conditionalFormatting>
  <conditionalFormatting sqref="N20:O20">
    <cfRule type="containsText" dxfId="303" priority="1316" operator="containsText" text="Moderado">
      <formula>NOT(ISERROR(SEARCH("Moderado",N20)))</formula>
    </cfRule>
    <cfRule type="containsText" dxfId="302" priority="1313" operator="containsText" text="Extremo">
      <formula>NOT(ISERROR(SEARCH("Extremo",N20)))</formula>
    </cfRule>
    <cfRule type="containsText" dxfId="301" priority="1314" operator="containsText" text="Alto">
      <formula>NOT(ISERROR(SEARCH("Alto",N20)))</formula>
    </cfRule>
    <cfRule type="containsText" dxfId="300" priority="1315" operator="containsText" text="Bajo">
      <formula>NOT(ISERROR(SEARCH("Bajo",N20)))</formula>
    </cfRule>
  </conditionalFormatting>
  <conditionalFormatting sqref="N30:O30">
    <cfRule type="containsText" dxfId="299" priority="364" operator="containsText" text="Bajo">
      <formula>NOT(ISERROR(SEARCH("Bajo",N30)))</formula>
    </cfRule>
    <cfRule type="containsText" dxfId="298" priority="365" operator="containsText" text="Moderado">
      <formula>NOT(ISERROR(SEARCH("Moderado",N30)))</formula>
    </cfRule>
    <cfRule type="containsText" dxfId="297" priority="362" operator="containsText" text="Extremo">
      <formula>NOT(ISERROR(SEARCH("Extremo",N30)))</formula>
    </cfRule>
    <cfRule type="containsText" dxfId="296" priority="363" operator="containsText" text="Alto">
      <formula>NOT(ISERROR(SEARCH("Alto",N30)))</formula>
    </cfRule>
  </conditionalFormatting>
  <conditionalFormatting sqref="N40:O40">
    <cfRule type="containsText" dxfId="295" priority="254" operator="containsText" text="Moderado">
      <formula>NOT(ISERROR(SEARCH("Moderado",N40)))</formula>
    </cfRule>
    <cfRule type="containsText" dxfId="294" priority="253" operator="containsText" text="Bajo">
      <formula>NOT(ISERROR(SEARCH("Bajo",N40)))</formula>
    </cfRule>
    <cfRule type="containsText" dxfId="293" priority="252" operator="containsText" text="Alto">
      <formula>NOT(ISERROR(SEARCH("Alto",N40)))</formula>
    </cfRule>
    <cfRule type="containsText" dxfId="292" priority="251" operator="containsText" text="Extremo">
      <formula>NOT(ISERROR(SEARCH("Extremo",N40)))</formula>
    </cfRule>
  </conditionalFormatting>
  <conditionalFormatting sqref="N50:O50">
    <cfRule type="containsText" dxfId="291" priority="241" operator="containsText" text="Extremo">
      <formula>NOT(ISERROR(SEARCH("Extremo",N50)))</formula>
    </cfRule>
    <cfRule type="containsText" dxfId="290" priority="244" operator="containsText" text="Moderado">
      <formula>NOT(ISERROR(SEARCH("Moderado",N50)))</formula>
    </cfRule>
    <cfRule type="containsText" dxfId="289" priority="242" operator="containsText" text="Alto">
      <formula>NOT(ISERROR(SEARCH("Alto",N50)))</formula>
    </cfRule>
    <cfRule type="containsText" dxfId="288" priority="243" operator="containsText" text="Bajo">
      <formula>NOT(ISERROR(SEARCH("Bajo",N50)))</formula>
    </cfRule>
  </conditionalFormatting>
  <conditionalFormatting sqref="O10">
    <cfRule type="containsText" dxfId="287" priority="290"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51"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52"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9" operator="containsText" id="{8CF4FB2E-11BC-4916-A399-FE71E647041B}">
            <xm:f>NOT(ISERROR(SEARCH('8- Políticas de Administración '!$B$5,H30)))</xm:f>
            <xm:f>'8- Políticas de Administración '!$B$5</xm:f>
            <x14:dxf>
              <font>
                <color rgb="FF9C0006"/>
              </font>
              <fill>
                <patternFill>
                  <bgColor rgb="FFFFC7CE"/>
                </patternFill>
              </fill>
            </x14:dxf>
          </x14:cfRule>
          <x14:cfRule type="containsText" priority="358" operator="containsText" id="{BF3A1CEA-520B-48AC-B25F-7C6CDFF3DB8D}">
            <xm:f>NOT(ISERROR(SEARCH('8- Políticas de Administración '!$B$5,H30)))</xm:f>
            <xm:f>'8- Políticas de Administración '!$B$5</xm:f>
            <x14:dxf>
              <font>
                <color rgb="FF006100"/>
              </font>
              <fill>
                <patternFill>
                  <bgColor rgb="FFC6EFCE"/>
                </patternFill>
              </fill>
            </x14:dxf>
          </x14:cfRule>
          <xm:sqref>H30</xm:sqref>
        </x14:conditionalFormatting>
        <x14:conditionalFormatting xmlns:xm="http://schemas.microsoft.com/office/excel/2006/main">
          <x14:cfRule type="containsText" priority="531"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32"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11"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212"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35"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6"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I53:I59 I10:I12 I14:I51</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J53:J59 J10:J12 J14:J51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topLeftCell="A8" zoomScale="70" zoomScaleNormal="70" zoomScalePageLayoutView="70" workbookViewId="0">
      <selection activeCell="C4" sqref="C4:Q4"/>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26" hidden="1" customWidth="1"/>
    <col min="13" max="13" width="16.7109375" customWidth="1"/>
    <col min="14" max="14" width="17.42578125" customWidth="1"/>
    <col min="15" max="15" width="33.5703125" style="15" customWidth="1"/>
    <col min="16" max="16" width="35.5703125" style="15" customWidth="1"/>
    <col min="17" max="17" width="43.85546875" style="15" customWidth="1"/>
    <col min="18" max="269" width="11.42578125" style="15"/>
    <col min="270" max="16384" width="11.42578125" style="20"/>
  </cols>
  <sheetData>
    <row r="1" spans="1:269" s="17" customFormat="1" ht="27.75" customHeight="1">
      <c r="A1" s="560"/>
      <c r="B1" s="560"/>
      <c r="C1" s="560"/>
      <c r="D1" s="560"/>
      <c r="E1" s="560"/>
      <c r="F1" s="556" t="s">
        <v>361</v>
      </c>
      <c r="G1" s="556"/>
      <c r="H1" s="556"/>
      <c r="I1" s="556"/>
      <c r="J1" s="556"/>
      <c r="K1" s="556"/>
      <c r="L1" s="556"/>
      <c r="M1" s="556"/>
      <c r="N1" s="556"/>
      <c r="O1" s="556"/>
      <c r="P1" s="556"/>
      <c r="Q1" s="55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row>
    <row r="2" spans="1:269" s="17" customFormat="1" ht="27" customHeight="1">
      <c r="A2" s="560"/>
      <c r="B2" s="560"/>
      <c r="C2" s="560"/>
      <c r="D2" s="560"/>
      <c r="E2" s="560"/>
      <c r="F2" s="556"/>
      <c r="G2" s="556"/>
      <c r="H2" s="556"/>
      <c r="I2" s="556"/>
      <c r="J2" s="556"/>
      <c r="K2" s="556"/>
      <c r="L2" s="556"/>
      <c r="M2" s="556"/>
      <c r="N2" s="556"/>
      <c r="O2" s="556"/>
      <c r="P2" s="556"/>
      <c r="Q2" s="55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row>
    <row r="3" spans="1:269" s="17" customFormat="1" ht="27" customHeight="1">
      <c r="A3" s="560"/>
      <c r="B3" s="560"/>
      <c r="C3" s="560"/>
      <c r="D3" s="560"/>
      <c r="E3" s="560"/>
      <c r="F3" s="556"/>
      <c r="G3" s="556"/>
      <c r="H3" s="556"/>
      <c r="I3" s="556"/>
      <c r="J3" s="556"/>
      <c r="K3" s="556"/>
      <c r="L3" s="556"/>
      <c r="M3" s="556"/>
      <c r="N3" s="556"/>
      <c r="O3" s="556"/>
      <c r="P3" s="556"/>
      <c r="Q3" s="55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row>
    <row r="4" spans="1:269" s="17" customFormat="1" ht="23.25" customHeight="1">
      <c r="A4" s="464" t="s">
        <v>283</v>
      </c>
      <c r="B4" s="464"/>
      <c r="C4" s="562" t="str">
        <f>'6- Valoración Controles'!C4</f>
        <v>TODOS LOS PROCESOS</v>
      </c>
      <c r="D4" s="562"/>
      <c r="E4" s="562"/>
      <c r="F4" s="562"/>
      <c r="G4" s="562"/>
      <c r="H4" s="562"/>
      <c r="I4" s="562"/>
      <c r="J4" s="562"/>
      <c r="K4" s="562"/>
      <c r="L4" s="562"/>
      <c r="M4" s="562"/>
      <c r="N4" s="562"/>
      <c r="O4" s="562"/>
      <c r="P4" s="562"/>
      <c r="Q4" s="562"/>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row>
    <row r="5" spans="1:269" s="17" customFormat="1" ht="56.25" customHeight="1">
      <c r="A5" s="464" t="s">
        <v>285</v>
      </c>
      <c r="B5" s="464"/>
      <c r="C5" s="562" t="str">
        <f>'6- Valoración Controles'!C5</f>
        <v>Ver caracterizaciones</v>
      </c>
      <c r="D5" s="562"/>
      <c r="E5" s="562"/>
      <c r="F5" s="562"/>
      <c r="G5" s="562"/>
      <c r="H5" s="562"/>
      <c r="I5" s="562"/>
      <c r="J5" s="562"/>
      <c r="K5" s="562"/>
      <c r="L5" s="562"/>
      <c r="M5" s="562"/>
      <c r="N5" s="562"/>
      <c r="O5" s="562"/>
      <c r="P5" s="562"/>
      <c r="Q5" s="562"/>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row>
    <row r="6" spans="1:269" s="17" customFormat="1" ht="28.5" customHeight="1">
      <c r="A6" s="464" t="s">
        <v>287</v>
      </c>
      <c r="B6" s="464"/>
      <c r="C6" s="569" t="str">
        <f>'5- Identificación de Riesgos'!D6</f>
        <v>Juzgado Primero Civil del Circuito Especializado en Restitución de Tierras de Florencia</v>
      </c>
      <c r="D6" s="569"/>
      <c r="E6" s="569"/>
      <c r="F6" s="569"/>
      <c r="G6" s="569"/>
      <c r="H6" s="569"/>
      <c r="I6" s="569"/>
      <c r="J6" s="569"/>
      <c r="K6" s="569"/>
      <c r="L6" s="569"/>
      <c r="M6" s="569"/>
      <c r="N6" s="569"/>
      <c r="O6" s="569"/>
      <c r="P6" s="569"/>
      <c r="Q6" s="569"/>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row>
    <row r="7" spans="1:269" s="17" customFormat="1" ht="17.25" thickBot="1">
      <c r="A7" s="559" t="s">
        <v>362</v>
      </c>
      <c r="B7" s="559"/>
      <c r="C7" s="559"/>
      <c r="D7" s="559"/>
      <c r="E7" s="559"/>
      <c r="F7" s="559" t="s">
        <v>304</v>
      </c>
      <c r="G7" s="559"/>
      <c r="H7" s="559"/>
      <c r="I7" s="76"/>
      <c r="J7" s="497" t="s">
        <v>363</v>
      </c>
      <c r="K7" s="497"/>
      <c r="L7" s="497"/>
      <c r="M7" s="497"/>
      <c r="N7" s="498"/>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row>
    <row r="8" spans="1:269" s="17" customFormat="1" ht="45.75" customHeight="1" thickTop="1" thickBot="1">
      <c r="A8" s="561" t="s">
        <v>294</v>
      </c>
      <c r="B8" s="567" t="s">
        <v>364</v>
      </c>
      <c r="C8" s="563" t="s">
        <v>296</v>
      </c>
      <c r="D8" s="565" t="s">
        <v>306</v>
      </c>
      <c r="E8" s="567" t="s">
        <v>290</v>
      </c>
      <c r="F8" s="557" t="s">
        <v>365</v>
      </c>
      <c r="G8" s="557" t="s">
        <v>366</v>
      </c>
      <c r="H8" s="557" t="s">
        <v>367</v>
      </c>
      <c r="I8" s="572"/>
      <c r="J8" s="557" t="s">
        <v>368</v>
      </c>
      <c r="K8" s="557" t="s">
        <v>369</v>
      </c>
      <c r="L8" s="557" t="s">
        <v>370</v>
      </c>
      <c r="M8" s="557" t="s">
        <v>371</v>
      </c>
      <c r="N8" s="557" t="s">
        <v>372</v>
      </c>
      <c r="O8" s="557" t="s">
        <v>373</v>
      </c>
      <c r="P8" s="557" t="s">
        <v>374</v>
      </c>
      <c r="Q8" s="557" t="s">
        <v>375</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row>
    <row r="9" spans="1:269" s="19" customFormat="1" ht="58.5" customHeight="1" thickTop="1" thickBot="1">
      <c r="A9" s="465"/>
      <c r="B9" s="568"/>
      <c r="C9" s="564"/>
      <c r="D9" s="566"/>
      <c r="E9" s="568"/>
      <c r="F9" s="558"/>
      <c r="G9" s="558"/>
      <c r="H9" s="558"/>
      <c r="I9" s="573"/>
      <c r="J9" s="558"/>
      <c r="K9" s="558"/>
      <c r="L9" s="558"/>
      <c r="M9" s="558"/>
      <c r="N9" s="558"/>
      <c r="O9" s="558"/>
      <c r="P9" s="558"/>
      <c r="Q9" s="55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row>
    <row r="10" spans="1:269" ht="18.75" customHeight="1">
      <c r="A10" s="475">
        <f>'5- Identificación de Riesgos'!A10</f>
        <v>1</v>
      </c>
      <c r="B10" s="500" t="str">
        <f>'5- Identificación de Riesgos'!B10</f>
        <v>Vencimiento de Términos</v>
      </c>
      <c r="C10" s="458" t="str">
        <f>'5- Identificación de Riesgos'!C10</f>
        <v>Posibilidad de que se realicen actuaciones procesales o de  dar respuesta a las solicitudes de los usuarios de la administración de justicia dentro de los procesos misionales (Restituciòn de Tierras y/o Constitucionales) , después del  término legal establecido, de acuerdo a las normatividades correspondientes.</v>
      </c>
      <c r="D10" s="458" t="s">
        <v>315</v>
      </c>
      <c r="E10" s="160" t="str">
        <f>'5- Identificación de Riesgos'!D10</f>
        <v>1. Mayor demanda de justicia.</v>
      </c>
      <c r="F10" s="485" t="str">
        <f>'5- Identificación de Riesgos'!H10</f>
        <v>Media - 3</v>
      </c>
      <c r="G10" s="458" t="str">
        <f>'5- Identificación de Riesgos'!M10</f>
        <v>Menor - 2</v>
      </c>
      <c r="H10" s="458" t="str">
        <f>'5- Identificación de Riesgos'!N10</f>
        <v>Moderado - 6</v>
      </c>
      <c r="I10" s="143"/>
      <c r="J10" s="571" t="str">
        <f>'6- Valoración Controles'!T10</f>
        <v>Baja - 2</v>
      </c>
      <c r="K10" s="571" t="str">
        <f>'6- Valoración Controles'!U10</f>
        <v>Leve - 1</v>
      </c>
      <c r="L10" s="575" t="e">
        <f>AVERAGE(#REF!)</f>
        <v>#REF!</v>
      </c>
      <c r="M10" s="500" t="str">
        <f>'6- Valoración Controles'!V10</f>
        <v>Bajo - 2</v>
      </c>
      <c r="N10" s="500" t="s">
        <v>376</v>
      </c>
      <c r="O10" s="540" t="s">
        <v>377</v>
      </c>
      <c r="P10" s="534" t="s">
        <v>378</v>
      </c>
      <c r="Q10" s="574" t="s">
        <v>379</v>
      </c>
    </row>
    <row r="11" spans="1:269" ht="18.75" customHeight="1">
      <c r="A11" s="476"/>
      <c r="B11" s="501"/>
      <c r="C11" s="450"/>
      <c r="D11" s="450"/>
      <c r="E11" s="161" t="str">
        <f>'5- Identificación de Riesgos'!D11</f>
        <v>2. Insuficiencia de  personal  para atender la función misional y la atención a las partes interesadas en los despachos judiciales.</v>
      </c>
      <c r="F11" s="442"/>
      <c r="G11" s="548"/>
      <c r="H11" s="450"/>
      <c r="I11" s="77"/>
      <c r="J11" s="550"/>
      <c r="K11" s="550"/>
      <c r="L11" s="552"/>
      <c r="M11" s="501"/>
      <c r="N11" s="501"/>
      <c r="O11" s="541"/>
      <c r="P11" s="535"/>
      <c r="Q11" s="544"/>
    </row>
    <row r="12" spans="1:269" ht="18.75" customHeight="1">
      <c r="A12" s="476"/>
      <c r="B12" s="501"/>
      <c r="C12" s="450"/>
      <c r="D12" s="450"/>
      <c r="E12" s="168" t="str">
        <f>'5- Identificación de Riesgos'!D12</f>
        <v>3. Complejidad de los procesos judiciales y solicitudes, lo cual incrementa los tiempos para su resolución.</v>
      </c>
      <c r="F12" s="442"/>
      <c r="G12" s="548"/>
      <c r="H12" s="450"/>
      <c r="I12" s="77"/>
      <c r="J12" s="550"/>
      <c r="K12" s="550"/>
      <c r="L12" s="552"/>
      <c r="M12" s="501"/>
      <c r="N12" s="501"/>
      <c r="O12" s="541"/>
      <c r="P12" s="535"/>
      <c r="Q12" s="544"/>
    </row>
    <row r="13" spans="1:269" ht="18.75" customHeight="1">
      <c r="A13" s="476"/>
      <c r="B13" s="501"/>
      <c r="C13" s="450"/>
      <c r="D13" s="450"/>
      <c r="E13" s="161" t="str">
        <f>'5- Identificación de Riesgos'!D13</f>
        <v>4.Fallas o insuficiencia  en hardware, software, servicio de internet y/o en el fluido eléctrico</v>
      </c>
      <c r="F13" s="442"/>
      <c r="G13" s="548"/>
      <c r="H13" s="450"/>
      <c r="I13" s="77"/>
      <c r="J13" s="550"/>
      <c r="K13" s="550"/>
      <c r="L13" s="552"/>
      <c r="M13" s="501"/>
      <c r="N13" s="501"/>
      <c r="O13" s="541"/>
      <c r="P13" s="535"/>
      <c r="Q13" s="544"/>
    </row>
    <row r="14" spans="1:269" ht="18.75" customHeight="1">
      <c r="A14" s="476"/>
      <c r="B14" s="501"/>
      <c r="C14" s="450"/>
      <c r="D14" s="450"/>
      <c r="E14" s="161">
        <f>'5- Identificación de Riesgos'!D14</f>
        <v>0</v>
      </c>
      <c r="F14" s="442"/>
      <c r="G14" s="548"/>
      <c r="H14" s="450"/>
      <c r="I14" s="77"/>
      <c r="J14" s="550"/>
      <c r="K14" s="550"/>
      <c r="L14" s="552"/>
      <c r="M14" s="501"/>
      <c r="N14" s="501"/>
      <c r="O14" s="541"/>
      <c r="P14" s="535"/>
      <c r="Q14" s="544"/>
    </row>
    <row r="15" spans="1:269" ht="18.75" customHeight="1">
      <c r="A15" s="476"/>
      <c r="B15" s="501"/>
      <c r="C15" s="450"/>
      <c r="D15" s="450"/>
      <c r="E15" s="161">
        <f>'5- Identificación de Riesgos'!D15</f>
        <v>0</v>
      </c>
      <c r="F15" s="442"/>
      <c r="G15" s="548"/>
      <c r="H15" s="450"/>
      <c r="I15" s="77"/>
      <c r="J15" s="550"/>
      <c r="K15" s="550"/>
      <c r="L15" s="552"/>
      <c r="M15" s="501"/>
      <c r="N15" s="501"/>
      <c r="O15" s="541"/>
      <c r="P15" s="535"/>
      <c r="Q15" s="544"/>
    </row>
    <row r="16" spans="1:269" ht="18.75" customHeight="1">
      <c r="A16" s="476"/>
      <c r="B16" s="501"/>
      <c r="C16" s="450"/>
      <c r="D16" s="450"/>
      <c r="E16" s="161">
        <f>'5- Identificación de Riesgos'!D16</f>
        <v>0</v>
      </c>
      <c r="F16" s="442"/>
      <c r="G16" s="548"/>
      <c r="H16" s="450"/>
      <c r="I16" s="77"/>
      <c r="J16" s="550"/>
      <c r="K16" s="550"/>
      <c r="L16" s="552"/>
      <c r="M16" s="501"/>
      <c r="N16" s="501"/>
      <c r="O16" s="541"/>
      <c r="P16" s="535"/>
      <c r="Q16" s="544"/>
    </row>
    <row r="17" spans="1:17" ht="18.75" customHeight="1">
      <c r="A17" s="476"/>
      <c r="B17" s="501"/>
      <c r="C17" s="450"/>
      <c r="D17" s="450"/>
      <c r="E17" s="161">
        <f>'5- Identificación de Riesgos'!D17</f>
        <v>0</v>
      </c>
      <c r="F17" s="442"/>
      <c r="G17" s="548"/>
      <c r="H17" s="450"/>
      <c r="I17" s="77"/>
      <c r="J17" s="550"/>
      <c r="K17" s="550"/>
      <c r="L17" s="552"/>
      <c r="M17" s="501"/>
      <c r="N17" s="501"/>
      <c r="O17" s="541"/>
      <c r="P17" s="535"/>
      <c r="Q17" s="544"/>
    </row>
    <row r="18" spans="1:17" ht="18.75" customHeight="1">
      <c r="A18" s="476"/>
      <c r="B18" s="501"/>
      <c r="C18" s="450"/>
      <c r="D18" s="450"/>
      <c r="E18" s="161">
        <f>'5- Identificación de Riesgos'!D18</f>
        <v>0</v>
      </c>
      <c r="F18" s="442"/>
      <c r="G18" s="548"/>
      <c r="H18" s="450"/>
      <c r="I18" s="77"/>
      <c r="J18" s="550"/>
      <c r="K18" s="550"/>
      <c r="L18" s="552"/>
      <c r="M18" s="501"/>
      <c r="N18" s="501"/>
      <c r="O18" s="541"/>
      <c r="P18" s="535"/>
      <c r="Q18" s="544"/>
    </row>
    <row r="19" spans="1:17" ht="18.75" customHeight="1" thickBot="1">
      <c r="A19" s="476"/>
      <c r="B19" s="547"/>
      <c r="C19" s="450"/>
      <c r="D19" s="450"/>
      <c r="E19" s="161">
        <f>'5- Identificación de Riesgos'!D19</f>
        <v>0</v>
      </c>
      <c r="F19" s="442"/>
      <c r="G19" s="548"/>
      <c r="H19" s="450"/>
      <c r="I19" s="78"/>
      <c r="J19" s="551"/>
      <c r="K19" s="551"/>
      <c r="L19" s="553"/>
      <c r="M19" s="547"/>
      <c r="N19" s="547"/>
      <c r="O19" s="542"/>
      <c r="P19" s="536"/>
      <c r="Q19" s="546"/>
    </row>
    <row r="20" spans="1:17" ht="13.5" customHeight="1">
      <c r="A20" s="570">
        <f>'5- Identificación de Riesgos'!A20</f>
        <v>2</v>
      </c>
      <c r="B20" s="501" t="str">
        <f>'5- Identificación de Riesgos'!B20</f>
        <v xml:space="preserve">Incumplimientos en la realizacion de audiencias </v>
      </c>
      <c r="C20" s="547" t="str">
        <f>'5- Identificación de Riesgos'!C20</f>
        <v>Posibilidad de no atender la solicitud de una parte interesada para la realización de una audiencia o de no cumplir la programación de audiencias</v>
      </c>
      <c r="D20" s="547" t="s">
        <v>315</v>
      </c>
      <c r="E20" s="161" t="str">
        <f>'5- Identificación de Riesgos'!D20</f>
        <v xml:space="preserve">1. Inasistencia del Juez </v>
      </c>
      <c r="F20" s="555" t="str">
        <f>'5- Identificación de Riesgos'!H20</f>
        <v>Media - 3</v>
      </c>
      <c r="G20" s="547" t="str">
        <f>'5- Identificación de Riesgos'!M20</f>
        <v>Menor - 2</v>
      </c>
      <c r="H20" s="547" t="str">
        <f>'5- Identificación de Riesgos'!N20</f>
        <v>Moderado - 6</v>
      </c>
      <c r="I20" s="77"/>
      <c r="J20" s="550" t="str">
        <f>'6- Valoración Controles'!T20</f>
        <v>Baja - 2</v>
      </c>
      <c r="K20" s="550" t="str">
        <f>'6- Valoración Controles'!U20</f>
        <v>Leve - 1</v>
      </c>
      <c r="L20" s="552" t="e">
        <f>AVERAGE(#REF!)</f>
        <v>#REF!</v>
      </c>
      <c r="M20" s="501" t="str">
        <f>'6- Valoración Controles'!V20</f>
        <v>Bajo - 2</v>
      </c>
      <c r="N20" s="501" t="s">
        <v>376</v>
      </c>
      <c r="O20" s="540" t="s">
        <v>380</v>
      </c>
      <c r="P20" s="534" t="s">
        <v>378</v>
      </c>
      <c r="Q20" s="543" t="s">
        <v>379</v>
      </c>
    </row>
    <row r="21" spans="1:17" ht="13.5" customHeight="1">
      <c r="A21" s="476"/>
      <c r="B21" s="501"/>
      <c r="C21" s="450"/>
      <c r="D21" s="450"/>
      <c r="E21" s="161" t="str">
        <f>'5- Identificación de Riesgos'!D21</f>
        <v>2. Inasistencia de los interrogados o partes obligatorias</v>
      </c>
      <c r="F21" s="442"/>
      <c r="G21" s="548"/>
      <c r="H21" s="450"/>
      <c r="I21" s="77"/>
      <c r="J21" s="550"/>
      <c r="K21" s="550"/>
      <c r="L21" s="552"/>
      <c r="M21" s="501"/>
      <c r="N21" s="501"/>
      <c r="O21" s="541"/>
      <c r="P21" s="535"/>
      <c r="Q21" s="544"/>
    </row>
    <row r="22" spans="1:17" ht="13.5" customHeight="1">
      <c r="A22" s="476"/>
      <c r="B22" s="501"/>
      <c r="C22" s="450"/>
      <c r="D22" s="450"/>
      <c r="E22" s="161" t="str">
        <f>'5- Identificación de Riesgos'!D22</f>
        <v>3. Prolongación en la realización de las audiencias.</v>
      </c>
      <c r="F22" s="442"/>
      <c r="G22" s="548"/>
      <c r="H22" s="450"/>
      <c r="I22" s="77"/>
      <c r="J22" s="550"/>
      <c r="K22" s="550"/>
      <c r="L22" s="552"/>
      <c r="M22" s="501"/>
      <c r="N22" s="501"/>
      <c r="O22" s="541"/>
      <c r="P22" s="535"/>
      <c r="Q22" s="544"/>
    </row>
    <row r="23" spans="1:17" ht="13.5" customHeight="1">
      <c r="A23" s="476"/>
      <c r="B23" s="501"/>
      <c r="C23" s="450"/>
      <c r="D23" s="450"/>
      <c r="E23" s="161" t="str">
        <f>'5- Identificación de Riesgos'!D23</f>
        <v>4 .Notificaciones judiciales erradas o inoportunas sobre la  fecha, hora y/o link de conexión para diligencia judicial convocada.</v>
      </c>
      <c r="F23" s="442"/>
      <c r="G23" s="548"/>
      <c r="H23" s="450"/>
      <c r="I23" s="77"/>
      <c r="J23" s="550"/>
      <c r="K23" s="550"/>
      <c r="L23" s="552"/>
      <c r="M23" s="501"/>
      <c r="N23" s="501"/>
      <c r="O23" s="541"/>
      <c r="P23" s="535"/>
      <c r="Q23" s="544"/>
    </row>
    <row r="24" spans="1:17" ht="13.5" customHeight="1">
      <c r="A24" s="476"/>
      <c r="B24" s="501"/>
      <c r="C24" s="450"/>
      <c r="D24" s="450"/>
      <c r="E24" s="161" t="str">
        <f>'5- Identificación de Riesgos'!D24</f>
        <v>5.Fallas o insuficiencia  en hardware, software, servicio de internet y/o en el fluido eléctrico</v>
      </c>
      <c r="F24" s="442"/>
      <c r="G24" s="548"/>
      <c r="H24" s="450"/>
      <c r="I24" s="77"/>
      <c r="J24" s="550"/>
      <c r="K24" s="550"/>
      <c r="L24" s="552"/>
      <c r="M24" s="501"/>
      <c r="N24" s="501"/>
      <c r="O24" s="541"/>
      <c r="P24" s="535"/>
      <c r="Q24" s="544"/>
    </row>
    <row r="25" spans="1:17" ht="13.5" customHeight="1">
      <c r="A25" s="476"/>
      <c r="B25" s="501"/>
      <c r="C25" s="450"/>
      <c r="D25" s="450"/>
      <c r="E25" s="161" t="str">
        <f>'5- Identificación de Riesgos'!D25</f>
        <v>6. Fallecimiento de una de las partes.</v>
      </c>
      <c r="F25" s="442"/>
      <c r="G25" s="548"/>
      <c r="H25" s="450"/>
      <c r="I25" s="77"/>
      <c r="J25" s="550"/>
      <c r="K25" s="550"/>
      <c r="L25" s="552"/>
      <c r="M25" s="501"/>
      <c r="N25" s="501"/>
      <c r="O25" s="541"/>
      <c r="P25" s="535"/>
      <c r="Q25" s="544"/>
    </row>
    <row r="26" spans="1:17" ht="13.5" customHeight="1">
      <c r="A26" s="476"/>
      <c r="B26" s="501"/>
      <c r="C26" s="450"/>
      <c r="D26" s="450"/>
      <c r="E26" s="161" t="str">
        <f>'5- Identificación de Riesgos'!D26</f>
        <v>7. Puesta en conocimiento al despacho de nuevos hechos que ameriten la suspención probatoria como por ejemplo la vinculación de otros sujetos, o el ordenamiento de una nueva decisión.</v>
      </c>
      <c r="F26" s="442"/>
      <c r="G26" s="548"/>
      <c r="H26" s="450"/>
      <c r="I26" s="77"/>
      <c r="J26" s="550"/>
      <c r="K26" s="550"/>
      <c r="L26" s="552"/>
      <c r="M26" s="501"/>
      <c r="N26" s="501"/>
      <c r="O26" s="541"/>
      <c r="P26" s="535"/>
      <c r="Q26" s="544"/>
    </row>
    <row r="27" spans="1:17" ht="13.5" customHeight="1">
      <c r="A27" s="476"/>
      <c r="B27" s="501"/>
      <c r="C27" s="450"/>
      <c r="D27" s="450"/>
      <c r="E27" s="161">
        <f>'5- Identificación de Riesgos'!D27</f>
        <v>0</v>
      </c>
      <c r="F27" s="442"/>
      <c r="G27" s="548"/>
      <c r="H27" s="450"/>
      <c r="I27" s="77"/>
      <c r="J27" s="550"/>
      <c r="K27" s="550"/>
      <c r="L27" s="552"/>
      <c r="M27" s="501"/>
      <c r="N27" s="501"/>
      <c r="O27" s="541"/>
      <c r="P27" s="535"/>
      <c r="Q27" s="544"/>
    </row>
    <row r="28" spans="1:17" ht="13.5" customHeight="1">
      <c r="A28" s="476"/>
      <c r="B28" s="501"/>
      <c r="C28" s="450"/>
      <c r="D28" s="450"/>
      <c r="E28" s="161">
        <f>'5- Identificación de Riesgos'!D28</f>
        <v>0</v>
      </c>
      <c r="F28" s="442"/>
      <c r="G28" s="548"/>
      <c r="H28" s="450"/>
      <c r="I28" s="77"/>
      <c r="J28" s="550"/>
      <c r="K28" s="550"/>
      <c r="L28" s="552"/>
      <c r="M28" s="501"/>
      <c r="N28" s="501"/>
      <c r="O28" s="541"/>
      <c r="P28" s="535"/>
      <c r="Q28" s="544"/>
    </row>
    <row r="29" spans="1:17" ht="13.5" customHeight="1" thickBot="1">
      <c r="A29" s="476"/>
      <c r="B29" s="547"/>
      <c r="C29" s="450"/>
      <c r="D29" s="450"/>
      <c r="E29" s="161">
        <f>'5- Identificación de Riesgos'!D29</f>
        <v>0</v>
      </c>
      <c r="F29" s="442"/>
      <c r="G29" s="548"/>
      <c r="H29" s="450"/>
      <c r="I29" s="78"/>
      <c r="J29" s="551"/>
      <c r="K29" s="551"/>
      <c r="L29" s="553"/>
      <c r="M29" s="547"/>
      <c r="N29" s="547"/>
      <c r="O29" s="542"/>
      <c r="P29" s="536"/>
      <c r="Q29" s="545"/>
    </row>
    <row r="30" spans="1:17" ht="13.5" customHeight="1">
      <c r="A30" s="570">
        <f>'5- Identificación de Riesgos'!A30</f>
        <v>3</v>
      </c>
      <c r="B30" s="501" t="str">
        <f>'5- Identificación de Riesgos'!B30</f>
        <v xml:space="preserve"> Efectuar notificaciones que no cumplan con los requistos</v>
      </c>
      <c r="C30" s="547" t="str">
        <f>'5- Identificación de Riesgos'!C30</f>
        <v>No  realizar las notificaciones , no hacerlo  oportunamente o no aplicar la normatividad.</v>
      </c>
      <c r="D30" s="547" t="s">
        <v>315</v>
      </c>
      <c r="E30" s="161" t="str">
        <f>'5- Identificación de Riesgos'!D30</f>
        <v>1. Alta demanda de actuaciones que deban notificarse en un mismo día.</v>
      </c>
      <c r="F30" s="555" t="str">
        <f>'5- Identificación de Riesgos'!H30</f>
        <v>Muy Baja - 1</v>
      </c>
      <c r="G30" s="547" t="str">
        <f>'5- Identificación de Riesgos'!M30</f>
        <v>Menor - 2</v>
      </c>
      <c r="H30" s="547" t="str">
        <f>'5- Identificación de Riesgos'!N30</f>
        <v>Bajo - 2</v>
      </c>
      <c r="I30" s="77"/>
      <c r="J30" s="550" t="str">
        <f>'6- Valoración Controles'!T30</f>
        <v>Muy Baja - 1</v>
      </c>
      <c r="K30" s="550" t="str">
        <f>'6- Valoración Controles'!U30</f>
        <v>Menor - 2</v>
      </c>
      <c r="L30" s="552" t="e">
        <f>AVERAGE(#REF!)</f>
        <v>#REF!</v>
      </c>
      <c r="M30" s="501" t="str">
        <f>'6- Valoración Controles'!V30</f>
        <v>Bajo - 2</v>
      </c>
      <c r="N30" s="501" t="s">
        <v>376</v>
      </c>
      <c r="O30" s="540" t="s">
        <v>381</v>
      </c>
      <c r="P30" s="534" t="s">
        <v>378</v>
      </c>
      <c r="Q30" s="543" t="s">
        <v>379</v>
      </c>
    </row>
    <row r="31" spans="1:17" ht="13.5" customHeight="1">
      <c r="A31" s="476"/>
      <c r="B31" s="501"/>
      <c r="C31" s="450"/>
      <c r="D31" s="450"/>
      <c r="E31" s="161" t="str">
        <f>'5- Identificación de Riesgos'!D31</f>
        <v xml:space="preserve">2. Falta de personal para atender el  volúmen de solicitudes recibidas. </v>
      </c>
      <c r="F31" s="442"/>
      <c r="G31" s="548"/>
      <c r="H31" s="450"/>
      <c r="I31" s="77"/>
      <c r="J31" s="550"/>
      <c r="K31" s="550"/>
      <c r="L31" s="552"/>
      <c r="M31" s="501"/>
      <c r="N31" s="501"/>
      <c r="O31" s="541"/>
      <c r="P31" s="535"/>
      <c r="Q31" s="544"/>
    </row>
    <row r="32" spans="1:17" ht="13.5" customHeight="1">
      <c r="A32" s="476"/>
      <c r="B32" s="501"/>
      <c r="C32" s="450"/>
      <c r="D32" s="450"/>
      <c r="E32" s="161" t="str">
        <f>'5- Identificación de Riesgos'!D32</f>
        <v>3. Falta de comunicación y de oportunidad en la  actualización de las novedades de los juzgados.</v>
      </c>
      <c r="F32" s="442"/>
      <c r="G32" s="548"/>
      <c r="H32" s="450"/>
      <c r="I32" s="77"/>
      <c r="J32" s="550"/>
      <c r="K32" s="550"/>
      <c r="L32" s="552"/>
      <c r="M32" s="501"/>
      <c r="N32" s="501"/>
      <c r="O32" s="541"/>
      <c r="P32" s="535"/>
      <c r="Q32" s="544"/>
    </row>
    <row r="33" spans="1:17" ht="13.5" customHeight="1">
      <c r="A33" s="476"/>
      <c r="B33" s="501"/>
      <c r="C33" s="450"/>
      <c r="D33" s="450"/>
      <c r="E33" s="161" t="str">
        <f>'5- Identificación de Riesgos'!D33</f>
        <v>4. Errores en la transcripción y/o digitalizaciòn de la información.</v>
      </c>
      <c r="F33" s="442"/>
      <c r="G33" s="548"/>
      <c r="H33" s="450"/>
      <c r="I33" s="77"/>
      <c r="J33" s="550"/>
      <c r="K33" s="550"/>
      <c r="L33" s="552"/>
      <c r="M33" s="501"/>
      <c r="N33" s="501"/>
      <c r="O33" s="541"/>
      <c r="P33" s="535"/>
      <c r="Q33" s="544"/>
    </row>
    <row r="34" spans="1:17" ht="13.5" customHeight="1">
      <c r="A34" s="476"/>
      <c r="B34" s="501"/>
      <c r="C34" s="450"/>
      <c r="D34" s="450"/>
      <c r="E34" s="161" t="str">
        <f>'5- Identificación de Riesgos'!D34</f>
        <v>5.Fallas o insuficiencia  en el servicio de internet y/o en el fluido eléctrico, o del provedor del servicio de correo electronico y demàs aplicativos dispuestos para efectuar la notificación (Portal de Tierras).</v>
      </c>
      <c r="F34" s="442"/>
      <c r="G34" s="548"/>
      <c r="H34" s="450"/>
      <c r="I34" s="77"/>
      <c r="J34" s="550"/>
      <c r="K34" s="550"/>
      <c r="L34" s="552"/>
      <c r="M34" s="501"/>
      <c r="N34" s="501"/>
      <c r="O34" s="541"/>
      <c r="P34" s="535"/>
      <c r="Q34" s="544"/>
    </row>
    <row r="35" spans="1:17" ht="13.5" customHeight="1">
      <c r="A35" s="476"/>
      <c r="B35" s="501"/>
      <c r="C35" s="450"/>
      <c r="D35" s="450"/>
      <c r="E35" s="161">
        <f>'5- Identificación de Riesgos'!D35</f>
        <v>0</v>
      </c>
      <c r="F35" s="442"/>
      <c r="G35" s="548"/>
      <c r="H35" s="450"/>
      <c r="I35" s="77"/>
      <c r="J35" s="550"/>
      <c r="K35" s="550"/>
      <c r="L35" s="552"/>
      <c r="M35" s="501"/>
      <c r="N35" s="501"/>
      <c r="O35" s="541"/>
      <c r="P35" s="535"/>
      <c r="Q35" s="544"/>
    </row>
    <row r="36" spans="1:17" ht="13.5" customHeight="1">
      <c r="A36" s="476"/>
      <c r="B36" s="501"/>
      <c r="C36" s="450"/>
      <c r="D36" s="450"/>
      <c r="E36" s="161">
        <f>'5- Identificación de Riesgos'!D36</f>
        <v>0</v>
      </c>
      <c r="F36" s="442"/>
      <c r="G36" s="548"/>
      <c r="H36" s="450"/>
      <c r="I36" s="77"/>
      <c r="J36" s="550"/>
      <c r="K36" s="550"/>
      <c r="L36" s="552"/>
      <c r="M36" s="501"/>
      <c r="N36" s="501"/>
      <c r="O36" s="541"/>
      <c r="P36" s="535"/>
      <c r="Q36" s="544"/>
    </row>
    <row r="37" spans="1:17" ht="13.5" customHeight="1">
      <c r="A37" s="476"/>
      <c r="B37" s="501"/>
      <c r="C37" s="450"/>
      <c r="D37" s="450"/>
      <c r="E37" s="161">
        <f>'5- Identificación de Riesgos'!D37</f>
        <v>0</v>
      </c>
      <c r="F37" s="442"/>
      <c r="G37" s="548"/>
      <c r="H37" s="450"/>
      <c r="I37" s="77"/>
      <c r="J37" s="550"/>
      <c r="K37" s="550"/>
      <c r="L37" s="552"/>
      <c r="M37" s="501"/>
      <c r="N37" s="501"/>
      <c r="O37" s="541"/>
      <c r="P37" s="535"/>
      <c r="Q37" s="544"/>
    </row>
    <row r="38" spans="1:17" ht="13.5" customHeight="1">
      <c r="A38" s="476"/>
      <c r="B38" s="501"/>
      <c r="C38" s="450"/>
      <c r="D38" s="450"/>
      <c r="E38" s="161">
        <f>'5- Identificación de Riesgos'!D38</f>
        <v>0</v>
      </c>
      <c r="F38" s="442"/>
      <c r="G38" s="548"/>
      <c r="H38" s="450"/>
      <c r="I38" s="77"/>
      <c r="J38" s="550"/>
      <c r="K38" s="550"/>
      <c r="L38" s="552"/>
      <c r="M38" s="501"/>
      <c r="N38" s="501"/>
      <c r="O38" s="541"/>
      <c r="P38" s="535"/>
      <c r="Q38" s="544"/>
    </row>
    <row r="39" spans="1:17" ht="13.5" customHeight="1" thickBot="1">
      <c r="A39" s="476"/>
      <c r="B39" s="547"/>
      <c r="C39" s="450"/>
      <c r="D39" s="450"/>
      <c r="E39" s="161">
        <f>'5- Identificación de Riesgos'!D39</f>
        <v>0</v>
      </c>
      <c r="F39" s="442"/>
      <c r="G39" s="548"/>
      <c r="H39" s="450"/>
      <c r="I39" s="78"/>
      <c r="J39" s="551"/>
      <c r="K39" s="551"/>
      <c r="L39" s="553"/>
      <c r="M39" s="547"/>
      <c r="N39" s="547"/>
      <c r="O39" s="542"/>
      <c r="P39" s="536"/>
      <c r="Q39" s="546"/>
    </row>
    <row r="40" spans="1:17" ht="13.5" customHeight="1">
      <c r="A40" s="570">
        <f>'5- Identificación de Riesgos'!A40</f>
        <v>4</v>
      </c>
      <c r="B40" s="501" t="str">
        <f>'5- Identificación de Riesgos'!B40</f>
        <v>Afectación de la integridad fisica de los servidores judiciales en el cumplimiento de las inspecciones judiciales a los predios objeto de litigio.</v>
      </c>
      <c r="C40" s="547" t="str">
        <f>'5- Identificación de Riesgos'!C40</f>
        <v>Daño de la integridad de los servidores publicos en razón de una actividad propia del cumplimiento de una orden judicial</v>
      </c>
      <c r="D40" s="547" t="s">
        <v>315</v>
      </c>
      <c r="E40" s="161" t="str">
        <f>'5- Identificación de Riesgos'!D40</f>
        <v xml:space="preserve">1. Territorios con condiciones de dificil acceso. </v>
      </c>
      <c r="F40" s="555" t="str">
        <f>'5- Identificación de Riesgos'!H40</f>
        <v>Muy Baja - 1</v>
      </c>
      <c r="G40" s="547" t="str">
        <f>'5- Identificación de Riesgos'!M40</f>
        <v>Mayor - 4</v>
      </c>
      <c r="H40" s="547" t="str">
        <f>'5- Identificación de Riesgos'!N40</f>
        <v>Alto  - 4</v>
      </c>
      <c r="I40" s="77"/>
      <c r="J40" s="550" t="str">
        <f>'6- Valoración Controles'!T40</f>
        <v>Muy Baja - 1</v>
      </c>
      <c r="K40" s="550" t="str">
        <f>'6- Valoración Controles'!U40</f>
        <v>Mayor - 4</v>
      </c>
      <c r="L40" s="552" t="e">
        <f>AVERAGE(#REF!)</f>
        <v>#REF!</v>
      </c>
      <c r="M40" s="501" t="str">
        <f>'6- Valoración Controles'!V40</f>
        <v>Alto  - 4</v>
      </c>
      <c r="N40" s="501" t="s">
        <v>382</v>
      </c>
      <c r="O40" s="540" t="s">
        <v>383</v>
      </c>
      <c r="P40" s="534" t="s">
        <v>378</v>
      </c>
      <c r="Q40" s="543" t="s">
        <v>379</v>
      </c>
    </row>
    <row r="41" spans="1:17" ht="13.5" customHeight="1">
      <c r="A41" s="476"/>
      <c r="B41" s="501"/>
      <c r="C41" s="450"/>
      <c r="D41" s="450"/>
      <c r="E41" s="161" t="str">
        <f>'5- Identificación de Riesgos'!D41</f>
        <v>2. Amenazas o actos provenientes de grupos al margen de la ley contra la vida, integridad, libertad y/o seguridad de los servidores judiciales del despacho.</v>
      </c>
      <c r="F41" s="442"/>
      <c r="G41" s="548"/>
      <c r="H41" s="450"/>
      <c r="I41" s="77"/>
      <c r="J41" s="550"/>
      <c r="K41" s="550"/>
      <c r="L41" s="552"/>
      <c r="M41" s="501"/>
      <c r="N41" s="501"/>
      <c r="O41" s="541"/>
      <c r="P41" s="535"/>
      <c r="Q41" s="544"/>
    </row>
    <row r="42" spans="1:17" ht="13.5" customHeight="1">
      <c r="A42" s="476"/>
      <c r="B42" s="501"/>
      <c r="C42" s="450"/>
      <c r="D42" s="450"/>
      <c r="E42" s="161" t="str">
        <f>'5- Identificación de Riesgos'!D42</f>
        <v>3. Falta de seguridad por parte de la fuerza pública</v>
      </c>
      <c r="F42" s="442"/>
      <c r="G42" s="548"/>
      <c r="H42" s="450"/>
      <c r="I42" s="77"/>
      <c r="J42" s="550"/>
      <c r="K42" s="550"/>
      <c r="L42" s="552"/>
      <c r="M42" s="501"/>
      <c r="N42" s="501"/>
      <c r="O42" s="541"/>
      <c r="P42" s="535"/>
      <c r="Q42" s="544"/>
    </row>
    <row r="43" spans="1:17" ht="13.5" customHeight="1">
      <c r="A43" s="476"/>
      <c r="B43" s="501"/>
      <c r="C43" s="450"/>
      <c r="D43" s="450"/>
      <c r="E43" s="161">
        <f>'5- Identificación de Riesgos'!D43</f>
        <v>0</v>
      </c>
      <c r="F43" s="442"/>
      <c r="G43" s="548"/>
      <c r="H43" s="450"/>
      <c r="I43" s="77"/>
      <c r="J43" s="550"/>
      <c r="K43" s="550"/>
      <c r="L43" s="552"/>
      <c r="M43" s="501"/>
      <c r="N43" s="501"/>
      <c r="O43" s="541"/>
      <c r="P43" s="535"/>
      <c r="Q43" s="544"/>
    </row>
    <row r="44" spans="1:17" ht="13.5" customHeight="1">
      <c r="A44" s="476"/>
      <c r="B44" s="501"/>
      <c r="C44" s="450"/>
      <c r="D44" s="450"/>
      <c r="E44" s="161" t="str">
        <f>'5- Identificación de Riesgos'!D44</f>
        <v xml:space="preserve"> </v>
      </c>
      <c r="F44" s="442"/>
      <c r="G44" s="548"/>
      <c r="H44" s="450"/>
      <c r="I44" s="77"/>
      <c r="J44" s="550"/>
      <c r="K44" s="550"/>
      <c r="L44" s="552"/>
      <c r="M44" s="501"/>
      <c r="N44" s="501"/>
      <c r="O44" s="541"/>
      <c r="P44" s="535"/>
      <c r="Q44" s="544"/>
    </row>
    <row r="45" spans="1:17" ht="13.5" customHeight="1">
      <c r="A45" s="476"/>
      <c r="B45" s="501"/>
      <c r="C45" s="450"/>
      <c r="D45" s="450"/>
      <c r="E45" s="161">
        <f>'5- Identificación de Riesgos'!D45</f>
        <v>0</v>
      </c>
      <c r="F45" s="442"/>
      <c r="G45" s="548"/>
      <c r="H45" s="450"/>
      <c r="I45" s="77"/>
      <c r="J45" s="550"/>
      <c r="K45" s="550"/>
      <c r="L45" s="552"/>
      <c r="M45" s="501"/>
      <c r="N45" s="501"/>
      <c r="O45" s="541"/>
      <c r="P45" s="535"/>
      <c r="Q45" s="544"/>
    </row>
    <row r="46" spans="1:17" ht="13.5" customHeight="1">
      <c r="A46" s="476"/>
      <c r="B46" s="501"/>
      <c r="C46" s="450"/>
      <c r="D46" s="450"/>
      <c r="E46" s="161">
        <f>'5- Identificación de Riesgos'!D46</f>
        <v>0</v>
      </c>
      <c r="F46" s="442"/>
      <c r="G46" s="548"/>
      <c r="H46" s="450"/>
      <c r="I46" s="77"/>
      <c r="J46" s="550"/>
      <c r="K46" s="550"/>
      <c r="L46" s="552"/>
      <c r="M46" s="501"/>
      <c r="N46" s="501"/>
      <c r="O46" s="541"/>
      <c r="P46" s="535"/>
      <c r="Q46" s="544"/>
    </row>
    <row r="47" spans="1:17" ht="13.5" customHeight="1">
      <c r="A47" s="476"/>
      <c r="B47" s="501"/>
      <c r="C47" s="450"/>
      <c r="D47" s="450"/>
      <c r="E47" s="161">
        <f>'5- Identificación de Riesgos'!D47</f>
        <v>0</v>
      </c>
      <c r="F47" s="442"/>
      <c r="G47" s="548"/>
      <c r="H47" s="450"/>
      <c r="I47" s="77"/>
      <c r="J47" s="550"/>
      <c r="K47" s="550"/>
      <c r="L47" s="552"/>
      <c r="M47" s="501"/>
      <c r="N47" s="501"/>
      <c r="O47" s="541"/>
      <c r="P47" s="535"/>
      <c r="Q47" s="544"/>
    </row>
    <row r="48" spans="1:17" ht="13.5" customHeight="1">
      <c r="A48" s="476"/>
      <c r="B48" s="501"/>
      <c r="C48" s="450"/>
      <c r="D48" s="450"/>
      <c r="E48" s="161">
        <f>'5- Identificación de Riesgos'!D48</f>
        <v>0</v>
      </c>
      <c r="F48" s="442"/>
      <c r="G48" s="548"/>
      <c r="H48" s="450"/>
      <c r="I48" s="77"/>
      <c r="J48" s="550"/>
      <c r="K48" s="550"/>
      <c r="L48" s="552"/>
      <c r="M48" s="501"/>
      <c r="N48" s="501"/>
      <c r="O48" s="541"/>
      <c r="P48" s="535"/>
      <c r="Q48" s="544"/>
    </row>
    <row r="49" spans="1:17" ht="13.5" customHeight="1" thickBot="1">
      <c r="A49" s="476"/>
      <c r="B49" s="547"/>
      <c r="C49" s="450"/>
      <c r="D49" s="450"/>
      <c r="E49" s="161">
        <f>'5- Identificación de Riesgos'!D49</f>
        <v>0</v>
      </c>
      <c r="F49" s="442"/>
      <c r="G49" s="548"/>
      <c r="H49" s="450"/>
      <c r="I49" s="78"/>
      <c r="J49" s="551"/>
      <c r="K49" s="551"/>
      <c r="L49" s="553"/>
      <c r="M49" s="547"/>
      <c r="N49" s="547"/>
      <c r="O49" s="542"/>
      <c r="P49" s="536"/>
      <c r="Q49" s="546"/>
    </row>
    <row r="50" spans="1:17" ht="13.5" customHeight="1">
      <c r="A50" s="570">
        <v>5</v>
      </c>
      <c r="B50" s="501" t="str">
        <f>'5- Identificación de Riesgos'!B50</f>
        <v>Pérdida de documentos</v>
      </c>
      <c r="C50" s="547" t="str">
        <f>'5- Identificación de Riesgos'!C50</f>
        <v>Extravío temporal o definitivo de los  documentos de los procesos judiciales</v>
      </c>
      <c r="D50" s="547" t="s">
        <v>315</v>
      </c>
      <c r="E50" s="161" t="str">
        <f>'5- Identificación de Riesgos'!D50</f>
        <v>1. Falta de medios de control.</v>
      </c>
      <c r="F50" s="555" t="str">
        <f>'5- Identificación de Riesgos'!H50</f>
        <v>Muy Baja - 1</v>
      </c>
      <c r="G50" s="547" t="str">
        <f>'5- Identificación de Riesgos'!M50</f>
        <v>Moderado - 3</v>
      </c>
      <c r="H50" s="547" t="str">
        <f>'5- Identificación de Riesgos'!N50</f>
        <v>Moderado - 3</v>
      </c>
      <c r="I50" s="77"/>
      <c r="J50" s="550" t="str">
        <f>'6- Valoración Controles'!T50</f>
        <v>Muy Baja - 1</v>
      </c>
      <c r="K50" s="550" t="str">
        <f>'6- Valoración Controles'!U50</f>
        <v>Moderado - 3</v>
      </c>
      <c r="L50" s="552" t="e">
        <f>AVERAGE(#REF!)</f>
        <v>#REF!</v>
      </c>
      <c r="M50" s="501" t="str">
        <f>'6- Valoración Controles'!V50</f>
        <v>Moderado - 3</v>
      </c>
      <c r="N50" s="501" t="s">
        <v>376</v>
      </c>
      <c r="O50" s="540" t="s">
        <v>384</v>
      </c>
      <c r="P50" s="534" t="s">
        <v>378</v>
      </c>
      <c r="Q50" s="543" t="s">
        <v>379</v>
      </c>
    </row>
    <row r="51" spans="1:17" ht="13.5" customHeight="1">
      <c r="A51" s="476"/>
      <c r="B51" s="501"/>
      <c r="C51" s="450"/>
      <c r="D51" s="450"/>
      <c r="E51" s="161" t="str">
        <f>'5- Identificación de Riesgos'!D51</f>
        <v>2.Falta de capacidad en el almacenamiento de los servidores dispuestos para el software institucional y/o copias de seguridad estandarizados.</v>
      </c>
      <c r="F51" s="442"/>
      <c r="G51" s="548"/>
      <c r="H51" s="450"/>
      <c r="I51" s="77"/>
      <c r="J51" s="550"/>
      <c r="K51" s="550"/>
      <c r="L51" s="552"/>
      <c r="M51" s="501"/>
      <c r="N51" s="501"/>
      <c r="O51" s="541"/>
      <c r="P51" s="535"/>
      <c r="Q51" s="544"/>
    </row>
    <row r="52" spans="1:17" ht="13.5" customHeight="1">
      <c r="A52" s="476"/>
      <c r="B52" s="501"/>
      <c r="C52" s="450"/>
      <c r="D52" s="450"/>
      <c r="E52" s="161" t="str">
        <f>'5- Identificación de Riesgos'!D52</f>
        <v>3. Alta demanda en el  ingreso de memoriales,  informaciòn y/o demàs documentos allegados durante jornada laboral.</v>
      </c>
      <c r="F52" s="442"/>
      <c r="G52" s="548"/>
      <c r="H52" s="450"/>
      <c r="I52" s="77"/>
      <c r="J52" s="550"/>
      <c r="K52" s="550"/>
      <c r="L52" s="552"/>
      <c r="M52" s="501"/>
      <c r="N52" s="501"/>
      <c r="O52" s="541"/>
      <c r="P52" s="535"/>
      <c r="Q52" s="544"/>
    </row>
    <row r="53" spans="1:17" ht="13.5" customHeight="1">
      <c r="A53" s="476"/>
      <c r="B53" s="501"/>
      <c r="C53" s="450"/>
      <c r="D53" s="450"/>
      <c r="E53" s="161" t="str">
        <f>'5- Identificación de Riesgos'!D53</f>
        <v>4. Falta de personal para realizar el registro de la documentación en las plataformas y/o aplicativos correspondientes.</v>
      </c>
      <c r="F53" s="442"/>
      <c r="G53" s="548"/>
      <c r="H53" s="450"/>
      <c r="I53" s="77"/>
      <c r="J53" s="550"/>
      <c r="K53" s="550"/>
      <c r="L53" s="552"/>
      <c r="M53" s="501"/>
      <c r="N53" s="501"/>
      <c r="O53" s="541"/>
      <c r="P53" s="535"/>
      <c r="Q53" s="544"/>
    </row>
    <row r="54" spans="1:17" ht="13.5" customHeight="1">
      <c r="A54" s="476"/>
      <c r="B54" s="501"/>
      <c r="C54" s="450"/>
      <c r="D54" s="450"/>
      <c r="E54" s="161">
        <f>'5- Identificación de Riesgos'!D54</f>
        <v>0</v>
      </c>
      <c r="F54" s="442"/>
      <c r="G54" s="548"/>
      <c r="H54" s="450"/>
      <c r="I54" s="77"/>
      <c r="J54" s="550"/>
      <c r="K54" s="550"/>
      <c r="L54" s="552"/>
      <c r="M54" s="501"/>
      <c r="N54" s="501"/>
      <c r="O54" s="541"/>
      <c r="P54" s="535"/>
      <c r="Q54" s="544"/>
    </row>
    <row r="55" spans="1:17" ht="13.5" customHeight="1">
      <c r="A55" s="476"/>
      <c r="B55" s="501"/>
      <c r="C55" s="450"/>
      <c r="D55" s="450"/>
      <c r="E55" s="161">
        <f>'5- Identificación de Riesgos'!D55</f>
        <v>0</v>
      </c>
      <c r="F55" s="442"/>
      <c r="G55" s="548"/>
      <c r="H55" s="450"/>
      <c r="I55" s="77"/>
      <c r="J55" s="550"/>
      <c r="K55" s="550"/>
      <c r="L55" s="552"/>
      <c r="M55" s="501"/>
      <c r="N55" s="501"/>
      <c r="O55" s="541"/>
      <c r="P55" s="535"/>
      <c r="Q55" s="544"/>
    </row>
    <row r="56" spans="1:17" ht="13.5" customHeight="1">
      <c r="A56" s="476"/>
      <c r="B56" s="501"/>
      <c r="C56" s="450"/>
      <c r="D56" s="450"/>
      <c r="E56" s="161">
        <f>'5- Identificación de Riesgos'!D56</f>
        <v>0</v>
      </c>
      <c r="F56" s="442"/>
      <c r="G56" s="548"/>
      <c r="H56" s="450"/>
      <c r="I56" s="77"/>
      <c r="J56" s="550"/>
      <c r="K56" s="550"/>
      <c r="L56" s="552"/>
      <c r="M56" s="501"/>
      <c r="N56" s="501"/>
      <c r="O56" s="541"/>
      <c r="P56" s="535"/>
      <c r="Q56" s="544"/>
    </row>
    <row r="57" spans="1:17" ht="13.5" customHeight="1">
      <c r="A57" s="476"/>
      <c r="B57" s="501"/>
      <c r="C57" s="450"/>
      <c r="D57" s="450"/>
      <c r="E57" s="161">
        <f>'5- Identificación de Riesgos'!D57</f>
        <v>0</v>
      </c>
      <c r="F57" s="442"/>
      <c r="G57" s="548"/>
      <c r="H57" s="450"/>
      <c r="I57" s="77"/>
      <c r="J57" s="550"/>
      <c r="K57" s="550"/>
      <c r="L57" s="552"/>
      <c r="M57" s="501"/>
      <c r="N57" s="501"/>
      <c r="O57" s="541"/>
      <c r="P57" s="535"/>
      <c r="Q57" s="544"/>
    </row>
    <row r="58" spans="1:17" ht="13.5" customHeight="1">
      <c r="A58" s="476"/>
      <c r="B58" s="501"/>
      <c r="C58" s="450"/>
      <c r="D58" s="450"/>
      <c r="E58" s="161">
        <f>'5- Identificación de Riesgos'!D58</f>
        <v>0</v>
      </c>
      <c r="F58" s="442"/>
      <c r="G58" s="548"/>
      <c r="H58" s="450"/>
      <c r="I58" s="77"/>
      <c r="J58" s="550"/>
      <c r="K58" s="550"/>
      <c r="L58" s="552"/>
      <c r="M58" s="501"/>
      <c r="N58" s="501"/>
      <c r="O58" s="541"/>
      <c r="P58" s="535"/>
      <c r="Q58" s="544"/>
    </row>
    <row r="59" spans="1:17" ht="13.5" customHeight="1" thickBot="1">
      <c r="A59" s="477"/>
      <c r="B59" s="502"/>
      <c r="C59" s="459"/>
      <c r="D59" s="459"/>
      <c r="E59" s="162">
        <f>'5- Identificación de Riesgos'!D59</f>
        <v>0</v>
      </c>
      <c r="F59" s="486"/>
      <c r="G59" s="549"/>
      <c r="H59" s="459"/>
      <c r="I59" s="144"/>
      <c r="J59" s="551"/>
      <c r="K59" s="551"/>
      <c r="L59" s="553"/>
      <c r="M59" s="547"/>
      <c r="N59" s="502"/>
      <c r="O59" s="542"/>
      <c r="P59" s="536"/>
      <c r="Q59" s="546"/>
    </row>
    <row r="60" spans="1:17" ht="13.5" customHeight="1">
      <c r="A60" s="554">
        <v>6</v>
      </c>
      <c r="B60" s="501" t="str">
        <f>'5- Identificación de Riesgos'!B60</f>
        <v xml:space="preserve">Recibir , ofrecer, prometer , entregar o aceptar dádivas o beneficios a nombre propio o de terceros para  expedir, alterar,retener , extraviar o entregar  documentos  sin el lleno de requisitos legales </v>
      </c>
      <c r="C60" s="547" t="str">
        <f>'5- Identificación de Riesgos'!C60</f>
        <v xml:space="preserve"> Realizar trámites sin el cumplimiento de los requisitos legales  o  con información falsa</v>
      </c>
      <c r="D60" s="547" t="s">
        <v>315</v>
      </c>
      <c r="E60" s="161" t="str">
        <f>'5- Identificación de Riesgos'!D60</f>
        <v xml:space="preserve">1.Falta de ética  de los servidores judiciales 
</v>
      </c>
      <c r="F60" s="555" t="str">
        <f>'5- Identificación de Riesgos'!H60</f>
        <v>Muy Baja - 1</v>
      </c>
      <c r="G60" s="547" t="str">
        <f>'5- Identificación de Riesgos'!M60</f>
        <v>Catastrófico - 5</v>
      </c>
      <c r="H60" s="547" t="str">
        <f>'5- Identificación de Riesgos'!N60</f>
        <v>Extremo - 5</v>
      </c>
      <c r="I60" s="77"/>
      <c r="J60" s="550" t="str">
        <f>'6- Valoración Controles'!T60</f>
        <v>Muy Baja - 1</v>
      </c>
      <c r="K60" s="550" t="str">
        <f>'6- Valoración Controles'!U60</f>
        <v>Catastrófico - 5</v>
      </c>
      <c r="L60" s="552" t="e">
        <f>AVERAGE(#REF!)</f>
        <v>#REF!</v>
      </c>
      <c r="M60" s="501" t="str">
        <f>'6- Valoración Controles'!V60</f>
        <v>Extremo - 5</v>
      </c>
      <c r="N60" s="501" t="s">
        <v>382</v>
      </c>
      <c r="O60" s="531"/>
      <c r="P60" s="534"/>
      <c r="Q60" s="537"/>
    </row>
    <row r="61" spans="1:17" ht="13.5" customHeight="1">
      <c r="A61" s="434"/>
      <c r="B61" s="501"/>
      <c r="C61" s="450"/>
      <c r="D61" s="450"/>
      <c r="E61" s="161" t="str">
        <f>'5- Identificación de Riesgos'!D61</f>
        <v xml:space="preserve">2. Fallas en los controles de los procesos </v>
      </c>
      <c r="F61" s="442"/>
      <c r="G61" s="548"/>
      <c r="H61" s="450"/>
      <c r="I61" s="77"/>
      <c r="J61" s="550"/>
      <c r="K61" s="550"/>
      <c r="L61" s="552"/>
      <c r="M61" s="501"/>
      <c r="N61" s="501"/>
      <c r="O61" s="532"/>
      <c r="P61" s="535"/>
      <c r="Q61" s="538"/>
    </row>
    <row r="62" spans="1:17" ht="13.5" customHeight="1">
      <c r="A62" s="434"/>
      <c r="B62" s="501"/>
      <c r="C62" s="450"/>
      <c r="D62" s="450"/>
      <c r="E62" s="161">
        <f>'5- Identificación de Riesgos'!D62</f>
        <v>0</v>
      </c>
      <c r="F62" s="442"/>
      <c r="G62" s="548"/>
      <c r="H62" s="450"/>
      <c r="I62" s="77"/>
      <c r="J62" s="550"/>
      <c r="K62" s="550"/>
      <c r="L62" s="552"/>
      <c r="M62" s="501"/>
      <c r="N62" s="501"/>
      <c r="O62" s="532"/>
      <c r="P62" s="535"/>
      <c r="Q62" s="538"/>
    </row>
    <row r="63" spans="1:17" ht="13.5" customHeight="1">
      <c r="A63" s="434"/>
      <c r="B63" s="501"/>
      <c r="C63" s="450"/>
      <c r="D63" s="450"/>
      <c r="E63" s="161">
        <f>'5- Identificación de Riesgos'!D63</f>
        <v>0</v>
      </c>
      <c r="F63" s="442"/>
      <c r="G63" s="548"/>
      <c r="H63" s="450"/>
      <c r="I63" s="77"/>
      <c r="J63" s="550"/>
      <c r="K63" s="550"/>
      <c r="L63" s="552"/>
      <c r="M63" s="501"/>
      <c r="N63" s="501"/>
      <c r="O63" s="532"/>
      <c r="P63" s="535"/>
      <c r="Q63" s="538"/>
    </row>
    <row r="64" spans="1:17" ht="13.5" customHeight="1">
      <c r="A64" s="434"/>
      <c r="B64" s="501"/>
      <c r="C64" s="450"/>
      <c r="D64" s="450"/>
      <c r="E64" s="161">
        <f>'5- Identificación de Riesgos'!D64</f>
        <v>0</v>
      </c>
      <c r="F64" s="442"/>
      <c r="G64" s="548"/>
      <c r="H64" s="450"/>
      <c r="I64" s="77"/>
      <c r="J64" s="550"/>
      <c r="K64" s="550"/>
      <c r="L64" s="552"/>
      <c r="M64" s="501"/>
      <c r="N64" s="501"/>
      <c r="O64" s="532"/>
      <c r="P64" s="535"/>
      <c r="Q64" s="538"/>
    </row>
    <row r="65" spans="1:17" ht="13.5" customHeight="1">
      <c r="A65" s="434"/>
      <c r="B65" s="501"/>
      <c r="C65" s="450"/>
      <c r="D65" s="450"/>
      <c r="E65" s="161">
        <f>'5- Identificación de Riesgos'!D65</f>
        <v>0</v>
      </c>
      <c r="F65" s="442"/>
      <c r="G65" s="548"/>
      <c r="H65" s="450"/>
      <c r="I65" s="77"/>
      <c r="J65" s="550"/>
      <c r="K65" s="550"/>
      <c r="L65" s="552"/>
      <c r="M65" s="501"/>
      <c r="N65" s="501"/>
      <c r="O65" s="532"/>
      <c r="P65" s="535"/>
      <c r="Q65" s="538"/>
    </row>
    <row r="66" spans="1:17" ht="13.5" customHeight="1">
      <c r="A66" s="434"/>
      <c r="B66" s="501"/>
      <c r="C66" s="450"/>
      <c r="D66" s="450"/>
      <c r="E66" s="161">
        <f>'5- Identificación de Riesgos'!D66</f>
        <v>0</v>
      </c>
      <c r="F66" s="442"/>
      <c r="G66" s="548"/>
      <c r="H66" s="450"/>
      <c r="I66" s="77"/>
      <c r="J66" s="550"/>
      <c r="K66" s="550"/>
      <c r="L66" s="552"/>
      <c r="M66" s="501"/>
      <c r="N66" s="501"/>
      <c r="O66" s="532"/>
      <c r="P66" s="535"/>
      <c r="Q66" s="538"/>
    </row>
    <row r="67" spans="1:17" ht="13.5" customHeight="1">
      <c r="A67" s="434"/>
      <c r="B67" s="501"/>
      <c r="C67" s="450"/>
      <c r="D67" s="450"/>
      <c r="E67" s="161">
        <f>'5- Identificación de Riesgos'!D67</f>
        <v>0</v>
      </c>
      <c r="F67" s="442"/>
      <c r="G67" s="548"/>
      <c r="H67" s="450"/>
      <c r="I67" s="77"/>
      <c r="J67" s="550"/>
      <c r="K67" s="550"/>
      <c r="L67" s="552"/>
      <c r="M67" s="501"/>
      <c r="N67" s="501"/>
      <c r="O67" s="532"/>
      <c r="P67" s="535"/>
      <c r="Q67" s="538"/>
    </row>
    <row r="68" spans="1:17" ht="13.5" customHeight="1">
      <c r="A68" s="434"/>
      <c r="B68" s="501"/>
      <c r="C68" s="450"/>
      <c r="D68" s="450"/>
      <c r="E68" s="161">
        <f>'5- Identificación de Riesgos'!D68</f>
        <v>0</v>
      </c>
      <c r="F68" s="442"/>
      <c r="G68" s="548"/>
      <c r="H68" s="450"/>
      <c r="I68" s="77"/>
      <c r="J68" s="550"/>
      <c r="K68" s="550"/>
      <c r="L68" s="552"/>
      <c r="M68" s="501"/>
      <c r="N68" s="501"/>
      <c r="O68" s="532"/>
      <c r="P68" s="535"/>
      <c r="Q68" s="538"/>
    </row>
    <row r="69" spans="1:17" ht="13.5" customHeight="1" thickBot="1">
      <c r="A69" s="435"/>
      <c r="B69" s="502"/>
      <c r="C69" s="459"/>
      <c r="D69" s="459"/>
      <c r="E69" s="162">
        <f>'5- Identificación de Riesgos'!D69</f>
        <v>0</v>
      </c>
      <c r="F69" s="486"/>
      <c r="G69" s="549"/>
      <c r="H69" s="459"/>
      <c r="I69" s="144"/>
      <c r="J69" s="551"/>
      <c r="K69" s="551"/>
      <c r="L69" s="553"/>
      <c r="M69" s="547"/>
      <c r="N69" s="502"/>
      <c r="O69" s="533"/>
      <c r="P69" s="536"/>
      <c r="Q69" s="539"/>
    </row>
    <row r="70" spans="1:17" ht="13.5" customHeight="1">
      <c r="A70" s="554">
        <v>7</v>
      </c>
      <c r="B70" s="501" t="str">
        <f>'5- Identificación de Riesgos'!B70</f>
        <v xml:space="preserve">Recibir, ofrecer, prometer, entregar o aceptar dadivas  o beneficios a nombre propio o de terceros para  demorar, retener, alterar o direccionar fallos judiciales </v>
      </c>
      <c r="C70" s="547" t="str">
        <f>'5- Identificación de Riesgos'!C70</f>
        <v xml:space="preserve">Proferir  sentencias judiciales incumplmiendo los principios de la administracion de justicia o sin la observancia de los Codigos  Procesales en la materia </v>
      </c>
      <c r="D70" s="547" t="s">
        <v>315</v>
      </c>
      <c r="E70" s="161" t="e">
        <f>'5- Identificación de Riesgos'!#REF!</f>
        <v>#REF!</v>
      </c>
      <c r="F70" s="555" t="str">
        <f>'5- Identificación de Riesgos'!H70</f>
        <v>Muy Baja - 1</v>
      </c>
      <c r="G70" s="547" t="str">
        <f>'5- Identificación de Riesgos'!M70</f>
        <v>Catastrófico - 5</v>
      </c>
      <c r="H70" s="547" t="str">
        <f>'5- Identificación de Riesgos'!N70</f>
        <v>Extremo - 5</v>
      </c>
      <c r="I70" s="77"/>
      <c r="J70" s="550" t="str">
        <f>'6- Valoración Controles'!T70</f>
        <v>Muy Baja - 1</v>
      </c>
      <c r="K70" s="550" t="str">
        <f>'6- Valoración Controles'!U70</f>
        <v>Catastrófico - 5</v>
      </c>
      <c r="L70" s="552" t="e">
        <f>AVERAGE(#REF!)</f>
        <v>#REF!</v>
      </c>
      <c r="M70" s="501" t="str">
        <f>'6- Valoración Controles'!V70</f>
        <v>Extremo - 5</v>
      </c>
      <c r="N70" s="501" t="s">
        <v>382</v>
      </c>
      <c r="O70" s="531"/>
      <c r="P70" s="531"/>
      <c r="Q70" s="537"/>
    </row>
    <row r="71" spans="1:17" ht="13.5" customHeight="1">
      <c r="A71" s="434"/>
      <c r="B71" s="501"/>
      <c r="C71" s="450"/>
      <c r="D71" s="450"/>
      <c r="E71" s="161" t="e">
        <f>'5- Identificación de Riesgos'!#REF!</f>
        <v>#REF!</v>
      </c>
      <c r="F71" s="442"/>
      <c r="G71" s="548"/>
      <c r="H71" s="450"/>
      <c r="I71" s="77"/>
      <c r="J71" s="550"/>
      <c r="K71" s="550"/>
      <c r="L71" s="552"/>
      <c r="M71" s="501"/>
      <c r="N71" s="501"/>
      <c r="O71" s="532"/>
      <c r="P71" s="532"/>
      <c r="Q71" s="538"/>
    </row>
    <row r="72" spans="1:17" ht="13.5" customHeight="1">
      <c r="A72" s="434"/>
      <c r="B72" s="501"/>
      <c r="C72" s="450"/>
      <c r="D72" s="450"/>
      <c r="E72" s="161" t="e">
        <f>'5- Identificación de Riesgos'!#REF!</f>
        <v>#REF!</v>
      </c>
      <c r="F72" s="442"/>
      <c r="G72" s="548"/>
      <c r="H72" s="450"/>
      <c r="I72" s="77"/>
      <c r="J72" s="550"/>
      <c r="K72" s="550"/>
      <c r="L72" s="552"/>
      <c r="M72" s="501"/>
      <c r="N72" s="501"/>
      <c r="O72" s="532"/>
      <c r="P72" s="532"/>
      <c r="Q72" s="538"/>
    </row>
    <row r="73" spans="1:17" ht="13.5" customHeight="1">
      <c r="A73" s="434"/>
      <c r="B73" s="501"/>
      <c r="C73" s="450"/>
      <c r="D73" s="450"/>
      <c r="E73" s="161" t="e">
        <f>'5- Identificación de Riesgos'!#REF!</f>
        <v>#REF!</v>
      </c>
      <c r="F73" s="442"/>
      <c r="G73" s="548"/>
      <c r="H73" s="450"/>
      <c r="I73" s="77"/>
      <c r="J73" s="550"/>
      <c r="K73" s="550"/>
      <c r="L73" s="552"/>
      <c r="M73" s="501"/>
      <c r="N73" s="501"/>
      <c r="O73" s="532"/>
      <c r="P73" s="532"/>
      <c r="Q73" s="538"/>
    </row>
    <row r="74" spans="1:17" ht="13.5" customHeight="1">
      <c r="A74" s="434"/>
      <c r="B74" s="501"/>
      <c r="C74" s="450"/>
      <c r="D74" s="450"/>
      <c r="E74" s="161" t="e">
        <f>'5- Identificación de Riesgos'!#REF!</f>
        <v>#REF!</v>
      </c>
      <c r="F74" s="442"/>
      <c r="G74" s="548"/>
      <c r="H74" s="450"/>
      <c r="I74" s="77"/>
      <c r="J74" s="550"/>
      <c r="K74" s="550"/>
      <c r="L74" s="552"/>
      <c r="M74" s="501"/>
      <c r="N74" s="501"/>
      <c r="O74" s="532"/>
      <c r="P74" s="532"/>
      <c r="Q74" s="538"/>
    </row>
    <row r="75" spans="1:17" ht="13.5" customHeight="1">
      <c r="A75" s="434"/>
      <c r="B75" s="501"/>
      <c r="C75" s="450"/>
      <c r="D75" s="450"/>
      <c r="E75" s="161" t="e">
        <f>'5- Identificación de Riesgos'!#REF!</f>
        <v>#REF!</v>
      </c>
      <c r="F75" s="442"/>
      <c r="G75" s="548"/>
      <c r="H75" s="450"/>
      <c r="I75" s="77"/>
      <c r="J75" s="550"/>
      <c r="K75" s="550"/>
      <c r="L75" s="552"/>
      <c r="M75" s="501"/>
      <c r="N75" s="501"/>
      <c r="O75" s="532"/>
      <c r="P75" s="532"/>
      <c r="Q75" s="538"/>
    </row>
    <row r="76" spans="1:17" ht="13.5" customHeight="1">
      <c r="A76" s="434"/>
      <c r="B76" s="501"/>
      <c r="C76" s="450"/>
      <c r="D76" s="450"/>
      <c r="E76" s="161" t="e">
        <f>'5- Identificación de Riesgos'!#REF!</f>
        <v>#REF!</v>
      </c>
      <c r="F76" s="442"/>
      <c r="G76" s="548"/>
      <c r="H76" s="450"/>
      <c r="I76" s="77"/>
      <c r="J76" s="550"/>
      <c r="K76" s="550"/>
      <c r="L76" s="552"/>
      <c r="M76" s="501"/>
      <c r="N76" s="501"/>
      <c r="O76" s="532"/>
      <c r="P76" s="532"/>
      <c r="Q76" s="538"/>
    </row>
    <row r="77" spans="1:17" ht="13.5" customHeight="1">
      <c r="A77" s="434"/>
      <c r="B77" s="501"/>
      <c r="C77" s="450"/>
      <c r="D77" s="450"/>
      <c r="E77" s="161" t="e">
        <f>'5- Identificación de Riesgos'!#REF!</f>
        <v>#REF!</v>
      </c>
      <c r="F77" s="442"/>
      <c r="G77" s="548"/>
      <c r="H77" s="450"/>
      <c r="I77" s="77"/>
      <c r="J77" s="550"/>
      <c r="K77" s="550"/>
      <c r="L77" s="552"/>
      <c r="M77" s="501"/>
      <c r="N77" s="501"/>
      <c r="O77" s="532"/>
      <c r="P77" s="532"/>
      <c r="Q77" s="538"/>
    </row>
    <row r="78" spans="1:17" ht="13.5" customHeight="1">
      <c r="A78" s="434"/>
      <c r="B78" s="501"/>
      <c r="C78" s="450"/>
      <c r="D78" s="450"/>
      <c r="E78" s="161" t="e">
        <f>'5- Identificación de Riesgos'!#REF!</f>
        <v>#REF!</v>
      </c>
      <c r="F78" s="442"/>
      <c r="G78" s="548"/>
      <c r="H78" s="450"/>
      <c r="I78" s="77"/>
      <c r="J78" s="550"/>
      <c r="K78" s="550"/>
      <c r="L78" s="552"/>
      <c r="M78" s="501"/>
      <c r="N78" s="501"/>
      <c r="O78" s="532"/>
      <c r="P78" s="532"/>
      <c r="Q78" s="538"/>
    </row>
    <row r="79" spans="1:17" ht="13.5" customHeight="1" thickBot="1">
      <c r="A79" s="435"/>
      <c r="B79" s="502"/>
      <c r="C79" s="459"/>
      <c r="D79" s="459"/>
      <c r="E79" s="162" t="e">
        <f>'5- Identificación de Riesgos'!#REF!</f>
        <v>#REF!</v>
      </c>
      <c r="F79" s="486"/>
      <c r="G79" s="549"/>
      <c r="H79" s="459"/>
      <c r="I79" s="144"/>
      <c r="J79" s="551"/>
      <c r="K79" s="551"/>
      <c r="L79" s="553"/>
      <c r="M79" s="547"/>
      <c r="N79" s="502"/>
      <c r="O79" s="533"/>
      <c r="P79" s="533"/>
      <c r="Q79" s="539"/>
    </row>
  </sheetData>
  <mergeCells count="133">
    <mergeCell ref="O10:O19"/>
    <mergeCell ref="P10:P19"/>
    <mergeCell ref="Q10:Q19"/>
    <mergeCell ref="O30:O39"/>
    <mergeCell ref="P30:P39"/>
    <mergeCell ref="Q30:Q39"/>
    <mergeCell ref="K40:K49"/>
    <mergeCell ref="H40:H49"/>
    <mergeCell ref="L30:L39"/>
    <mergeCell ref="L10:L19"/>
    <mergeCell ref="L40:L49"/>
    <mergeCell ref="M20:M29"/>
    <mergeCell ref="N20:N29"/>
    <mergeCell ref="K8:K9"/>
    <mergeCell ref="I8:I9"/>
    <mergeCell ref="E8:E9"/>
    <mergeCell ref="A50:A59"/>
    <mergeCell ref="B50:B59"/>
    <mergeCell ref="C50:C59"/>
    <mergeCell ref="D50:D59"/>
    <mergeCell ref="F50:F59"/>
    <mergeCell ref="D40:D49"/>
    <mergeCell ref="F40:F49"/>
    <mergeCell ref="A40:A49"/>
    <mergeCell ref="B40:B4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J30:J39"/>
    <mergeCell ref="K30:K39"/>
    <mergeCell ref="J40:J49"/>
    <mergeCell ref="A30:A39"/>
    <mergeCell ref="B30:B39"/>
    <mergeCell ref="C30:C39"/>
    <mergeCell ref="D30:D39"/>
    <mergeCell ref="F30:F39"/>
    <mergeCell ref="C40:C4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G30:G39"/>
    <mergeCell ref="F10:F1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 ref="O60:O69"/>
    <mergeCell ref="P60:P69"/>
    <mergeCell ref="Q60:Q69"/>
    <mergeCell ref="O70:O79"/>
    <mergeCell ref="P70:P79"/>
    <mergeCell ref="Q70:Q79"/>
    <mergeCell ref="O20:O29"/>
    <mergeCell ref="P20:P29"/>
    <mergeCell ref="Q20:Q29"/>
    <mergeCell ref="O40:O49"/>
    <mergeCell ref="P40:P49"/>
    <mergeCell ref="Q40:Q49"/>
    <mergeCell ref="O50:O59"/>
    <mergeCell ref="P50:P59"/>
    <mergeCell ref="Q50:Q59"/>
  </mergeCells>
  <conditionalFormatting sqref="F10 F20 F30 F40 F50">
    <cfRule type="containsText" dxfId="286" priority="598" operator="containsText" text="Muy Baja">
      <formula>NOT(ISERROR(SEARCH("Muy Baja",F10)))</formula>
    </cfRule>
    <cfRule type="containsText" dxfId="284" priority="605" operator="containsText" text="Muy baja">
      <formula>NOT(ISERROR(SEARCH("Muy baja",F10)))</formula>
    </cfRule>
    <cfRule type="containsText" dxfId="283" priority="604" operator="containsText" text="Baja">
      <formula>NOT(ISERROR(SEARCH("Baja",F10)))</formula>
    </cfRule>
    <cfRule type="containsText" dxfId="282" priority="603" operator="containsText" text="Media">
      <formula>NOT(ISERROR(SEARCH("Media",F10)))</formula>
    </cfRule>
    <cfRule type="containsText" dxfId="281" priority="602" operator="containsText" text="Alta">
      <formula>NOT(ISERROR(SEARCH("Alta",F10)))</formula>
    </cfRule>
    <cfRule type="containsText" dxfId="280" priority="601" operator="containsText" text="Muy bajo">
      <formula>NOT(ISERROR(SEARCH("Muy bajo",F10)))</formula>
    </cfRule>
    <cfRule type="containsText" dxfId="279" priority="600" operator="containsText" text="Muy Baja'Tabla probabilidad'!">
      <formula>NOT(ISERROR(SEARCH("Muy Baja'Tabla probabilidad'!",F10)))</formula>
    </cfRule>
    <cfRule type="containsText" dxfId="278" priority="599" operator="containsText" text="Muy Baja">
      <formula>NOT(ISERROR(SEARCH("Muy Baja",F10)))</formula>
    </cfRule>
    <cfRule type="cellIs" dxfId="277" priority="609" operator="between">
      <formula>0</formula>
      <formula>2</formula>
    </cfRule>
    <cfRule type="containsText" dxfId="276" priority="597" operator="containsText" text="Muy Baja">
      <formula>NOT(ISERROR(SEARCH("Muy Baja",F10)))</formula>
    </cfRule>
    <cfRule type="containsText" dxfId="275" priority="596" operator="containsText" text="Baja">
      <formula>NOT(ISERROR(SEARCH("Baja",F10)))</formula>
    </cfRule>
    <cfRule type="containsText" dxfId="274" priority="595" operator="containsText" text="Muy Baja">
      <formula>NOT(ISERROR(SEARCH("Muy Baja",F10)))</formula>
    </cfRule>
    <cfRule type="containsText" dxfId="273" priority="594" operator="containsText" text="Media">
      <formula>NOT(ISERROR(SEARCH("Media",F10)))</formula>
    </cfRule>
    <cfRule type="containsText" dxfId="272" priority="593" operator="containsText" text="Media">
      <formula>NOT(ISERROR(SEARCH("Media",F10)))</formula>
    </cfRule>
    <cfRule type="containsText" dxfId="271" priority="592" operator="containsText" text="Media">
      <formula>NOT(ISERROR(SEARCH("Media",F10)))</formula>
    </cfRule>
    <cfRule type="containsText" dxfId="270" priority="589" operator="containsText" text="Muy Alta">
      <formula>NOT(ISERROR(SEARCH("Muy Alta",F10)))</formula>
    </cfRule>
    <cfRule type="containsText" dxfId="269" priority="588" operator="containsText" text="Baja">
      <formula>NOT(ISERROR(SEARCH("Baja",F10)))</formula>
    </cfRule>
    <cfRule type="cellIs" dxfId="268" priority="608" operator="between">
      <formula>1</formula>
      <formula>2</formula>
    </cfRule>
    <cfRule type="containsText" dxfId="267" priority="587" operator="containsText" text="Muy Baja">
      <formula>NOT(ISERROR(SEARCH("Muy Baja",F10)))</formula>
    </cfRule>
    <cfRule type="containsText" dxfId="266" priority="591" operator="containsText" text="Alta">
      <formula>NOT(ISERROR(SEARCH("Alta",F10)))</formula>
    </cfRule>
  </conditionalFormatting>
  <conditionalFormatting sqref="F60">
    <cfRule type="containsText" dxfId="264" priority="197" operator="containsText" text="Baja">
      <formula>NOT(ISERROR(SEARCH("Baja",F60)))</formula>
    </cfRule>
    <cfRule type="containsText" dxfId="263" priority="202" operator="containsText" text="Muy bajo">
      <formula>NOT(ISERROR(SEARCH("Muy bajo",F60)))</formula>
    </cfRule>
    <cfRule type="containsText" dxfId="262" priority="198" operator="containsText" text="Muy Baja">
      <formula>NOT(ISERROR(SEARCH("Muy Baja",F60)))</formula>
    </cfRule>
    <cfRule type="containsText" dxfId="261" priority="199" operator="containsText" text="Muy Baja">
      <formula>NOT(ISERROR(SEARCH("Muy Baja",F60)))</formula>
    </cfRule>
    <cfRule type="containsText" dxfId="260" priority="200" operator="containsText" text="Muy Baja">
      <formula>NOT(ISERROR(SEARCH("Muy Baja",F60)))</formula>
    </cfRule>
    <cfRule type="containsText" dxfId="259" priority="201" operator="containsText" text="Muy Baja'Tabla probabilidad'!">
      <formula>NOT(ISERROR(SEARCH("Muy Baja'Tabla probabilidad'!",F60)))</formula>
    </cfRule>
    <cfRule type="containsText" dxfId="258" priority="190" operator="containsText" text="Baja">
      <formula>NOT(ISERROR(SEARCH("Baja",F60)))</formula>
    </cfRule>
    <cfRule type="containsText" dxfId="257" priority="191" operator="containsText" text="Muy Alta">
      <formula>NOT(ISERROR(SEARCH("Muy Alta",F60)))</formula>
    </cfRule>
    <cfRule type="containsText" dxfId="256" priority="192" operator="containsText" text="Alta">
      <formula>NOT(ISERROR(SEARCH("Alta",F60)))</formula>
    </cfRule>
    <cfRule type="containsText" dxfId="255" priority="193" operator="containsText" text="Media">
      <formula>NOT(ISERROR(SEARCH("Media",F60)))</formula>
    </cfRule>
    <cfRule type="containsText" dxfId="254" priority="194" operator="containsText" text="Media">
      <formula>NOT(ISERROR(SEARCH("Media",F60)))</formula>
    </cfRule>
    <cfRule type="containsText" dxfId="253" priority="195" operator="containsText" text="Media">
      <formula>NOT(ISERROR(SEARCH("Media",F60)))</formula>
    </cfRule>
    <cfRule type="containsText" dxfId="252" priority="196" operator="containsText" text="Muy Baja">
      <formula>NOT(ISERROR(SEARCH("Muy Baja",F60)))</formula>
    </cfRule>
    <cfRule type="containsText" dxfId="251" priority="189" operator="containsText" text="Muy Baja">
      <formula>NOT(ISERROR(SEARCH("Muy Baja",F60)))</formula>
    </cfRule>
    <cfRule type="containsText" dxfId="250" priority="205" operator="containsText" text="Baja">
      <formula>NOT(ISERROR(SEARCH("Baja",F60)))</formula>
    </cfRule>
    <cfRule type="cellIs" dxfId="249" priority="210" operator="between">
      <formula>0</formula>
      <formula>2</formula>
    </cfRule>
    <cfRule type="cellIs" dxfId="248" priority="209" operator="between">
      <formula>1</formula>
      <formula>2</formula>
    </cfRule>
    <cfRule type="containsText" dxfId="245" priority="206" operator="containsText" text="Muy baja">
      <formula>NOT(ISERROR(SEARCH("Muy baja",F60)))</formula>
    </cfRule>
    <cfRule type="containsText" dxfId="244" priority="204" operator="containsText" text="Media">
      <formula>NOT(ISERROR(SEARCH("Media",F60)))</formula>
    </cfRule>
    <cfRule type="containsText" dxfId="243" priority="203" operator="containsText" text="Alta">
      <formula>NOT(ISERROR(SEARCH("Alta",F60)))</formula>
    </cfRule>
  </conditionalFormatting>
  <conditionalFormatting sqref="F70">
    <cfRule type="containsText" dxfId="242" priority="79" operator="containsText" text="Baja">
      <formula>NOT(ISERROR(SEARCH("Baja",F70)))</formula>
    </cfRule>
    <cfRule type="containsText" dxfId="241" priority="63" operator="containsText" text="Muy Baja">
      <formula>NOT(ISERROR(SEARCH("Muy Baja",F70)))</formula>
    </cfRule>
    <cfRule type="containsText" dxfId="240" priority="64" operator="containsText" text="Baja">
      <formula>NOT(ISERROR(SEARCH("Baja",F70)))</formula>
    </cfRule>
    <cfRule type="containsText" dxfId="239" priority="65" operator="containsText" text="Muy Alta">
      <formula>NOT(ISERROR(SEARCH("Muy Alta",F70)))</formula>
    </cfRule>
    <cfRule type="containsText" dxfId="238" priority="66" operator="containsText" text="Alta">
      <formula>NOT(ISERROR(SEARCH("Alta",F70)))</formula>
    </cfRule>
    <cfRule type="containsText" dxfId="237" priority="67" operator="containsText" text="Media">
      <formula>NOT(ISERROR(SEARCH("Media",F70)))</formula>
    </cfRule>
    <cfRule type="containsText" dxfId="236" priority="68" operator="containsText" text="Media">
      <formula>NOT(ISERROR(SEARCH("Media",F70)))</formula>
    </cfRule>
    <cfRule type="containsText" dxfId="235" priority="69" operator="containsText" text="Media">
      <formula>NOT(ISERROR(SEARCH("Media",F70)))</formula>
    </cfRule>
    <cfRule type="containsText" dxfId="234" priority="70" operator="containsText" text="Muy Baja">
      <formula>NOT(ISERROR(SEARCH("Muy Baja",F70)))</formula>
    </cfRule>
    <cfRule type="containsText" dxfId="233" priority="71" operator="containsText" text="Baja">
      <formula>NOT(ISERROR(SEARCH("Baja",F70)))</formula>
    </cfRule>
    <cfRule type="containsText" dxfId="232" priority="72" operator="containsText" text="Muy Baja">
      <formula>NOT(ISERROR(SEARCH("Muy Baja",F70)))</formula>
    </cfRule>
    <cfRule type="containsText" dxfId="231" priority="73" operator="containsText" text="Muy Baja">
      <formula>NOT(ISERROR(SEARCH("Muy Baja",F70)))</formula>
    </cfRule>
    <cfRule type="containsText" dxfId="230" priority="74" operator="containsText" text="Muy Baja">
      <formula>NOT(ISERROR(SEARCH("Muy Baja",F70)))</formula>
    </cfRule>
    <cfRule type="containsText" dxfId="229" priority="75" operator="containsText" text="Muy Baja'Tabla probabilidad'!">
      <formula>NOT(ISERROR(SEARCH("Muy Baja'Tabla probabilidad'!",F70)))</formula>
    </cfRule>
    <cfRule type="containsText" dxfId="228" priority="78" operator="containsText" text="Media">
      <formula>NOT(ISERROR(SEARCH("Media",F70)))</formula>
    </cfRule>
    <cfRule type="containsText" dxfId="227" priority="80" operator="containsText" text="Muy baja">
      <formula>NOT(ISERROR(SEARCH("Muy baja",F70)))</formula>
    </cfRule>
    <cfRule type="cellIs" dxfId="224" priority="83" operator="between">
      <formula>1</formula>
      <formula>2</formula>
    </cfRule>
    <cfRule type="cellIs" dxfId="223" priority="84" operator="between">
      <formula>0</formula>
      <formula>2</formula>
    </cfRule>
    <cfRule type="containsText" dxfId="222" priority="77" operator="containsText" text="Alta">
      <formula>NOT(ISERROR(SEARCH("Alta",F70)))</formula>
    </cfRule>
    <cfRule type="containsText" dxfId="221" priority="76" operator="containsText" text="Muy bajo">
      <formula>NOT(ISERROR(SEARCH("Muy bajo",F70)))</formula>
    </cfRule>
  </conditionalFormatting>
  <conditionalFormatting sqref="G10 G20 G30 G40 G50">
    <cfRule type="containsText" dxfId="220" priority="581" operator="containsText" text="Catastrófico">
      <formula>NOT(ISERROR(SEARCH("Catastrófico",G10)))</formula>
    </cfRule>
    <cfRule type="containsText" dxfId="219" priority="586" operator="containsText" text="Leve">
      <formula>NOT(ISERROR(SEARCH("Leve",G10)))</formula>
    </cfRule>
    <cfRule type="containsText" dxfId="218" priority="585" operator="containsText" text="Menor">
      <formula>NOT(ISERROR(SEARCH("Menor",G10)))</formula>
    </cfRule>
    <cfRule type="containsText" dxfId="217" priority="584" operator="containsText" text="Moderado">
      <formula>NOT(ISERROR(SEARCH("Moderado",G10)))</formula>
    </cfRule>
    <cfRule type="containsText" dxfId="216" priority="583" operator="containsText" text="Alta">
      <formula>NOT(ISERROR(SEARCH("Alta",G10)))</formula>
    </cfRule>
    <cfRule type="containsText" dxfId="215" priority="582" operator="containsText" text="Mayor">
      <formula>NOT(ISERROR(SEARCH("Mayor",G10)))</formula>
    </cfRule>
  </conditionalFormatting>
  <conditionalFormatting sqref="G60">
    <cfRule type="containsText" dxfId="214" priority="186" operator="containsText" text="Moderado">
      <formula>NOT(ISERROR(SEARCH("Moderado",G60)))</formula>
    </cfRule>
    <cfRule type="containsText" dxfId="213" priority="187" operator="containsText" text="Menor">
      <formula>NOT(ISERROR(SEARCH("Menor",G60)))</formula>
    </cfRule>
    <cfRule type="containsText" dxfId="212" priority="188" operator="containsText" text="Leve">
      <formula>NOT(ISERROR(SEARCH("Leve",G60)))</formula>
    </cfRule>
    <cfRule type="containsText" dxfId="211" priority="184" operator="containsText" text="Mayor">
      <formula>NOT(ISERROR(SEARCH("Mayor",G60)))</formula>
    </cfRule>
    <cfRule type="containsText" dxfId="210" priority="183" operator="containsText" text="Catastrófico">
      <formula>NOT(ISERROR(SEARCH("Catastrófico",G60)))</formula>
    </cfRule>
    <cfRule type="containsText" dxfId="209" priority="185" operator="containsText" text="Alta">
      <formula>NOT(ISERROR(SEARCH("Alta",G60)))</formula>
    </cfRule>
  </conditionalFormatting>
  <conditionalFormatting sqref="G70">
    <cfRule type="containsText" dxfId="208" priority="59" operator="containsText" text="Alta">
      <formula>NOT(ISERROR(SEARCH("Alta",G70)))</formula>
    </cfRule>
    <cfRule type="containsText" dxfId="207" priority="57" operator="containsText" text="Catastrófico">
      <formula>NOT(ISERROR(SEARCH("Catastrófico",G70)))</formula>
    </cfRule>
    <cfRule type="containsText" dxfId="206" priority="58" operator="containsText" text="Mayor">
      <formula>NOT(ISERROR(SEARCH("Mayor",G70)))</formula>
    </cfRule>
    <cfRule type="containsText" dxfId="205" priority="62" operator="containsText" text="Leve">
      <formula>NOT(ISERROR(SEARCH("Leve",G70)))</formula>
    </cfRule>
    <cfRule type="containsText" dxfId="204" priority="60" operator="containsText" text="Moderado">
      <formula>NOT(ISERROR(SEARCH("Moderado",G70)))</formula>
    </cfRule>
    <cfRule type="containsText" dxfId="203" priority="61" operator="containsText" text="Menor">
      <formula>NOT(ISERROR(SEARCH("Menor",G70)))</formula>
    </cfRule>
  </conditionalFormatting>
  <conditionalFormatting sqref="H10:I10 H20:I20 H30:I30 H40:I40 H50:I50">
    <cfRule type="containsText" dxfId="202" priority="577" operator="containsText" text="Alto">
      <formula>NOT(ISERROR(SEARCH("Alto",H10)))</formula>
    </cfRule>
    <cfRule type="containsText" dxfId="201" priority="578" operator="containsText" text="Bajo">
      <formula>NOT(ISERROR(SEARCH("Bajo",H10)))</formula>
    </cfRule>
    <cfRule type="containsText" dxfId="200" priority="579" operator="containsText" text="Moderado">
      <formula>NOT(ISERROR(SEARCH("Moderado",H10)))</formula>
    </cfRule>
    <cfRule type="containsText" dxfId="199" priority="580" operator="containsText" text="Extremo">
      <formula>NOT(ISERROR(SEARCH("Extremo",H10)))</formula>
    </cfRule>
    <cfRule type="containsText" dxfId="198" priority="576" operator="containsText" text="Extremo">
      <formula>NOT(ISERROR(SEARCH("Extremo",H10)))</formula>
    </cfRule>
  </conditionalFormatting>
  <conditionalFormatting sqref="H60:I60">
    <cfRule type="containsText" dxfId="197" priority="179" operator="containsText" text="Alto">
      <formula>NOT(ISERROR(SEARCH("Alto",H60)))</formula>
    </cfRule>
    <cfRule type="containsText" dxfId="196" priority="178" operator="containsText" text="Extremo">
      <formula>NOT(ISERROR(SEARCH("Extremo",H60)))</formula>
    </cfRule>
    <cfRule type="containsText" dxfId="195" priority="182" operator="containsText" text="Extremo">
      <formula>NOT(ISERROR(SEARCH("Extremo",H60)))</formula>
    </cfRule>
    <cfRule type="containsText" dxfId="194" priority="181" operator="containsText" text="Moderado">
      <formula>NOT(ISERROR(SEARCH("Moderado",H60)))</formula>
    </cfRule>
    <cfRule type="containsText" dxfId="193" priority="180" operator="containsText" text="Bajo">
      <formula>NOT(ISERROR(SEARCH("Bajo",H60)))</formula>
    </cfRule>
  </conditionalFormatting>
  <conditionalFormatting sqref="H70:I70">
    <cfRule type="containsText" dxfId="192" priority="56" operator="containsText" text="Extremo">
      <formula>NOT(ISERROR(SEARCH("Extremo",H70)))</formula>
    </cfRule>
    <cfRule type="containsText" dxfId="191" priority="55" operator="containsText" text="Moderado">
      <formula>NOT(ISERROR(SEARCH("Moderado",H70)))</formula>
    </cfRule>
    <cfRule type="containsText" dxfId="190" priority="54" operator="containsText" text="Bajo">
      <formula>NOT(ISERROR(SEARCH("Bajo",H70)))</formula>
    </cfRule>
    <cfRule type="containsText" dxfId="189" priority="53" operator="containsText" text="Alto">
      <formula>NOT(ISERROR(SEARCH("Alto",H70)))</formula>
    </cfRule>
    <cfRule type="containsText" dxfId="188" priority="52" operator="containsText" text="Extremo">
      <formula>NOT(ISERROR(SEARCH("Extremo",H70)))</formula>
    </cfRule>
  </conditionalFormatting>
  <conditionalFormatting sqref="J10:J49">
    <cfRule type="containsText" dxfId="187" priority="545" operator="containsText" text="Muy Alta">
      <formula>NOT(ISERROR(SEARCH("Muy Alta",J10)))</formula>
    </cfRule>
    <cfRule type="containsText" dxfId="186" priority="546" operator="containsText" text="Alta">
      <formula>NOT(ISERROR(SEARCH("Alta",J10)))</formula>
    </cfRule>
    <cfRule type="containsText" dxfId="185" priority="547" operator="containsText" text="Media">
      <formula>NOT(ISERROR(SEARCH("Media",J10)))</formula>
    </cfRule>
    <cfRule type="containsText" dxfId="184" priority="548" operator="containsText" text="Baja">
      <formula>NOT(ISERROR(SEARCH("Baja",J10)))</formula>
    </cfRule>
    <cfRule type="containsText" dxfId="183" priority="549" operator="containsText" text="Muy Baja">
      <formula>NOT(ISERROR(SEARCH("Muy Baja",J10)))</formula>
    </cfRule>
  </conditionalFormatting>
  <conditionalFormatting sqref="J10:J79">
    <cfRule type="containsText" dxfId="182" priority="263" operator="containsText" text="Muy Baja">
      <formula>NOT(ISERROR(SEARCH("Muy Baja",J10)))</formula>
    </cfRule>
  </conditionalFormatting>
  <conditionalFormatting sqref="J50:J79">
    <cfRule type="containsText" dxfId="181" priority="253" operator="containsText" text="Muy Baja">
      <formula>NOT(ISERROR(SEARCH("Muy Baja",J50)))</formula>
    </cfRule>
    <cfRule type="containsText" dxfId="180" priority="261" operator="containsText" text="Media">
      <formula>NOT(ISERROR(SEARCH("Media",J50)))</formula>
    </cfRule>
    <cfRule type="containsText" dxfId="179" priority="260" operator="containsText" text="Alta">
      <formula>NOT(ISERROR(SEARCH("Alta",J50)))</formula>
    </cfRule>
    <cfRule type="containsText" dxfId="178" priority="259" operator="containsText" text="Muy Alta">
      <formula>NOT(ISERROR(SEARCH("Muy Alta",J50)))</formula>
    </cfRule>
    <cfRule type="containsText" dxfId="177" priority="262" operator="containsText" text="Baja">
      <formula>NOT(ISERROR(SEARCH("Baja",J50)))</formula>
    </cfRule>
  </conditionalFormatting>
  <conditionalFormatting sqref="K10:K79">
    <cfRule type="containsText" dxfId="176" priority="254" operator="containsText" text="Catastrófico">
      <formula>NOT(ISERROR(SEARCH("Catastrófico",K10)))</formula>
    </cfRule>
    <cfRule type="containsText" dxfId="175" priority="255" operator="containsText" text="Moderado">
      <formula>NOT(ISERROR(SEARCH("Moderado",K10)))</formula>
    </cfRule>
    <cfRule type="containsText" dxfId="174" priority="256" operator="containsText" text="Menor">
      <formula>NOT(ISERROR(SEARCH("Menor",K10)))</formula>
    </cfRule>
    <cfRule type="containsText" dxfId="173" priority="258" operator="containsText" text="Mayor">
      <formula>NOT(ISERROR(SEARCH("Mayor",K10)))</formula>
    </cfRule>
    <cfRule type="containsText" dxfId="172" priority="257" operator="containsText" text="Leve">
      <formula>NOT(ISERROR(SEARCH("Leve",K10)))</formula>
    </cfRule>
  </conditionalFormatting>
  <conditionalFormatting sqref="M10 M20 M30 M40">
    <cfRule type="containsText" dxfId="171" priority="556" operator="containsText" text="Extremo">
      <formula>NOT(ISERROR(SEARCH("Extremo",M10)))</formula>
    </cfRule>
    <cfRule type="containsText" dxfId="170" priority="557" operator="containsText" text="Baja">
      <formula>NOT(ISERROR(SEARCH("Baja",M10)))</formula>
    </cfRule>
    <cfRule type="containsText" dxfId="169" priority="558" operator="containsText" text="Alto">
      <formula>NOT(ISERROR(SEARCH("Alto",M10)))</formula>
    </cfRule>
    <cfRule type="containsText" dxfId="168" priority="550" operator="containsText" text="Extremo">
      <formula>NOT(ISERROR(SEARCH("Extremo",M10)))</formula>
    </cfRule>
    <cfRule type="containsText" dxfId="167" priority="551" operator="containsText" text="Alto">
      <formula>NOT(ISERROR(SEARCH("Alto",M10)))</formula>
    </cfRule>
    <cfRule type="containsText" dxfId="166" priority="552" operator="containsText" text="Moderado">
      <formula>NOT(ISERROR(SEARCH("Moderado",M10)))</formula>
    </cfRule>
    <cfRule type="containsText" dxfId="165" priority="553" operator="containsText" text="Menor">
      <formula>NOT(ISERROR(SEARCH("Menor",M10)))</formula>
    </cfRule>
    <cfRule type="containsText" dxfId="164" priority="554" operator="containsText" text="Bajo">
      <formula>NOT(ISERROR(SEARCH("Bajo",M10)))</formula>
    </cfRule>
    <cfRule type="containsText" dxfId="163" priority="555" operator="containsText" text="Moderado">
      <formula>NOT(ISERROR(SEARCH("Moderado",M10)))</formula>
    </cfRule>
  </conditionalFormatting>
  <conditionalFormatting sqref="M50">
    <cfRule type="containsText" dxfId="162" priority="267" operator="containsText" text="Menor">
      <formula>NOT(ISERROR(SEARCH("Menor",M50)))</formula>
    </cfRule>
    <cfRule type="containsText" dxfId="161" priority="266" operator="containsText" text="Moderado">
      <formula>NOT(ISERROR(SEARCH("Moderado",M50)))</formula>
    </cfRule>
    <cfRule type="containsText" dxfId="160" priority="265" operator="containsText" text="Alto">
      <formula>NOT(ISERROR(SEARCH("Alto",M50)))</formula>
    </cfRule>
    <cfRule type="containsText" dxfId="159" priority="264" operator="containsText" text="Extremo">
      <formula>NOT(ISERROR(SEARCH("Extremo",M50)))</formula>
    </cfRule>
    <cfRule type="containsText" dxfId="158" priority="272" operator="containsText" text="Alto">
      <formula>NOT(ISERROR(SEARCH("Alto",M50)))</formula>
    </cfRule>
    <cfRule type="containsText" dxfId="157" priority="271" operator="containsText" text="Baja">
      <formula>NOT(ISERROR(SEARCH("Baja",M50)))</formula>
    </cfRule>
    <cfRule type="containsText" dxfId="156" priority="270" operator="containsText" text="Extremo">
      <formula>NOT(ISERROR(SEARCH("Extremo",M50)))</formula>
    </cfRule>
    <cfRule type="containsText" dxfId="155" priority="269" operator="containsText" text="Moderado">
      <formula>NOT(ISERROR(SEARCH("Moderado",M50)))</formula>
    </cfRule>
    <cfRule type="containsText" dxfId="154" priority="268" operator="containsText" text="Bajo">
      <formula>NOT(ISERROR(SEARCH("Bajo",M50)))</formula>
    </cfRule>
  </conditionalFormatting>
  <conditionalFormatting sqref="M60">
    <cfRule type="containsText" dxfId="153" priority="172" operator="containsText" text="Menor">
      <formula>NOT(ISERROR(SEARCH("Menor",M60)))</formula>
    </cfRule>
    <cfRule type="containsText" dxfId="152" priority="171" operator="containsText" text="Moderado">
      <formula>NOT(ISERROR(SEARCH("Moderado",M60)))</formula>
    </cfRule>
    <cfRule type="containsText" dxfId="151" priority="170" operator="containsText" text="Alto">
      <formula>NOT(ISERROR(SEARCH("Alto",M60)))</formula>
    </cfRule>
    <cfRule type="containsText" dxfId="150" priority="169" operator="containsText" text="Extremo">
      <formula>NOT(ISERROR(SEARCH("Extremo",M60)))</formula>
    </cfRule>
    <cfRule type="containsText" dxfId="149" priority="175" operator="containsText" text="Extremo">
      <formula>NOT(ISERROR(SEARCH("Extremo",M60)))</formula>
    </cfRule>
    <cfRule type="containsText" dxfId="148" priority="176" operator="containsText" text="Baja">
      <formula>NOT(ISERROR(SEARCH("Baja",M60)))</formula>
    </cfRule>
    <cfRule type="containsText" dxfId="147" priority="177" operator="containsText" text="Alto">
      <formula>NOT(ISERROR(SEARCH("Alto",M60)))</formula>
    </cfRule>
    <cfRule type="containsText" dxfId="146" priority="174" operator="containsText" text="Moderado">
      <formula>NOT(ISERROR(SEARCH("Moderado",M60)))</formula>
    </cfRule>
    <cfRule type="containsText" dxfId="145" priority="173" operator="containsText" text="Bajo">
      <formula>NOT(ISERROR(SEARCH("Bajo",M60)))</formula>
    </cfRule>
  </conditionalFormatting>
  <conditionalFormatting sqref="M70">
    <cfRule type="containsText" dxfId="144" priority="43" operator="containsText" text="Extremo">
      <formula>NOT(ISERROR(SEARCH("Extremo",M70)))</formula>
    </cfRule>
    <cfRule type="containsText" dxfId="143" priority="51" operator="containsText" text="Alto">
      <formula>NOT(ISERROR(SEARCH("Alto",M70)))</formula>
    </cfRule>
    <cfRule type="containsText" dxfId="142" priority="49" operator="containsText" text="Extremo">
      <formula>NOT(ISERROR(SEARCH("Extremo",M70)))</formula>
    </cfRule>
    <cfRule type="containsText" dxfId="141" priority="48" operator="containsText" text="Moderado">
      <formula>NOT(ISERROR(SEARCH("Moderado",M70)))</formula>
    </cfRule>
    <cfRule type="containsText" dxfId="140" priority="47" operator="containsText" text="Bajo">
      <formula>NOT(ISERROR(SEARCH("Bajo",M70)))</formula>
    </cfRule>
    <cfRule type="containsText" dxfId="139" priority="46" operator="containsText" text="Menor">
      <formula>NOT(ISERROR(SEARCH("Menor",M70)))</formula>
    </cfRule>
    <cfRule type="containsText" dxfId="138" priority="45" operator="containsText" text="Moderado">
      <formula>NOT(ISERROR(SEARCH("Moderado",M70)))</formula>
    </cfRule>
    <cfRule type="containsText" dxfId="137" priority="44" operator="containsText" text="Alto">
      <formula>NOT(ISERROR(SEARCH("Alto",M70)))</formula>
    </cfRule>
    <cfRule type="containsText" dxfId="136" priority="50" operator="containsText" text="Baja">
      <formula>NOT(ISERROR(SEARCH("Baja",M70)))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79"/>
  <sheetViews>
    <sheetView showGridLines="0" zoomScale="85" zoomScaleNormal="85" zoomScalePageLayoutView="70" workbookViewId="0">
      <selection activeCell="E10" sqref="E10"/>
    </sheetView>
  </sheetViews>
  <sheetFormatPr baseColWidth="10" defaultColWidth="11.42578125" defaultRowHeight="15"/>
  <cols>
    <col min="1" max="1" width="7" customWidth="1"/>
    <col min="2" max="2" width="35.85546875" customWidth="1"/>
    <col min="3" max="3" width="52.5703125" style="39" customWidth="1"/>
    <col min="4" max="4" width="5" hidden="1" customWidth="1"/>
    <col min="5" max="5" width="65.28515625"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9.42578125" customWidth="1"/>
    <col min="14" max="14" width="7.7109375" customWidth="1"/>
    <col min="15" max="15" width="15.7109375" customWidth="1"/>
    <col min="16" max="17" width="10" customWidth="1"/>
    <col min="18" max="18" width="5" customWidth="1"/>
    <col min="19" max="19" width="11.42578125" customWidth="1"/>
    <col min="20" max="20" width="26.28515625" style="24" customWidth="1"/>
    <col min="21" max="21" width="18.5703125" style="23" customWidth="1"/>
    <col min="22" max="22" width="22.5703125" style="25" customWidth="1"/>
    <col min="23" max="278" width="11.42578125" style="15"/>
    <col min="279" max="16384" width="11.42578125" style="20"/>
  </cols>
  <sheetData>
    <row r="1" spans="1:278" s="17" customFormat="1" ht="27.75" thickTop="1">
      <c r="A1" s="597"/>
      <c r="B1" s="598"/>
      <c r="C1" s="599"/>
      <c r="D1" s="32"/>
      <c r="E1" s="593" t="s">
        <v>385</v>
      </c>
      <c r="F1" s="594"/>
      <c r="G1" s="594"/>
      <c r="H1" s="594"/>
      <c r="I1" s="594"/>
      <c r="J1" s="594"/>
      <c r="K1" s="594"/>
      <c r="L1" s="594"/>
      <c r="M1" s="594"/>
      <c r="N1" s="594"/>
      <c r="O1" s="594"/>
      <c r="P1" s="594"/>
      <c r="Q1" s="594"/>
      <c r="R1" s="594"/>
      <c r="S1" s="594"/>
      <c r="T1" s="594"/>
      <c r="U1" s="594"/>
      <c r="V1" s="59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row>
    <row r="2" spans="1:278" s="17" customFormat="1" ht="27">
      <c r="A2" s="600"/>
      <c r="B2" s="463"/>
      <c r="C2" s="601"/>
      <c r="D2" s="32"/>
      <c r="E2" s="595"/>
      <c r="F2" s="596"/>
      <c r="G2" s="596"/>
      <c r="H2" s="596"/>
      <c r="I2" s="596"/>
      <c r="J2" s="596"/>
      <c r="K2" s="596"/>
      <c r="L2" s="596"/>
      <c r="M2" s="596"/>
      <c r="N2" s="596"/>
      <c r="O2" s="596"/>
      <c r="P2" s="596"/>
      <c r="Q2" s="596"/>
      <c r="R2" s="596"/>
      <c r="S2" s="596"/>
      <c r="T2" s="596"/>
      <c r="U2" s="596"/>
      <c r="V2" s="59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row>
    <row r="3" spans="1:278" s="17" customFormat="1" ht="27">
      <c r="A3" s="600"/>
      <c r="B3" s="463"/>
      <c r="C3" s="601"/>
      <c r="D3" s="142"/>
      <c r="E3" s="595"/>
      <c r="F3" s="596"/>
      <c r="G3" s="596"/>
      <c r="H3" s="596"/>
      <c r="I3" s="596"/>
      <c r="J3" s="596"/>
      <c r="K3" s="596"/>
      <c r="L3" s="596"/>
      <c r="M3" s="596"/>
      <c r="N3" s="596"/>
      <c r="O3" s="596"/>
      <c r="P3" s="596"/>
      <c r="Q3" s="596"/>
      <c r="R3" s="596"/>
      <c r="S3" s="596"/>
      <c r="T3" s="596"/>
      <c r="U3" s="596"/>
      <c r="V3" s="59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row>
    <row r="4" spans="1:278" s="17" customFormat="1" ht="18">
      <c r="A4" s="464" t="s">
        <v>283</v>
      </c>
      <c r="B4" s="464"/>
      <c r="C4" s="569" t="str">
        <f>'2- Análisis de Contexto '!E2</f>
        <v>TODOS LOS PROCESOS</v>
      </c>
      <c r="D4" s="569"/>
      <c r="E4" s="569"/>
      <c r="F4" s="569"/>
      <c r="G4" s="569"/>
      <c r="H4" s="569"/>
      <c r="I4" s="569"/>
      <c r="J4" s="569"/>
      <c r="K4" s="569"/>
      <c r="L4" s="569"/>
      <c r="M4" s="569"/>
      <c r="N4" s="569"/>
      <c r="O4" s="569"/>
      <c r="P4" s="569"/>
      <c r="Q4" s="569"/>
      <c r="R4" s="569"/>
      <c r="S4" s="569"/>
      <c r="T4" s="569"/>
      <c r="U4" s="569"/>
      <c r="V4" s="569"/>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row>
    <row r="5" spans="1:278" s="17" customFormat="1" ht="18">
      <c r="A5" s="464" t="s">
        <v>285</v>
      </c>
      <c r="B5" s="464"/>
      <c r="C5" s="562" t="s">
        <v>286</v>
      </c>
      <c r="D5" s="562"/>
      <c r="E5" s="562"/>
      <c r="F5" s="562"/>
      <c r="G5" s="562"/>
      <c r="H5" s="562"/>
      <c r="I5" s="562"/>
      <c r="J5" s="562"/>
      <c r="K5" s="562"/>
      <c r="L5" s="562"/>
      <c r="M5" s="562"/>
      <c r="N5" s="562"/>
      <c r="O5" s="562"/>
      <c r="P5" s="562"/>
      <c r="Q5" s="562"/>
      <c r="R5" s="562"/>
      <c r="S5" s="562"/>
      <c r="T5" s="562"/>
      <c r="U5" s="562"/>
      <c r="V5" s="562"/>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row>
    <row r="6" spans="1:278" s="17" customFormat="1" ht="18">
      <c r="A6" s="464" t="s">
        <v>287</v>
      </c>
      <c r="B6" s="464"/>
      <c r="C6" s="569" t="s">
        <v>288</v>
      </c>
      <c r="D6" s="569"/>
      <c r="E6" s="569"/>
      <c r="F6" s="569"/>
      <c r="G6" s="569"/>
      <c r="H6" s="569"/>
      <c r="I6" s="569"/>
      <c r="J6" s="569"/>
      <c r="K6" s="569"/>
      <c r="L6" s="569"/>
      <c r="M6" s="569"/>
      <c r="N6" s="569"/>
      <c r="O6" s="569"/>
      <c r="P6" s="569"/>
      <c r="Q6" s="569"/>
      <c r="R6" s="569"/>
      <c r="S6" s="569"/>
      <c r="T6" s="569"/>
      <c r="U6" s="569"/>
      <c r="V6" s="569"/>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row>
    <row r="7" spans="1:278" s="17" customFormat="1" ht="17.25" thickBot="1">
      <c r="A7" s="559" t="s">
        <v>289</v>
      </c>
      <c r="B7" s="559"/>
      <c r="C7" s="559"/>
      <c r="D7" s="602" t="s">
        <v>386</v>
      </c>
      <c r="E7" s="497"/>
      <c r="F7" s="497"/>
      <c r="G7" s="497"/>
      <c r="H7" s="497"/>
      <c r="I7" s="497"/>
      <c r="J7" s="497"/>
      <c r="K7" s="497"/>
      <c r="L7" s="497"/>
      <c r="M7" s="497"/>
      <c r="N7" s="497"/>
      <c r="O7" s="497"/>
      <c r="P7" s="497"/>
      <c r="Q7" s="497"/>
      <c r="R7" s="498"/>
      <c r="S7" s="117"/>
      <c r="T7" s="559" t="s">
        <v>387</v>
      </c>
      <c r="U7" s="559"/>
      <c r="V7" s="559"/>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row>
    <row r="8" spans="1:278" s="17" customFormat="1" ht="18" thickTop="1" thickBot="1">
      <c r="A8" s="561" t="s">
        <v>294</v>
      </c>
      <c r="B8" s="567" t="s">
        <v>364</v>
      </c>
      <c r="C8" s="603" t="s">
        <v>290</v>
      </c>
      <c r="D8" s="605" t="s">
        <v>388</v>
      </c>
      <c r="E8" s="607" t="s">
        <v>258</v>
      </c>
      <c r="F8" s="608" t="s">
        <v>389</v>
      </c>
      <c r="G8" s="609"/>
      <c r="H8" s="609"/>
      <c r="I8" s="609"/>
      <c r="J8" s="609"/>
      <c r="K8" s="610"/>
      <c r="L8" s="608" t="s">
        <v>390</v>
      </c>
      <c r="M8" s="609"/>
      <c r="N8" s="609"/>
      <c r="O8" s="609"/>
      <c r="P8" s="609"/>
      <c r="Q8" s="609"/>
      <c r="R8" s="609"/>
      <c r="S8" s="610"/>
      <c r="T8" s="46"/>
      <c r="U8" s="47"/>
      <c r="V8" s="75" t="s">
        <v>391</v>
      </c>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row>
    <row r="9" spans="1:278" s="19" customFormat="1" ht="147" thickTop="1" thickBot="1">
      <c r="A9" s="465"/>
      <c r="B9" s="568"/>
      <c r="C9" s="604"/>
      <c r="D9" s="606"/>
      <c r="E9" s="495"/>
      <c r="F9" s="37" t="s">
        <v>260</v>
      </c>
      <c r="G9" s="37" t="s">
        <v>262</v>
      </c>
      <c r="H9" s="37" t="s">
        <v>392</v>
      </c>
      <c r="I9" s="37" t="s">
        <v>264</v>
      </c>
      <c r="J9" s="120" t="s">
        <v>393</v>
      </c>
      <c r="K9" s="37" t="s">
        <v>270</v>
      </c>
      <c r="L9" s="37" t="s">
        <v>394</v>
      </c>
      <c r="M9" s="112" t="s">
        <v>267</v>
      </c>
      <c r="N9" s="37" t="s">
        <v>395</v>
      </c>
      <c r="O9" s="37" t="s">
        <v>396</v>
      </c>
      <c r="P9" s="37" t="s">
        <v>397</v>
      </c>
      <c r="Q9" s="37" t="s">
        <v>398</v>
      </c>
      <c r="R9" s="120" t="s">
        <v>393</v>
      </c>
      <c r="S9" s="37" t="s">
        <v>399</v>
      </c>
      <c r="T9" s="40" t="s">
        <v>272</v>
      </c>
      <c r="U9" s="40" t="s">
        <v>274</v>
      </c>
      <c r="V9" s="41" t="s">
        <v>400</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row>
    <row r="10" spans="1:278" ht="127.5">
      <c r="A10" s="585">
        <f>'5- Identificación de Riesgos'!A10</f>
        <v>1</v>
      </c>
      <c r="B10" s="587" t="str">
        <f>'5- Identificación de Riesgos'!B10</f>
        <v>Vencimiento de Términos</v>
      </c>
      <c r="C10" s="156" t="str">
        <f>'5- Identificación de Riesgos'!D10</f>
        <v>1. Mayor demanda de justicia.</v>
      </c>
      <c r="D10" s="152"/>
      <c r="E10" s="286" t="s">
        <v>401</v>
      </c>
      <c r="F10" s="146" t="s">
        <v>402</v>
      </c>
      <c r="G10" s="146" t="s">
        <v>402</v>
      </c>
      <c r="H10" s="146" t="s">
        <v>402</v>
      </c>
      <c r="I10" s="146" t="s">
        <v>402</v>
      </c>
      <c r="J10" s="151">
        <f>COUNTIF(F10:I10,"SI")/4</f>
        <v>1</v>
      </c>
      <c r="K10" s="579">
        <f>AVERAGE(J10:J19)</f>
        <v>0.875</v>
      </c>
      <c r="L10" s="146" t="str">
        <f>'5- Identificación de Riesgos'!I10</f>
        <v>Afectación de reputacion,imagén,  credibilidad, satisfacción de usuarios y PI</v>
      </c>
      <c r="M10" s="315" t="s">
        <v>403</v>
      </c>
      <c r="N10" s="146" t="s">
        <v>402</v>
      </c>
      <c r="O10" s="146" t="s">
        <v>402</v>
      </c>
      <c r="P10" s="146" t="s">
        <v>402</v>
      </c>
      <c r="Q10" s="146" t="s">
        <v>402</v>
      </c>
      <c r="R10" s="151">
        <f>SUM(COUNTIF(N10,"SI")*25%,COUNTIF(O10,"SI")*40%,COUNTIF(P10,"SI")*25%,COUNTIF(Q10,"SI")*10%)</f>
        <v>1</v>
      </c>
      <c r="S10" s="589">
        <f>AVERAGE(R10:R19)</f>
        <v>1</v>
      </c>
      <c r="T10" s="591"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58"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55" t="str">
        <f>CONCATENATE(VLOOKUP((LEFT(T10,LEN(T10)-4)&amp;LEFT(U10,LEN(U10)-4)),'9- Matriz de Calor '!$D$18:$E$42,2,0)," - ",RIGHT(T10,1)*RIGHT(U10,1))</f>
        <v>Bajo - 2</v>
      </c>
    </row>
    <row r="11" spans="1:278" ht="204">
      <c r="A11" s="586"/>
      <c r="B11" s="588"/>
      <c r="C11" s="157" t="str">
        <f>'5- Identificación de Riesgos'!D11</f>
        <v>2. Insuficiencia de  personal  para atender la función misional y la atención a las partes interesadas en los despachos judiciales.</v>
      </c>
      <c r="D11" s="153"/>
      <c r="E11" s="285" t="s">
        <v>404</v>
      </c>
      <c r="F11" s="147" t="s">
        <v>402</v>
      </c>
      <c r="G11" s="147" t="s">
        <v>402</v>
      </c>
      <c r="H11" s="147" t="s">
        <v>402</v>
      </c>
      <c r="I11" s="147" t="s">
        <v>402</v>
      </c>
      <c r="J11" s="150">
        <f t="shared" ref="J11:J25" si="0">COUNTIF(F11:I11,"SI")/4</f>
        <v>1</v>
      </c>
      <c r="K11" s="580"/>
      <c r="L11" s="146" t="str">
        <f>'5- Identificación de Riesgos'!I11</f>
        <v>Incumplimiento de las metas establecidas</v>
      </c>
      <c r="M11" s="314" t="s">
        <v>405</v>
      </c>
      <c r="N11" s="147" t="s">
        <v>402</v>
      </c>
      <c r="O11" s="147" t="s">
        <v>402</v>
      </c>
      <c r="P11" s="147" t="s">
        <v>402</v>
      </c>
      <c r="Q11" s="147" t="s">
        <v>402</v>
      </c>
      <c r="R11" s="151">
        <f>SUM(COUNTIF(N11,"SI")*25%,COUNTIF(O11,"SI")*40%,COUNTIF(P11,"SI")*25%,COUNTIF(Q11,"SI")*10%)</f>
        <v>1</v>
      </c>
      <c r="S11" s="590"/>
      <c r="T11" s="592"/>
      <c r="U11" s="450"/>
      <c r="V11" s="456"/>
    </row>
    <row r="12" spans="1:278" ht="60.75" thickBot="1">
      <c r="A12" s="586"/>
      <c r="B12" s="588"/>
      <c r="C12" s="157" t="str">
        <f>'5- Identificación de Riesgos'!D12</f>
        <v>3. Complejidad de los procesos judiciales y solicitudes, lo cual incrementa los tiempos para su resolución.</v>
      </c>
      <c r="D12" s="153"/>
      <c r="E12" s="221" t="s">
        <v>406</v>
      </c>
      <c r="F12" s="147" t="s">
        <v>402</v>
      </c>
      <c r="G12" s="147" t="s">
        <v>402</v>
      </c>
      <c r="H12" s="147" t="s">
        <v>402</v>
      </c>
      <c r="I12" s="147" t="s">
        <v>402</v>
      </c>
      <c r="J12" s="150">
        <f t="shared" si="0"/>
        <v>1</v>
      </c>
      <c r="K12" s="580"/>
      <c r="L12" s="146" t="str">
        <f>'5- Identificación de Riesgos'!I12</f>
        <v>Interrupción o afectación en la prestación del servicio judicial</v>
      </c>
      <c r="M12" s="317"/>
      <c r="N12" s="287"/>
      <c r="O12" s="287"/>
      <c r="P12" s="287"/>
      <c r="Q12" s="287"/>
      <c r="R12" s="151"/>
      <c r="S12" s="590"/>
      <c r="T12" s="592"/>
      <c r="U12" s="450"/>
      <c r="V12" s="456"/>
    </row>
    <row r="13" spans="1:278" ht="51.75" thickBot="1">
      <c r="A13" s="586"/>
      <c r="B13" s="588"/>
      <c r="C13" s="157" t="str">
        <f>'5- Identificación de Riesgos'!D13</f>
        <v>4.Fallas o insuficiencia  en hardware, software, servicio de internet y/o en el fluido eléctrico</v>
      </c>
      <c r="D13" s="153"/>
      <c r="E13" s="288" t="s">
        <v>407</v>
      </c>
      <c r="F13" s="287" t="s">
        <v>408</v>
      </c>
      <c r="G13" s="287" t="s">
        <v>402</v>
      </c>
      <c r="H13" s="287" t="s">
        <v>408</v>
      </c>
      <c r="I13" s="287" t="s">
        <v>402</v>
      </c>
      <c r="J13" s="150"/>
      <c r="K13" s="580"/>
      <c r="L13" s="320"/>
      <c r="M13" s="312"/>
      <c r="N13" s="312"/>
      <c r="O13" s="312"/>
      <c r="P13" s="312"/>
      <c r="Q13" s="312"/>
      <c r="R13" s="318"/>
      <c r="S13" s="590"/>
      <c r="T13" s="592"/>
      <c r="U13" s="450"/>
      <c r="V13" s="456"/>
    </row>
    <row r="14" spans="1:278" ht="15.75" thickBot="1">
      <c r="A14" s="586"/>
      <c r="B14" s="588"/>
      <c r="C14" s="306"/>
      <c r="D14" s="268"/>
      <c r="E14" s="307"/>
      <c r="F14" s="270"/>
      <c r="G14" s="270"/>
      <c r="H14" s="270"/>
      <c r="I14" s="270"/>
      <c r="J14" s="150"/>
      <c r="K14" s="580"/>
      <c r="L14" s="320"/>
      <c r="M14" s="309"/>
      <c r="N14" s="270"/>
      <c r="O14" s="270"/>
      <c r="P14" s="270"/>
      <c r="Q14" s="270"/>
      <c r="R14" s="318"/>
      <c r="S14" s="590"/>
      <c r="T14" s="592"/>
      <c r="U14" s="450"/>
      <c r="V14" s="456"/>
    </row>
    <row r="15" spans="1:278" ht="15.75" thickBot="1">
      <c r="A15" s="586"/>
      <c r="B15" s="588"/>
      <c r="C15" s="306"/>
      <c r="D15" s="268"/>
      <c r="E15" s="307"/>
      <c r="F15" s="270"/>
      <c r="G15" s="270"/>
      <c r="H15" s="270"/>
      <c r="I15" s="270"/>
      <c r="J15" s="150"/>
      <c r="K15" s="580"/>
      <c r="L15" s="320"/>
      <c r="M15" s="309"/>
      <c r="N15" s="270"/>
      <c r="O15" s="270"/>
      <c r="P15" s="270"/>
      <c r="Q15" s="270"/>
      <c r="R15" s="318"/>
      <c r="S15" s="590"/>
      <c r="T15" s="592"/>
      <c r="U15" s="450"/>
      <c r="V15" s="456"/>
    </row>
    <row r="16" spans="1:278" ht="15.75" thickBot="1">
      <c r="A16" s="586"/>
      <c r="B16" s="588"/>
      <c r="C16" s="306"/>
      <c r="D16" s="268"/>
      <c r="E16" s="307"/>
      <c r="F16" s="270"/>
      <c r="G16" s="270"/>
      <c r="H16" s="270"/>
      <c r="I16" s="270"/>
      <c r="J16" s="150"/>
      <c r="K16" s="580"/>
      <c r="L16" s="320"/>
      <c r="M16" s="309"/>
      <c r="N16" s="270"/>
      <c r="O16" s="270"/>
      <c r="P16" s="270"/>
      <c r="Q16" s="270"/>
      <c r="R16" s="318"/>
      <c r="S16" s="590"/>
      <c r="T16" s="592"/>
      <c r="U16" s="450"/>
      <c r="V16" s="456"/>
    </row>
    <row r="17" spans="1:22" ht="15.75" thickBot="1">
      <c r="A17" s="586"/>
      <c r="B17" s="588"/>
      <c r="C17" s="306"/>
      <c r="D17" s="268"/>
      <c r="E17" s="307"/>
      <c r="F17" s="270"/>
      <c r="G17" s="270"/>
      <c r="H17" s="270"/>
      <c r="I17" s="270"/>
      <c r="J17" s="150"/>
      <c r="K17" s="580"/>
      <c r="L17" s="320"/>
      <c r="M17" s="309"/>
      <c r="N17" s="270"/>
      <c r="O17" s="270"/>
      <c r="P17" s="270"/>
      <c r="Q17" s="270"/>
      <c r="R17" s="318"/>
      <c r="S17" s="590"/>
      <c r="T17" s="592"/>
      <c r="U17" s="450"/>
      <c r="V17" s="456"/>
    </row>
    <row r="18" spans="1:22" ht="15.75" thickBot="1">
      <c r="A18" s="586"/>
      <c r="B18" s="588"/>
      <c r="C18" s="306"/>
      <c r="D18" s="268"/>
      <c r="E18" s="307"/>
      <c r="F18" s="270"/>
      <c r="G18" s="270"/>
      <c r="H18" s="270"/>
      <c r="I18" s="270"/>
      <c r="J18" s="150"/>
      <c r="K18" s="580"/>
      <c r="L18" s="320"/>
      <c r="M18" s="309"/>
      <c r="N18" s="270"/>
      <c r="O18" s="270"/>
      <c r="P18" s="270"/>
      <c r="Q18" s="270"/>
      <c r="R18" s="318"/>
      <c r="S18" s="590"/>
      <c r="T18" s="592"/>
      <c r="U18" s="450"/>
      <c r="V18" s="456"/>
    </row>
    <row r="19" spans="1:22" ht="15.75" thickBot="1">
      <c r="A19" s="586"/>
      <c r="B19" s="588"/>
      <c r="C19" s="308"/>
      <c r="D19" s="308"/>
      <c r="E19" s="308"/>
      <c r="F19" s="308"/>
      <c r="G19" s="308"/>
      <c r="H19" s="308"/>
      <c r="I19" s="308"/>
      <c r="J19" s="150">
        <f>COUNTIF(F13:I13,"SI")/4</f>
        <v>0.5</v>
      </c>
      <c r="K19" s="580"/>
      <c r="L19" s="320"/>
      <c r="M19" s="308"/>
      <c r="N19" s="308"/>
      <c r="O19" s="308"/>
      <c r="P19" s="308"/>
      <c r="Q19" s="308"/>
      <c r="R19" s="318"/>
      <c r="S19" s="590"/>
      <c r="T19" s="592"/>
      <c r="U19" s="450"/>
      <c r="V19" s="456"/>
    </row>
    <row r="20" spans="1:22" ht="75.75" thickBot="1">
      <c r="A20" s="585">
        <f>'5- Identificación de Riesgos'!A20</f>
        <v>2</v>
      </c>
      <c r="B20" s="547" t="str">
        <f>'5- Identificación de Riesgos'!B20</f>
        <v xml:space="preserve">Incumplimientos en la realizacion de audiencias </v>
      </c>
      <c r="C20" s="159" t="str">
        <f>'5- Identificación de Riesgos'!D20</f>
        <v xml:space="preserve">1. Inasistencia del Juez </v>
      </c>
      <c r="D20" s="145"/>
      <c r="E20" s="222" t="s">
        <v>409</v>
      </c>
      <c r="F20" s="148" t="s">
        <v>402</v>
      </c>
      <c r="G20" s="148" t="s">
        <v>402</v>
      </c>
      <c r="H20" s="148" t="s">
        <v>402</v>
      </c>
      <c r="I20" s="148" t="s">
        <v>402</v>
      </c>
      <c r="J20" s="149">
        <f t="shared" si="0"/>
        <v>1</v>
      </c>
      <c r="K20" s="611">
        <f>AVERAGE(J20:J29)</f>
        <v>0.7857142857142857</v>
      </c>
      <c r="L20" s="146" t="str">
        <f>'5- Identificación de Riesgos'!I20</f>
        <v>Afectación de reputacion,imagén,  credibilidad, satisfacción de usuarios y PI</v>
      </c>
      <c r="M20" s="316" t="s">
        <v>410</v>
      </c>
      <c r="N20" s="148" t="s">
        <v>402</v>
      </c>
      <c r="O20" s="148" t="s">
        <v>402</v>
      </c>
      <c r="P20" s="148" t="s">
        <v>402</v>
      </c>
      <c r="Q20" s="148" t="s">
        <v>402</v>
      </c>
      <c r="R20" s="149">
        <f t="shared" ref="R20:R21" si="1">SUM(COUNTIF(N20,"SI")*25%,COUNTIF(O20,"SI")*40%,COUNTIF(P20,"SI")*25%,COUNTIF(Q20,"SI")*10%)</f>
        <v>1</v>
      </c>
      <c r="S20" s="611">
        <f>AVERAGE(R20:R29)</f>
        <v>1</v>
      </c>
      <c r="T20" s="485"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Baja - 2</v>
      </c>
      <c r="U20" s="458"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55" t="str">
        <f>CONCATENATE(VLOOKUP((LEFT(T20,LEN(T20)-4)&amp;LEFT(U20,LEN(U20)-4)),'9- Matriz de Calor '!$D$18:$E$42,2,0)," - ",RIGHT(T20,1)*RIGHT(U20,1))</f>
        <v>Bajo - 2</v>
      </c>
    </row>
    <row r="21" spans="1:22" ht="105.75" thickBot="1">
      <c r="A21" s="586"/>
      <c r="B21" s="450"/>
      <c r="C21" s="157" t="str">
        <f>'5- Identificación de Riesgos'!D21</f>
        <v>2. Inasistencia de los interrogados o partes obligatorias</v>
      </c>
      <c r="D21" s="153"/>
      <c r="E21" s="221" t="s">
        <v>411</v>
      </c>
      <c r="F21" s="147" t="s">
        <v>402</v>
      </c>
      <c r="G21" s="147" t="s">
        <v>402</v>
      </c>
      <c r="H21" s="147" t="s">
        <v>402</v>
      </c>
      <c r="I21" s="147" t="s">
        <v>402</v>
      </c>
      <c r="J21" s="150">
        <f t="shared" si="0"/>
        <v>1</v>
      </c>
      <c r="K21" s="580"/>
      <c r="L21" s="146" t="str">
        <f>'5- Identificación de Riesgos'!I21</f>
        <v>Incumplimiento de las metas establecidas</v>
      </c>
      <c r="M21" s="314" t="s">
        <v>412</v>
      </c>
      <c r="N21" s="147" t="s">
        <v>402</v>
      </c>
      <c r="O21" s="147" t="s">
        <v>402</v>
      </c>
      <c r="P21" s="147" t="s">
        <v>402</v>
      </c>
      <c r="Q21" s="147" t="s">
        <v>402</v>
      </c>
      <c r="R21" s="150">
        <f t="shared" si="1"/>
        <v>1</v>
      </c>
      <c r="S21" s="580"/>
      <c r="T21" s="442"/>
      <c r="U21" s="450"/>
      <c r="V21" s="456"/>
    </row>
    <row r="22" spans="1:22" ht="165.75" thickBot="1">
      <c r="A22" s="586"/>
      <c r="B22" s="450"/>
      <c r="C22" s="313" t="str">
        <f>'5- Identificación de Riesgos'!D22</f>
        <v>3. Prolongación en la realización de las audiencias.</v>
      </c>
      <c r="D22" s="153"/>
      <c r="E22" s="288" t="s">
        <v>413</v>
      </c>
      <c r="F22" s="287" t="s">
        <v>408</v>
      </c>
      <c r="G22" s="287" t="s">
        <v>408</v>
      </c>
      <c r="H22" s="287" t="s">
        <v>408</v>
      </c>
      <c r="I22" s="287" t="s">
        <v>402</v>
      </c>
      <c r="J22" s="150">
        <f t="shared" si="0"/>
        <v>0.25</v>
      </c>
      <c r="K22" s="580"/>
      <c r="L22" s="146"/>
      <c r="M22" s="327" t="s">
        <v>414</v>
      </c>
      <c r="N22" s="287"/>
      <c r="O22" s="287"/>
      <c r="P22" s="287"/>
      <c r="Q22" s="287"/>
      <c r="R22" s="150"/>
      <c r="S22" s="580"/>
      <c r="T22" s="442"/>
      <c r="U22" s="450"/>
      <c r="V22" s="456"/>
    </row>
    <row r="23" spans="1:22" ht="64.5" thickBot="1">
      <c r="A23" s="586"/>
      <c r="B23" s="450"/>
      <c r="C23" s="157" t="str">
        <f>'5- Identificación de Riesgos'!D23</f>
        <v>4 .Notificaciones judiciales erradas o inoportunas sobre la  fecha, hora y/o link de conexión para diligencia judicial convocada.</v>
      </c>
      <c r="D23" s="153"/>
      <c r="E23" s="221" t="s">
        <v>415</v>
      </c>
      <c r="F23" s="147" t="s">
        <v>402</v>
      </c>
      <c r="G23" s="147" t="s">
        <v>402</v>
      </c>
      <c r="H23" s="147" t="s">
        <v>402</v>
      </c>
      <c r="I23" s="147" t="s">
        <v>402</v>
      </c>
      <c r="J23" s="150">
        <f t="shared" si="0"/>
        <v>1</v>
      </c>
      <c r="K23" s="580"/>
      <c r="L23" s="320"/>
      <c r="M23" s="309"/>
      <c r="N23" s="270"/>
      <c r="O23" s="270"/>
      <c r="P23" s="270"/>
      <c r="Q23" s="270"/>
      <c r="R23" s="318"/>
      <c r="S23" s="580"/>
      <c r="T23" s="442"/>
      <c r="U23" s="450"/>
      <c r="V23" s="456"/>
    </row>
    <row r="24" spans="1:22" ht="39" thickBot="1">
      <c r="A24" s="586"/>
      <c r="B24" s="450"/>
      <c r="C24" s="157" t="str">
        <f>'5- Identificación de Riesgos'!D24</f>
        <v>5.Fallas o insuficiencia  en hardware, software, servicio de internet y/o en el fluido eléctrico</v>
      </c>
      <c r="D24" s="153"/>
      <c r="E24" s="288" t="s">
        <v>416</v>
      </c>
      <c r="F24" s="287" t="s">
        <v>408</v>
      </c>
      <c r="G24" s="287" t="s">
        <v>408</v>
      </c>
      <c r="H24" s="287" t="s">
        <v>408</v>
      </c>
      <c r="I24" s="287" t="s">
        <v>402</v>
      </c>
      <c r="J24" s="150">
        <f t="shared" si="0"/>
        <v>0.25</v>
      </c>
      <c r="K24" s="580"/>
      <c r="L24" s="320"/>
      <c r="M24" s="312"/>
      <c r="N24" s="270"/>
      <c r="O24" s="270"/>
      <c r="P24" s="270"/>
      <c r="Q24" s="270"/>
      <c r="R24" s="318"/>
      <c r="S24" s="580"/>
      <c r="T24" s="442"/>
      <c r="U24" s="450"/>
      <c r="V24" s="456"/>
    </row>
    <row r="25" spans="1:22" ht="77.25" thickBot="1">
      <c r="A25" s="586"/>
      <c r="B25" s="450"/>
      <c r="C25" s="157" t="str">
        <f>'5- Identificación de Riesgos'!D25</f>
        <v>6. Fallecimiento de una de las partes.</v>
      </c>
      <c r="D25" s="153"/>
      <c r="E25" s="158" t="s">
        <v>417</v>
      </c>
      <c r="F25" s="147" t="s">
        <v>402</v>
      </c>
      <c r="G25" s="147" t="s">
        <v>402</v>
      </c>
      <c r="H25" s="147" t="s">
        <v>402</v>
      </c>
      <c r="I25" s="147" t="s">
        <v>402</v>
      </c>
      <c r="J25" s="150">
        <f t="shared" si="0"/>
        <v>1</v>
      </c>
      <c r="K25" s="580"/>
      <c r="L25" s="320"/>
      <c r="M25" s="312"/>
      <c r="N25" s="270"/>
      <c r="O25" s="270"/>
      <c r="P25" s="270"/>
      <c r="Q25" s="270"/>
      <c r="R25" s="318"/>
      <c r="S25" s="580"/>
      <c r="T25" s="442"/>
      <c r="U25" s="450"/>
      <c r="V25" s="456"/>
    </row>
    <row r="26" spans="1:22" ht="77.25" thickBot="1">
      <c r="A26" s="586"/>
      <c r="B26" s="450"/>
      <c r="C26" s="157" t="str">
        <f>'5- Identificación de Riesgos'!D26</f>
        <v>7. Puesta en conocimiento al despacho de nuevos hechos que ameriten la suspención probatoria como por ejemplo la vinculación de otros sujetos, o el ordenamiento de una nueva decisión.</v>
      </c>
      <c r="D26" s="153"/>
      <c r="E26" s="158" t="s">
        <v>418</v>
      </c>
      <c r="F26" s="147" t="s">
        <v>402</v>
      </c>
      <c r="G26" s="147" t="s">
        <v>402</v>
      </c>
      <c r="H26" s="147" t="s">
        <v>402</v>
      </c>
      <c r="I26" s="147" t="s">
        <v>402</v>
      </c>
      <c r="J26" s="150"/>
      <c r="K26" s="580"/>
      <c r="L26" s="320"/>
      <c r="M26" s="312"/>
      <c r="N26" s="270"/>
      <c r="O26" s="270"/>
      <c r="P26" s="270"/>
      <c r="Q26" s="270"/>
      <c r="R26" s="318"/>
      <c r="S26" s="580"/>
      <c r="T26" s="442"/>
      <c r="U26" s="450"/>
      <c r="V26" s="456"/>
    </row>
    <row r="27" spans="1:22" ht="15.75" thickBot="1">
      <c r="A27" s="586"/>
      <c r="B27" s="450"/>
      <c r="C27" s="306"/>
      <c r="D27" s="268"/>
      <c r="E27" s="307"/>
      <c r="F27" s="270"/>
      <c r="G27" s="270"/>
      <c r="H27" s="270"/>
      <c r="I27" s="270"/>
      <c r="J27" s="150"/>
      <c r="K27" s="580"/>
      <c r="L27" s="320"/>
      <c r="M27" s="312"/>
      <c r="N27" s="270"/>
      <c r="O27" s="270"/>
      <c r="P27" s="270"/>
      <c r="Q27" s="270"/>
      <c r="R27" s="318"/>
      <c r="S27" s="580"/>
      <c r="T27" s="442"/>
      <c r="U27" s="450"/>
      <c r="V27" s="456"/>
    </row>
    <row r="28" spans="1:22" ht="15.75" thickBot="1">
      <c r="A28" s="586"/>
      <c r="B28" s="450"/>
      <c r="C28" s="306"/>
      <c r="D28" s="268"/>
      <c r="E28" s="307"/>
      <c r="F28" s="270"/>
      <c r="G28" s="270"/>
      <c r="H28" s="270"/>
      <c r="I28" s="270"/>
      <c r="J28" s="150"/>
      <c r="K28" s="580"/>
      <c r="L28" s="320"/>
      <c r="M28" s="312"/>
      <c r="N28" s="270"/>
      <c r="O28" s="270"/>
      <c r="P28" s="270"/>
      <c r="Q28" s="270"/>
      <c r="R28" s="318"/>
      <c r="S28" s="580"/>
      <c r="T28" s="442"/>
      <c r="U28" s="450"/>
      <c r="V28" s="456"/>
    </row>
    <row r="29" spans="1:22" ht="15.75" thickBot="1">
      <c r="A29" s="586"/>
      <c r="B29" s="450"/>
      <c r="C29" s="308"/>
      <c r="D29" s="308"/>
      <c r="E29" s="308"/>
      <c r="F29" s="308"/>
      <c r="G29" s="308"/>
      <c r="H29" s="308"/>
      <c r="I29" s="308"/>
      <c r="J29" s="150">
        <f>COUNTIF(F26:I26,"SI")/4</f>
        <v>1</v>
      </c>
      <c r="K29" s="580"/>
      <c r="L29" s="320"/>
      <c r="M29" s="309"/>
      <c r="N29" s="270"/>
      <c r="O29" s="270"/>
      <c r="P29" s="270"/>
      <c r="Q29" s="270"/>
      <c r="R29" s="318"/>
      <c r="S29" s="580"/>
      <c r="T29" s="442"/>
      <c r="U29" s="450"/>
      <c r="V29" s="456"/>
    </row>
    <row r="30" spans="1:22" ht="147.75" customHeight="1" thickBot="1">
      <c r="A30" s="585">
        <f>'5- Identificación de Riesgos'!A30</f>
        <v>3</v>
      </c>
      <c r="B30" s="458" t="str">
        <f>'5- Identificación de Riesgos'!B30</f>
        <v xml:space="preserve"> Efectuar notificaciones que no cumplan con los requistos</v>
      </c>
      <c r="C30" s="159" t="str">
        <f>'5- Identificación de Riesgos'!D30</f>
        <v>1. Alta demanda de actuaciones que deban notificarse en un mismo día.</v>
      </c>
      <c r="D30" s="145"/>
      <c r="E30" s="222" t="s">
        <v>419</v>
      </c>
      <c r="F30" s="148" t="s">
        <v>408</v>
      </c>
      <c r="G30" s="148" t="s">
        <v>402</v>
      </c>
      <c r="H30" s="148" t="s">
        <v>408</v>
      </c>
      <c r="I30" s="148" t="s">
        <v>408</v>
      </c>
      <c r="J30" s="151">
        <f t="shared" ref="J30:J52" si="2">COUNTIF(F30:I30,"SI")/4</f>
        <v>0.25</v>
      </c>
      <c r="K30" s="579">
        <f>AVERAGE(J30:J39)</f>
        <v>0.8125</v>
      </c>
      <c r="L30" s="146" t="str">
        <f>'5- Identificación de Riesgos'!I30</f>
        <v>Afectación de reputacion,imagén,  credibilidad, satisfacción de usuarios y PI</v>
      </c>
      <c r="M30" s="314" t="s">
        <v>420</v>
      </c>
      <c r="N30" s="146" t="s">
        <v>402</v>
      </c>
      <c r="O30" s="146" t="s">
        <v>402</v>
      </c>
      <c r="P30" s="146" t="s">
        <v>402</v>
      </c>
      <c r="Q30" s="146" t="s">
        <v>402</v>
      </c>
      <c r="R30" s="151">
        <f t="shared" ref="R30:R79" si="3">SUM(COUNTIF(N30,"SI")*25%,COUNTIF(O30,"SI")*40%,COUNTIF(P30,"SI")*25%,COUNTIF(Q30,"SI")*10%)</f>
        <v>1</v>
      </c>
      <c r="S30" s="589">
        <f>AVERAGE(R30:R39)</f>
        <v>0.5</v>
      </c>
      <c r="T30" s="591"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58"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55" t="str">
        <f>CONCATENATE(VLOOKUP((LEFT(T30,LEN(T30)-4)&amp;LEFT(U30,LEN(U30)-4)),'9- Matriz de Calor '!$D$18:$E$42,2,0)," - ",RIGHT(T30,1)*RIGHT(U30,1))</f>
        <v>Bajo - 2</v>
      </c>
    </row>
    <row r="31" spans="1:22" ht="90" thickBot="1">
      <c r="A31" s="586"/>
      <c r="B31" s="450"/>
      <c r="C31" s="157" t="str">
        <f>'5- Identificación de Riesgos'!D31</f>
        <v xml:space="preserve">2. Falta de personal para atender el  volúmen de solicitudes recibidas. </v>
      </c>
      <c r="D31" s="153"/>
      <c r="E31" s="285" t="s">
        <v>421</v>
      </c>
      <c r="F31" s="147" t="s">
        <v>402</v>
      </c>
      <c r="G31" s="147" t="s">
        <v>402</v>
      </c>
      <c r="H31" s="147" t="s">
        <v>402</v>
      </c>
      <c r="I31" s="147" t="s">
        <v>402</v>
      </c>
      <c r="J31" s="150">
        <f t="shared" si="2"/>
        <v>1</v>
      </c>
      <c r="K31" s="580"/>
      <c r="L31" s="146" t="str">
        <f>'5- Identificación de Riesgos'!I31</f>
        <v>Incumplimiento de las metas establecidas</v>
      </c>
      <c r="M31" s="314"/>
      <c r="N31" s="147"/>
      <c r="O31" s="147"/>
      <c r="P31" s="147"/>
      <c r="Q31" s="147"/>
      <c r="R31" s="151">
        <f t="shared" si="3"/>
        <v>0</v>
      </c>
      <c r="S31" s="590"/>
      <c r="T31" s="592"/>
      <c r="U31" s="450"/>
      <c r="V31" s="456"/>
    </row>
    <row r="32" spans="1:22" ht="64.5" thickBot="1">
      <c r="A32" s="586"/>
      <c r="B32" s="450"/>
      <c r="C32" s="157" t="str">
        <f>'5- Identificación de Riesgos'!D32</f>
        <v>3. Falta de comunicación y de oportunidad en la  actualización de las novedades de los juzgados.</v>
      </c>
      <c r="D32" s="153"/>
      <c r="E32" s="158" t="s">
        <v>422</v>
      </c>
      <c r="F32" s="147" t="s">
        <v>402</v>
      </c>
      <c r="G32" s="147" t="s">
        <v>402</v>
      </c>
      <c r="H32" s="147" t="s">
        <v>402</v>
      </c>
      <c r="I32" s="147" t="s">
        <v>402</v>
      </c>
      <c r="J32" s="150">
        <f t="shared" si="2"/>
        <v>1</v>
      </c>
      <c r="K32" s="580"/>
      <c r="L32" s="320"/>
      <c r="M32" s="309"/>
      <c r="N32" s="270"/>
      <c r="O32" s="270"/>
      <c r="P32" s="270"/>
      <c r="Q32" s="270"/>
      <c r="R32" s="318"/>
      <c r="S32" s="590"/>
      <c r="T32" s="592"/>
      <c r="U32" s="450"/>
      <c r="V32" s="456"/>
    </row>
    <row r="33" spans="1:278" ht="90" thickBot="1">
      <c r="A33" s="586"/>
      <c r="B33" s="450"/>
      <c r="C33" s="157" t="str">
        <f>'5- Identificación de Riesgos'!D33</f>
        <v>4. Errores en la transcripción y/o digitalizaciòn de la información.</v>
      </c>
      <c r="D33" s="153"/>
      <c r="E33" s="221" t="s">
        <v>423</v>
      </c>
      <c r="F33" s="147" t="s">
        <v>402</v>
      </c>
      <c r="G33" s="147" t="s">
        <v>402</v>
      </c>
      <c r="H33" s="147" t="s">
        <v>402</v>
      </c>
      <c r="I33" s="147" t="s">
        <v>402</v>
      </c>
      <c r="J33" s="150">
        <f t="shared" si="2"/>
        <v>1</v>
      </c>
      <c r="K33" s="580"/>
      <c r="L33" s="320"/>
      <c r="M33" s="309"/>
      <c r="N33" s="270"/>
      <c r="O33" s="270"/>
      <c r="P33" s="270"/>
      <c r="Q33" s="270"/>
      <c r="R33" s="318"/>
      <c r="S33" s="590"/>
      <c r="T33" s="592"/>
      <c r="U33" s="450"/>
      <c r="V33" s="456"/>
    </row>
    <row r="34" spans="1:278" ht="77.25" thickBot="1">
      <c r="A34" s="586"/>
      <c r="B34" s="450"/>
      <c r="C34" s="157" t="str">
        <f>'5- Identificación de Riesgos'!D34</f>
        <v>5.Fallas o insuficiencia  en el servicio de internet y/o en el fluido eléctrico, o del provedor del servicio de correo electronico y demàs aplicativos dispuestos para efectuar la notificación (Portal de Tierras).</v>
      </c>
      <c r="D34" s="153"/>
      <c r="E34" s="221" t="s">
        <v>424</v>
      </c>
      <c r="F34" s="287" t="s">
        <v>402</v>
      </c>
      <c r="G34" s="287" t="s">
        <v>402</v>
      </c>
      <c r="H34" s="287" t="s">
        <v>402</v>
      </c>
      <c r="I34" s="287" t="s">
        <v>402</v>
      </c>
      <c r="J34" s="150"/>
      <c r="K34" s="580"/>
      <c r="L34" s="320"/>
      <c r="M34" s="309"/>
      <c r="N34" s="270"/>
      <c r="O34" s="270"/>
      <c r="P34" s="270"/>
      <c r="Q34" s="270"/>
      <c r="R34" s="318"/>
      <c r="S34" s="590"/>
      <c r="T34" s="592"/>
      <c r="U34" s="450"/>
      <c r="V34" s="456"/>
    </row>
    <row r="35" spans="1:278" ht="15.75" thickBot="1">
      <c r="A35" s="586"/>
      <c r="B35" s="450"/>
      <c r="C35" s="306"/>
      <c r="D35" s="268"/>
      <c r="E35" s="310"/>
      <c r="F35" s="270"/>
      <c r="G35" s="270"/>
      <c r="H35" s="270"/>
      <c r="I35" s="270"/>
      <c r="J35" s="150"/>
      <c r="K35" s="580"/>
      <c r="L35" s="320"/>
      <c r="M35" s="309"/>
      <c r="N35" s="270"/>
      <c r="O35" s="270"/>
      <c r="P35" s="270"/>
      <c r="Q35" s="270"/>
      <c r="R35" s="318"/>
      <c r="S35" s="590"/>
      <c r="T35" s="592"/>
      <c r="U35" s="450"/>
      <c r="V35" s="456"/>
    </row>
    <row r="36" spans="1:278" ht="15.75" thickBot="1">
      <c r="A36" s="586"/>
      <c r="B36" s="450"/>
      <c r="C36" s="306"/>
      <c r="D36" s="268"/>
      <c r="E36" s="310"/>
      <c r="F36" s="270"/>
      <c r="G36" s="270"/>
      <c r="H36" s="270"/>
      <c r="I36" s="270"/>
      <c r="J36" s="150"/>
      <c r="K36" s="580"/>
      <c r="L36" s="320"/>
      <c r="M36" s="309"/>
      <c r="N36" s="270"/>
      <c r="O36" s="270"/>
      <c r="P36" s="270"/>
      <c r="Q36" s="270"/>
      <c r="R36" s="318"/>
      <c r="S36" s="590"/>
      <c r="T36" s="592"/>
      <c r="U36" s="450"/>
      <c r="V36" s="456"/>
    </row>
    <row r="37" spans="1:278" ht="15.75" thickBot="1">
      <c r="A37" s="586"/>
      <c r="B37" s="450"/>
      <c r="C37" s="306"/>
      <c r="D37" s="268"/>
      <c r="E37" s="310"/>
      <c r="F37" s="270"/>
      <c r="G37" s="270"/>
      <c r="H37" s="270"/>
      <c r="I37" s="270"/>
      <c r="J37" s="150"/>
      <c r="K37" s="580"/>
      <c r="L37" s="320"/>
      <c r="M37" s="309"/>
      <c r="N37" s="270"/>
      <c r="O37" s="270"/>
      <c r="P37" s="270"/>
      <c r="Q37" s="270"/>
      <c r="R37" s="318"/>
      <c r="S37" s="590"/>
      <c r="T37" s="592"/>
      <c r="U37" s="450"/>
      <c r="V37" s="456"/>
    </row>
    <row r="38" spans="1:278" ht="15.75" thickBot="1">
      <c r="A38" s="586"/>
      <c r="B38" s="450"/>
      <c r="C38" s="306"/>
      <c r="D38" s="268"/>
      <c r="E38" s="310"/>
      <c r="F38" s="270"/>
      <c r="G38" s="270"/>
      <c r="H38" s="270"/>
      <c r="I38" s="270"/>
      <c r="J38" s="150"/>
      <c r="K38" s="580"/>
      <c r="L38" s="320"/>
      <c r="M38" s="309"/>
      <c r="N38" s="270"/>
      <c r="O38" s="270"/>
      <c r="P38" s="270"/>
      <c r="Q38" s="270"/>
      <c r="R38" s="318"/>
      <c r="S38" s="590"/>
      <c r="T38" s="592"/>
      <c r="U38" s="450"/>
      <c r="V38" s="456"/>
    </row>
    <row r="39" spans="1:278" ht="15.75" thickBot="1">
      <c r="A39" s="586"/>
      <c r="B39" s="450"/>
      <c r="C39" s="306"/>
      <c r="D39" s="268"/>
      <c r="E39" s="310"/>
      <c r="F39" s="270"/>
      <c r="G39" s="270"/>
      <c r="H39" s="270"/>
      <c r="I39" s="270"/>
      <c r="J39" s="150"/>
      <c r="K39" s="580"/>
      <c r="L39" s="320"/>
      <c r="M39" s="309"/>
      <c r="N39" s="270"/>
      <c r="O39" s="270"/>
      <c r="P39" s="270"/>
      <c r="Q39" s="270"/>
      <c r="R39" s="318"/>
      <c r="S39" s="590"/>
      <c r="T39" s="592"/>
      <c r="U39" s="450"/>
      <c r="V39" s="456"/>
    </row>
    <row r="40" spans="1:278" s="180" customFormat="1" ht="128.25" thickBot="1">
      <c r="A40" s="585">
        <f>'5- Identificación de Riesgos'!A40</f>
        <v>4</v>
      </c>
      <c r="B40" s="458" t="str">
        <f>'5- Identificación de Riesgos'!B40</f>
        <v>Afectación de la integridad fisica de los servidores judiciales en el cumplimiento de las inspecciones judiciales a los predios objeto de litigio.</v>
      </c>
      <c r="C40" s="159" t="str">
        <f>'5- Identificación de Riesgos'!D40</f>
        <v xml:space="preserve">1. Territorios con condiciones de dificil acceso. </v>
      </c>
      <c r="D40" s="145"/>
      <c r="E40" s="222" t="s">
        <v>425</v>
      </c>
      <c r="F40" s="148" t="s">
        <v>408</v>
      </c>
      <c r="G40" s="148" t="s">
        <v>402</v>
      </c>
      <c r="H40" s="148" t="s">
        <v>408</v>
      </c>
      <c r="I40" s="148" t="s">
        <v>408</v>
      </c>
      <c r="J40" s="151">
        <f t="shared" si="2"/>
        <v>0.25</v>
      </c>
      <c r="K40" s="579">
        <f>AVERAGE(J40:J49)</f>
        <v>8.3333333333333329E-2</v>
      </c>
      <c r="L40" s="146" t="str">
        <f>'5- Identificación de Riesgos'!I40</f>
        <v>Afectación de reputacion,imagén,  credibilidad, satisfacción de usuarios y PI</v>
      </c>
      <c r="M40" s="317"/>
      <c r="N40" s="146"/>
      <c r="O40" s="146"/>
      <c r="P40" s="146"/>
      <c r="Q40" s="146"/>
      <c r="R40" s="151">
        <f t="shared" si="3"/>
        <v>0</v>
      </c>
      <c r="S40" s="579">
        <f>AVERAGE(R40:R49)</f>
        <v>0</v>
      </c>
      <c r="T40" s="485"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58"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Mayor - 4</v>
      </c>
      <c r="V40" s="455" t="str">
        <f>CONCATENATE(VLOOKUP((LEFT(T40,LEN(T40)-4)&amp;LEFT(U40,LEN(U40)-4)),'9- Matriz de Calor '!$D$18:$E$42,2,0)," - ",RIGHT(T40,1)*RIGHT(U40,1))</f>
        <v>Alto  - 4</v>
      </c>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c r="EM40" s="179"/>
      <c r="EN40" s="179"/>
      <c r="EO40" s="179"/>
      <c r="EP40" s="179"/>
      <c r="EQ40" s="179"/>
      <c r="ER40" s="179"/>
      <c r="ES40" s="179"/>
      <c r="ET40" s="179"/>
      <c r="EU40" s="179"/>
      <c r="EV40" s="179"/>
      <c r="EW40" s="179"/>
      <c r="EX40" s="179"/>
      <c r="EY40" s="179"/>
      <c r="EZ40" s="179"/>
      <c r="FA40" s="179"/>
      <c r="FB40" s="179"/>
      <c r="FC40" s="179"/>
      <c r="FD40" s="179"/>
      <c r="FE40" s="179"/>
      <c r="FF40" s="179"/>
      <c r="FG40" s="179"/>
      <c r="FH40" s="179"/>
      <c r="FI40" s="179"/>
      <c r="FJ40" s="179"/>
      <c r="FK40" s="179"/>
      <c r="FL40" s="179"/>
      <c r="FM40" s="179"/>
      <c r="FN40" s="179"/>
      <c r="FO40" s="179"/>
      <c r="FP40" s="179"/>
      <c r="FQ40" s="179"/>
      <c r="FR40" s="179"/>
      <c r="FS40" s="179"/>
      <c r="FT40" s="179"/>
      <c r="FU40" s="179"/>
      <c r="FV40" s="179"/>
      <c r="FW40" s="179"/>
      <c r="FX40" s="179"/>
      <c r="FY40" s="179"/>
      <c r="FZ40" s="179"/>
      <c r="GA40" s="179"/>
      <c r="GB40" s="179"/>
      <c r="GC40" s="179"/>
      <c r="GD40" s="179"/>
      <c r="GE40" s="179"/>
      <c r="GF40" s="179"/>
      <c r="GG40" s="179"/>
      <c r="GH40" s="179"/>
      <c r="GI40" s="179"/>
      <c r="GJ40" s="179"/>
      <c r="GK40" s="179"/>
      <c r="GL40" s="179"/>
      <c r="GM40" s="179"/>
      <c r="GN40" s="179"/>
      <c r="GO40" s="179"/>
      <c r="GP40" s="179"/>
      <c r="GQ40" s="179"/>
      <c r="GR40" s="179"/>
      <c r="GS40" s="179"/>
      <c r="GT40" s="179"/>
      <c r="GU40" s="179"/>
      <c r="GV40" s="179"/>
      <c r="GW40" s="179"/>
      <c r="GX40" s="179"/>
      <c r="GY40" s="179"/>
      <c r="GZ40" s="179"/>
      <c r="HA40" s="179"/>
      <c r="HB40" s="179"/>
      <c r="HC40" s="179"/>
      <c r="HD40" s="179"/>
      <c r="HE40" s="179"/>
      <c r="HF40" s="179"/>
      <c r="HG40" s="179"/>
      <c r="HH40" s="179"/>
      <c r="HI40" s="179"/>
      <c r="HJ40" s="179"/>
      <c r="HK40" s="179"/>
      <c r="HL40" s="179"/>
      <c r="HM40" s="179"/>
      <c r="HN40" s="179"/>
      <c r="HO40" s="179"/>
      <c r="HP40" s="179"/>
      <c r="HQ40" s="179"/>
      <c r="HR40" s="179"/>
      <c r="HS40" s="179"/>
      <c r="HT40" s="179"/>
      <c r="HU40" s="179"/>
      <c r="HV40" s="179"/>
      <c r="HW40" s="179"/>
      <c r="HX40" s="179"/>
      <c r="HY40" s="179"/>
      <c r="HZ40" s="179"/>
      <c r="IA40" s="179"/>
      <c r="IB40" s="179"/>
      <c r="IC40" s="179"/>
      <c r="ID40" s="179"/>
      <c r="IE40" s="179"/>
      <c r="IF40" s="179"/>
      <c r="IG40" s="179"/>
      <c r="IH40" s="179"/>
      <c r="II40" s="179"/>
      <c r="IJ40" s="179"/>
      <c r="IK40" s="179"/>
      <c r="IL40" s="179"/>
      <c r="IM40" s="179"/>
      <c r="IN40" s="179"/>
      <c r="IO40" s="179"/>
      <c r="IP40" s="179"/>
      <c r="IQ40" s="179"/>
      <c r="IR40" s="179"/>
      <c r="IS40" s="179"/>
      <c r="IT40" s="179"/>
      <c r="IU40" s="179"/>
      <c r="IV40" s="179"/>
      <c r="IW40" s="179"/>
      <c r="IX40" s="179"/>
      <c r="IY40" s="179"/>
      <c r="IZ40" s="179"/>
      <c r="JA40" s="179"/>
      <c r="JB40" s="179"/>
      <c r="JC40" s="179"/>
      <c r="JD40" s="179"/>
      <c r="JE40" s="179"/>
      <c r="JF40" s="179"/>
      <c r="JG40" s="179"/>
      <c r="JH40" s="179"/>
      <c r="JI40" s="179"/>
      <c r="JJ40" s="179"/>
      <c r="JK40" s="179"/>
      <c r="JL40" s="179"/>
      <c r="JM40" s="179"/>
      <c r="JN40" s="179"/>
      <c r="JO40" s="179"/>
      <c r="JP40" s="179"/>
      <c r="JQ40" s="179"/>
      <c r="JR40" s="179"/>
    </row>
    <row r="41" spans="1:278" ht="60">
      <c r="A41" s="586"/>
      <c r="B41" s="450"/>
      <c r="C41" s="157" t="str">
        <f>'5- Identificación de Riesgos'!D41</f>
        <v>2. Amenazas o actos provenientes de grupos al margen de la ley contra la vida, integridad, libertad y/o seguridad de los servidores judiciales del despacho.</v>
      </c>
      <c r="D41" s="153"/>
      <c r="E41" s="288" t="s">
        <v>426</v>
      </c>
      <c r="F41" s="287" t="s">
        <v>408</v>
      </c>
      <c r="G41" s="287" t="s">
        <v>408</v>
      </c>
      <c r="H41" s="287" t="s">
        <v>408</v>
      </c>
      <c r="I41" s="287" t="s">
        <v>408</v>
      </c>
      <c r="J41" s="150">
        <f t="shared" si="2"/>
        <v>0</v>
      </c>
      <c r="K41" s="580"/>
      <c r="L41" s="290" t="str">
        <f>'5- Identificación de Riesgos'!I41</f>
        <v>Interrupción o afectación en la prestación del servicio administrativo</v>
      </c>
      <c r="M41" s="319"/>
      <c r="N41" s="223"/>
      <c r="O41" s="223"/>
      <c r="P41" s="223"/>
      <c r="Q41" s="223"/>
      <c r="R41" s="150">
        <f t="shared" si="3"/>
        <v>0</v>
      </c>
      <c r="S41" s="580"/>
      <c r="T41" s="442"/>
      <c r="U41" s="450"/>
      <c r="V41" s="456"/>
    </row>
    <row r="42" spans="1:278" ht="38.25">
      <c r="A42" s="586"/>
      <c r="B42" s="450"/>
      <c r="C42" s="157" t="s">
        <v>427</v>
      </c>
      <c r="D42" s="153"/>
      <c r="E42" s="288" t="s">
        <v>428</v>
      </c>
      <c r="F42" s="287" t="s">
        <v>408</v>
      </c>
      <c r="G42" s="287" t="s">
        <v>408</v>
      </c>
      <c r="H42" s="287" t="s">
        <v>408</v>
      </c>
      <c r="I42" s="287" t="s">
        <v>408</v>
      </c>
      <c r="J42" s="150"/>
      <c r="K42" s="580"/>
      <c r="L42" s="270"/>
      <c r="M42" s="309"/>
      <c r="N42" s="270"/>
      <c r="O42" s="270"/>
      <c r="P42" s="270"/>
      <c r="Q42" s="270"/>
      <c r="R42" s="318"/>
      <c r="S42" s="580"/>
      <c r="T42" s="442"/>
      <c r="U42" s="450"/>
      <c r="V42" s="456"/>
    </row>
    <row r="43" spans="1:278">
      <c r="A43" s="586"/>
      <c r="B43" s="450"/>
      <c r="C43" s="306"/>
      <c r="D43" s="268"/>
      <c r="E43" s="311"/>
      <c r="F43" s="270"/>
      <c r="G43" s="270"/>
      <c r="H43" s="270"/>
      <c r="I43" s="270"/>
      <c r="J43" s="150"/>
      <c r="K43" s="580"/>
      <c r="L43" s="270"/>
      <c r="M43" s="309"/>
      <c r="N43" s="270"/>
      <c r="O43" s="270"/>
      <c r="P43" s="270"/>
      <c r="Q43" s="270"/>
      <c r="R43" s="318"/>
      <c r="S43" s="580"/>
      <c r="T43" s="442"/>
      <c r="U43" s="450"/>
      <c r="V43" s="456"/>
    </row>
    <row r="44" spans="1:278">
      <c r="A44" s="586"/>
      <c r="B44" s="450"/>
      <c r="C44" s="306"/>
      <c r="D44" s="268"/>
      <c r="E44" s="311"/>
      <c r="F44" s="270"/>
      <c r="G44" s="270"/>
      <c r="H44" s="270"/>
      <c r="I44" s="270"/>
      <c r="J44" s="150"/>
      <c r="K44" s="580"/>
      <c r="L44" s="270"/>
      <c r="M44" s="309"/>
      <c r="N44" s="270"/>
      <c r="O44" s="270"/>
      <c r="P44" s="270"/>
      <c r="Q44" s="270"/>
      <c r="R44" s="318"/>
      <c r="S44" s="580"/>
      <c r="T44" s="442"/>
      <c r="U44" s="450"/>
      <c r="V44" s="456"/>
    </row>
    <row r="45" spans="1:278">
      <c r="A45" s="586"/>
      <c r="B45" s="450"/>
      <c r="C45" s="306"/>
      <c r="D45" s="268"/>
      <c r="E45" s="311"/>
      <c r="F45" s="270"/>
      <c r="G45" s="270"/>
      <c r="H45" s="270"/>
      <c r="I45" s="270"/>
      <c r="J45" s="150"/>
      <c r="K45" s="580"/>
      <c r="L45" s="270"/>
      <c r="M45" s="309"/>
      <c r="N45" s="270"/>
      <c r="O45" s="270"/>
      <c r="P45" s="270"/>
      <c r="Q45" s="270"/>
      <c r="R45" s="318"/>
      <c r="S45" s="580"/>
      <c r="T45" s="442"/>
      <c r="U45" s="450"/>
      <c r="V45" s="456"/>
    </row>
    <row r="46" spans="1:278">
      <c r="A46" s="586"/>
      <c r="B46" s="450"/>
      <c r="C46" s="306"/>
      <c r="D46" s="268"/>
      <c r="E46" s="311"/>
      <c r="F46" s="270"/>
      <c r="G46" s="270"/>
      <c r="H46" s="270"/>
      <c r="I46" s="270"/>
      <c r="J46" s="150"/>
      <c r="K46" s="580"/>
      <c r="L46" s="270"/>
      <c r="M46" s="309"/>
      <c r="N46" s="270"/>
      <c r="O46" s="270"/>
      <c r="P46" s="270"/>
      <c r="Q46" s="270"/>
      <c r="R46" s="318"/>
      <c r="S46" s="580"/>
      <c r="T46" s="442"/>
      <c r="U46" s="450"/>
      <c r="V46" s="456"/>
    </row>
    <row r="47" spans="1:278">
      <c r="A47" s="586"/>
      <c r="B47" s="450"/>
      <c r="C47" s="306"/>
      <c r="D47" s="268"/>
      <c r="E47" s="311"/>
      <c r="F47" s="270"/>
      <c r="G47" s="270"/>
      <c r="H47" s="270"/>
      <c r="I47" s="270"/>
      <c r="J47" s="150"/>
      <c r="K47" s="580"/>
      <c r="L47" s="270"/>
      <c r="M47" s="309"/>
      <c r="N47" s="270"/>
      <c r="O47" s="270"/>
      <c r="P47" s="270"/>
      <c r="Q47" s="270"/>
      <c r="R47" s="318"/>
      <c r="S47" s="580"/>
      <c r="T47" s="442"/>
      <c r="U47" s="450"/>
      <c r="V47" s="456"/>
    </row>
    <row r="48" spans="1:278">
      <c r="A48" s="586"/>
      <c r="B48" s="450"/>
      <c r="C48" s="306"/>
      <c r="D48" s="268"/>
      <c r="E48" s="311"/>
      <c r="F48" s="270"/>
      <c r="G48" s="270"/>
      <c r="H48" s="270"/>
      <c r="I48" s="270"/>
      <c r="J48" s="150"/>
      <c r="K48" s="580"/>
      <c r="L48" s="270"/>
      <c r="M48" s="309"/>
      <c r="N48" s="270"/>
      <c r="O48" s="270"/>
      <c r="P48" s="270"/>
      <c r="Q48" s="270"/>
      <c r="R48" s="318"/>
      <c r="S48" s="580"/>
      <c r="T48" s="442"/>
      <c r="U48" s="450"/>
      <c r="V48" s="456"/>
    </row>
    <row r="49" spans="1:22" ht="15.75" thickBot="1">
      <c r="A49" s="586"/>
      <c r="B49" s="450"/>
      <c r="C49" s="308"/>
      <c r="D49" s="308"/>
      <c r="E49" s="308"/>
      <c r="F49" s="308"/>
      <c r="G49" s="308"/>
      <c r="H49" s="308"/>
      <c r="I49" s="308"/>
      <c r="J49" s="150">
        <f>COUNTIF(F42:I42,"SI")/4</f>
        <v>0</v>
      </c>
      <c r="K49" s="580"/>
      <c r="L49" s="270"/>
      <c r="M49" s="308"/>
      <c r="N49" s="308"/>
      <c r="O49" s="308"/>
      <c r="P49" s="308"/>
      <c r="Q49" s="308"/>
      <c r="R49" s="318"/>
      <c r="S49" s="580"/>
      <c r="T49" s="442"/>
      <c r="U49" s="450"/>
      <c r="V49" s="456"/>
    </row>
    <row r="50" spans="1:22" ht="64.5" thickBot="1">
      <c r="A50" s="585">
        <v>5</v>
      </c>
      <c r="B50" s="458" t="str">
        <f>'5- Identificación de Riesgos'!B50</f>
        <v>Pérdida de documentos</v>
      </c>
      <c r="C50" s="159" t="str">
        <f>'5- Identificación de Riesgos'!D50</f>
        <v>1. Falta de medios de control.</v>
      </c>
      <c r="D50" s="145"/>
      <c r="E50" s="222" t="s">
        <v>429</v>
      </c>
      <c r="F50" s="148" t="s">
        <v>402</v>
      </c>
      <c r="G50" s="148" t="s">
        <v>402</v>
      </c>
      <c r="H50" s="148" t="s">
        <v>402</v>
      </c>
      <c r="I50" s="148" t="s">
        <v>402</v>
      </c>
      <c r="J50" s="151">
        <f t="shared" si="2"/>
        <v>1</v>
      </c>
      <c r="K50" s="579">
        <f>AVERAGE(J50:J59)</f>
        <v>1</v>
      </c>
      <c r="L50" s="148" t="str">
        <f>'5- Identificación de Riesgos'!I50</f>
        <v>Interrupción o afectación en la prestación del servicio judicial</v>
      </c>
      <c r="M50" s="321"/>
      <c r="N50" s="321"/>
      <c r="O50" s="321"/>
      <c r="P50" s="321"/>
      <c r="Q50" s="321"/>
      <c r="R50" s="151">
        <f>SUM(COUNTIF(N43,"SI")*25%,COUNTIF(O43,"SI")*40%,COUNTIF(P43,"SI")*25%,COUNTIF(Q43,"SI")*10%)</f>
        <v>0</v>
      </c>
      <c r="S50" s="579">
        <f>AVERAGE(R50:R59)</f>
        <v>0</v>
      </c>
      <c r="T50" s="485"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58"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Moderado - 3</v>
      </c>
      <c r="V50" s="455" t="str">
        <f>CONCATENATE(VLOOKUP((LEFT(T50,LEN(T50)-4)&amp;LEFT(U50,LEN(U50)-4)),'9- Matriz de Calor '!$D$18:$E$42,2,0)," - ",RIGHT(T50,1)*RIGHT(U50,1))</f>
        <v>Moderado - 3</v>
      </c>
    </row>
    <row r="51" spans="1:22" ht="75.75" thickBot="1">
      <c r="A51" s="586"/>
      <c r="B51" s="450"/>
      <c r="C51" s="157" t="str">
        <f>'5- Identificación de Riesgos'!D51</f>
        <v>2.Falta de capacidad en el almacenamiento de los servidores dispuestos para el software institucional y/o copias de seguridad estandarizados.</v>
      </c>
      <c r="D51" s="153"/>
      <c r="E51" s="285" t="s">
        <v>430</v>
      </c>
      <c r="F51" s="147" t="s">
        <v>402</v>
      </c>
      <c r="G51" s="147" t="s">
        <v>402</v>
      </c>
      <c r="H51" s="147" t="s">
        <v>402</v>
      </c>
      <c r="I51" s="147" t="s">
        <v>402</v>
      </c>
      <c r="J51" s="150">
        <f t="shared" si="2"/>
        <v>1</v>
      </c>
      <c r="K51" s="580"/>
      <c r="L51" s="146" t="str">
        <f>'5- Identificación de Riesgos'!I51</f>
        <v>Afectación de reputacion,imagén,  credibilidad, satisfacción de usuarios y PI</v>
      </c>
      <c r="M51" s="322"/>
      <c r="N51" s="148"/>
      <c r="O51" s="148"/>
      <c r="P51" s="148"/>
      <c r="Q51" s="148"/>
      <c r="R51" s="150">
        <f t="shared" si="3"/>
        <v>0</v>
      </c>
      <c r="S51" s="580"/>
      <c r="T51" s="442"/>
      <c r="U51" s="450"/>
      <c r="V51" s="456"/>
    </row>
    <row r="52" spans="1:22" ht="128.25" thickBot="1">
      <c r="A52" s="586"/>
      <c r="B52" s="450"/>
      <c r="C52" s="157" t="str">
        <f>'5- Identificación de Riesgos'!D52</f>
        <v>3. Alta demanda en el  ingreso de memoriales,  informaciòn y/o demàs documentos allegados durante jornada laboral.</v>
      </c>
      <c r="D52" s="153"/>
      <c r="E52" s="221" t="s">
        <v>431</v>
      </c>
      <c r="F52" s="147" t="s">
        <v>402</v>
      </c>
      <c r="G52" s="147" t="s">
        <v>402</v>
      </c>
      <c r="H52" s="147" t="s">
        <v>402</v>
      </c>
      <c r="I52" s="147" t="s">
        <v>402</v>
      </c>
      <c r="J52" s="150">
        <f t="shared" si="2"/>
        <v>1</v>
      </c>
      <c r="K52" s="580"/>
      <c r="L52" s="320"/>
      <c r="M52" s="309"/>
      <c r="N52" s="270"/>
      <c r="O52" s="270"/>
      <c r="P52" s="270"/>
      <c r="Q52" s="270"/>
      <c r="R52" s="318"/>
      <c r="S52" s="580"/>
      <c r="T52" s="442"/>
      <c r="U52" s="450"/>
      <c r="V52" s="456"/>
    </row>
    <row r="53" spans="1:22" ht="45.75" thickBot="1">
      <c r="A53" s="586"/>
      <c r="B53" s="450"/>
      <c r="C53" s="157" t="str">
        <f>'5- Identificación de Riesgos'!D53</f>
        <v>4. Falta de personal para realizar el registro de la documentación en las plataformas y/o aplicativos correspondientes.</v>
      </c>
      <c r="D53" s="153"/>
      <c r="E53" s="285" t="s">
        <v>432</v>
      </c>
      <c r="F53" s="147" t="s">
        <v>402</v>
      </c>
      <c r="G53" s="147" t="s">
        <v>402</v>
      </c>
      <c r="H53" s="147" t="s">
        <v>402</v>
      </c>
      <c r="I53" s="147" t="s">
        <v>402</v>
      </c>
      <c r="J53" s="150"/>
      <c r="K53" s="580"/>
      <c r="L53" s="320"/>
      <c r="M53" s="309"/>
      <c r="N53" s="270"/>
      <c r="O53" s="270"/>
      <c r="P53" s="270"/>
      <c r="Q53" s="270"/>
      <c r="R53" s="318"/>
      <c r="S53" s="580"/>
      <c r="T53" s="442"/>
      <c r="U53" s="450"/>
      <c r="V53" s="456"/>
    </row>
    <row r="54" spans="1:22" ht="15.75" thickBot="1">
      <c r="A54" s="586"/>
      <c r="B54" s="450"/>
      <c r="C54" s="306"/>
      <c r="D54" s="268"/>
      <c r="E54" s="310"/>
      <c r="F54" s="270"/>
      <c r="G54" s="270"/>
      <c r="H54" s="270"/>
      <c r="I54" s="270"/>
      <c r="J54" s="150"/>
      <c r="K54" s="580"/>
      <c r="L54" s="320"/>
      <c r="M54" s="309"/>
      <c r="N54" s="270"/>
      <c r="O54" s="270"/>
      <c r="P54" s="270"/>
      <c r="Q54" s="270"/>
      <c r="R54" s="318"/>
      <c r="S54" s="580"/>
      <c r="T54" s="442"/>
      <c r="U54" s="450"/>
      <c r="V54" s="456"/>
    </row>
    <row r="55" spans="1:22" ht="15.75" thickBot="1">
      <c r="A55" s="586"/>
      <c r="B55" s="450"/>
      <c r="C55" s="306"/>
      <c r="D55" s="268"/>
      <c r="E55" s="310"/>
      <c r="F55" s="270"/>
      <c r="G55" s="270"/>
      <c r="H55" s="270"/>
      <c r="I55" s="270"/>
      <c r="J55" s="150"/>
      <c r="K55" s="580"/>
      <c r="L55" s="320"/>
      <c r="M55" s="309"/>
      <c r="N55" s="270"/>
      <c r="O55" s="270"/>
      <c r="P55" s="270"/>
      <c r="Q55" s="270"/>
      <c r="R55" s="318"/>
      <c r="S55" s="580"/>
      <c r="T55" s="442"/>
      <c r="U55" s="450"/>
      <c r="V55" s="456"/>
    </row>
    <row r="56" spans="1:22" ht="15.75" thickBot="1">
      <c r="A56" s="586"/>
      <c r="B56" s="450"/>
      <c r="C56" s="306"/>
      <c r="D56" s="268"/>
      <c r="E56" s="310"/>
      <c r="F56" s="270"/>
      <c r="G56" s="270"/>
      <c r="H56" s="270"/>
      <c r="I56" s="270"/>
      <c r="J56" s="150"/>
      <c r="K56" s="580"/>
      <c r="L56" s="320"/>
      <c r="M56" s="309"/>
      <c r="N56" s="270"/>
      <c r="O56" s="270"/>
      <c r="P56" s="270"/>
      <c r="Q56" s="270"/>
      <c r="R56" s="318"/>
      <c r="S56" s="580"/>
      <c r="T56" s="442"/>
      <c r="U56" s="450"/>
      <c r="V56" s="456"/>
    </row>
    <row r="57" spans="1:22" ht="15.75" thickBot="1">
      <c r="A57" s="586"/>
      <c r="B57" s="450"/>
      <c r="C57" s="306"/>
      <c r="D57" s="268"/>
      <c r="E57" s="310"/>
      <c r="F57" s="270"/>
      <c r="G57" s="270"/>
      <c r="H57" s="270"/>
      <c r="I57" s="270"/>
      <c r="J57" s="150"/>
      <c r="K57" s="580"/>
      <c r="L57" s="320"/>
      <c r="M57" s="309"/>
      <c r="N57" s="270"/>
      <c r="O57" s="270"/>
      <c r="P57" s="270"/>
      <c r="Q57" s="270"/>
      <c r="R57" s="318"/>
      <c r="S57" s="580"/>
      <c r="T57" s="442"/>
      <c r="U57" s="450"/>
      <c r="V57" s="456"/>
    </row>
    <row r="58" spans="1:22" ht="15.75" thickBot="1">
      <c r="A58" s="586"/>
      <c r="B58" s="450"/>
      <c r="C58" s="306"/>
      <c r="D58" s="268"/>
      <c r="E58" s="310"/>
      <c r="F58" s="270"/>
      <c r="G58" s="270"/>
      <c r="H58" s="270"/>
      <c r="I58" s="270"/>
      <c r="J58" s="150"/>
      <c r="K58" s="580"/>
      <c r="L58" s="320"/>
      <c r="M58" s="309"/>
      <c r="N58" s="270"/>
      <c r="O58" s="270"/>
      <c r="P58" s="270"/>
      <c r="Q58" s="270"/>
      <c r="R58" s="318"/>
      <c r="S58" s="580"/>
      <c r="T58" s="442"/>
      <c r="U58" s="450"/>
      <c r="V58" s="456"/>
    </row>
    <row r="59" spans="1:22" ht="15.75" thickBot="1">
      <c r="A59" s="586"/>
      <c r="B59" s="450"/>
      <c r="C59" s="306"/>
      <c r="D59" s="268"/>
      <c r="E59" s="310"/>
      <c r="F59" s="270"/>
      <c r="G59" s="270"/>
      <c r="H59" s="270"/>
      <c r="I59" s="270"/>
      <c r="J59" s="150"/>
      <c r="K59" s="580"/>
      <c r="L59" s="320"/>
      <c r="M59" s="309"/>
      <c r="N59" s="270"/>
      <c r="O59" s="270"/>
      <c r="P59" s="270"/>
      <c r="Q59" s="270"/>
      <c r="R59" s="318"/>
      <c r="S59" s="580"/>
      <c r="T59" s="442"/>
      <c r="U59" s="450"/>
      <c r="V59" s="456"/>
    </row>
    <row r="60" spans="1:22" ht="139.5" customHeight="1">
      <c r="A60" s="576">
        <v>6</v>
      </c>
      <c r="B60" s="500" t="str">
        <f>'5- Identificación de Riesgos'!B60</f>
        <v xml:space="preserve">Recibir , ofrecer, prometer , entregar o aceptar dádivas o beneficios a nombre propio o de terceros para  expedir, alterar,retener , extraviar o entregar  documentos  sin el lleno de requisitos legales </v>
      </c>
      <c r="C60" s="159" t="str">
        <f>'5- Identificación de Riesgos'!D60</f>
        <v xml:space="preserve">1.Falta de ética  de los servidores judiciales 
</v>
      </c>
      <c r="D60" s="145"/>
      <c r="E60" s="220" t="s">
        <v>433</v>
      </c>
      <c r="F60" s="146" t="s">
        <v>402</v>
      </c>
      <c r="G60" s="146" t="s">
        <v>402</v>
      </c>
      <c r="H60" s="146" t="s">
        <v>402</v>
      </c>
      <c r="I60" s="146" t="s">
        <v>402</v>
      </c>
      <c r="J60" s="151">
        <f t="shared" ref="J60:J67" si="4">COUNTIF(F60:I60,"SI")/4</f>
        <v>1</v>
      </c>
      <c r="K60" s="581">
        <f>AVERAGE(J60:J67)</f>
        <v>0.25</v>
      </c>
      <c r="L60" s="290" t="str">
        <f>'5- Identificación de Riesgos'!I60</f>
        <v>Afectación de reputacion,imagén,  credibilidad, satisfacción de usuarios y PI</v>
      </c>
      <c r="M60" s="323" t="s">
        <v>434</v>
      </c>
      <c r="N60" s="290" t="s">
        <v>408</v>
      </c>
      <c r="O60" s="290" t="s">
        <v>408</v>
      </c>
      <c r="P60" s="290" t="s">
        <v>408</v>
      </c>
      <c r="Q60" s="290" t="s">
        <v>408</v>
      </c>
      <c r="R60" s="324">
        <f t="shared" si="3"/>
        <v>0</v>
      </c>
      <c r="S60" s="581">
        <f>AVERAGE(R60:R67)</f>
        <v>0</v>
      </c>
      <c r="T60" s="511"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500"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Catastrófico - 5</v>
      </c>
      <c r="V60" s="527" t="str">
        <f>CONCATENATE(VLOOKUP((LEFT(T60,LEN(T60)-4)&amp;LEFT(U60,LEN(U60)-4)),'9- Matriz de Calor '!$D$18:$E$42,2,0)," - ",RIGHT(T60,1)*RIGHT(U60,1))</f>
        <v>Extremo - 5</v>
      </c>
    </row>
    <row r="61" spans="1:22" ht="102">
      <c r="A61" s="577"/>
      <c r="B61" s="501"/>
      <c r="C61" s="157" t="str">
        <f>'5- Identificación de Riesgos'!D61</f>
        <v xml:space="preserve">2. Fallas en los controles de los procesos </v>
      </c>
      <c r="D61" s="153"/>
      <c r="E61" s="158" t="s">
        <v>435</v>
      </c>
      <c r="F61" s="147" t="s">
        <v>402</v>
      </c>
      <c r="G61" s="147" t="s">
        <v>402</v>
      </c>
      <c r="H61" s="147" t="s">
        <v>402</v>
      </c>
      <c r="I61" s="147" t="s">
        <v>402</v>
      </c>
      <c r="J61" s="150">
        <f t="shared" si="4"/>
        <v>1</v>
      </c>
      <c r="K61" s="582"/>
      <c r="L61" s="147"/>
      <c r="M61" s="326"/>
      <c r="N61" s="147"/>
      <c r="O61" s="147"/>
      <c r="P61" s="147"/>
      <c r="Q61" s="147"/>
      <c r="R61" s="150"/>
      <c r="S61" s="582"/>
      <c r="T61" s="512"/>
      <c r="U61" s="501"/>
      <c r="V61" s="528"/>
    </row>
    <row r="62" spans="1:22">
      <c r="A62" s="577"/>
      <c r="B62" s="501"/>
      <c r="C62" s="306"/>
      <c r="D62" s="268"/>
      <c r="E62" s="158"/>
      <c r="F62" s="147"/>
      <c r="G62" s="147"/>
      <c r="H62" s="147"/>
      <c r="I62" s="147"/>
      <c r="J62" s="150">
        <f t="shared" si="4"/>
        <v>0</v>
      </c>
      <c r="K62" s="582"/>
      <c r="L62" s="147"/>
      <c r="M62" s="298"/>
      <c r="N62" s="147"/>
      <c r="O62" s="147"/>
      <c r="P62" s="147"/>
      <c r="Q62" s="147"/>
      <c r="R62" s="150"/>
      <c r="S62" s="582"/>
      <c r="T62" s="512"/>
      <c r="U62" s="501"/>
      <c r="V62" s="528"/>
    </row>
    <row r="63" spans="1:22">
      <c r="A63" s="577"/>
      <c r="B63" s="501"/>
      <c r="C63" s="306"/>
      <c r="D63" s="268"/>
      <c r="E63" s="158"/>
      <c r="F63" s="147"/>
      <c r="G63" s="147"/>
      <c r="H63" s="147"/>
      <c r="I63" s="147"/>
      <c r="J63" s="150">
        <f t="shared" si="4"/>
        <v>0</v>
      </c>
      <c r="K63" s="582"/>
      <c r="L63" s="147"/>
      <c r="M63" s="298"/>
      <c r="N63" s="147"/>
      <c r="O63" s="147"/>
      <c r="P63" s="147"/>
      <c r="Q63" s="147"/>
      <c r="R63" s="150"/>
      <c r="S63" s="582"/>
      <c r="T63" s="512"/>
      <c r="U63" s="501"/>
      <c r="V63" s="528"/>
    </row>
    <row r="64" spans="1:22">
      <c r="A64" s="577"/>
      <c r="B64" s="501"/>
      <c r="C64" s="306"/>
      <c r="D64" s="268"/>
      <c r="E64" s="153"/>
      <c r="F64" s="147"/>
      <c r="G64" s="147"/>
      <c r="H64" s="147"/>
      <c r="I64" s="147"/>
      <c r="J64" s="150">
        <f t="shared" si="4"/>
        <v>0</v>
      </c>
      <c r="K64" s="582"/>
      <c r="L64" s="147"/>
      <c r="M64" s="298"/>
      <c r="N64" s="147"/>
      <c r="O64" s="147"/>
      <c r="P64" s="147"/>
      <c r="Q64" s="147"/>
      <c r="R64" s="150"/>
      <c r="S64" s="582"/>
      <c r="T64" s="512"/>
      <c r="U64" s="501"/>
      <c r="V64" s="528"/>
    </row>
    <row r="65" spans="1:22">
      <c r="A65" s="577"/>
      <c r="B65" s="501"/>
      <c r="C65" s="306"/>
      <c r="D65" s="268"/>
      <c r="E65" s="158"/>
      <c r="F65" s="147"/>
      <c r="G65" s="147"/>
      <c r="H65" s="147"/>
      <c r="I65" s="147"/>
      <c r="J65" s="150">
        <f t="shared" si="4"/>
        <v>0</v>
      </c>
      <c r="K65" s="582"/>
      <c r="L65" s="147"/>
      <c r="M65" s="298"/>
      <c r="N65" s="147"/>
      <c r="O65" s="147"/>
      <c r="P65" s="147"/>
      <c r="Q65" s="147"/>
      <c r="R65" s="150"/>
      <c r="S65" s="582"/>
      <c r="T65" s="512"/>
      <c r="U65" s="501"/>
      <c r="V65" s="528"/>
    </row>
    <row r="66" spans="1:22">
      <c r="A66" s="577"/>
      <c r="B66" s="501"/>
      <c r="C66" s="306"/>
      <c r="D66" s="268"/>
      <c r="E66" s="158"/>
      <c r="F66" s="147"/>
      <c r="G66" s="147"/>
      <c r="H66" s="147"/>
      <c r="I66" s="147"/>
      <c r="J66" s="150">
        <f t="shared" si="4"/>
        <v>0</v>
      </c>
      <c r="K66" s="582"/>
      <c r="L66" s="147"/>
      <c r="M66" s="298"/>
      <c r="N66" s="147"/>
      <c r="O66" s="147"/>
      <c r="P66" s="147"/>
      <c r="Q66" s="147"/>
      <c r="R66" s="150"/>
      <c r="S66" s="582"/>
      <c r="T66" s="512"/>
      <c r="U66" s="501"/>
      <c r="V66" s="528"/>
    </row>
    <row r="67" spans="1:22">
      <c r="A67" s="577"/>
      <c r="B67" s="501"/>
      <c r="C67" s="306"/>
      <c r="D67" s="268"/>
      <c r="E67" s="158"/>
      <c r="F67" s="147"/>
      <c r="G67" s="147"/>
      <c r="H67" s="147"/>
      <c r="I67" s="147"/>
      <c r="J67" s="150">
        <f t="shared" si="4"/>
        <v>0</v>
      </c>
      <c r="K67" s="582"/>
      <c r="L67" s="147"/>
      <c r="M67" s="298"/>
      <c r="N67" s="147"/>
      <c r="O67" s="147"/>
      <c r="P67" s="147"/>
      <c r="Q67" s="147"/>
      <c r="R67" s="150"/>
      <c r="S67" s="582"/>
      <c r="T67" s="512"/>
      <c r="U67" s="501"/>
      <c r="V67" s="528"/>
    </row>
    <row r="68" spans="1:22">
      <c r="A68" s="577"/>
      <c r="B68" s="501"/>
      <c r="C68" s="306"/>
      <c r="D68" s="268"/>
      <c r="E68" s="158"/>
      <c r="F68" s="147"/>
      <c r="G68" s="147"/>
      <c r="H68" s="147"/>
      <c r="I68" s="147"/>
      <c r="J68" s="150"/>
      <c r="K68" s="582"/>
      <c r="L68" s="147"/>
      <c r="M68" s="298"/>
      <c r="N68" s="147"/>
      <c r="O68" s="147"/>
      <c r="P68" s="147"/>
      <c r="Q68" s="147"/>
      <c r="R68" s="150"/>
      <c r="S68" s="582"/>
      <c r="T68" s="512"/>
      <c r="U68" s="501"/>
      <c r="V68" s="528"/>
    </row>
    <row r="69" spans="1:22" ht="15.75" thickBot="1">
      <c r="A69" s="578"/>
      <c r="B69" s="502"/>
      <c r="C69" s="308"/>
      <c r="D69" s="308"/>
      <c r="E69" s="300"/>
      <c r="F69" s="289"/>
      <c r="G69" s="289"/>
      <c r="H69" s="289"/>
      <c r="I69" s="289"/>
      <c r="J69" s="301"/>
      <c r="K69" s="583"/>
      <c r="L69" s="147"/>
      <c r="M69" s="298"/>
      <c r="N69" s="147"/>
      <c r="O69" s="147"/>
      <c r="P69" s="147"/>
      <c r="Q69" s="147"/>
      <c r="R69" s="150"/>
      <c r="S69" s="583"/>
      <c r="T69" s="513"/>
      <c r="U69" s="502"/>
      <c r="V69" s="584"/>
    </row>
    <row r="70" spans="1:22" ht="120.75" thickBot="1">
      <c r="A70" s="576">
        <v>7</v>
      </c>
      <c r="B70" s="500" t="str">
        <f>'5- Identificación de Riesgos'!B70</f>
        <v xml:space="preserve">Recibir, ofrecer, prometer, entregar o aceptar dadivas  o beneficios a nombre propio o de terceros para  demorar, retener, alterar o direccionar fallos judiciales </v>
      </c>
      <c r="C70" s="159" t="str">
        <f>'5- Identificación de Riesgos'!D70</f>
        <v xml:space="preserve">1.Falta de ética  de los servidores judiciales 
</v>
      </c>
      <c r="D70" s="145"/>
      <c r="E70" s="220" t="s">
        <v>433</v>
      </c>
      <c r="F70" s="146" t="s">
        <v>408</v>
      </c>
      <c r="G70" s="146" t="s">
        <v>402</v>
      </c>
      <c r="H70" s="146" t="s">
        <v>408</v>
      </c>
      <c r="I70" s="146" t="s">
        <v>408</v>
      </c>
      <c r="J70" s="151">
        <f t="shared" ref="J70:J77" si="5">COUNTIF(F70:I70,"SI")/4</f>
        <v>0.25</v>
      </c>
      <c r="K70" s="579">
        <f>AVERAGE(J70:J77)</f>
        <v>3.125E-2</v>
      </c>
      <c r="L70" s="148" t="str">
        <f>'5- Identificación de Riesgos'!I70</f>
        <v>Afectación de reputacion,imagén,  credibilidad, satisfacción de usuarios y PI</v>
      </c>
      <c r="M70" s="325" t="s">
        <v>434</v>
      </c>
      <c r="N70" s="148" t="s">
        <v>402</v>
      </c>
      <c r="O70" s="148" t="s">
        <v>402</v>
      </c>
      <c r="P70" s="148" t="s">
        <v>402</v>
      </c>
      <c r="Q70" s="148" t="s">
        <v>402</v>
      </c>
      <c r="R70" s="149">
        <f t="shared" si="3"/>
        <v>1</v>
      </c>
      <c r="S70" s="579">
        <f>AVERAGE(R70:R77)</f>
        <v>0.125</v>
      </c>
      <c r="T70" s="511"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500"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Catastrófico - 5</v>
      </c>
      <c r="V70" s="527" t="str">
        <f>CONCATENATE(VLOOKUP((LEFT(T70,LEN(T70)-4)&amp;LEFT(U70,LEN(U70)-4)),'9- Matriz de Calor '!$D$18:$E$42,2,0)," - ",RIGHT(T70,1)*RIGHT(U70,1))</f>
        <v>Extremo - 5</v>
      </c>
    </row>
    <row r="71" spans="1:22" ht="102.75" thickBot="1">
      <c r="A71" s="577"/>
      <c r="B71" s="501"/>
      <c r="C71" s="157" t="str">
        <f>'5- Identificación de Riesgos'!D71</f>
        <v xml:space="preserve">2. Fallas en los controles de los procesos </v>
      </c>
      <c r="D71" s="153"/>
      <c r="E71" s="158" t="s">
        <v>435</v>
      </c>
      <c r="F71" s="147" t="s">
        <v>408</v>
      </c>
      <c r="G71" s="147" t="s">
        <v>408</v>
      </c>
      <c r="H71" s="147" t="s">
        <v>408</v>
      </c>
      <c r="I71" s="147" t="s">
        <v>408</v>
      </c>
      <c r="J71" s="150">
        <f t="shared" si="5"/>
        <v>0</v>
      </c>
      <c r="K71" s="580"/>
      <c r="L71" s="146">
        <f>'5- Identificación de Riesgos'!I71</f>
        <v>0</v>
      </c>
      <c r="M71" s="304"/>
      <c r="N71" s="147"/>
      <c r="O71" s="147"/>
      <c r="P71" s="147"/>
      <c r="Q71" s="147"/>
      <c r="R71" s="150">
        <f t="shared" si="3"/>
        <v>0</v>
      </c>
      <c r="S71" s="580"/>
      <c r="T71" s="512"/>
      <c r="U71" s="501"/>
      <c r="V71" s="528"/>
    </row>
    <row r="72" spans="1:22" ht="15.75" thickBot="1">
      <c r="A72" s="577"/>
      <c r="B72" s="501"/>
      <c r="C72" s="306"/>
      <c r="D72" s="268"/>
      <c r="E72" s="158"/>
      <c r="F72" s="147"/>
      <c r="G72" s="147"/>
      <c r="H72" s="147"/>
      <c r="I72" s="147"/>
      <c r="J72" s="150">
        <f t="shared" si="5"/>
        <v>0</v>
      </c>
      <c r="K72" s="580"/>
      <c r="L72" s="146">
        <f>'5- Identificación de Riesgos'!I72</f>
        <v>0</v>
      </c>
      <c r="M72" s="305"/>
      <c r="N72" s="147"/>
      <c r="O72" s="147"/>
      <c r="P72" s="147"/>
      <c r="Q72" s="147"/>
      <c r="R72" s="150">
        <f t="shared" si="3"/>
        <v>0</v>
      </c>
      <c r="S72" s="580"/>
      <c r="T72" s="512"/>
      <c r="U72" s="501"/>
      <c r="V72" s="528"/>
    </row>
    <row r="73" spans="1:22" ht="15.75" thickBot="1">
      <c r="A73" s="577"/>
      <c r="B73" s="501"/>
      <c r="C73" s="306"/>
      <c r="D73" s="268"/>
      <c r="E73" s="158"/>
      <c r="F73" s="147"/>
      <c r="G73" s="147"/>
      <c r="H73" s="147"/>
      <c r="I73" s="147"/>
      <c r="J73" s="150">
        <f t="shared" si="5"/>
        <v>0</v>
      </c>
      <c r="K73" s="580"/>
      <c r="L73" s="146">
        <f>'5- Identificación de Riesgos'!I73</f>
        <v>0</v>
      </c>
      <c r="M73" s="298"/>
      <c r="N73" s="147"/>
      <c r="O73" s="147"/>
      <c r="P73" s="147"/>
      <c r="Q73" s="147"/>
      <c r="R73" s="150">
        <f t="shared" si="3"/>
        <v>0</v>
      </c>
      <c r="S73" s="580"/>
      <c r="T73" s="512"/>
      <c r="U73" s="501"/>
      <c r="V73" s="528"/>
    </row>
    <row r="74" spans="1:22" ht="15.75" thickBot="1">
      <c r="A74" s="577"/>
      <c r="B74" s="501"/>
      <c r="C74" s="306"/>
      <c r="D74" s="268"/>
      <c r="E74" s="153"/>
      <c r="F74" s="147"/>
      <c r="G74" s="147"/>
      <c r="H74" s="147"/>
      <c r="I74" s="147"/>
      <c r="J74" s="150">
        <f t="shared" si="5"/>
        <v>0</v>
      </c>
      <c r="K74" s="580"/>
      <c r="L74" s="146">
        <f>'5- Identificación de Riesgos'!I74</f>
        <v>0</v>
      </c>
      <c r="M74" s="298"/>
      <c r="N74" s="147"/>
      <c r="O74" s="147"/>
      <c r="P74" s="147"/>
      <c r="Q74" s="147"/>
      <c r="R74" s="150">
        <f t="shared" si="3"/>
        <v>0</v>
      </c>
      <c r="S74" s="580"/>
      <c r="T74" s="512"/>
      <c r="U74" s="501"/>
      <c r="V74" s="528"/>
    </row>
    <row r="75" spans="1:22" ht="15.75" thickBot="1">
      <c r="A75" s="577"/>
      <c r="B75" s="501"/>
      <c r="C75" s="306"/>
      <c r="D75" s="268"/>
      <c r="E75" s="158"/>
      <c r="F75" s="147"/>
      <c r="G75" s="147"/>
      <c r="H75" s="147"/>
      <c r="I75" s="147"/>
      <c r="J75" s="150">
        <f t="shared" si="5"/>
        <v>0</v>
      </c>
      <c r="K75" s="580"/>
      <c r="L75" s="146">
        <f>'5- Identificación de Riesgos'!I75</f>
        <v>0</v>
      </c>
      <c r="M75" s="298"/>
      <c r="N75" s="147"/>
      <c r="O75" s="147"/>
      <c r="P75" s="147"/>
      <c r="Q75" s="147"/>
      <c r="R75" s="150">
        <f t="shared" si="3"/>
        <v>0</v>
      </c>
      <c r="S75" s="580"/>
      <c r="T75" s="512"/>
      <c r="U75" s="501"/>
      <c r="V75" s="528"/>
    </row>
    <row r="76" spans="1:22" ht="15.75" thickBot="1">
      <c r="A76" s="577"/>
      <c r="B76" s="501"/>
      <c r="C76" s="306"/>
      <c r="D76" s="268"/>
      <c r="E76" s="158"/>
      <c r="F76" s="147"/>
      <c r="G76" s="147"/>
      <c r="H76" s="147"/>
      <c r="I76" s="147"/>
      <c r="J76" s="150">
        <f t="shared" si="5"/>
        <v>0</v>
      </c>
      <c r="K76" s="580"/>
      <c r="L76" s="146">
        <f>'5- Identificación de Riesgos'!I76</f>
        <v>0</v>
      </c>
      <c r="M76" s="298"/>
      <c r="N76" s="147"/>
      <c r="O76" s="147"/>
      <c r="P76" s="147"/>
      <c r="Q76" s="147"/>
      <c r="R76" s="150">
        <f t="shared" si="3"/>
        <v>0</v>
      </c>
      <c r="S76" s="580"/>
      <c r="T76" s="512"/>
      <c r="U76" s="501"/>
      <c r="V76" s="528"/>
    </row>
    <row r="77" spans="1:22" ht="15.75" thickBot="1">
      <c r="A77" s="577"/>
      <c r="B77" s="501"/>
      <c r="C77" s="306"/>
      <c r="D77" s="268"/>
      <c r="E77" s="158"/>
      <c r="F77" s="147"/>
      <c r="G77" s="147"/>
      <c r="H77" s="147"/>
      <c r="I77" s="147"/>
      <c r="J77" s="150">
        <f t="shared" si="5"/>
        <v>0</v>
      </c>
      <c r="K77" s="580"/>
      <c r="L77" s="146">
        <f>'5- Identificación de Riesgos'!I77</f>
        <v>0</v>
      </c>
      <c r="M77" s="298"/>
      <c r="N77" s="147"/>
      <c r="O77" s="147"/>
      <c r="P77" s="147"/>
      <c r="Q77" s="147"/>
      <c r="R77" s="150">
        <f t="shared" si="3"/>
        <v>0</v>
      </c>
      <c r="S77" s="580"/>
      <c r="T77" s="512"/>
      <c r="U77" s="501"/>
      <c r="V77" s="528"/>
    </row>
    <row r="78" spans="1:22" ht="15.75" thickBot="1">
      <c r="A78" s="577"/>
      <c r="B78" s="501"/>
      <c r="C78" s="306"/>
      <c r="D78" s="268"/>
      <c r="E78" s="158"/>
      <c r="F78" s="147"/>
      <c r="G78" s="147"/>
      <c r="H78" s="147"/>
      <c r="I78" s="147"/>
      <c r="J78" s="150"/>
      <c r="K78" s="299"/>
      <c r="L78" s="146">
        <f>'5- Identificación de Riesgos'!I78</f>
        <v>0</v>
      </c>
      <c r="M78" s="298"/>
      <c r="N78" s="147" t="s">
        <v>402</v>
      </c>
      <c r="O78" s="147" t="s">
        <v>402</v>
      </c>
      <c r="P78" s="147" t="s">
        <v>402</v>
      </c>
      <c r="Q78" s="147" t="s">
        <v>402</v>
      </c>
      <c r="R78" s="150">
        <f t="shared" si="3"/>
        <v>1</v>
      </c>
      <c r="S78" s="299">
        <f t="shared" ref="S78" si="6">AVERAGE(R78:R86)</f>
        <v>0.5</v>
      </c>
      <c r="T78" s="512"/>
      <c r="U78" s="501"/>
      <c r="V78" s="528"/>
    </row>
    <row r="79" spans="1:22" ht="15.75" thickBot="1">
      <c r="A79" s="554"/>
      <c r="B79" s="547"/>
      <c r="C79" s="308"/>
      <c r="D79" s="308"/>
      <c r="E79" s="300"/>
      <c r="F79" s="289"/>
      <c r="G79" s="289"/>
      <c r="H79" s="289"/>
      <c r="I79" s="289"/>
      <c r="J79" s="301"/>
      <c r="K79" s="302"/>
      <c r="L79" s="146">
        <f>'5- Identificación de Riesgos'!I79</f>
        <v>0</v>
      </c>
      <c r="M79" s="303"/>
      <c r="N79" s="289"/>
      <c r="O79" s="289"/>
      <c r="P79" s="289"/>
      <c r="Q79" s="289"/>
      <c r="R79" s="301">
        <f t="shared" si="3"/>
        <v>0</v>
      </c>
      <c r="S79" s="302"/>
      <c r="T79" s="512"/>
      <c r="U79" s="501"/>
      <c r="V79" s="528"/>
    </row>
  </sheetData>
  <mergeCells count="67">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K30:K39"/>
    <mergeCell ref="S30:S39"/>
    <mergeCell ref="B20:B29"/>
    <mergeCell ref="K20:K29"/>
    <mergeCell ref="V20:V29"/>
    <mergeCell ref="T20:T29"/>
    <mergeCell ref="U20:U29"/>
    <mergeCell ref="S20:S29"/>
    <mergeCell ref="B30:B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70:V79"/>
    <mergeCell ref="V60:V6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U60:U69"/>
    <mergeCell ref="A70:A79"/>
    <mergeCell ref="B70:B79"/>
    <mergeCell ref="B60:B69"/>
    <mergeCell ref="A60:A69"/>
    <mergeCell ref="T70:T79"/>
    <mergeCell ref="U70:U79"/>
    <mergeCell ref="K70:K77"/>
    <mergeCell ref="S70:S77"/>
    <mergeCell ref="T60:T69"/>
    <mergeCell ref="K60:K69"/>
    <mergeCell ref="S60:S69"/>
  </mergeCells>
  <conditionalFormatting sqref="T10 T20 T30 T40">
    <cfRule type="containsText" dxfId="135" priority="468" operator="containsText" text="Muy Alta">
      <formula>NOT(ISERROR(SEARCH("Muy Alta",T10)))</formula>
    </cfRule>
    <cfRule type="containsText" dxfId="134" priority="473" operator="containsText" text="Media">
      <formula>NOT(ISERROR(SEARCH("Media",T10)))</formula>
    </cfRule>
    <cfRule type="containsText" dxfId="133" priority="472" operator="containsText" text="Media">
      <formula>NOT(ISERROR(SEARCH("Media",T10)))</formula>
    </cfRule>
    <cfRule type="containsText" dxfId="132" priority="471" operator="containsText" text="Media">
      <formula>NOT(ISERROR(SEARCH("Media",T10)))</formula>
    </cfRule>
    <cfRule type="containsText" dxfId="131" priority="470" operator="containsText" text="Alta">
      <formula>NOT(ISERROR(SEARCH("Alta",T10)))</formula>
    </cfRule>
    <cfRule type="containsText" dxfId="130" priority="482" operator="containsText" text="Media">
      <formula>NOT(ISERROR(SEARCH("Media",T10)))</formula>
    </cfRule>
    <cfRule type="containsText" dxfId="129" priority="467" operator="containsText" text="Baja">
      <formula>NOT(ISERROR(SEARCH("Baja",T10)))</formula>
    </cfRule>
    <cfRule type="containsText" dxfId="128" priority="466" operator="containsText" text="Muy Baja">
      <formula>NOT(ISERROR(SEARCH("Muy Baja",T10)))</formula>
    </cfRule>
    <cfRule type="containsText" dxfId="127" priority="475" operator="containsText" text="Baja">
      <formula>NOT(ISERROR(SEARCH("Baja",T10)))</formula>
    </cfRule>
    <cfRule type="cellIs" dxfId="126" priority="488" operator="between">
      <formula>0</formula>
      <formula>2</formula>
    </cfRule>
    <cfRule type="containsText" dxfId="125" priority="474" operator="containsText" text="Muy Baja">
      <formula>NOT(ISERROR(SEARCH("Muy Baja",T10)))</formula>
    </cfRule>
    <cfRule type="containsText" dxfId="124" priority="476" operator="containsText" text="Muy Baja">
      <formula>NOT(ISERROR(SEARCH("Muy Baja",T10)))</formula>
    </cfRule>
    <cfRule type="containsText" dxfId="123" priority="477" operator="containsText" text="Muy Baja">
      <formula>NOT(ISERROR(SEARCH("Muy Baja",T10)))</formula>
    </cfRule>
    <cfRule type="containsText" dxfId="122" priority="478" operator="containsText" text="Muy Baja">
      <formula>NOT(ISERROR(SEARCH("Muy Baja",T10)))</formula>
    </cfRule>
    <cfRule type="containsText" dxfId="121" priority="479" operator="containsText" text="Muy Baja'Tabla probabilidad'!">
      <formula>NOT(ISERROR(SEARCH("Muy Baja'Tabla probabilidad'!",T10)))</formula>
    </cfRule>
    <cfRule type="containsText" dxfId="120" priority="480" operator="containsText" text="Muy bajo">
      <formula>NOT(ISERROR(SEARCH("Muy bajo",T10)))</formula>
    </cfRule>
    <cfRule type="containsText" dxfId="119" priority="481" operator="containsText" text="Alta">
      <formula>NOT(ISERROR(SEARCH("Alta",T10)))</formula>
    </cfRule>
    <cfRule type="containsText" dxfId="118" priority="483" operator="containsText" text="Baja">
      <formula>NOT(ISERROR(SEARCH("Baja",T10)))</formula>
    </cfRule>
    <cfRule type="containsText" dxfId="117" priority="484" operator="containsText" text="Muy baja">
      <formula>NOT(ISERROR(SEARCH("Muy baja",T10)))</formula>
    </cfRule>
    <cfRule type="cellIs" dxfId="114" priority="487" operator="between">
      <formula>1</formula>
      <formula>2</formula>
    </cfRule>
  </conditionalFormatting>
  <conditionalFormatting sqref="T50 T60:T68">
    <cfRule type="containsText" dxfId="113" priority="246" operator="containsText" text="Muy Baja">
      <formula>NOT(ISERROR(SEARCH("Muy Baja",T50)))</formula>
    </cfRule>
    <cfRule type="containsText" dxfId="112" priority="238" operator="containsText" text="Muy Alta">
      <formula>NOT(ISERROR(SEARCH("Muy Alta",T50)))</formula>
    </cfRule>
    <cfRule type="containsText" dxfId="111" priority="240" operator="containsText" text="Alta">
      <formula>NOT(ISERROR(SEARCH("Alta",T50)))</formula>
    </cfRule>
    <cfRule type="containsText" dxfId="110" priority="241" operator="containsText" text="Media">
      <formula>NOT(ISERROR(SEARCH("Media",T50)))</formula>
    </cfRule>
    <cfRule type="cellIs" dxfId="109" priority="257" operator="between">
      <formula>1</formula>
      <formula>2</formula>
    </cfRule>
    <cfRule type="containsText" dxfId="108" priority="242" operator="containsText" text="Media">
      <formula>NOT(ISERROR(SEARCH("Media",T50)))</formula>
    </cfRule>
    <cfRule type="containsText" dxfId="107" priority="243" operator="containsText" text="Media">
      <formula>NOT(ISERROR(SEARCH("Media",T50)))</formula>
    </cfRule>
    <cfRule type="containsText" dxfId="106" priority="244" operator="containsText" text="Muy Baja">
      <formula>NOT(ISERROR(SEARCH("Muy Baja",T50)))</formula>
    </cfRule>
    <cfRule type="containsText" dxfId="105" priority="245" operator="containsText" text="Baja">
      <formula>NOT(ISERROR(SEARCH("Baja",T50)))</formula>
    </cfRule>
    <cfRule type="cellIs" dxfId="104" priority="258" operator="between">
      <formula>0</formula>
      <formula>2</formula>
    </cfRule>
    <cfRule type="containsText" dxfId="101" priority="254" operator="containsText" text="Muy baja">
      <formula>NOT(ISERROR(SEARCH("Muy baja",T50)))</formula>
    </cfRule>
    <cfRule type="containsText" dxfId="100" priority="253" operator="containsText" text="Baja">
      <formula>NOT(ISERROR(SEARCH("Baja",T50)))</formula>
    </cfRule>
    <cfRule type="containsText" dxfId="99" priority="252" operator="containsText" text="Media">
      <formula>NOT(ISERROR(SEARCH("Media",T50)))</formula>
    </cfRule>
    <cfRule type="containsText" dxfId="98" priority="251" operator="containsText" text="Alta">
      <formula>NOT(ISERROR(SEARCH("Alta",T50)))</formula>
    </cfRule>
    <cfRule type="containsText" dxfId="97" priority="237" operator="containsText" text="Baja">
      <formula>NOT(ISERROR(SEARCH("Baja",T50)))</formula>
    </cfRule>
    <cfRule type="containsText" dxfId="96" priority="250" operator="containsText" text="Muy bajo">
      <formula>NOT(ISERROR(SEARCH("Muy bajo",T50)))</formula>
    </cfRule>
    <cfRule type="containsText" dxfId="95" priority="247" operator="containsText" text="Muy Baja">
      <formula>NOT(ISERROR(SEARCH("Muy Baja",T50)))</formula>
    </cfRule>
    <cfRule type="containsText" dxfId="94" priority="249" operator="containsText" text="Muy Baja'Tabla probabilidad'!">
      <formula>NOT(ISERROR(SEARCH("Muy Baja'Tabla probabilidad'!",T50)))</formula>
    </cfRule>
    <cfRule type="containsText" dxfId="93" priority="248" operator="containsText" text="Muy Baja">
      <formula>NOT(ISERROR(SEARCH("Muy Baja",T50)))</formula>
    </cfRule>
    <cfRule type="containsText" dxfId="92" priority="236" operator="containsText" text="Muy Baja">
      <formula>NOT(ISERROR(SEARCH("Muy Baja",T50)))</formula>
    </cfRule>
  </conditionalFormatting>
  <conditionalFormatting sqref="T70:T78">
    <cfRule type="containsText" dxfId="91" priority="24" operator="containsText" text="Muy bajo">
      <formula>NOT(ISERROR(SEARCH("Muy bajo",T70)))</formula>
    </cfRule>
    <cfRule type="containsText" dxfId="90" priority="25" operator="containsText" text="Alta">
      <formula>NOT(ISERROR(SEARCH("Alta",T70)))</formula>
    </cfRule>
    <cfRule type="containsText" dxfId="89" priority="26" operator="containsText" text="Media">
      <formula>NOT(ISERROR(SEARCH("Media",T70)))</formula>
    </cfRule>
    <cfRule type="containsText" dxfId="88" priority="28" operator="containsText" text="Muy baja">
      <formula>NOT(ISERROR(SEARCH("Muy baja",T70)))</formula>
    </cfRule>
    <cfRule type="cellIs" dxfId="85" priority="31" operator="between">
      <formula>1</formula>
      <formula>2</formula>
    </cfRule>
    <cfRule type="cellIs" dxfId="84" priority="32" operator="between">
      <formula>0</formula>
      <formula>2</formula>
    </cfRule>
    <cfRule type="containsText" dxfId="83" priority="27" operator="containsText" text="Baja">
      <formula>NOT(ISERROR(SEARCH("Baja",T70)))</formula>
    </cfRule>
    <cfRule type="containsText" dxfId="82" priority="14" operator="containsText" text="Alta">
      <formula>NOT(ISERROR(SEARCH("Alta",T70)))</formula>
    </cfRule>
    <cfRule type="containsText" dxfId="81" priority="11" operator="containsText" text="Muy Baja">
      <formula>NOT(ISERROR(SEARCH("Muy Baja",T70)))</formula>
    </cfRule>
    <cfRule type="containsText" dxfId="80" priority="12" operator="containsText" text="Baja">
      <formula>NOT(ISERROR(SEARCH("Baja",T70)))</formula>
    </cfRule>
    <cfRule type="containsText" dxfId="79" priority="13" operator="containsText" text="Muy Alta">
      <formula>NOT(ISERROR(SEARCH("Muy Alta",T70)))</formula>
    </cfRule>
    <cfRule type="containsText" dxfId="78" priority="15" operator="containsText" text="Media">
      <formula>NOT(ISERROR(SEARCH("Media",T70)))</formula>
    </cfRule>
    <cfRule type="containsText" dxfId="77" priority="16" operator="containsText" text="Media">
      <formula>NOT(ISERROR(SEARCH("Media",T70)))</formula>
    </cfRule>
    <cfRule type="containsText" dxfId="76" priority="17" operator="containsText" text="Media">
      <formula>NOT(ISERROR(SEARCH("Media",T70)))</formula>
    </cfRule>
    <cfRule type="containsText" dxfId="75" priority="18" operator="containsText" text="Muy Baja">
      <formula>NOT(ISERROR(SEARCH("Muy Baja",T70)))</formula>
    </cfRule>
    <cfRule type="containsText" dxfId="74" priority="19" operator="containsText" text="Baja">
      <formula>NOT(ISERROR(SEARCH("Baja",T70)))</formula>
    </cfRule>
    <cfRule type="containsText" dxfId="73" priority="20" operator="containsText" text="Muy Baja">
      <formula>NOT(ISERROR(SEARCH("Muy Baja",T70)))</formula>
    </cfRule>
    <cfRule type="containsText" dxfId="72" priority="21" operator="containsText" text="Muy Baja">
      <formula>NOT(ISERROR(SEARCH("Muy Baja",T70)))</formula>
    </cfRule>
    <cfRule type="containsText" dxfId="71" priority="22" operator="containsText" text="Muy Baja">
      <formula>NOT(ISERROR(SEARCH("Muy Baja",T70)))</formula>
    </cfRule>
    <cfRule type="containsText" dxfId="70" priority="23" operator="containsText" text="Muy Baja'Tabla probabilidad'!">
      <formula>NOT(ISERROR(SEARCH("Muy Baja'Tabla probabilidad'!",T70)))</formula>
    </cfRule>
  </conditionalFormatting>
  <conditionalFormatting sqref="U10 U20 U30 U40">
    <cfRule type="containsText" dxfId="69" priority="461" operator="containsText" text="Mayor">
      <formula>NOT(ISERROR(SEARCH("Mayor",U10)))</formula>
    </cfRule>
    <cfRule type="containsText" dxfId="68" priority="462" operator="containsText" text="Alta">
      <formula>NOT(ISERROR(SEARCH("Alta",U10)))</formula>
    </cfRule>
    <cfRule type="containsText" dxfId="67" priority="463" operator="containsText" text="Moderado">
      <formula>NOT(ISERROR(SEARCH("Moderado",U10)))</formula>
    </cfRule>
    <cfRule type="containsText" dxfId="66" priority="464" operator="containsText" text="Menor">
      <formula>NOT(ISERROR(SEARCH("Menor",U10)))</formula>
    </cfRule>
    <cfRule type="containsText" dxfId="65" priority="460" operator="containsText" text="Catastrófico">
      <formula>NOT(ISERROR(SEARCH("Catastrófico",U10)))</formula>
    </cfRule>
    <cfRule type="containsText" dxfId="64" priority="465" operator="containsText" text="Leve">
      <formula>NOT(ISERROR(SEARCH("Leve",U10)))</formula>
    </cfRule>
  </conditionalFormatting>
  <conditionalFormatting sqref="U50 U60:U68">
    <cfRule type="containsText" dxfId="63" priority="230" operator="containsText" text="Catastrófico">
      <formula>NOT(ISERROR(SEARCH("Catastrófico",U50)))</formula>
    </cfRule>
    <cfRule type="containsText" dxfId="62" priority="231" operator="containsText" text="Mayor">
      <formula>NOT(ISERROR(SEARCH("Mayor",U50)))</formula>
    </cfRule>
    <cfRule type="containsText" dxfId="61" priority="232" operator="containsText" text="Alta">
      <formula>NOT(ISERROR(SEARCH("Alta",U50)))</formula>
    </cfRule>
    <cfRule type="containsText" dxfId="60" priority="234" operator="containsText" text="Menor">
      <formula>NOT(ISERROR(SEARCH("Menor",U50)))</formula>
    </cfRule>
    <cfRule type="containsText" dxfId="59" priority="233" operator="containsText" text="Moderado">
      <formula>NOT(ISERROR(SEARCH("Moderado",U50)))</formula>
    </cfRule>
    <cfRule type="containsText" dxfId="58" priority="235" operator="containsText" text="Leve">
      <formula>NOT(ISERROR(SEARCH("Leve",U50)))</formula>
    </cfRule>
  </conditionalFormatting>
  <conditionalFormatting sqref="U70:U78">
    <cfRule type="containsText" dxfId="57" priority="6" operator="containsText" text="Mayor">
      <formula>NOT(ISERROR(SEARCH("Mayor",U70)))</formula>
    </cfRule>
    <cfRule type="containsText" dxfId="56" priority="5" operator="containsText" text="Catastrófico">
      <formula>NOT(ISERROR(SEARCH("Catastrófico",U70)))</formula>
    </cfRule>
    <cfRule type="containsText" dxfId="55" priority="10" operator="containsText" text="Leve">
      <formula>NOT(ISERROR(SEARCH("Leve",U70)))</formula>
    </cfRule>
    <cfRule type="containsText" dxfId="54" priority="9" operator="containsText" text="Menor">
      <formula>NOT(ISERROR(SEARCH("Menor",U70)))</formula>
    </cfRule>
    <cfRule type="containsText" dxfId="53" priority="8" operator="containsText" text="Moderado">
      <formula>NOT(ISERROR(SEARCH("Moderado",U70)))</formula>
    </cfRule>
    <cfRule type="containsText" dxfId="52" priority="7" operator="containsText" text="Alta">
      <formula>NOT(ISERROR(SEARCH("Alta",U70)))</formula>
    </cfRule>
  </conditionalFormatting>
  <conditionalFormatting sqref="V10 V20">
    <cfRule type="containsText" dxfId="51" priority="427" operator="containsText" text="Moderado">
      <formula>NOT(ISERROR(SEARCH("Moderado",V10)))</formula>
    </cfRule>
    <cfRule type="containsText" dxfId="50" priority="426" operator="containsText" text="Bajo">
      <formula>NOT(ISERROR(SEARCH("Bajo",V10)))</formula>
    </cfRule>
    <cfRule type="containsText" dxfId="49" priority="425" operator="containsText" text="Alto">
      <formula>NOT(ISERROR(SEARCH("Alto",V10)))</formula>
    </cfRule>
    <cfRule type="containsText" dxfId="48" priority="424" operator="containsText" text="Extremo">
      <formula>NOT(ISERROR(SEARCH("Extremo",V10)))</formula>
    </cfRule>
  </conditionalFormatting>
  <conditionalFormatting sqref="V30">
    <cfRule type="containsText" dxfId="47" priority="391" operator="containsText" text="Extremo">
      <formula>NOT(ISERROR(SEARCH("Extremo",V30)))</formula>
    </cfRule>
    <cfRule type="containsText" dxfId="46" priority="392" operator="containsText" text="Alto">
      <formula>NOT(ISERROR(SEARCH("Alto",V30)))</formula>
    </cfRule>
    <cfRule type="containsText" dxfId="45" priority="394" operator="containsText" text="Moderado">
      <formula>NOT(ISERROR(SEARCH("Moderado",V30)))</formula>
    </cfRule>
    <cfRule type="containsText" dxfId="44" priority="393" operator="containsText" text="Bajo">
      <formula>NOT(ISERROR(SEARCH("Bajo",V30)))</formula>
    </cfRule>
  </conditionalFormatting>
  <conditionalFormatting sqref="V40">
    <cfRule type="containsText" dxfId="43" priority="361" operator="containsText" text="Moderado">
      <formula>NOT(ISERROR(SEARCH("Moderado",V40)))</formula>
    </cfRule>
    <cfRule type="containsText" dxfId="42" priority="358" operator="containsText" text="Extremo">
      <formula>NOT(ISERROR(SEARCH("Extremo",V40)))</formula>
    </cfRule>
    <cfRule type="containsText" dxfId="41" priority="359" operator="containsText" text="Alto">
      <formula>NOT(ISERROR(SEARCH("Alto",V40)))</formula>
    </cfRule>
    <cfRule type="containsText" dxfId="40" priority="360" operator="containsText" text="Bajo">
      <formula>NOT(ISERROR(SEARCH("Bajo",V40)))</formula>
    </cfRule>
  </conditionalFormatting>
  <conditionalFormatting sqref="V50 V60:V68">
    <cfRule type="containsText" dxfId="39" priority="229" operator="containsText" text="Moderado">
      <formula>NOT(ISERROR(SEARCH("Moderado",V50)))</formula>
    </cfRule>
    <cfRule type="containsText" dxfId="38" priority="228" operator="containsText" text="Bajo">
      <formula>NOT(ISERROR(SEARCH("Bajo",V50)))</formula>
    </cfRule>
    <cfRule type="containsText" dxfId="37" priority="227" operator="containsText" text="Alto">
      <formula>NOT(ISERROR(SEARCH("Alto",V50)))</formula>
    </cfRule>
    <cfRule type="containsText" dxfId="36" priority="226" operator="containsText" text="Extremo">
      <formula>NOT(ISERROR(SEARCH("Extremo",V50)))</formula>
    </cfRule>
  </conditionalFormatting>
  <conditionalFormatting sqref="V70:V78">
    <cfRule type="containsText" dxfId="35" priority="3" operator="containsText" text="Bajo">
      <formula>NOT(ISERROR(SEARCH("Bajo",V70)))</formula>
    </cfRule>
    <cfRule type="containsText" dxfId="34" priority="2" operator="containsText" text="Alto">
      <formula>NOT(ISERROR(SEARCH("Alto",V70)))</formula>
    </cfRule>
    <cfRule type="containsText" dxfId="33" priority="1" operator="containsText" text="Extremo">
      <formula>NOT(ISERROR(SEARCH("Extremo",V70)))</formula>
    </cfRule>
    <cfRule type="containsText" dxfId="32" priority="4" operator="containsText" text="Moderado">
      <formula>NOT(ISERROR(SEARCH("Moderado",V70)))</formula>
    </cfRule>
  </conditionalFormatting>
  <dataValidations count="2">
    <dataValidation allowBlank="1" showInputMessage="1" showErrorMessage="1" prompt="Enunciar cuál es el control" sqref="E10:E18 E20:E23 E33:E48 E50:E61 E63 E65:E71 E75:E79 E73 E25:E28 E30:E31" xr:uid="{00000000-0002-0000-0600-000000000000}"/>
    <dataValidation type="list" allowBlank="1" showInputMessage="1" showErrorMessage="1" sqref="F10:I18 F50:I79 N10:Q12 N14:Q18 F20:I28 F30:I48 N51:Q79 N20:Q48"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m:sqref>T50 T60:T68</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T70:T78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K33" sqref="K33"/>
    </sheetView>
  </sheetViews>
  <sheetFormatPr baseColWidth="10" defaultColWidth="11.42578125" defaultRowHeight="15"/>
  <cols>
    <col min="2" max="2" width="24.28515625" customWidth="1"/>
    <col min="3" max="3" width="62.85546875" customWidth="1"/>
    <col min="4" max="4" width="10.28515625" bestFit="1" customWidth="1"/>
    <col min="5" max="5" width="84.28515625" style="36" customWidth="1"/>
    <col min="6" max="6" width="24.7109375" customWidth="1"/>
    <col min="7" max="7" width="11.5703125" customWidth="1"/>
    <col min="8" max="8" width="13.7109375" customWidth="1"/>
    <col min="9" max="9" width="38.140625" hidden="1" customWidth="1"/>
    <col min="10" max="13" width="11.5703125" customWidth="1"/>
    <col min="14" max="14" width="11.5703125" style="116"/>
    <col min="15" max="15" width="102.7109375" style="190" customWidth="1"/>
    <col min="16" max="32" width="11.5703125" style="84"/>
    <col min="33" max="36" width="11.42578125" style="3"/>
    <col min="37" max="138" width="11.42578125" style="2"/>
  </cols>
  <sheetData>
    <row r="1" spans="1:138" s="2" customFormat="1">
      <c r="E1" s="33"/>
      <c r="N1" s="113"/>
      <c r="O1" s="185"/>
      <c r="P1" s="3"/>
      <c r="Q1" s="3"/>
      <c r="R1" s="3"/>
      <c r="S1" s="3"/>
      <c r="T1" s="3"/>
      <c r="U1" s="3"/>
      <c r="V1" s="3"/>
      <c r="W1" s="3"/>
      <c r="X1" s="3"/>
      <c r="Y1" s="3"/>
      <c r="Z1" s="3"/>
      <c r="AA1" s="3"/>
      <c r="AB1" s="3"/>
      <c r="AC1" s="3"/>
      <c r="AD1" s="3"/>
      <c r="AE1" s="3"/>
      <c r="AF1" s="3"/>
      <c r="AG1" s="3"/>
      <c r="AH1" s="3"/>
      <c r="AI1" s="3"/>
      <c r="AJ1" s="3"/>
    </row>
    <row r="2" spans="1:138" ht="24" thickBot="1">
      <c r="A2" s="2"/>
      <c r="B2" s="612" t="s">
        <v>436</v>
      </c>
      <c r="C2" s="612"/>
      <c r="D2" s="612"/>
      <c r="E2" s="612"/>
      <c r="F2" s="74"/>
      <c r="G2" s="2"/>
      <c r="H2" s="2"/>
      <c r="I2" s="2"/>
      <c r="J2" s="2"/>
      <c r="K2" s="2"/>
      <c r="L2" s="2"/>
      <c r="M2" s="2"/>
      <c r="N2" s="113"/>
      <c r="O2" s="185"/>
      <c r="P2" s="3"/>
      <c r="Q2" s="3"/>
      <c r="R2" s="3"/>
      <c r="S2" s="3"/>
      <c r="T2" s="3"/>
      <c r="U2" s="3"/>
      <c r="V2" s="3"/>
      <c r="W2" s="3"/>
      <c r="X2" s="3"/>
      <c r="Y2" s="3"/>
      <c r="Z2" s="3"/>
      <c r="AA2" s="3"/>
      <c r="AB2" s="3"/>
      <c r="AC2" s="3"/>
      <c r="AD2" s="3"/>
      <c r="AE2" s="3"/>
      <c r="AF2" s="3"/>
    </row>
    <row r="3" spans="1:138" ht="15.75" thickTop="1">
      <c r="A3" s="2"/>
      <c r="B3" s="14"/>
      <c r="C3" s="14"/>
      <c r="D3" s="14"/>
      <c r="E3" s="34"/>
      <c r="F3" s="2"/>
      <c r="G3" s="2"/>
      <c r="H3" s="2"/>
      <c r="I3" s="2"/>
      <c r="J3" s="2"/>
      <c r="K3" s="2"/>
      <c r="L3" s="2"/>
      <c r="M3" s="2"/>
      <c r="N3" s="113"/>
      <c r="O3" s="185"/>
      <c r="P3" s="3"/>
      <c r="Q3" s="3"/>
      <c r="R3" s="3"/>
      <c r="S3" s="3"/>
      <c r="T3" s="3"/>
      <c r="U3" s="3"/>
      <c r="V3" s="3"/>
      <c r="W3" s="3"/>
      <c r="X3" s="3"/>
      <c r="Y3" s="3"/>
      <c r="Z3" s="3"/>
      <c r="AA3" s="3"/>
      <c r="AB3" s="3"/>
      <c r="AC3" s="3"/>
      <c r="AD3" s="3"/>
      <c r="AE3" s="3"/>
      <c r="AF3" s="3"/>
    </row>
    <row r="4" spans="1:138" ht="21">
      <c r="A4" s="2"/>
      <c r="B4" s="49"/>
      <c r="C4" s="50" t="s">
        <v>437</v>
      </c>
      <c r="D4" s="50"/>
      <c r="E4" s="50" t="s">
        <v>438</v>
      </c>
      <c r="F4" s="51"/>
      <c r="G4" s="2"/>
      <c r="H4" s="2"/>
      <c r="I4" s="2"/>
      <c r="J4" s="2"/>
      <c r="K4" s="2"/>
      <c r="L4" s="2"/>
      <c r="M4" s="2"/>
      <c r="N4" s="113"/>
      <c r="O4" s="185"/>
      <c r="P4" s="3"/>
      <c r="Q4" s="3"/>
      <c r="R4" s="3"/>
      <c r="S4" s="3"/>
      <c r="T4" s="3"/>
      <c r="U4" s="3"/>
      <c r="V4" s="3"/>
      <c r="W4" s="3"/>
      <c r="X4" s="3"/>
      <c r="Y4" s="3"/>
      <c r="Z4" s="3"/>
      <c r="AA4" s="3"/>
      <c r="AB4" s="3"/>
      <c r="AC4" s="3"/>
      <c r="AD4" s="3"/>
      <c r="AE4" s="3"/>
      <c r="AF4" s="3"/>
    </row>
    <row r="5" spans="1:138" ht="40.5">
      <c r="A5" s="2"/>
      <c r="B5" s="49"/>
      <c r="C5" s="50" t="s">
        <v>439</v>
      </c>
      <c r="D5" s="50"/>
      <c r="E5" s="52" t="s">
        <v>440</v>
      </c>
      <c r="F5" s="50" t="s">
        <v>438</v>
      </c>
      <c r="G5" s="2"/>
      <c r="H5" s="2"/>
      <c r="I5" s="2"/>
      <c r="J5" s="2"/>
      <c r="K5" s="2"/>
      <c r="L5" s="2"/>
      <c r="M5" s="2"/>
      <c r="N5" s="113"/>
      <c r="O5" s="185"/>
      <c r="P5" s="3"/>
      <c r="Q5" s="3"/>
      <c r="R5" s="3"/>
      <c r="S5" s="3"/>
      <c r="T5" s="3"/>
      <c r="U5" s="3"/>
      <c r="V5" s="3"/>
      <c r="W5" s="3"/>
      <c r="X5" s="3"/>
      <c r="Y5" s="3"/>
      <c r="Z5" s="3"/>
      <c r="AA5" s="3"/>
      <c r="AB5" s="3"/>
      <c r="AC5" s="3"/>
      <c r="AD5" s="3"/>
      <c r="AE5" s="3"/>
      <c r="AF5" s="3"/>
    </row>
    <row r="6" spans="1:138" ht="20.25">
      <c r="A6" s="2"/>
      <c r="B6" s="53" t="s">
        <v>441</v>
      </c>
      <c r="C6" s="98" t="s">
        <v>442</v>
      </c>
      <c r="D6" s="54">
        <v>0.04</v>
      </c>
      <c r="E6" s="55" t="s">
        <v>443</v>
      </c>
      <c r="F6" s="56">
        <v>1</v>
      </c>
      <c r="G6" s="2"/>
      <c r="H6" s="38"/>
      <c r="I6" s="2"/>
      <c r="J6" s="2"/>
      <c r="K6" s="2"/>
      <c r="L6" s="2"/>
      <c r="M6" s="2"/>
      <c r="N6" s="113"/>
      <c r="O6" s="186"/>
      <c r="P6" s="3"/>
      <c r="Q6" s="3"/>
      <c r="R6" s="3"/>
      <c r="S6" s="3"/>
      <c r="T6" s="3"/>
      <c r="U6" s="3"/>
      <c r="V6" s="3"/>
      <c r="W6" s="3"/>
      <c r="X6" s="3"/>
      <c r="Y6" s="3"/>
      <c r="Z6" s="3"/>
      <c r="AA6" s="3"/>
      <c r="AB6" s="3"/>
      <c r="AC6" s="3"/>
      <c r="AD6" s="3"/>
      <c r="AE6" s="3"/>
      <c r="AF6" s="3"/>
    </row>
    <row r="7" spans="1:138" ht="20.25">
      <c r="A7" s="2"/>
      <c r="B7" s="57" t="s">
        <v>444</v>
      </c>
      <c r="C7" s="98" t="s">
        <v>445</v>
      </c>
      <c r="D7" s="54">
        <v>0.09</v>
      </c>
      <c r="E7" s="55" t="s">
        <v>446</v>
      </c>
      <c r="F7" s="56">
        <v>2</v>
      </c>
      <c r="G7" s="2"/>
      <c r="H7" s="2"/>
      <c r="I7" s="2"/>
      <c r="J7" s="2"/>
      <c r="K7" s="2"/>
      <c r="L7" s="2"/>
      <c r="M7" s="2"/>
      <c r="N7" s="113"/>
      <c r="O7" s="186"/>
      <c r="P7" s="3"/>
      <c r="Q7" s="3"/>
      <c r="R7" s="3"/>
      <c r="S7" s="3"/>
      <c r="T7" s="3"/>
      <c r="U7" s="3"/>
      <c r="V7" s="3"/>
      <c r="W7" s="3"/>
      <c r="X7" s="3"/>
      <c r="Y7" s="3"/>
      <c r="Z7" s="3"/>
      <c r="AA7" s="3"/>
      <c r="AB7" s="3"/>
      <c r="AC7" s="3"/>
      <c r="AD7" s="3"/>
      <c r="AE7" s="3"/>
      <c r="AF7" s="3"/>
    </row>
    <row r="8" spans="1:138" ht="20.25">
      <c r="A8" s="2"/>
      <c r="B8" s="58" t="s">
        <v>447</v>
      </c>
      <c r="C8" s="98" t="s">
        <v>448</v>
      </c>
      <c r="D8" s="54">
        <v>0.28999999999999998</v>
      </c>
      <c r="E8" s="55" t="s">
        <v>449</v>
      </c>
      <c r="F8" s="56">
        <v>3</v>
      </c>
      <c r="G8" s="2"/>
      <c r="H8" s="2"/>
      <c r="I8" s="2"/>
      <c r="J8" s="2"/>
      <c r="K8" s="2"/>
      <c r="L8" s="2"/>
      <c r="M8" s="2"/>
      <c r="N8" s="113"/>
      <c r="O8" s="186"/>
      <c r="P8" s="3"/>
      <c r="Q8" s="3"/>
      <c r="R8" s="3"/>
      <c r="S8" s="3"/>
      <c r="T8" s="3"/>
      <c r="U8" s="3"/>
      <c r="V8" s="3"/>
      <c r="W8" s="3"/>
      <c r="X8" s="3"/>
      <c r="Y8" s="3"/>
      <c r="Z8" s="3"/>
      <c r="AA8" s="3"/>
      <c r="AB8" s="3"/>
      <c r="AC8" s="3"/>
      <c r="AD8" s="3"/>
      <c r="AE8" s="3"/>
      <c r="AF8" s="3"/>
    </row>
    <row r="9" spans="1:138" ht="20.25">
      <c r="A9" s="2"/>
      <c r="B9" s="59" t="s">
        <v>450</v>
      </c>
      <c r="C9" s="98" t="s">
        <v>451</v>
      </c>
      <c r="D9" s="54">
        <v>0.49</v>
      </c>
      <c r="E9" s="55" t="s">
        <v>452</v>
      </c>
      <c r="F9" s="56">
        <v>4</v>
      </c>
      <c r="G9" s="2"/>
      <c r="H9" s="2"/>
      <c r="I9" s="2"/>
      <c r="J9" s="2"/>
      <c r="K9" s="2"/>
      <c r="L9" s="2"/>
      <c r="M9" s="2"/>
      <c r="N9" s="113"/>
      <c r="O9" s="186"/>
      <c r="P9" s="3"/>
      <c r="Q9" s="3"/>
      <c r="R9" s="3"/>
      <c r="S9" s="3"/>
      <c r="T9" s="3"/>
      <c r="U9" s="3"/>
      <c r="V9" s="3"/>
      <c r="W9" s="3"/>
      <c r="X9" s="3"/>
      <c r="Y9" s="3"/>
      <c r="Z9" s="3"/>
      <c r="AA9" s="3"/>
      <c r="AB9" s="3"/>
      <c r="AC9" s="3"/>
      <c r="AD9" s="3"/>
      <c r="AE9" s="3"/>
      <c r="AF9" s="3"/>
    </row>
    <row r="10" spans="1:138" ht="20.25">
      <c r="A10" s="2"/>
      <c r="B10" s="60" t="s">
        <v>453</v>
      </c>
      <c r="C10" s="98" t="s">
        <v>454</v>
      </c>
      <c r="D10" s="54">
        <v>1</v>
      </c>
      <c r="E10" s="55" t="s">
        <v>455</v>
      </c>
      <c r="F10" s="56">
        <v>5</v>
      </c>
      <c r="G10" s="2"/>
      <c r="H10" s="2"/>
      <c r="I10" s="79" t="s">
        <v>456</v>
      </c>
      <c r="J10" s="2"/>
      <c r="K10" s="2"/>
      <c r="L10" s="2"/>
      <c r="M10" s="2"/>
      <c r="N10" s="113"/>
      <c r="O10" s="186"/>
      <c r="P10" s="3"/>
      <c r="Q10" s="3"/>
      <c r="R10" s="3"/>
      <c r="S10" s="3"/>
      <c r="T10" s="3"/>
      <c r="U10" s="3"/>
      <c r="V10" s="3"/>
      <c r="W10" s="3"/>
      <c r="X10" s="3"/>
      <c r="Y10" s="3"/>
      <c r="Z10" s="3"/>
      <c r="AA10" s="3"/>
      <c r="AB10" s="3"/>
      <c r="AC10" s="3"/>
      <c r="AD10" s="3"/>
      <c r="AE10" s="3"/>
      <c r="AF10" s="3"/>
    </row>
    <row r="11" spans="1:138" ht="16.5">
      <c r="A11" s="2"/>
      <c r="B11" s="4"/>
      <c r="C11" s="3"/>
      <c r="D11" s="3"/>
      <c r="E11" s="35"/>
      <c r="F11" s="2"/>
      <c r="G11" s="2"/>
      <c r="H11" s="2"/>
      <c r="I11" s="2"/>
      <c r="J11" s="2"/>
      <c r="K11" s="2"/>
      <c r="L11" s="2"/>
      <c r="M11" s="2"/>
      <c r="N11" s="113"/>
      <c r="O11" s="185"/>
      <c r="P11" s="3"/>
      <c r="Q11" s="3"/>
      <c r="R11" s="3"/>
      <c r="S11" s="3"/>
      <c r="T11" s="3"/>
      <c r="U11" s="3"/>
      <c r="V11" s="3"/>
      <c r="W11" s="3"/>
      <c r="X11" s="3"/>
      <c r="Y11" s="3"/>
      <c r="Z11" s="3"/>
      <c r="AA11" s="3"/>
      <c r="AB11" s="3"/>
      <c r="AC11" s="3"/>
      <c r="AD11" s="3"/>
      <c r="AE11" s="3"/>
      <c r="AF11" s="3"/>
    </row>
    <row r="12" spans="1:138">
      <c r="A12" s="2"/>
      <c r="B12" s="2"/>
      <c r="C12" s="2"/>
      <c r="D12" s="2"/>
      <c r="E12" s="33"/>
      <c r="F12" s="2"/>
      <c r="G12" s="2"/>
      <c r="H12" s="2"/>
      <c r="I12" s="2"/>
      <c r="J12" s="2"/>
      <c r="K12" s="2"/>
      <c r="L12" s="2"/>
      <c r="M12" s="2"/>
      <c r="N12" s="113"/>
      <c r="O12" s="185"/>
      <c r="P12" s="3"/>
      <c r="Q12" s="3"/>
      <c r="R12" s="3"/>
      <c r="S12" s="3"/>
      <c r="T12" s="3"/>
      <c r="U12" s="3"/>
      <c r="V12" s="3"/>
      <c r="W12" s="3"/>
      <c r="X12" s="3"/>
      <c r="Y12" s="3"/>
      <c r="Z12" s="3"/>
      <c r="AA12" s="3"/>
      <c r="AB12" s="3"/>
      <c r="AC12" s="3"/>
      <c r="AD12" s="3"/>
      <c r="AE12" s="3"/>
      <c r="AF12" s="3"/>
    </row>
    <row r="13" spans="1:138">
      <c r="A13" s="2"/>
      <c r="B13" s="2"/>
      <c r="C13" s="2"/>
      <c r="D13" s="2"/>
      <c r="E13" s="33"/>
      <c r="F13" s="2"/>
      <c r="G13" s="2"/>
      <c r="H13" s="2"/>
      <c r="I13" s="2"/>
      <c r="J13" s="2"/>
      <c r="K13" s="2"/>
      <c r="L13" s="2"/>
      <c r="M13" s="2"/>
      <c r="N13" s="113"/>
      <c r="O13" s="185"/>
      <c r="P13" s="3"/>
      <c r="Q13" s="3"/>
      <c r="R13" s="3"/>
      <c r="S13" s="3"/>
      <c r="T13" s="3"/>
      <c r="U13" s="3"/>
      <c r="V13" s="3"/>
      <c r="W13" s="3"/>
      <c r="X13" s="3"/>
      <c r="Y13" s="3"/>
      <c r="Z13" s="3"/>
      <c r="AA13" s="3"/>
      <c r="AB13" s="3"/>
      <c r="AC13" s="3"/>
      <c r="AD13" s="3"/>
      <c r="AE13" s="3"/>
      <c r="AF13" s="3"/>
    </row>
    <row r="14" spans="1:138" ht="23.25">
      <c r="A14" s="2"/>
      <c r="B14" s="613" t="s">
        <v>457</v>
      </c>
      <c r="C14" s="613"/>
      <c r="D14" s="613"/>
      <c r="E14" s="613"/>
      <c r="F14" s="86"/>
      <c r="G14" s="48"/>
      <c r="H14" s="2"/>
      <c r="I14" s="2"/>
      <c r="J14" s="2"/>
      <c r="K14" s="2"/>
      <c r="L14" s="2"/>
      <c r="M14" s="2"/>
      <c r="N14" s="113"/>
      <c r="O14" s="185"/>
      <c r="P14" s="3"/>
      <c r="Q14" s="3"/>
      <c r="R14" s="3"/>
      <c r="S14" s="3"/>
      <c r="T14" s="3"/>
      <c r="U14" s="3"/>
      <c r="V14" s="3"/>
      <c r="W14" s="3"/>
      <c r="X14" s="3"/>
      <c r="Y14" s="3"/>
      <c r="Z14" s="3"/>
      <c r="AA14" s="3"/>
      <c r="AB14" s="3"/>
      <c r="AC14" s="3"/>
      <c r="AD14" s="3"/>
      <c r="AE14" s="3"/>
      <c r="AF14" s="3"/>
    </row>
    <row r="15" spans="1:138">
      <c r="A15" s="2"/>
      <c r="B15" s="85"/>
      <c r="C15" s="85"/>
      <c r="D15" s="85"/>
      <c r="E15" s="85"/>
      <c r="F15" s="87"/>
      <c r="G15" s="2"/>
      <c r="H15" s="2"/>
      <c r="I15" s="2"/>
      <c r="J15" s="2"/>
      <c r="K15" s="2"/>
      <c r="L15" s="2"/>
      <c r="M15" s="2"/>
      <c r="N15" s="113"/>
      <c r="O15" s="185"/>
      <c r="P15" s="3"/>
      <c r="Q15" s="3"/>
      <c r="R15" s="3"/>
      <c r="S15" s="3"/>
      <c r="T15" s="3"/>
      <c r="U15" s="3"/>
      <c r="V15" s="3"/>
      <c r="W15" s="3"/>
      <c r="X15" s="3"/>
      <c r="Y15" s="3"/>
      <c r="Z15" s="3"/>
      <c r="AA15" s="3"/>
      <c r="AB15" s="3"/>
      <c r="AC15" s="3"/>
      <c r="AD15" s="3"/>
      <c r="AE15" s="3"/>
      <c r="AF15" s="3"/>
    </row>
    <row r="16" spans="1:138" s="64" customFormat="1" ht="20.25">
      <c r="A16" s="62"/>
      <c r="B16" s="88"/>
      <c r="C16" s="615" t="s">
        <v>312</v>
      </c>
      <c r="D16" s="615"/>
      <c r="E16" s="615"/>
      <c r="F16" s="89"/>
      <c r="G16" s="62"/>
      <c r="H16" s="62"/>
      <c r="I16" s="80" t="s">
        <v>306</v>
      </c>
      <c r="J16" s="62"/>
      <c r="K16" s="62"/>
      <c r="L16" s="62"/>
      <c r="M16" s="62"/>
      <c r="N16" s="114"/>
      <c r="O16" s="187"/>
      <c r="P16" s="91"/>
      <c r="Q16" s="91"/>
      <c r="R16" s="91"/>
      <c r="S16" s="91"/>
      <c r="T16" s="91"/>
      <c r="U16" s="91"/>
      <c r="V16" s="91"/>
      <c r="W16" s="91"/>
      <c r="X16" s="91"/>
      <c r="Y16" s="91"/>
      <c r="Z16" s="91"/>
      <c r="AA16" s="91"/>
      <c r="AB16" s="91"/>
      <c r="AC16" s="91"/>
      <c r="AD16" s="91"/>
      <c r="AE16" s="91"/>
      <c r="AF16" s="91"/>
      <c r="AG16" s="91"/>
      <c r="AH16" s="91"/>
      <c r="AI16" s="91"/>
      <c r="AJ16" s="91"/>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row>
    <row r="17" spans="1:138" s="64" customFormat="1" ht="40.5" customHeight="1">
      <c r="A17" s="62"/>
      <c r="B17" s="53" t="s">
        <v>458</v>
      </c>
      <c r="C17" s="614" t="s">
        <v>459</v>
      </c>
      <c r="D17" s="614"/>
      <c r="E17" s="614"/>
      <c r="F17" s="90">
        <v>1</v>
      </c>
      <c r="G17" s="62"/>
      <c r="H17" s="62"/>
      <c r="I17" s="79" t="s">
        <v>312</v>
      </c>
      <c r="J17" s="62"/>
      <c r="K17" s="62"/>
      <c r="L17" s="62"/>
      <c r="M17" s="62"/>
      <c r="N17" s="114"/>
      <c r="O17" s="188"/>
      <c r="P17" s="91"/>
      <c r="Q17" s="91"/>
      <c r="R17" s="91"/>
      <c r="S17" s="91"/>
      <c r="T17" s="91"/>
      <c r="U17" s="91"/>
      <c r="V17" s="91"/>
      <c r="W17" s="91"/>
      <c r="X17" s="91"/>
      <c r="Y17" s="91"/>
      <c r="Z17" s="91"/>
      <c r="AA17" s="91"/>
      <c r="AB17" s="91"/>
      <c r="AC17" s="91"/>
      <c r="AD17" s="91"/>
      <c r="AE17" s="91"/>
      <c r="AF17" s="91"/>
      <c r="AG17" s="91"/>
      <c r="AH17" s="91"/>
      <c r="AI17" s="91"/>
      <c r="AJ17" s="91"/>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row>
    <row r="18" spans="1:138" s="64" customFormat="1" ht="33.75">
      <c r="A18" s="62"/>
      <c r="B18" s="57" t="s">
        <v>460</v>
      </c>
      <c r="C18" s="614" t="s">
        <v>324</v>
      </c>
      <c r="D18" s="614"/>
      <c r="E18" s="614"/>
      <c r="F18" s="90">
        <v>2</v>
      </c>
      <c r="G18" s="62"/>
      <c r="H18" s="62"/>
      <c r="I18" s="79" t="s">
        <v>461</v>
      </c>
      <c r="J18" s="62"/>
      <c r="K18" s="62"/>
      <c r="L18" s="62"/>
      <c r="M18" s="62"/>
      <c r="N18" s="114"/>
      <c r="O18" s="188"/>
      <c r="P18" s="91"/>
      <c r="Q18" s="91"/>
      <c r="R18" s="91"/>
      <c r="S18" s="91"/>
      <c r="T18" s="91"/>
      <c r="U18" s="91"/>
      <c r="V18" s="91"/>
      <c r="W18" s="91"/>
      <c r="X18" s="91"/>
      <c r="Y18" s="91"/>
      <c r="Z18" s="91"/>
      <c r="AA18" s="91"/>
      <c r="AB18" s="91"/>
      <c r="AC18" s="91"/>
      <c r="AD18" s="91"/>
      <c r="AE18" s="91"/>
      <c r="AF18" s="91"/>
      <c r="AG18" s="91"/>
      <c r="AH18" s="91"/>
      <c r="AI18" s="91"/>
      <c r="AJ18" s="91"/>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row>
    <row r="19" spans="1:138" s="64" customFormat="1" ht="33.75">
      <c r="A19" s="62"/>
      <c r="B19" s="58" t="s">
        <v>462</v>
      </c>
      <c r="C19" s="614" t="s">
        <v>313</v>
      </c>
      <c r="D19" s="614"/>
      <c r="E19" s="614"/>
      <c r="F19" s="90">
        <v>3</v>
      </c>
      <c r="G19" s="62"/>
      <c r="H19" s="62"/>
      <c r="I19" s="79" t="s">
        <v>315</v>
      </c>
      <c r="J19" s="62"/>
      <c r="K19" s="62"/>
      <c r="L19" s="62"/>
      <c r="M19" s="62"/>
      <c r="N19" s="114"/>
      <c r="O19" s="188"/>
      <c r="P19" s="91"/>
      <c r="Q19" s="91"/>
      <c r="R19" s="91"/>
      <c r="S19" s="91"/>
      <c r="T19" s="91"/>
      <c r="U19" s="91"/>
      <c r="V19" s="91"/>
      <c r="W19" s="91"/>
      <c r="X19" s="91"/>
      <c r="Y19" s="91"/>
      <c r="Z19" s="91"/>
      <c r="AA19" s="91"/>
      <c r="AB19" s="91"/>
      <c r="AC19" s="91"/>
      <c r="AD19" s="91"/>
      <c r="AE19" s="91"/>
      <c r="AF19" s="91"/>
      <c r="AG19" s="91"/>
      <c r="AH19" s="91"/>
      <c r="AI19" s="91"/>
      <c r="AJ19" s="91"/>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row>
    <row r="20" spans="1:138" s="64" customFormat="1" ht="33.75">
      <c r="A20" s="62"/>
      <c r="B20" s="59" t="s">
        <v>463</v>
      </c>
      <c r="C20" s="614" t="s">
        <v>464</v>
      </c>
      <c r="D20" s="614"/>
      <c r="E20" s="614"/>
      <c r="F20" s="90">
        <v>4</v>
      </c>
      <c r="G20" s="62"/>
      <c r="H20" s="62"/>
      <c r="I20" s="79" t="s">
        <v>318</v>
      </c>
      <c r="J20" s="62"/>
      <c r="K20" s="62"/>
      <c r="L20" s="62"/>
      <c r="M20" s="62"/>
      <c r="N20" s="114"/>
      <c r="O20" s="188"/>
      <c r="P20" s="91"/>
      <c r="Q20" s="91"/>
      <c r="R20" s="91"/>
      <c r="S20" s="91"/>
      <c r="T20" s="91"/>
      <c r="U20" s="91"/>
      <c r="V20" s="91"/>
      <c r="W20" s="91"/>
      <c r="X20" s="91"/>
      <c r="Y20" s="91"/>
      <c r="Z20" s="91"/>
      <c r="AA20" s="91"/>
      <c r="AB20" s="91"/>
      <c r="AC20" s="91"/>
      <c r="AD20" s="91"/>
      <c r="AE20" s="91"/>
      <c r="AF20" s="91"/>
      <c r="AG20" s="91"/>
      <c r="AH20" s="91"/>
      <c r="AI20" s="91"/>
      <c r="AJ20" s="91"/>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row>
    <row r="21" spans="1:138" s="64" customFormat="1" ht="60.6" customHeight="1">
      <c r="A21" s="62"/>
      <c r="B21" s="60" t="s">
        <v>465</v>
      </c>
      <c r="C21" s="614" t="s">
        <v>342</v>
      </c>
      <c r="D21" s="614"/>
      <c r="E21" s="614"/>
      <c r="F21" s="90">
        <v>5</v>
      </c>
      <c r="G21" s="62"/>
      <c r="H21" s="62"/>
      <c r="I21" s="79" t="str">
        <f>C48</f>
        <v>Interrupción o afectación en la prestación del servicio administrativo</v>
      </c>
      <c r="J21" s="62"/>
      <c r="K21" s="62"/>
      <c r="L21" s="62"/>
      <c r="M21" s="62"/>
      <c r="N21" s="114"/>
      <c r="O21" s="188"/>
      <c r="P21" s="91"/>
      <c r="Q21" s="91"/>
      <c r="R21" s="91"/>
      <c r="S21" s="91"/>
      <c r="T21" s="91"/>
      <c r="U21" s="91"/>
      <c r="V21" s="91"/>
      <c r="W21" s="91"/>
      <c r="X21" s="91"/>
      <c r="Y21" s="91"/>
      <c r="Z21" s="91"/>
      <c r="AA21" s="91"/>
      <c r="AB21" s="91"/>
      <c r="AC21" s="91"/>
      <c r="AD21" s="91"/>
      <c r="AE21" s="91"/>
      <c r="AF21" s="91"/>
      <c r="AG21" s="91"/>
      <c r="AH21" s="91"/>
      <c r="AI21" s="91"/>
      <c r="AJ21" s="91"/>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row>
    <row r="22" spans="1:138" s="64" customFormat="1" ht="20.25">
      <c r="A22" s="62"/>
      <c r="B22" s="70"/>
      <c r="C22" s="61"/>
      <c r="D22" s="61"/>
      <c r="E22" s="61"/>
      <c r="F22" s="71"/>
      <c r="G22" s="62"/>
      <c r="H22" s="62"/>
      <c r="I22" s="79" t="str">
        <f>C56</f>
        <v>Afectación Ambiental</v>
      </c>
      <c r="J22" s="62"/>
      <c r="K22" s="62"/>
      <c r="L22" s="62"/>
      <c r="M22" s="62"/>
      <c r="N22" s="114"/>
      <c r="O22" s="187"/>
      <c r="P22" s="91"/>
      <c r="Q22" s="91"/>
      <c r="R22" s="91"/>
      <c r="S22" s="91"/>
      <c r="T22" s="91"/>
      <c r="U22" s="91"/>
      <c r="V22" s="91"/>
      <c r="W22" s="91"/>
      <c r="X22" s="91"/>
      <c r="Y22" s="91"/>
      <c r="Z22" s="91"/>
      <c r="AA22" s="91"/>
      <c r="AB22" s="91"/>
      <c r="AC22" s="91"/>
      <c r="AD22" s="91"/>
      <c r="AE22" s="91"/>
      <c r="AF22" s="91"/>
      <c r="AG22" s="91"/>
      <c r="AH22" s="91"/>
      <c r="AI22" s="91"/>
      <c r="AJ22" s="91"/>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row>
    <row r="23" spans="1:138" s="64" customFormat="1" ht="20.25">
      <c r="A23" s="62"/>
      <c r="B23" s="70"/>
      <c r="C23" s="61"/>
      <c r="D23" s="61"/>
      <c r="E23" s="61"/>
      <c r="F23" s="71"/>
      <c r="G23" s="62"/>
      <c r="H23" s="62"/>
      <c r="I23" s="62"/>
      <c r="J23" s="62"/>
      <c r="K23" s="62"/>
      <c r="L23" s="62"/>
      <c r="M23" s="62"/>
      <c r="N23" s="114"/>
      <c r="O23" s="187"/>
      <c r="P23" s="91"/>
      <c r="Q23" s="91"/>
      <c r="R23" s="91"/>
      <c r="S23" s="91"/>
      <c r="T23" s="91"/>
      <c r="U23" s="91"/>
      <c r="V23" s="91"/>
      <c r="W23" s="91"/>
      <c r="X23" s="91"/>
      <c r="Y23" s="91"/>
      <c r="Z23" s="91"/>
      <c r="AA23" s="91"/>
      <c r="AB23" s="91"/>
      <c r="AC23" s="91"/>
      <c r="AD23" s="91"/>
      <c r="AE23" s="91"/>
      <c r="AF23" s="91"/>
      <c r="AG23" s="91"/>
      <c r="AH23" s="91"/>
      <c r="AI23" s="91"/>
      <c r="AJ23" s="91"/>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row>
    <row r="24" spans="1:138" s="64" customFormat="1" ht="20.25">
      <c r="A24" s="62"/>
      <c r="B24" s="63"/>
      <c r="C24" s="616" t="s">
        <v>461</v>
      </c>
      <c r="D24" s="616"/>
      <c r="E24" s="616"/>
      <c r="F24" s="71"/>
      <c r="G24" s="62"/>
      <c r="H24" s="62"/>
      <c r="I24" s="62"/>
      <c r="J24" s="62"/>
      <c r="K24" s="62"/>
      <c r="L24" s="62"/>
      <c r="M24" s="62"/>
      <c r="N24" s="114"/>
      <c r="O24" s="187"/>
      <c r="P24" s="91"/>
      <c r="Q24" s="91"/>
      <c r="R24" s="91"/>
      <c r="S24" s="91"/>
      <c r="T24" s="91"/>
      <c r="U24" s="91"/>
      <c r="V24" s="91"/>
      <c r="W24" s="91"/>
      <c r="X24" s="91"/>
      <c r="Y24" s="91"/>
      <c r="Z24" s="91"/>
      <c r="AA24" s="91"/>
      <c r="AB24" s="91"/>
      <c r="AC24" s="91"/>
      <c r="AD24" s="91"/>
      <c r="AE24" s="91"/>
      <c r="AF24" s="91"/>
      <c r="AG24" s="91"/>
      <c r="AH24" s="91"/>
      <c r="AI24" s="91"/>
      <c r="AJ24" s="91"/>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row>
    <row r="25" spans="1:138" s="64" customFormat="1" ht="33.75">
      <c r="A25" s="62"/>
      <c r="B25" s="65" t="s">
        <v>458</v>
      </c>
      <c r="C25" s="614" t="s">
        <v>466</v>
      </c>
      <c r="D25" s="614"/>
      <c r="E25" s="614"/>
      <c r="F25" s="90">
        <v>1</v>
      </c>
      <c r="G25" s="62"/>
      <c r="H25" s="62"/>
      <c r="I25" s="62"/>
      <c r="J25" s="62"/>
      <c r="K25" s="62"/>
      <c r="L25" s="62"/>
      <c r="M25" s="62"/>
      <c r="N25" s="114"/>
      <c r="O25" s="189"/>
      <c r="P25" s="91"/>
      <c r="Q25" s="91"/>
      <c r="R25" s="91"/>
      <c r="S25" s="91"/>
      <c r="T25" s="91"/>
      <c r="U25" s="91"/>
      <c r="V25" s="91"/>
      <c r="W25" s="91"/>
      <c r="X25" s="91"/>
      <c r="Y25" s="91"/>
      <c r="Z25" s="91"/>
      <c r="AA25" s="91"/>
      <c r="AB25" s="91"/>
      <c r="AC25" s="91"/>
      <c r="AD25" s="91"/>
      <c r="AE25" s="91"/>
      <c r="AF25" s="91"/>
      <c r="AG25" s="91"/>
      <c r="AH25" s="91"/>
      <c r="AI25" s="91"/>
      <c r="AJ25" s="91"/>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row>
    <row r="26" spans="1:138" s="64" customFormat="1" ht="33.75">
      <c r="A26" s="62"/>
      <c r="B26" s="66" t="s">
        <v>460</v>
      </c>
      <c r="C26" s="614" t="s">
        <v>467</v>
      </c>
      <c r="D26" s="614"/>
      <c r="E26" s="614"/>
      <c r="F26" s="90">
        <v>2</v>
      </c>
      <c r="G26" s="62"/>
      <c r="H26" s="62"/>
      <c r="I26" s="70"/>
      <c r="J26" s="70"/>
      <c r="K26" s="70"/>
      <c r="L26" s="70"/>
      <c r="M26" s="70"/>
      <c r="N26" s="115"/>
      <c r="O26" s="189"/>
      <c r="P26" s="91"/>
      <c r="Q26" s="91"/>
      <c r="R26" s="91"/>
      <c r="S26" s="91"/>
      <c r="T26" s="91"/>
      <c r="U26" s="91"/>
      <c r="V26" s="91"/>
      <c r="W26" s="91"/>
      <c r="X26" s="91"/>
      <c r="Y26" s="91"/>
      <c r="Z26" s="91"/>
      <c r="AA26" s="91"/>
      <c r="AB26" s="91"/>
      <c r="AC26" s="91"/>
      <c r="AD26" s="91"/>
      <c r="AE26" s="91"/>
      <c r="AF26" s="91"/>
      <c r="AG26" s="91"/>
      <c r="AH26" s="91"/>
      <c r="AI26" s="91"/>
      <c r="AJ26" s="91"/>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row>
    <row r="27" spans="1:138" s="64" customFormat="1" ht="33.75">
      <c r="A27" s="62"/>
      <c r="B27" s="67" t="s">
        <v>462</v>
      </c>
      <c r="C27" s="614" t="s">
        <v>468</v>
      </c>
      <c r="D27" s="614"/>
      <c r="E27" s="614"/>
      <c r="F27" s="90">
        <v>3</v>
      </c>
      <c r="G27" s="62"/>
      <c r="H27" s="62"/>
      <c r="I27" s="70"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0"/>
      <c r="K27" s="70"/>
      <c r="L27" s="70"/>
      <c r="M27" s="70"/>
      <c r="N27" s="115"/>
      <c r="O27" s="189"/>
      <c r="P27" s="91"/>
      <c r="Q27" s="91"/>
      <c r="R27" s="91"/>
      <c r="S27" s="91"/>
      <c r="T27" s="91"/>
      <c r="U27" s="91"/>
      <c r="V27" s="91"/>
      <c r="W27" s="91"/>
      <c r="X27" s="91"/>
      <c r="Y27" s="91"/>
      <c r="Z27" s="91"/>
      <c r="AA27" s="91"/>
      <c r="AB27" s="91"/>
      <c r="AC27" s="91"/>
      <c r="AD27" s="91"/>
      <c r="AE27" s="91"/>
      <c r="AF27" s="91"/>
      <c r="AG27" s="91"/>
      <c r="AH27" s="91"/>
      <c r="AI27" s="91"/>
      <c r="AJ27" s="91"/>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row>
    <row r="28" spans="1:138" s="64" customFormat="1" ht="33.75">
      <c r="A28" s="62"/>
      <c r="B28" s="68" t="s">
        <v>463</v>
      </c>
      <c r="C28" s="614" t="s">
        <v>469</v>
      </c>
      <c r="D28" s="614"/>
      <c r="E28" s="614"/>
      <c r="F28" s="90">
        <v>4</v>
      </c>
      <c r="G28" s="62"/>
      <c r="H28" s="62"/>
      <c r="I28" s="70" t="str">
        <v xml:space="preserve">Si el hecho llegara a presentarse, tendría bajo impacto o efecto sobre la entidad.
</v>
      </c>
      <c r="J28" s="70"/>
      <c r="K28" s="70"/>
      <c r="L28" s="70"/>
      <c r="M28" s="70"/>
      <c r="N28" s="115"/>
      <c r="O28" s="189"/>
      <c r="P28" s="91"/>
      <c r="Q28" s="91"/>
      <c r="R28" s="91"/>
      <c r="S28" s="91"/>
      <c r="T28" s="91"/>
      <c r="U28" s="91"/>
      <c r="V28" s="91"/>
      <c r="W28" s="91"/>
      <c r="X28" s="91"/>
      <c r="Y28" s="91"/>
      <c r="Z28" s="91"/>
      <c r="AA28" s="91"/>
      <c r="AB28" s="91"/>
      <c r="AC28" s="91"/>
      <c r="AD28" s="91"/>
      <c r="AE28" s="91"/>
      <c r="AF28" s="91"/>
      <c r="AG28" s="91"/>
      <c r="AH28" s="91"/>
      <c r="AI28" s="91"/>
      <c r="AJ28" s="91"/>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row>
    <row r="29" spans="1:138" s="64" customFormat="1" ht="33.75">
      <c r="A29" s="62"/>
      <c r="B29" s="69" t="s">
        <v>465</v>
      </c>
      <c r="C29" s="614" t="s">
        <v>470</v>
      </c>
      <c r="D29" s="614"/>
      <c r="E29" s="614"/>
      <c r="F29" s="90">
        <v>5</v>
      </c>
      <c r="G29" s="62"/>
      <c r="H29" s="62"/>
      <c r="I29" s="70" t="str">
        <v xml:space="preserve">Si el hecho llegara a presentarse, tendría medianas consecuencias o efectos sobre la entidad.
</v>
      </c>
      <c r="J29" s="70"/>
      <c r="K29" s="70"/>
      <c r="L29" s="70"/>
      <c r="M29" s="70"/>
      <c r="N29" s="115"/>
      <c r="O29" s="189"/>
      <c r="P29" s="91"/>
      <c r="Q29" s="91"/>
      <c r="R29" s="91"/>
      <c r="S29" s="91"/>
      <c r="T29" s="91"/>
      <c r="U29" s="91"/>
      <c r="V29" s="91"/>
      <c r="W29" s="91"/>
      <c r="X29" s="91"/>
      <c r="Y29" s="91"/>
      <c r="Z29" s="91"/>
      <c r="AA29" s="91"/>
      <c r="AB29" s="91"/>
      <c r="AC29" s="91"/>
      <c r="AD29" s="91"/>
      <c r="AE29" s="91"/>
      <c r="AF29" s="91"/>
      <c r="AG29" s="91"/>
      <c r="AH29" s="91"/>
      <c r="AI29" s="91"/>
      <c r="AJ29" s="91"/>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row>
    <row r="30" spans="1:138" s="64" customFormat="1" ht="20.25">
      <c r="A30" s="62"/>
      <c r="B30" s="70"/>
      <c r="C30" s="61"/>
      <c r="D30" s="61"/>
      <c r="E30" s="61"/>
      <c r="F30" s="71"/>
      <c r="G30" s="62"/>
      <c r="H30" s="62"/>
      <c r="I30" s="70" t="str">
        <v xml:space="preserve">Si el hecho llegara a presentarse, tendría altas consecuencias o efectos sobre la entidad
</v>
      </c>
      <c r="J30" s="70"/>
      <c r="K30" s="70"/>
      <c r="L30" s="70"/>
      <c r="M30" s="70"/>
      <c r="N30" s="115"/>
      <c r="O30" s="187"/>
      <c r="P30" s="91"/>
      <c r="Q30" s="91"/>
      <c r="R30" s="91"/>
      <c r="S30" s="91"/>
      <c r="T30" s="91"/>
      <c r="U30" s="91"/>
      <c r="V30" s="91"/>
      <c r="W30" s="91"/>
      <c r="X30" s="91"/>
      <c r="Y30" s="91"/>
      <c r="Z30" s="91"/>
      <c r="AA30" s="91"/>
      <c r="AB30" s="91"/>
      <c r="AC30" s="91"/>
      <c r="AD30" s="91"/>
      <c r="AE30" s="91"/>
      <c r="AF30" s="91"/>
      <c r="AG30" s="91"/>
      <c r="AH30" s="91"/>
      <c r="AI30" s="91"/>
      <c r="AJ30" s="91"/>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row>
    <row r="31" spans="1:138" s="62" customFormat="1" ht="20.25">
      <c r="B31" s="72"/>
      <c r="C31" s="72"/>
      <c r="D31" s="72"/>
      <c r="E31" s="72"/>
      <c r="F31" s="71"/>
      <c r="I31" s="70" t="str">
        <v xml:space="preserve">Si el hecho llegara a presentarse, tendría desastrosas consecuencias o efectos sobre la entidad.
</v>
      </c>
      <c r="J31" s="70"/>
      <c r="K31" s="70"/>
      <c r="L31" s="70"/>
      <c r="M31" s="70"/>
      <c r="N31" s="115"/>
      <c r="O31" s="187"/>
      <c r="P31" s="91"/>
      <c r="Q31" s="91"/>
      <c r="R31" s="91"/>
      <c r="S31" s="91"/>
      <c r="T31" s="91"/>
      <c r="U31" s="91"/>
      <c r="V31" s="91"/>
      <c r="W31" s="91"/>
      <c r="X31" s="91"/>
      <c r="Y31" s="91"/>
      <c r="Z31" s="91"/>
      <c r="AA31" s="91"/>
      <c r="AB31" s="91"/>
      <c r="AC31" s="91"/>
      <c r="AD31" s="91"/>
      <c r="AE31" s="91"/>
      <c r="AF31" s="91"/>
      <c r="AG31" s="91"/>
      <c r="AH31" s="91"/>
      <c r="AI31" s="91"/>
      <c r="AJ31" s="91"/>
    </row>
    <row r="32" spans="1:138" s="62" customFormat="1" ht="20.25">
      <c r="B32" s="88"/>
      <c r="C32" s="615" t="s">
        <v>315</v>
      </c>
      <c r="D32" s="615"/>
      <c r="E32" s="615"/>
      <c r="F32" s="71"/>
      <c r="I32" s="70"/>
      <c r="J32" s="70"/>
      <c r="K32" s="70"/>
      <c r="L32" s="70"/>
      <c r="M32" s="70"/>
      <c r="N32" s="115"/>
      <c r="O32" s="187"/>
      <c r="P32" s="91"/>
      <c r="Q32" s="91"/>
      <c r="R32" s="91"/>
      <c r="S32" s="91"/>
      <c r="T32" s="91"/>
      <c r="U32" s="91"/>
      <c r="V32" s="91"/>
      <c r="W32" s="91"/>
      <c r="X32" s="91"/>
      <c r="Y32" s="91"/>
      <c r="Z32" s="91"/>
      <c r="AA32" s="91"/>
      <c r="AB32" s="91"/>
      <c r="AC32" s="91"/>
      <c r="AD32" s="91"/>
      <c r="AE32" s="91"/>
      <c r="AF32" s="91"/>
      <c r="AG32" s="91"/>
      <c r="AH32" s="91"/>
      <c r="AI32" s="91"/>
      <c r="AJ32" s="91"/>
    </row>
    <row r="33" spans="2:36" s="62" customFormat="1" ht="20.25">
      <c r="B33" s="53" t="s">
        <v>458</v>
      </c>
      <c r="C33" s="614" t="s">
        <v>316</v>
      </c>
      <c r="D33" s="614"/>
      <c r="E33" s="614"/>
      <c r="F33" s="92">
        <v>1</v>
      </c>
      <c r="I33" s="70"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0"/>
      <c r="K33" s="70"/>
      <c r="L33" s="70"/>
      <c r="M33" s="70"/>
      <c r="N33" s="115"/>
      <c r="O33" s="187"/>
      <c r="P33" s="91"/>
      <c r="Q33" s="91"/>
      <c r="R33" s="91"/>
      <c r="S33" s="91"/>
      <c r="T33" s="91"/>
      <c r="U33" s="91"/>
      <c r="V33" s="91"/>
      <c r="W33" s="91"/>
      <c r="X33" s="91"/>
      <c r="Y33" s="91"/>
      <c r="Z33" s="91"/>
      <c r="AA33" s="91"/>
      <c r="AB33" s="91"/>
      <c r="AC33" s="91"/>
      <c r="AD33" s="91"/>
      <c r="AE33" s="91"/>
      <c r="AF33" s="91"/>
      <c r="AG33" s="91"/>
      <c r="AH33" s="91"/>
      <c r="AI33" s="91"/>
      <c r="AJ33" s="91"/>
    </row>
    <row r="34" spans="2:36" s="62" customFormat="1" ht="20.25">
      <c r="B34" s="57" t="s">
        <v>460</v>
      </c>
      <c r="C34" s="614" t="s">
        <v>471</v>
      </c>
      <c r="D34" s="614"/>
      <c r="E34" s="614"/>
      <c r="F34" s="92">
        <v>2</v>
      </c>
      <c r="I34" s="70" t="str">
        <v xml:space="preserve">Si el hecho llegara a presentarse, tendría bajo impacto o efecto sobre la entidad.
</v>
      </c>
      <c r="J34" s="70"/>
      <c r="K34" s="70"/>
      <c r="L34" s="70"/>
      <c r="M34" s="70"/>
      <c r="N34" s="115"/>
      <c r="O34" s="187"/>
      <c r="P34" s="91"/>
      <c r="Q34" s="91"/>
      <c r="R34" s="91"/>
      <c r="S34" s="91"/>
      <c r="T34" s="91"/>
      <c r="U34" s="91"/>
      <c r="V34" s="91"/>
      <c r="W34" s="91"/>
      <c r="X34" s="91"/>
      <c r="Y34" s="91"/>
      <c r="Z34" s="91"/>
      <c r="AA34" s="91"/>
      <c r="AB34" s="91"/>
      <c r="AC34" s="91"/>
      <c r="AD34" s="91"/>
      <c r="AE34" s="91"/>
      <c r="AF34" s="91"/>
      <c r="AG34" s="91"/>
      <c r="AH34" s="91"/>
      <c r="AI34" s="91"/>
      <c r="AJ34" s="91"/>
    </row>
    <row r="35" spans="2:36" s="62" customFormat="1" ht="20.25">
      <c r="B35" s="58" t="s">
        <v>462</v>
      </c>
      <c r="C35" s="614" t="s">
        <v>472</v>
      </c>
      <c r="D35" s="614"/>
      <c r="E35" s="614"/>
      <c r="F35" s="92">
        <v>3</v>
      </c>
      <c r="I35" s="70" t="str">
        <v xml:space="preserve">Si el hecho llegara a presentarse, tendría medianas consecuencias o efectos sobre la entidad.
</v>
      </c>
      <c r="J35" s="70"/>
      <c r="K35" s="70"/>
      <c r="L35" s="70"/>
      <c r="M35" s="70"/>
      <c r="N35" s="115"/>
      <c r="O35" s="187"/>
      <c r="P35" s="91"/>
      <c r="Q35" s="91"/>
      <c r="R35" s="91"/>
      <c r="S35" s="91"/>
      <c r="T35" s="91"/>
      <c r="U35" s="91"/>
      <c r="V35" s="91"/>
      <c r="W35" s="91"/>
      <c r="X35" s="91"/>
      <c r="Y35" s="91"/>
      <c r="Z35" s="91"/>
      <c r="AA35" s="91"/>
      <c r="AB35" s="91"/>
      <c r="AC35" s="91"/>
      <c r="AD35" s="91"/>
      <c r="AE35" s="91"/>
      <c r="AF35" s="91"/>
      <c r="AG35" s="91"/>
      <c r="AH35" s="91"/>
      <c r="AI35" s="91"/>
      <c r="AJ35" s="91"/>
    </row>
    <row r="36" spans="2:36" s="62" customFormat="1" ht="20.25">
      <c r="B36" s="59" t="s">
        <v>463</v>
      </c>
      <c r="C36" s="614" t="s">
        <v>473</v>
      </c>
      <c r="D36" s="614"/>
      <c r="E36" s="614"/>
      <c r="F36" s="92">
        <v>4</v>
      </c>
      <c r="I36" s="70" t="str">
        <v xml:space="preserve">Si el hecho llegara a presentarse, tendría altas consecuencias o efectos sobre la entidad
</v>
      </c>
      <c r="J36" s="70"/>
      <c r="K36" s="70"/>
      <c r="L36" s="70"/>
      <c r="M36" s="70"/>
      <c r="N36" s="115"/>
      <c r="O36" s="187"/>
      <c r="P36" s="91"/>
      <c r="Q36" s="91"/>
      <c r="R36" s="91"/>
      <c r="S36" s="91"/>
      <c r="T36" s="91"/>
      <c r="U36" s="91"/>
      <c r="V36" s="91"/>
      <c r="W36" s="91"/>
      <c r="X36" s="91"/>
      <c r="Y36" s="91"/>
      <c r="Z36" s="91"/>
      <c r="AA36" s="91"/>
      <c r="AB36" s="91"/>
      <c r="AC36" s="91"/>
      <c r="AD36" s="91"/>
      <c r="AE36" s="91"/>
      <c r="AF36" s="91"/>
      <c r="AG36" s="91"/>
      <c r="AH36" s="91"/>
      <c r="AI36" s="91"/>
      <c r="AJ36" s="91"/>
    </row>
    <row r="37" spans="2:36" s="62" customFormat="1" ht="20.25">
      <c r="B37" s="60" t="s">
        <v>465</v>
      </c>
      <c r="C37" s="614" t="s">
        <v>474</v>
      </c>
      <c r="D37" s="614"/>
      <c r="E37" s="614"/>
      <c r="F37" s="92">
        <v>5</v>
      </c>
      <c r="I37" s="70" t="str">
        <v xml:space="preserve">Si el hecho llegara a presentarse, tendría desastrosas consecuencias o efectos sobre la entidad.
</v>
      </c>
      <c r="J37" s="70"/>
      <c r="K37" s="70"/>
      <c r="L37" s="70"/>
      <c r="M37" s="70"/>
      <c r="N37" s="115"/>
      <c r="O37" s="187"/>
      <c r="P37" s="91"/>
      <c r="Q37" s="91"/>
      <c r="R37" s="91"/>
      <c r="S37" s="91"/>
      <c r="T37" s="91"/>
      <c r="U37" s="91"/>
      <c r="V37" s="91"/>
      <c r="W37" s="91"/>
      <c r="X37" s="91"/>
      <c r="Y37" s="91"/>
      <c r="Z37" s="91"/>
      <c r="AA37" s="91"/>
      <c r="AB37" s="91"/>
      <c r="AC37" s="91"/>
      <c r="AD37" s="91"/>
      <c r="AE37" s="91"/>
      <c r="AF37" s="91"/>
      <c r="AG37" s="91"/>
      <c r="AH37" s="91"/>
      <c r="AI37" s="91"/>
      <c r="AJ37" s="91"/>
    </row>
    <row r="38" spans="2:36" s="62" customFormat="1" ht="20.25">
      <c r="B38" s="72"/>
      <c r="C38" s="72"/>
      <c r="D38" s="72"/>
      <c r="E38" s="72"/>
      <c r="F38" s="71"/>
      <c r="I38" s="70"/>
      <c r="J38" s="70"/>
      <c r="K38" s="70"/>
      <c r="L38" s="70"/>
      <c r="M38" s="70"/>
      <c r="N38" s="115"/>
      <c r="O38" s="187"/>
      <c r="P38" s="91"/>
      <c r="Q38" s="91"/>
      <c r="R38" s="91"/>
      <c r="S38" s="91"/>
      <c r="T38" s="91"/>
      <c r="U38" s="91"/>
      <c r="V38" s="91"/>
      <c r="W38" s="91"/>
      <c r="X38" s="91"/>
      <c r="Y38" s="91"/>
      <c r="Z38" s="91"/>
      <c r="AA38" s="91"/>
      <c r="AB38" s="91"/>
      <c r="AC38" s="91"/>
      <c r="AD38" s="91"/>
      <c r="AE38" s="91"/>
      <c r="AF38" s="91"/>
      <c r="AG38" s="91"/>
      <c r="AH38" s="91"/>
      <c r="AI38" s="91"/>
      <c r="AJ38" s="91"/>
    </row>
    <row r="39" spans="2:36" s="62" customFormat="1" ht="20.25">
      <c r="B39" s="72"/>
      <c r="C39" s="72"/>
      <c r="D39" s="72"/>
      <c r="E39" s="72"/>
      <c r="F39" s="71"/>
      <c r="N39" s="114"/>
      <c r="O39" s="187"/>
      <c r="P39" s="91"/>
      <c r="Q39" s="91"/>
      <c r="R39" s="91"/>
      <c r="S39" s="91"/>
      <c r="T39" s="91"/>
      <c r="U39" s="91"/>
      <c r="V39" s="91"/>
      <c r="W39" s="91"/>
      <c r="X39" s="91"/>
      <c r="Y39" s="91"/>
      <c r="Z39" s="91"/>
      <c r="AA39" s="91"/>
      <c r="AB39" s="91"/>
      <c r="AC39" s="91"/>
      <c r="AD39" s="91"/>
      <c r="AE39" s="91"/>
      <c r="AF39" s="91"/>
      <c r="AG39" s="91"/>
      <c r="AH39" s="91"/>
      <c r="AI39" s="91"/>
      <c r="AJ39" s="91"/>
    </row>
    <row r="40" spans="2:36" s="62" customFormat="1" ht="20.25">
      <c r="B40" s="63"/>
      <c r="C40" s="615" t="s">
        <v>318</v>
      </c>
      <c r="D40" s="615"/>
      <c r="E40" s="615"/>
      <c r="F40" s="71"/>
      <c r="N40" s="114"/>
      <c r="O40" s="187"/>
      <c r="P40" s="91"/>
      <c r="Q40" s="91"/>
      <c r="R40" s="91"/>
      <c r="S40" s="91"/>
      <c r="T40" s="91"/>
      <c r="U40" s="91"/>
      <c r="V40" s="91"/>
      <c r="W40" s="91"/>
      <c r="X40" s="91"/>
      <c r="Y40" s="91"/>
      <c r="Z40" s="91"/>
      <c r="AA40" s="91"/>
      <c r="AB40" s="91"/>
      <c r="AC40" s="91"/>
      <c r="AD40" s="91"/>
      <c r="AE40" s="91"/>
      <c r="AF40" s="91"/>
      <c r="AG40" s="91"/>
      <c r="AH40" s="91"/>
      <c r="AI40" s="91"/>
      <c r="AJ40" s="91"/>
    </row>
    <row r="41" spans="2:36" s="62" customFormat="1" ht="20.25">
      <c r="B41" s="93" t="s">
        <v>458</v>
      </c>
      <c r="C41" s="614" t="s">
        <v>319</v>
      </c>
      <c r="D41" s="614"/>
      <c r="E41" s="614"/>
      <c r="F41" s="92">
        <v>1</v>
      </c>
      <c r="N41" s="114"/>
      <c r="O41" s="187"/>
      <c r="P41" s="91"/>
      <c r="Q41" s="91"/>
      <c r="R41" s="91"/>
      <c r="S41" s="91"/>
      <c r="T41" s="91"/>
      <c r="U41" s="91"/>
      <c r="V41" s="91"/>
      <c r="W41" s="91"/>
      <c r="X41" s="91"/>
      <c r="Y41" s="91"/>
      <c r="Z41" s="91"/>
      <c r="AA41" s="91"/>
      <c r="AB41" s="91"/>
      <c r="AC41" s="91"/>
      <c r="AD41" s="91"/>
      <c r="AE41" s="91"/>
      <c r="AF41" s="91"/>
      <c r="AG41" s="91"/>
      <c r="AH41" s="91"/>
      <c r="AI41" s="91"/>
      <c r="AJ41" s="91"/>
    </row>
    <row r="42" spans="2:36" s="62" customFormat="1" ht="20.25">
      <c r="B42" s="94" t="s">
        <v>460</v>
      </c>
      <c r="C42" s="614" t="s">
        <v>475</v>
      </c>
      <c r="D42" s="614"/>
      <c r="E42" s="614"/>
      <c r="F42" s="92">
        <v>2</v>
      </c>
      <c r="N42" s="114"/>
      <c r="O42" s="187"/>
      <c r="P42" s="91"/>
      <c r="Q42" s="91"/>
      <c r="R42" s="91"/>
      <c r="S42" s="91"/>
      <c r="T42" s="91"/>
      <c r="U42" s="91"/>
      <c r="V42" s="91"/>
      <c r="W42" s="91"/>
      <c r="X42" s="91"/>
      <c r="Y42" s="91"/>
      <c r="Z42" s="91"/>
      <c r="AA42" s="91"/>
      <c r="AB42" s="91"/>
      <c r="AC42" s="91"/>
      <c r="AD42" s="91"/>
      <c r="AE42" s="91"/>
      <c r="AF42" s="91"/>
      <c r="AG42" s="91"/>
      <c r="AH42" s="91"/>
      <c r="AI42" s="91"/>
      <c r="AJ42" s="91"/>
    </row>
    <row r="43" spans="2:36" s="62" customFormat="1" ht="20.25">
      <c r="B43" s="95" t="s">
        <v>462</v>
      </c>
      <c r="C43" s="614" t="s">
        <v>476</v>
      </c>
      <c r="D43" s="614"/>
      <c r="E43" s="614"/>
      <c r="F43" s="92">
        <v>3</v>
      </c>
      <c r="N43" s="114"/>
      <c r="O43" s="187"/>
      <c r="P43" s="91"/>
      <c r="Q43" s="91"/>
      <c r="R43" s="91"/>
      <c r="S43" s="91"/>
      <c r="T43" s="91"/>
      <c r="U43" s="91"/>
      <c r="V43" s="91"/>
      <c r="W43" s="91"/>
      <c r="X43" s="91"/>
      <c r="Y43" s="91"/>
      <c r="Z43" s="91"/>
      <c r="AA43" s="91"/>
      <c r="AB43" s="91"/>
      <c r="AC43" s="91"/>
      <c r="AD43" s="91"/>
      <c r="AE43" s="91"/>
      <c r="AF43" s="91"/>
      <c r="AG43" s="91"/>
      <c r="AH43" s="91"/>
      <c r="AI43" s="91"/>
      <c r="AJ43" s="91"/>
    </row>
    <row r="44" spans="2:36" s="62" customFormat="1" ht="20.25">
      <c r="B44" s="96" t="s">
        <v>463</v>
      </c>
      <c r="C44" s="614" t="s">
        <v>351</v>
      </c>
      <c r="D44" s="614"/>
      <c r="E44" s="614"/>
      <c r="F44" s="92">
        <v>4</v>
      </c>
      <c r="N44" s="114"/>
      <c r="O44" s="187"/>
      <c r="P44" s="91"/>
      <c r="Q44" s="91"/>
      <c r="R44" s="91"/>
      <c r="S44" s="91"/>
      <c r="T44" s="91"/>
      <c r="U44" s="91"/>
      <c r="V44" s="91"/>
      <c r="W44" s="91"/>
      <c r="X44" s="91"/>
      <c r="Y44" s="91"/>
      <c r="Z44" s="91"/>
      <c r="AA44" s="91"/>
      <c r="AB44" s="91"/>
      <c r="AC44" s="91"/>
      <c r="AD44" s="91"/>
      <c r="AE44" s="91"/>
      <c r="AF44" s="91"/>
      <c r="AG44" s="91"/>
      <c r="AH44" s="91"/>
      <c r="AI44" s="91"/>
      <c r="AJ44" s="91"/>
    </row>
    <row r="45" spans="2:36" s="62" customFormat="1" ht="20.25">
      <c r="B45" s="97" t="s">
        <v>465</v>
      </c>
      <c r="C45" s="614" t="s">
        <v>477</v>
      </c>
      <c r="D45" s="614"/>
      <c r="E45" s="614"/>
      <c r="F45" s="92">
        <v>5</v>
      </c>
      <c r="N45" s="114"/>
      <c r="O45" s="187"/>
      <c r="P45" s="91"/>
      <c r="Q45" s="91"/>
      <c r="R45" s="91"/>
      <c r="S45" s="91"/>
      <c r="T45" s="91"/>
      <c r="U45" s="91"/>
      <c r="V45" s="91"/>
      <c r="W45" s="91"/>
      <c r="X45" s="91"/>
      <c r="Y45" s="91"/>
      <c r="Z45" s="91"/>
      <c r="AA45" s="91"/>
      <c r="AB45" s="91"/>
      <c r="AC45" s="91"/>
      <c r="AD45" s="91"/>
      <c r="AE45" s="91"/>
      <c r="AF45" s="91"/>
      <c r="AG45" s="91"/>
      <c r="AH45" s="91"/>
      <c r="AI45" s="91"/>
      <c r="AJ45" s="91"/>
    </row>
    <row r="46" spans="2:36" s="62" customFormat="1" ht="20.25">
      <c r="B46" s="70"/>
      <c r="C46" s="70" t="s">
        <v>478</v>
      </c>
      <c r="D46" s="70"/>
      <c r="F46" s="71"/>
      <c r="N46" s="114"/>
      <c r="O46" s="187"/>
      <c r="P46" s="91"/>
      <c r="Q46" s="91"/>
      <c r="R46" s="91"/>
      <c r="S46" s="91"/>
      <c r="T46" s="91"/>
      <c r="U46" s="91"/>
      <c r="V46" s="91"/>
      <c r="W46" s="91"/>
      <c r="X46" s="91"/>
      <c r="Y46" s="91"/>
      <c r="Z46" s="91"/>
      <c r="AA46" s="91"/>
      <c r="AB46" s="91"/>
      <c r="AC46" s="91"/>
      <c r="AD46" s="91"/>
      <c r="AE46" s="91"/>
      <c r="AF46" s="91"/>
      <c r="AG46" s="91"/>
      <c r="AH46" s="91"/>
      <c r="AI46" s="91"/>
      <c r="AJ46" s="91"/>
    </row>
    <row r="47" spans="2:36" s="62" customFormat="1" ht="20.25">
      <c r="B47" s="70"/>
      <c r="C47" s="70"/>
      <c r="D47" s="70"/>
      <c r="F47" s="71"/>
      <c r="N47" s="114"/>
      <c r="O47" s="187"/>
      <c r="P47" s="91"/>
      <c r="Q47" s="91"/>
      <c r="R47" s="91"/>
      <c r="S47" s="91"/>
      <c r="T47" s="91"/>
      <c r="U47" s="91"/>
      <c r="V47" s="91"/>
      <c r="W47" s="91"/>
      <c r="X47" s="91"/>
      <c r="Y47" s="91"/>
      <c r="Z47" s="91"/>
      <c r="AA47" s="91"/>
      <c r="AB47" s="91"/>
      <c r="AC47" s="91"/>
      <c r="AD47" s="91"/>
      <c r="AE47" s="91"/>
      <c r="AF47" s="91"/>
      <c r="AG47" s="91"/>
      <c r="AH47" s="91"/>
      <c r="AI47" s="91"/>
      <c r="AJ47" s="91"/>
    </row>
    <row r="48" spans="2:36" s="62" customFormat="1" ht="20.25">
      <c r="B48" s="63"/>
      <c r="C48" s="616" t="s">
        <v>344</v>
      </c>
      <c r="D48" s="616"/>
      <c r="E48" s="616"/>
      <c r="F48" s="71"/>
      <c r="N48" s="114"/>
      <c r="O48" s="187"/>
      <c r="P48" s="91"/>
      <c r="Q48" s="91"/>
      <c r="R48" s="91"/>
      <c r="S48" s="91"/>
      <c r="T48" s="91"/>
      <c r="U48" s="91"/>
      <c r="V48" s="91"/>
      <c r="W48" s="91"/>
      <c r="X48" s="91"/>
      <c r="Y48" s="91"/>
      <c r="Z48" s="91"/>
      <c r="AA48" s="91"/>
      <c r="AB48" s="91"/>
      <c r="AC48" s="91"/>
      <c r="AD48" s="91"/>
      <c r="AE48" s="91"/>
      <c r="AF48" s="91"/>
      <c r="AG48" s="91"/>
      <c r="AH48" s="91"/>
      <c r="AI48" s="91"/>
      <c r="AJ48" s="91"/>
    </row>
    <row r="49" spans="2:36" s="62" customFormat="1" ht="20.25" customHeight="1">
      <c r="B49" s="65" t="s">
        <v>458</v>
      </c>
      <c r="C49" s="617" t="s">
        <v>479</v>
      </c>
      <c r="D49" s="618"/>
      <c r="E49" s="619"/>
      <c r="F49" s="56">
        <v>1</v>
      </c>
      <c r="N49" s="114"/>
      <c r="O49" s="187"/>
      <c r="P49" s="91"/>
      <c r="Q49" s="91"/>
      <c r="R49" s="91"/>
      <c r="S49" s="91"/>
      <c r="T49" s="91"/>
      <c r="U49" s="91"/>
      <c r="V49" s="91"/>
      <c r="W49" s="91"/>
      <c r="X49" s="91"/>
      <c r="Y49" s="91"/>
      <c r="Z49" s="91"/>
      <c r="AA49" s="91"/>
      <c r="AB49" s="91"/>
      <c r="AC49" s="91"/>
      <c r="AD49" s="91"/>
      <c r="AE49" s="91"/>
      <c r="AF49" s="91"/>
      <c r="AG49" s="91"/>
      <c r="AH49" s="91"/>
      <c r="AI49" s="91"/>
      <c r="AJ49" s="91"/>
    </row>
    <row r="50" spans="2:36" s="62" customFormat="1" ht="20.25" customHeight="1">
      <c r="B50" s="66" t="s">
        <v>460</v>
      </c>
      <c r="C50" s="617" t="s">
        <v>345</v>
      </c>
      <c r="D50" s="618"/>
      <c r="E50" s="619"/>
      <c r="F50" s="56">
        <v>2</v>
      </c>
      <c r="N50" s="114"/>
      <c r="O50" s="187"/>
      <c r="P50" s="91"/>
      <c r="Q50" s="91"/>
      <c r="R50" s="91"/>
      <c r="S50" s="91"/>
      <c r="T50" s="91"/>
      <c r="U50" s="91"/>
      <c r="V50" s="91"/>
      <c r="W50" s="91"/>
      <c r="X50" s="91"/>
      <c r="Y50" s="91"/>
      <c r="Z50" s="91"/>
      <c r="AA50" s="91"/>
      <c r="AB50" s="91"/>
      <c r="AC50" s="91"/>
      <c r="AD50" s="91"/>
      <c r="AE50" s="91"/>
      <c r="AF50" s="91"/>
      <c r="AG50" s="91"/>
      <c r="AH50" s="91"/>
      <c r="AI50" s="91"/>
      <c r="AJ50" s="91"/>
    </row>
    <row r="51" spans="2:36" s="62" customFormat="1" ht="20.25" customHeight="1">
      <c r="B51" s="67" t="s">
        <v>462</v>
      </c>
      <c r="C51" s="617" t="s">
        <v>480</v>
      </c>
      <c r="D51" s="618"/>
      <c r="E51" s="619"/>
      <c r="F51" s="56">
        <v>3</v>
      </c>
      <c r="N51" s="114"/>
      <c r="O51" s="187"/>
      <c r="P51" s="91"/>
      <c r="Q51" s="91"/>
      <c r="R51" s="91"/>
      <c r="S51" s="91"/>
      <c r="T51" s="91"/>
      <c r="U51" s="91"/>
      <c r="V51" s="91"/>
      <c r="W51" s="91"/>
      <c r="X51" s="91"/>
      <c r="Y51" s="91"/>
      <c r="Z51" s="91"/>
      <c r="AA51" s="91"/>
      <c r="AB51" s="91"/>
      <c r="AC51" s="91"/>
      <c r="AD51" s="91"/>
      <c r="AE51" s="91"/>
      <c r="AF51" s="91"/>
      <c r="AG51" s="91"/>
      <c r="AH51" s="91"/>
      <c r="AI51" s="91"/>
      <c r="AJ51" s="91"/>
    </row>
    <row r="52" spans="2:36" s="62" customFormat="1" ht="20.25" customHeight="1">
      <c r="B52" s="68" t="s">
        <v>463</v>
      </c>
      <c r="C52" s="617" t="s">
        <v>481</v>
      </c>
      <c r="D52" s="618"/>
      <c r="E52" s="619"/>
      <c r="F52" s="56">
        <v>4</v>
      </c>
      <c r="N52" s="114"/>
      <c r="O52" s="187"/>
      <c r="P52" s="91"/>
      <c r="Q52" s="91"/>
      <c r="R52" s="91"/>
      <c r="S52" s="91"/>
      <c r="T52" s="91"/>
      <c r="U52" s="91"/>
      <c r="V52" s="91"/>
      <c r="W52" s="91"/>
      <c r="X52" s="91"/>
      <c r="Y52" s="91"/>
      <c r="Z52" s="91"/>
      <c r="AA52" s="91"/>
      <c r="AB52" s="91"/>
      <c r="AC52" s="91"/>
      <c r="AD52" s="91"/>
      <c r="AE52" s="91"/>
      <c r="AF52" s="91"/>
      <c r="AG52" s="91"/>
      <c r="AH52" s="91"/>
      <c r="AI52" s="91"/>
      <c r="AJ52" s="91"/>
    </row>
    <row r="53" spans="2:36" s="62" customFormat="1" ht="20.25" customHeight="1">
      <c r="B53" s="69" t="s">
        <v>465</v>
      </c>
      <c r="C53" s="617" t="s">
        <v>482</v>
      </c>
      <c r="D53" s="618"/>
      <c r="E53" s="619"/>
      <c r="F53" s="56">
        <v>5</v>
      </c>
      <c r="N53" s="114"/>
      <c r="O53" s="187"/>
      <c r="P53" s="91"/>
      <c r="Q53" s="91"/>
      <c r="R53" s="91"/>
      <c r="S53" s="91"/>
      <c r="T53" s="91"/>
      <c r="U53" s="91"/>
      <c r="V53" s="91"/>
      <c r="W53" s="91"/>
      <c r="X53" s="91"/>
      <c r="Y53" s="91"/>
      <c r="Z53" s="91"/>
      <c r="AA53" s="91"/>
      <c r="AB53" s="91"/>
      <c r="AC53" s="91"/>
      <c r="AD53" s="91"/>
      <c r="AE53" s="91"/>
      <c r="AF53" s="91"/>
      <c r="AG53" s="91"/>
      <c r="AH53" s="91"/>
      <c r="AI53" s="91"/>
      <c r="AJ53" s="91"/>
    </row>
    <row r="54" spans="2:36" s="62" customFormat="1" ht="20.25">
      <c r="B54" s="70"/>
      <c r="C54" s="70"/>
      <c r="D54" s="70"/>
      <c r="E54" s="70"/>
      <c r="F54" s="71"/>
      <c r="N54" s="114"/>
      <c r="O54" s="187"/>
      <c r="P54" s="91"/>
      <c r="Q54" s="91"/>
      <c r="R54" s="91"/>
      <c r="S54" s="91"/>
      <c r="T54" s="91"/>
      <c r="U54" s="91"/>
      <c r="V54" s="91"/>
      <c r="W54" s="91"/>
      <c r="X54" s="91"/>
      <c r="Y54" s="91"/>
      <c r="Z54" s="91"/>
      <c r="AA54" s="91"/>
      <c r="AB54" s="91"/>
      <c r="AC54" s="91"/>
      <c r="AD54" s="91"/>
      <c r="AE54" s="91"/>
      <c r="AF54" s="91"/>
      <c r="AG54" s="91"/>
      <c r="AH54" s="91"/>
      <c r="AI54" s="91"/>
      <c r="AJ54" s="91"/>
    </row>
    <row r="55" spans="2:36" s="62" customFormat="1" ht="20.25">
      <c r="N55" s="114"/>
      <c r="O55" s="187"/>
      <c r="P55" s="91"/>
      <c r="Q55" s="91"/>
      <c r="R55" s="91"/>
      <c r="S55" s="91"/>
      <c r="T55" s="91"/>
      <c r="U55" s="91"/>
      <c r="V55" s="91"/>
      <c r="W55" s="91"/>
      <c r="X55" s="91"/>
      <c r="Y55" s="91"/>
      <c r="Z55" s="91"/>
      <c r="AA55" s="91"/>
      <c r="AB55" s="91"/>
      <c r="AC55" s="91"/>
      <c r="AD55" s="91"/>
      <c r="AE55" s="91"/>
      <c r="AF55" s="91"/>
      <c r="AG55" s="91"/>
      <c r="AH55" s="91"/>
      <c r="AI55" s="91"/>
      <c r="AJ55" s="91"/>
    </row>
    <row r="56" spans="2:36" s="62" customFormat="1" ht="20.25" customHeight="1">
      <c r="B56" s="63"/>
      <c r="C56" s="81" t="s">
        <v>456</v>
      </c>
      <c r="D56" s="81"/>
      <c r="E56" s="81"/>
      <c r="F56" s="71"/>
      <c r="N56" s="114"/>
      <c r="O56" s="187"/>
      <c r="P56" s="91"/>
      <c r="Q56" s="91"/>
      <c r="R56" s="91"/>
      <c r="S56" s="91"/>
      <c r="T56" s="91"/>
      <c r="U56" s="91"/>
      <c r="V56" s="91"/>
      <c r="W56" s="91"/>
      <c r="X56" s="91"/>
      <c r="Y56" s="91"/>
      <c r="Z56" s="91"/>
      <c r="AA56" s="91"/>
      <c r="AB56" s="91"/>
      <c r="AC56" s="91"/>
      <c r="AD56" s="91"/>
      <c r="AE56" s="91"/>
      <c r="AF56" s="91"/>
      <c r="AG56" s="91"/>
      <c r="AH56" s="91"/>
      <c r="AI56" s="91"/>
      <c r="AJ56" s="91"/>
    </row>
    <row r="57" spans="2:36" s="62" customFormat="1" ht="20.25" customHeight="1">
      <c r="B57" s="65" t="s">
        <v>458</v>
      </c>
      <c r="C57" s="620" t="s">
        <v>483</v>
      </c>
      <c r="D57" s="621"/>
      <c r="E57" s="622"/>
      <c r="F57" s="56">
        <v>1</v>
      </c>
      <c r="N57" s="114"/>
      <c r="O57" s="187"/>
      <c r="P57" s="91"/>
      <c r="Q57" s="91"/>
      <c r="R57" s="91"/>
      <c r="S57" s="91"/>
      <c r="T57" s="91"/>
      <c r="U57" s="91"/>
      <c r="V57" s="91"/>
      <c r="W57" s="91"/>
      <c r="X57" s="91"/>
      <c r="Y57" s="91"/>
      <c r="Z57" s="91"/>
      <c r="AA57" s="91"/>
      <c r="AB57" s="91"/>
      <c r="AC57" s="91"/>
      <c r="AD57" s="91"/>
      <c r="AE57" s="91"/>
      <c r="AF57" s="91"/>
      <c r="AG57" s="91"/>
      <c r="AH57" s="91"/>
      <c r="AI57" s="91"/>
      <c r="AJ57" s="91"/>
    </row>
    <row r="58" spans="2:36" s="62" customFormat="1" ht="20.25" customHeight="1">
      <c r="B58" s="66" t="s">
        <v>460</v>
      </c>
      <c r="C58" s="620" t="s">
        <v>484</v>
      </c>
      <c r="D58" s="621"/>
      <c r="E58" s="622"/>
      <c r="F58" s="56">
        <v>2</v>
      </c>
      <c r="N58" s="114"/>
      <c r="O58" s="187"/>
      <c r="P58" s="91"/>
      <c r="Q58" s="91"/>
      <c r="R58" s="91"/>
      <c r="S58" s="91"/>
      <c r="T58" s="91"/>
      <c r="U58" s="91"/>
      <c r="V58" s="91"/>
      <c r="W58" s="91"/>
      <c r="X58" s="91"/>
      <c r="Y58" s="91"/>
      <c r="Z58" s="91"/>
      <c r="AA58" s="91"/>
      <c r="AB58" s="91"/>
      <c r="AC58" s="91"/>
      <c r="AD58" s="91"/>
      <c r="AE58" s="91"/>
      <c r="AF58" s="91"/>
      <c r="AG58" s="91"/>
      <c r="AH58" s="91"/>
      <c r="AI58" s="91"/>
      <c r="AJ58" s="91"/>
    </row>
    <row r="59" spans="2:36" s="62" customFormat="1" ht="20.25" customHeight="1">
      <c r="B59" s="67" t="s">
        <v>462</v>
      </c>
      <c r="C59" s="620" t="s">
        <v>485</v>
      </c>
      <c r="D59" s="621"/>
      <c r="E59" s="622"/>
      <c r="F59" s="56">
        <v>3</v>
      </c>
      <c r="N59" s="114"/>
      <c r="O59" s="187"/>
      <c r="P59" s="91"/>
      <c r="Q59" s="91"/>
      <c r="R59" s="91"/>
      <c r="S59" s="91"/>
      <c r="T59" s="91"/>
      <c r="U59" s="91"/>
      <c r="V59" s="91"/>
      <c r="W59" s="91"/>
      <c r="X59" s="91"/>
      <c r="Y59" s="91"/>
      <c r="Z59" s="91"/>
      <c r="AA59" s="91"/>
      <c r="AB59" s="91"/>
      <c r="AC59" s="91"/>
      <c r="AD59" s="91"/>
      <c r="AE59" s="91"/>
      <c r="AF59" s="91"/>
      <c r="AG59" s="91"/>
      <c r="AH59" s="91"/>
      <c r="AI59" s="91"/>
      <c r="AJ59" s="91"/>
    </row>
    <row r="60" spans="2:36" s="62" customFormat="1" ht="20.25" customHeight="1">
      <c r="B60" s="68" t="s">
        <v>463</v>
      </c>
      <c r="C60" s="620" t="s">
        <v>486</v>
      </c>
      <c r="D60" s="621"/>
      <c r="E60" s="622"/>
      <c r="F60" s="56">
        <v>4</v>
      </c>
      <c r="N60" s="114"/>
      <c r="O60" s="187"/>
      <c r="P60" s="91"/>
      <c r="Q60" s="91"/>
      <c r="R60" s="91"/>
      <c r="S60" s="91"/>
      <c r="T60" s="91"/>
      <c r="U60" s="91"/>
      <c r="V60" s="91"/>
      <c r="W60" s="91"/>
      <c r="X60" s="91"/>
      <c r="Y60" s="91"/>
      <c r="Z60" s="91"/>
      <c r="AA60" s="91"/>
      <c r="AB60" s="91"/>
      <c r="AC60" s="91"/>
      <c r="AD60" s="91"/>
      <c r="AE60" s="91"/>
      <c r="AF60" s="91"/>
      <c r="AG60" s="91"/>
      <c r="AH60" s="91"/>
      <c r="AI60" s="91"/>
      <c r="AJ60" s="91"/>
    </row>
    <row r="61" spans="2:36" s="62" customFormat="1" ht="20.25" customHeight="1">
      <c r="B61" s="69" t="s">
        <v>465</v>
      </c>
      <c r="C61" s="620" t="s">
        <v>487</v>
      </c>
      <c r="D61" s="621"/>
      <c r="E61" s="622"/>
      <c r="F61" s="56">
        <v>5</v>
      </c>
      <c r="N61" s="114"/>
      <c r="O61" s="187"/>
      <c r="P61" s="91"/>
      <c r="Q61" s="91"/>
      <c r="R61" s="91"/>
      <c r="S61" s="91"/>
      <c r="T61" s="91"/>
      <c r="U61" s="91"/>
      <c r="V61" s="91"/>
      <c r="W61" s="91"/>
      <c r="X61" s="91"/>
      <c r="Y61" s="91"/>
      <c r="Z61" s="91"/>
      <c r="AA61" s="91"/>
      <c r="AB61" s="91"/>
      <c r="AC61" s="91"/>
      <c r="AD61" s="91"/>
      <c r="AE61" s="91"/>
      <c r="AF61" s="91"/>
      <c r="AG61" s="91"/>
      <c r="AH61" s="91"/>
      <c r="AI61" s="91"/>
      <c r="AJ61" s="91"/>
    </row>
    <row r="62" spans="2:36" s="62" customFormat="1" ht="20.25">
      <c r="E62" s="73"/>
      <c r="N62" s="114"/>
      <c r="O62" s="187"/>
      <c r="P62" s="91"/>
      <c r="Q62" s="91"/>
      <c r="R62" s="91"/>
      <c r="S62" s="91"/>
      <c r="T62" s="91"/>
      <c r="U62" s="91"/>
      <c r="V62" s="91"/>
      <c r="W62" s="91"/>
      <c r="X62" s="91"/>
      <c r="Y62" s="91"/>
      <c r="Z62" s="91"/>
      <c r="AA62" s="91"/>
      <c r="AB62" s="91"/>
      <c r="AC62" s="91"/>
      <c r="AD62" s="91"/>
      <c r="AE62" s="91"/>
      <c r="AF62" s="91"/>
      <c r="AG62" s="91"/>
      <c r="AH62" s="91"/>
      <c r="AI62" s="91"/>
      <c r="AJ62" s="91"/>
    </row>
    <row r="63" spans="2:36" s="62" customFormat="1" ht="20.25">
      <c r="E63" s="73"/>
      <c r="N63" s="114"/>
      <c r="O63" s="187"/>
      <c r="P63" s="91"/>
      <c r="Q63" s="91"/>
      <c r="R63" s="91"/>
      <c r="S63" s="91"/>
      <c r="T63" s="91"/>
      <c r="U63" s="91"/>
      <c r="V63" s="91"/>
      <c r="W63" s="91"/>
      <c r="X63" s="91"/>
      <c r="Y63" s="91"/>
      <c r="Z63" s="91"/>
      <c r="AA63" s="91"/>
      <c r="AB63" s="91"/>
      <c r="AC63" s="91"/>
      <c r="AD63" s="91"/>
      <c r="AE63" s="91"/>
      <c r="AF63" s="91"/>
      <c r="AG63" s="91"/>
      <c r="AH63" s="91"/>
      <c r="AI63" s="91"/>
      <c r="AJ63" s="91"/>
    </row>
    <row r="64" spans="2:36" s="62" customFormat="1" ht="20.25">
      <c r="E64" s="73"/>
      <c r="N64" s="114"/>
      <c r="O64" s="187"/>
      <c r="P64" s="91"/>
      <c r="Q64" s="91"/>
      <c r="R64" s="91"/>
      <c r="S64" s="91"/>
      <c r="T64" s="91"/>
      <c r="U64" s="91"/>
      <c r="V64" s="91"/>
      <c r="W64" s="91"/>
      <c r="X64" s="91"/>
      <c r="Y64" s="91"/>
      <c r="Z64" s="91"/>
      <c r="AA64" s="91"/>
      <c r="AB64" s="91"/>
      <c r="AC64" s="91"/>
      <c r="AD64" s="91"/>
      <c r="AE64" s="91"/>
      <c r="AF64" s="91"/>
      <c r="AG64" s="91"/>
      <c r="AH64" s="91"/>
      <c r="AI64" s="91"/>
      <c r="AJ64" s="91"/>
    </row>
    <row r="65" spans="5:36" s="62" customFormat="1" ht="20.25">
      <c r="E65" s="73"/>
      <c r="N65" s="114"/>
      <c r="O65" s="187"/>
      <c r="P65" s="91"/>
      <c r="Q65" s="91"/>
      <c r="R65" s="91"/>
      <c r="S65" s="91"/>
      <c r="T65" s="91"/>
      <c r="U65" s="91"/>
      <c r="V65" s="91"/>
      <c r="W65" s="91"/>
      <c r="X65" s="91"/>
      <c r="Y65" s="91"/>
      <c r="Z65" s="91"/>
      <c r="AA65" s="91"/>
      <c r="AB65" s="91"/>
      <c r="AC65" s="91"/>
      <c r="AD65" s="91"/>
      <c r="AE65" s="91"/>
      <c r="AF65" s="91"/>
      <c r="AG65" s="91"/>
      <c r="AH65" s="91"/>
      <c r="AI65" s="91"/>
      <c r="AJ65" s="91"/>
    </row>
    <row r="66" spans="5:36" s="62" customFormat="1" ht="20.25">
      <c r="E66" s="73"/>
      <c r="N66" s="114"/>
      <c r="O66" s="187"/>
      <c r="P66" s="91"/>
      <c r="Q66" s="91"/>
      <c r="R66" s="91"/>
      <c r="S66" s="91"/>
      <c r="T66" s="91"/>
      <c r="U66" s="91"/>
      <c r="V66" s="91"/>
      <c r="W66" s="91"/>
      <c r="X66" s="91"/>
      <c r="Y66" s="91"/>
      <c r="Z66" s="91"/>
      <c r="AA66" s="91"/>
      <c r="AB66" s="91"/>
      <c r="AC66" s="91"/>
      <c r="AD66" s="91"/>
      <c r="AE66" s="91"/>
      <c r="AF66" s="91"/>
      <c r="AG66" s="91"/>
      <c r="AH66" s="91"/>
      <c r="AI66" s="91"/>
      <c r="AJ66" s="91"/>
    </row>
    <row r="67" spans="5:36" s="62" customFormat="1" ht="20.25">
      <c r="E67" s="73"/>
      <c r="N67" s="114"/>
      <c r="O67" s="187"/>
      <c r="P67" s="91"/>
      <c r="Q67" s="91"/>
      <c r="R67" s="91"/>
      <c r="S67" s="91"/>
      <c r="T67" s="91"/>
      <c r="U67" s="91"/>
      <c r="V67" s="91"/>
      <c r="W67" s="91"/>
      <c r="X67" s="91"/>
      <c r="Y67" s="91"/>
      <c r="Z67" s="91"/>
      <c r="AA67" s="91"/>
      <c r="AB67" s="91"/>
      <c r="AC67" s="91"/>
      <c r="AD67" s="91"/>
      <c r="AE67" s="91"/>
      <c r="AF67" s="91"/>
      <c r="AG67" s="91"/>
      <c r="AH67" s="91"/>
      <c r="AI67" s="91"/>
      <c r="AJ67" s="91"/>
    </row>
    <row r="68" spans="5:36" s="62" customFormat="1" ht="20.25">
      <c r="E68" s="73"/>
      <c r="N68" s="114"/>
      <c r="O68" s="187"/>
      <c r="P68" s="91"/>
      <c r="Q68" s="91"/>
      <c r="R68" s="91"/>
      <c r="S68" s="91"/>
      <c r="T68" s="91"/>
      <c r="U68" s="91"/>
      <c r="V68" s="91"/>
      <c r="W68" s="91"/>
      <c r="X68" s="91"/>
      <c r="Y68" s="91"/>
      <c r="Z68" s="91"/>
      <c r="AA68" s="91"/>
      <c r="AB68" s="91"/>
      <c r="AC68" s="91"/>
      <c r="AD68" s="91"/>
      <c r="AE68" s="91"/>
      <c r="AF68" s="91"/>
      <c r="AG68" s="91"/>
      <c r="AH68" s="91"/>
      <c r="AI68" s="91"/>
      <c r="AJ68" s="91"/>
    </row>
    <row r="69" spans="5:36" s="62" customFormat="1" ht="20.25">
      <c r="E69" s="73"/>
      <c r="N69" s="114"/>
      <c r="O69" s="187"/>
      <c r="P69" s="91"/>
      <c r="Q69" s="91"/>
      <c r="R69" s="91"/>
      <c r="S69" s="91"/>
      <c r="T69" s="91"/>
      <c r="U69" s="91"/>
      <c r="V69" s="91"/>
      <c r="W69" s="91"/>
      <c r="X69" s="91"/>
      <c r="Y69" s="91"/>
      <c r="Z69" s="91"/>
      <c r="AA69" s="91"/>
      <c r="AB69" s="91"/>
      <c r="AC69" s="91"/>
      <c r="AD69" s="91"/>
      <c r="AE69" s="91"/>
      <c r="AF69" s="91"/>
      <c r="AG69" s="91"/>
      <c r="AH69" s="91"/>
      <c r="AI69" s="91"/>
      <c r="AJ69" s="91"/>
    </row>
    <row r="70" spans="5:36" s="62" customFormat="1" ht="20.25">
      <c r="E70" s="73"/>
      <c r="N70" s="114"/>
      <c r="O70" s="187"/>
      <c r="P70" s="91"/>
      <c r="Q70" s="91"/>
      <c r="R70" s="91"/>
      <c r="S70" s="91"/>
      <c r="T70" s="91"/>
      <c r="U70" s="91"/>
      <c r="V70" s="91"/>
      <c r="W70" s="91"/>
      <c r="X70" s="91"/>
      <c r="Y70" s="91"/>
      <c r="Z70" s="91"/>
      <c r="AA70" s="91"/>
      <c r="AB70" s="91"/>
      <c r="AC70" s="91"/>
      <c r="AD70" s="91"/>
      <c r="AE70" s="91"/>
      <c r="AF70" s="91"/>
      <c r="AG70" s="91"/>
      <c r="AH70" s="91"/>
      <c r="AI70" s="91"/>
      <c r="AJ70" s="91"/>
    </row>
    <row r="71" spans="5:36" s="62" customFormat="1" ht="20.25">
      <c r="E71" s="73"/>
      <c r="N71" s="114"/>
      <c r="O71" s="187"/>
      <c r="P71" s="91"/>
      <c r="Q71" s="91"/>
      <c r="R71" s="91"/>
      <c r="S71" s="91"/>
      <c r="T71" s="91"/>
      <c r="U71" s="91"/>
      <c r="V71" s="91"/>
      <c r="W71" s="91"/>
      <c r="X71" s="91"/>
      <c r="Y71" s="91"/>
      <c r="Z71" s="91"/>
      <c r="AA71" s="91"/>
      <c r="AB71" s="91"/>
      <c r="AC71" s="91"/>
      <c r="AD71" s="91"/>
      <c r="AE71" s="91"/>
      <c r="AF71" s="91"/>
      <c r="AG71" s="91"/>
      <c r="AH71" s="91"/>
      <c r="AI71" s="91"/>
      <c r="AJ71" s="91"/>
    </row>
    <row r="72" spans="5:36" s="62" customFormat="1" ht="20.25">
      <c r="E72" s="73"/>
      <c r="N72" s="114"/>
      <c r="O72" s="187"/>
      <c r="P72" s="91"/>
      <c r="Q72" s="91"/>
      <c r="R72" s="91"/>
      <c r="S72" s="91"/>
      <c r="T72" s="91"/>
      <c r="U72" s="91"/>
      <c r="V72" s="91"/>
      <c r="W72" s="91"/>
      <c r="X72" s="91"/>
      <c r="Y72" s="91"/>
      <c r="Z72" s="91"/>
      <c r="AA72" s="91"/>
      <c r="AB72" s="91"/>
      <c r="AC72" s="91"/>
      <c r="AD72" s="91"/>
      <c r="AE72" s="91"/>
      <c r="AF72" s="91"/>
      <c r="AG72" s="91"/>
      <c r="AH72" s="91"/>
      <c r="AI72" s="91"/>
      <c r="AJ72" s="91"/>
    </row>
    <row r="73" spans="5:36" s="62" customFormat="1" ht="20.25">
      <c r="E73" s="73"/>
      <c r="N73" s="114"/>
      <c r="O73" s="187"/>
      <c r="P73" s="91"/>
      <c r="Q73" s="91"/>
      <c r="R73" s="91"/>
      <c r="S73" s="91"/>
      <c r="T73" s="91"/>
      <c r="U73" s="91"/>
      <c r="V73" s="91"/>
      <c r="W73" s="91"/>
      <c r="X73" s="91"/>
      <c r="Y73" s="91"/>
      <c r="Z73" s="91"/>
      <c r="AA73" s="91"/>
      <c r="AB73" s="91"/>
      <c r="AC73" s="91"/>
      <c r="AD73" s="91"/>
      <c r="AE73" s="91"/>
      <c r="AF73" s="91"/>
      <c r="AG73" s="91"/>
      <c r="AH73" s="91"/>
      <c r="AI73" s="91"/>
      <c r="AJ73" s="91"/>
    </row>
    <row r="74" spans="5:36" s="62" customFormat="1" ht="20.25">
      <c r="E74" s="73"/>
      <c r="N74" s="114"/>
      <c r="O74" s="187"/>
      <c r="P74" s="91"/>
      <c r="Q74" s="91"/>
      <c r="R74" s="91"/>
      <c r="S74" s="91"/>
      <c r="T74" s="91"/>
      <c r="U74" s="91"/>
      <c r="V74" s="91"/>
      <c r="W74" s="91"/>
      <c r="X74" s="91"/>
      <c r="Y74" s="91"/>
      <c r="Z74" s="91"/>
      <c r="AA74" s="91"/>
      <c r="AB74" s="91"/>
      <c r="AC74" s="91"/>
      <c r="AD74" s="91"/>
      <c r="AE74" s="91"/>
      <c r="AF74" s="91"/>
      <c r="AG74" s="91"/>
      <c r="AH74" s="91"/>
      <c r="AI74" s="91"/>
      <c r="AJ74" s="91"/>
    </row>
    <row r="75" spans="5:36" s="62" customFormat="1" ht="20.25">
      <c r="E75" s="73"/>
      <c r="N75" s="114"/>
      <c r="O75" s="187"/>
      <c r="P75" s="91"/>
      <c r="Q75" s="91"/>
      <c r="R75" s="91"/>
      <c r="S75" s="91"/>
      <c r="T75" s="91"/>
      <c r="U75" s="91"/>
      <c r="V75" s="91"/>
      <c r="W75" s="91"/>
      <c r="X75" s="91"/>
      <c r="Y75" s="91"/>
      <c r="Z75" s="91"/>
      <c r="AA75" s="91"/>
      <c r="AB75" s="91"/>
      <c r="AC75" s="91"/>
      <c r="AD75" s="91"/>
      <c r="AE75" s="91"/>
      <c r="AF75" s="91"/>
      <c r="AG75" s="91"/>
      <c r="AH75" s="91"/>
      <c r="AI75" s="91"/>
      <c r="AJ75" s="91"/>
    </row>
    <row r="76" spans="5:36" s="62" customFormat="1" ht="20.25">
      <c r="E76" s="73"/>
      <c r="N76" s="114"/>
      <c r="O76" s="187"/>
      <c r="P76" s="91"/>
      <c r="Q76" s="91"/>
      <c r="R76" s="91"/>
      <c r="S76" s="91"/>
      <c r="T76" s="91"/>
      <c r="U76" s="91"/>
      <c r="V76" s="91"/>
      <c r="W76" s="91"/>
      <c r="X76" s="91"/>
      <c r="Y76" s="91"/>
      <c r="Z76" s="91"/>
      <c r="AA76" s="91"/>
      <c r="AB76" s="91"/>
      <c r="AC76" s="91"/>
      <c r="AD76" s="91"/>
      <c r="AE76" s="91"/>
      <c r="AF76" s="91"/>
      <c r="AG76" s="91"/>
      <c r="AH76" s="91"/>
      <c r="AI76" s="91"/>
      <c r="AJ76" s="91"/>
    </row>
    <row r="77" spans="5:36" s="62" customFormat="1" ht="20.25">
      <c r="E77" s="73"/>
      <c r="N77" s="114"/>
      <c r="O77" s="187"/>
      <c r="P77" s="91"/>
      <c r="Q77" s="91"/>
      <c r="R77" s="91"/>
      <c r="S77" s="91"/>
      <c r="T77" s="91"/>
      <c r="U77" s="91"/>
      <c r="V77" s="91"/>
      <c r="W77" s="91"/>
      <c r="X77" s="91"/>
      <c r="Y77" s="91"/>
      <c r="Z77" s="91"/>
      <c r="AA77" s="91"/>
      <c r="AB77" s="91"/>
      <c r="AC77" s="91"/>
      <c r="AD77" s="91"/>
      <c r="AE77" s="91"/>
      <c r="AF77" s="91"/>
      <c r="AG77" s="91"/>
      <c r="AH77" s="91"/>
      <c r="AI77" s="91"/>
      <c r="AJ77" s="91"/>
    </row>
    <row r="78" spans="5:36" s="62" customFormat="1" ht="20.25">
      <c r="E78" s="73"/>
      <c r="N78" s="114"/>
      <c r="O78" s="187"/>
      <c r="P78" s="91"/>
      <c r="Q78" s="91"/>
      <c r="R78" s="91"/>
      <c r="S78" s="91"/>
      <c r="T78" s="91"/>
      <c r="U78" s="91"/>
      <c r="V78" s="91"/>
      <c r="W78" s="91"/>
      <c r="X78" s="91"/>
      <c r="Y78" s="91"/>
      <c r="Z78" s="91"/>
      <c r="AA78" s="91"/>
      <c r="AB78" s="91"/>
      <c r="AC78" s="91"/>
      <c r="AD78" s="91"/>
      <c r="AE78" s="91"/>
      <c r="AF78" s="91"/>
      <c r="AG78" s="91"/>
      <c r="AH78" s="91"/>
      <c r="AI78" s="91"/>
      <c r="AJ78" s="91"/>
    </row>
    <row r="79" spans="5:36" s="62" customFormat="1" ht="20.25">
      <c r="E79" s="73"/>
      <c r="N79" s="114"/>
      <c r="O79" s="187"/>
      <c r="P79" s="91"/>
      <c r="Q79" s="91"/>
      <c r="R79" s="91"/>
      <c r="S79" s="91"/>
      <c r="T79" s="91"/>
      <c r="U79" s="91"/>
      <c r="V79" s="91"/>
      <c r="W79" s="91"/>
      <c r="X79" s="91"/>
      <c r="Y79" s="91"/>
      <c r="Z79" s="91"/>
      <c r="AA79" s="91"/>
      <c r="AB79" s="91"/>
      <c r="AC79" s="91"/>
      <c r="AD79" s="91"/>
      <c r="AE79" s="91"/>
      <c r="AF79" s="91"/>
      <c r="AG79" s="91"/>
      <c r="AH79" s="91"/>
      <c r="AI79" s="91"/>
      <c r="AJ79" s="91"/>
    </row>
    <row r="80" spans="5:36" s="62" customFormat="1" ht="20.25">
      <c r="E80" s="73"/>
      <c r="N80" s="114"/>
      <c r="O80" s="187"/>
      <c r="P80" s="91"/>
      <c r="Q80" s="91"/>
      <c r="R80" s="91"/>
      <c r="S80" s="91"/>
      <c r="T80" s="91"/>
      <c r="U80" s="91"/>
      <c r="V80" s="91"/>
      <c r="W80" s="91"/>
      <c r="X80" s="91"/>
      <c r="Y80" s="91"/>
      <c r="Z80" s="91"/>
      <c r="AA80" s="91"/>
      <c r="AB80" s="91"/>
      <c r="AC80" s="91"/>
      <c r="AD80" s="91"/>
      <c r="AE80" s="91"/>
      <c r="AF80" s="91"/>
      <c r="AG80" s="91"/>
      <c r="AH80" s="91"/>
      <c r="AI80" s="91"/>
      <c r="AJ80" s="91"/>
    </row>
    <row r="81" spans="5:36" s="62" customFormat="1" ht="20.25">
      <c r="E81" s="73"/>
      <c r="N81" s="114"/>
      <c r="O81" s="187"/>
      <c r="P81" s="91"/>
      <c r="Q81" s="91"/>
      <c r="R81" s="91"/>
      <c r="S81" s="91"/>
      <c r="T81" s="91"/>
      <c r="U81" s="91"/>
      <c r="V81" s="91"/>
      <c r="W81" s="91"/>
      <c r="X81" s="91"/>
      <c r="Y81" s="91"/>
      <c r="Z81" s="91"/>
      <c r="AA81" s="91"/>
      <c r="AB81" s="91"/>
      <c r="AC81" s="91"/>
      <c r="AD81" s="91"/>
      <c r="AE81" s="91"/>
      <c r="AF81" s="91"/>
      <c r="AG81" s="91"/>
      <c r="AH81" s="91"/>
      <c r="AI81" s="91"/>
      <c r="AJ81" s="91"/>
    </row>
    <row r="82" spans="5:36" s="62" customFormat="1" ht="20.25">
      <c r="E82" s="73"/>
      <c r="N82" s="114"/>
      <c r="O82" s="187"/>
      <c r="P82" s="91"/>
      <c r="Q82" s="91"/>
      <c r="R82" s="91"/>
      <c r="S82" s="91"/>
      <c r="T82" s="91"/>
      <c r="U82" s="91"/>
      <c r="V82" s="91"/>
      <c r="W82" s="91"/>
      <c r="X82" s="91"/>
      <c r="Y82" s="91"/>
      <c r="Z82" s="91"/>
      <c r="AA82" s="91"/>
      <c r="AB82" s="91"/>
      <c r="AC82" s="91"/>
      <c r="AD82" s="91"/>
      <c r="AE82" s="91"/>
      <c r="AF82" s="91"/>
      <c r="AG82" s="91"/>
      <c r="AH82" s="91"/>
      <c r="AI82" s="91"/>
      <c r="AJ82" s="91"/>
    </row>
    <row r="83" spans="5:36" s="62" customFormat="1" ht="20.25">
      <c r="E83" s="73"/>
      <c r="N83" s="114"/>
      <c r="O83" s="187"/>
      <c r="P83" s="91"/>
      <c r="Q83" s="91"/>
      <c r="R83" s="91"/>
      <c r="S83" s="91"/>
      <c r="T83" s="91"/>
      <c r="U83" s="91"/>
      <c r="V83" s="91"/>
      <c r="W83" s="91"/>
      <c r="X83" s="91"/>
      <c r="Y83" s="91"/>
      <c r="Z83" s="91"/>
      <c r="AA83" s="91"/>
      <c r="AB83" s="91"/>
      <c r="AC83" s="91"/>
      <c r="AD83" s="91"/>
      <c r="AE83" s="91"/>
      <c r="AF83" s="91"/>
      <c r="AG83" s="91"/>
      <c r="AH83" s="91"/>
      <c r="AI83" s="91"/>
      <c r="AJ83" s="91"/>
    </row>
    <row r="84" spans="5:36" s="62" customFormat="1" ht="20.25">
      <c r="E84" s="73"/>
      <c r="N84" s="114"/>
      <c r="O84" s="187"/>
      <c r="P84" s="91"/>
      <c r="Q84" s="91"/>
      <c r="R84" s="91"/>
      <c r="S84" s="91"/>
      <c r="T84" s="91"/>
      <c r="U84" s="91"/>
      <c r="V84" s="91"/>
      <c r="W84" s="91"/>
      <c r="X84" s="91"/>
      <c r="Y84" s="91"/>
      <c r="Z84" s="91"/>
      <c r="AA84" s="91"/>
      <c r="AB84" s="91"/>
      <c r="AC84" s="91"/>
      <c r="AD84" s="91"/>
      <c r="AE84" s="91"/>
      <c r="AF84" s="91"/>
      <c r="AG84" s="91"/>
      <c r="AH84" s="91"/>
      <c r="AI84" s="91"/>
      <c r="AJ84" s="91"/>
    </row>
    <row r="85" spans="5:36" s="62" customFormat="1" ht="20.25">
      <c r="E85" s="73"/>
      <c r="N85" s="114"/>
      <c r="O85" s="187"/>
      <c r="P85" s="91"/>
      <c r="Q85" s="91"/>
      <c r="R85" s="91"/>
      <c r="S85" s="91"/>
      <c r="T85" s="91"/>
      <c r="U85" s="91"/>
      <c r="V85" s="91"/>
      <c r="W85" s="91"/>
      <c r="X85" s="91"/>
      <c r="Y85" s="91"/>
      <c r="Z85" s="91"/>
      <c r="AA85" s="91"/>
      <c r="AB85" s="91"/>
      <c r="AC85" s="91"/>
      <c r="AD85" s="91"/>
      <c r="AE85" s="91"/>
      <c r="AF85" s="91"/>
      <c r="AG85" s="91"/>
      <c r="AH85" s="91"/>
      <c r="AI85" s="91"/>
      <c r="AJ85" s="91"/>
    </row>
    <row r="86" spans="5:36" s="62" customFormat="1" ht="20.25">
      <c r="E86" s="73"/>
      <c r="N86" s="114"/>
      <c r="O86" s="187"/>
      <c r="P86" s="91"/>
      <c r="Q86" s="91"/>
      <c r="R86" s="91"/>
      <c r="S86" s="91"/>
      <c r="T86" s="91"/>
      <c r="U86" s="91"/>
      <c r="V86" s="91"/>
      <c r="W86" s="91"/>
      <c r="X86" s="91"/>
      <c r="Y86" s="91"/>
      <c r="Z86" s="91"/>
      <c r="AA86" s="91"/>
      <c r="AB86" s="91"/>
      <c r="AC86" s="91"/>
      <c r="AD86" s="91"/>
      <c r="AE86" s="91"/>
      <c r="AF86" s="91"/>
      <c r="AG86" s="91"/>
      <c r="AH86" s="91"/>
      <c r="AI86" s="91"/>
      <c r="AJ86" s="91"/>
    </row>
    <row r="87" spans="5:36" s="62" customFormat="1" ht="20.25">
      <c r="E87" s="73"/>
      <c r="N87" s="114"/>
      <c r="O87" s="187"/>
      <c r="P87" s="91"/>
      <c r="Q87" s="91"/>
      <c r="R87" s="91"/>
      <c r="S87" s="91"/>
      <c r="T87" s="91"/>
      <c r="U87" s="91"/>
      <c r="V87" s="91"/>
      <c r="W87" s="91"/>
      <c r="X87" s="91"/>
      <c r="Y87" s="91"/>
      <c r="Z87" s="91"/>
      <c r="AA87" s="91"/>
      <c r="AB87" s="91"/>
      <c r="AC87" s="91"/>
      <c r="AD87" s="91"/>
      <c r="AE87" s="91"/>
      <c r="AF87" s="91"/>
      <c r="AG87" s="91"/>
      <c r="AH87" s="91"/>
      <c r="AI87" s="91"/>
      <c r="AJ87" s="91"/>
    </row>
    <row r="88" spans="5:36" s="62" customFormat="1" ht="20.25">
      <c r="E88" s="73"/>
      <c r="N88" s="114"/>
      <c r="O88" s="187"/>
      <c r="P88" s="91"/>
      <c r="Q88" s="91"/>
      <c r="R88" s="91"/>
      <c r="S88" s="91"/>
      <c r="T88" s="91"/>
      <c r="U88" s="91"/>
      <c r="V88" s="91"/>
      <c r="W88" s="91"/>
      <c r="X88" s="91"/>
      <c r="Y88" s="91"/>
      <c r="Z88" s="91"/>
      <c r="AA88" s="91"/>
      <c r="AB88" s="91"/>
      <c r="AC88" s="91"/>
      <c r="AD88" s="91"/>
      <c r="AE88" s="91"/>
      <c r="AF88" s="91"/>
      <c r="AG88" s="91"/>
      <c r="AH88" s="91"/>
      <c r="AI88" s="91"/>
      <c r="AJ88" s="91"/>
    </row>
    <row r="89" spans="5:36" s="62" customFormat="1" ht="20.25">
      <c r="E89" s="73"/>
      <c r="N89" s="114"/>
      <c r="O89" s="187"/>
      <c r="P89" s="91"/>
      <c r="Q89" s="91"/>
      <c r="R89" s="91"/>
      <c r="S89" s="91"/>
      <c r="T89" s="91"/>
      <c r="U89" s="91"/>
      <c r="V89" s="91"/>
      <c r="W89" s="91"/>
      <c r="X89" s="91"/>
      <c r="Y89" s="91"/>
      <c r="Z89" s="91"/>
      <c r="AA89" s="91"/>
      <c r="AB89" s="91"/>
      <c r="AC89" s="91"/>
      <c r="AD89" s="91"/>
      <c r="AE89" s="91"/>
      <c r="AF89" s="91"/>
      <c r="AG89" s="91"/>
      <c r="AH89" s="91"/>
      <c r="AI89" s="91"/>
      <c r="AJ89" s="91"/>
    </row>
    <row r="90" spans="5:36" s="62" customFormat="1" ht="20.25">
      <c r="E90" s="73"/>
      <c r="N90" s="114"/>
      <c r="O90" s="187"/>
      <c r="P90" s="91"/>
      <c r="Q90" s="91"/>
      <c r="R90" s="91"/>
      <c r="S90" s="91"/>
      <c r="T90" s="91"/>
      <c r="U90" s="91"/>
      <c r="V90" s="91"/>
      <c r="W90" s="91"/>
      <c r="X90" s="91"/>
      <c r="Y90" s="91"/>
      <c r="Z90" s="91"/>
      <c r="AA90" s="91"/>
      <c r="AB90" s="91"/>
      <c r="AC90" s="91"/>
      <c r="AD90" s="91"/>
      <c r="AE90" s="91"/>
      <c r="AF90" s="91"/>
      <c r="AG90" s="91"/>
      <c r="AH90" s="91"/>
      <c r="AI90" s="91"/>
      <c r="AJ90" s="91"/>
    </row>
    <row r="91" spans="5:36" s="62" customFormat="1" ht="20.25">
      <c r="E91" s="73"/>
      <c r="N91" s="114"/>
      <c r="O91" s="187"/>
      <c r="P91" s="91"/>
      <c r="Q91" s="91"/>
      <c r="R91" s="91"/>
      <c r="S91" s="91"/>
      <c r="T91" s="91"/>
      <c r="U91" s="91"/>
      <c r="V91" s="91"/>
      <c r="W91" s="91"/>
      <c r="X91" s="91"/>
      <c r="Y91" s="91"/>
      <c r="Z91" s="91"/>
      <c r="AA91" s="91"/>
      <c r="AB91" s="91"/>
      <c r="AC91" s="91"/>
      <c r="AD91" s="91"/>
      <c r="AE91" s="91"/>
      <c r="AF91" s="91"/>
      <c r="AG91" s="91"/>
      <c r="AH91" s="91"/>
      <c r="AI91" s="91"/>
      <c r="AJ91" s="91"/>
    </row>
    <row r="92" spans="5:36" s="62" customFormat="1" ht="20.25">
      <c r="E92" s="73"/>
      <c r="N92" s="114"/>
      <c r="O92" s="187"/>
      <c r="P92" s="91"/>
      <c r="Q92" s="91"/>
      <c r="R92" s="91"/>
      <c r="S92" s="91"/>
      <c r="T92" s="91"/>
      <c r="U92" s="91"/>
      <c r="V92" s="91"/>
      <c r="W92" s="91"/>
      <c r="X92" s="91"/>
      <c r="Y92" s="91"/>
      <c r="Z92" s="91"/>
      <c r="AA92" s="91"/>
      <c r="AB92" s="91"/>
      <c r="AC92" s="91"/>
      <c r="AD92" s="91"/>
      <c r="AE92" s="91"/>
      <c r="AF92" s="91"/>
      <c r="AG92" s="91"/>
      <c r="AH92" s="91"/>
      <c r="AI92" s="91"/>
      <c r="AJ92" s="91"/>
    </row>
    <row r="93" spans="5:36" s="62" customFormat="1" ht="20.25">
      <c r="E93" s="73"/>
      <c r="N93" s="114"/>
      <c r="O93" s="187"/>
      <c r="P93" s="91"/>
      <c r="Q93" s="91"/>
      <c r="R93" s="91"/>
      <c r="S93" s="91"/>
      <c r="T93" s="91"/>
      <c r="U93" s="91"/>
      <c r="V93" s="91"/>
      <c r="W93" s="91"/>
      <c r="X93" s="91"/>
      <c r="Y93" s="91"/>
      <c r="Z93" s="91"/>
      <c r="AA93" s="91"/>
      <c r="AB93" s="91"/>
      <c r="AC93" s="91"/>
      <c r="AD93" s="91"/>
      <c r="AE93" s="91"/>
      <c r="AF93" s="91"/>
      <c r="AG93" s="91"/>
      <c r="AH93" s="91"/>
      <c r="AI93" s="91"/>
      <c r="AJ93" s="91"/>
    </row>
    <row r="94" spans="5:36" s="62" customFormat="1" ht="20.25">
      <c r="E94" s="73"/>
      <c r="N94" s="114"/>
      <c r="O94" s="187"/>
      <c r="P94" s="91"/>
      <c r="Q94" s="91"/>
      <c r="R94" s="91"/>
      <c r="S94" s="91"/>
      <c r="T94" s="91"/>
      <c r="U94" s="91"/>
      <c r="V94" s="91"/>
      <c r="W94" s="91"/>
      <c r="X94" s="91"/>
      <c r="Y94" s="91"/>
      <c r="Z94" s="91"/>
      <c r="AA94" s="91"/>
      <c r="AB94" s="91"/>
      <c r="AC94" s="91"/>
      <c r="AD94" s="91"/>
      <c r="AE94" s="91"/>
      <c r="AF94" s="91"/>
      <c r="AG94" s="91"/>
      <c r="AH94" s="91"/>
      <c r="AI94" s="91"/>
      <c r="AJ94" s="91"/>
    </row>
    <row r="95" spans="5:36" s="62" customFormat="1" ht="20.25">
      <c r="E95" s="73"/>
      <c r="N95" s="114"/>
      <c r="O95" s="187"/>
      <c r="P95" s="91"/>
      <c r="Q95" s="91"/>
      <c r="R95" s="91"/>
      <c r="S95" s="91"/>
      <c r="T95" s="91"/>
      <c r="U95" s="91"/>
      <c r="V95" s="91"/>
      <c r="W95" s="91"/>
      <c r="X95" s="91"/>
      <c r="Y95" s="91"/>
      <c r="Z95" s="91"/>
      <c r="AA95" s="91"/>
      <c r="AB95" s="91"/>
      <c r="AC95" s="91"/>
      <c r="AD95" s="91"/>
      <c r="AE95" s="91"/>
      <c r="AF95" s="91"/>
      <c r="AG95" s="91"/>
      <c r="AH95" s="91"/>
      <c r="AI95" s="91"/>
      <c r="AJ95" s="91"/>
    </row>
    <row r="96" spans="5:36" s="62" customFormat="1" ht="20.25">
      <c r="E96" s="73"/>
      <c r="N96" s="114"/>
      <c r="O96" s="187"/>
      <c r="P96" s="91"/>
      <c r="Q96" s="91"/>
      <c r="R96" s="91"/>
      <c r="S96" s="91"/>
      <c r="T96" s="91"/>
      <c r="U96" s="91"/>
      <c r="V96" s="91"/>
      <c r="W96" s="91"/>
      <c r="X96" s="91"/>
      <c r="Y96" s="91"/>
      <c r="Z96" s="91"/>
      <c r="AA96" s="91"/>
      <c r="AB96" s="91"/>
      <c r="AC96" s="91"/>
      <c r="AD96" s="91"/>
      <c r="AE96" s="91"/>
      <c r="AF96" s="91"/>
      <c r="AG96" s="91"/>
      <c r="AH96" s="91"/>
      <c r="AI96" s="91"/>
      <c r="AJ96" s="91"/>
    </row>
    <row r="97" spans="5:36" s="62" customFormat="1" ht="20.25">
      <c r="E97" s="73"/>
      <c r="N97" s="114"/>
      <c r="O97" s="187"/>
      <c r="P97" s="91"/>
      <c r="Q97" s="91"/>
      <c r="R97" s="91"/>
      <c r="S97" s="91"/>
      <c r="T97" s="91"/>
      <c r="U97" s="91"/>
      <c r="V97" s="91"/>
      <c r="W97" s="91"/>
      <c r="X97" s="91"/>
      <c r="Y97" s="91"/>
      <c r="Z97" s="91"/>
      <c r="AA97" s="91"/>
      <c r="AB97" s="91"/>
      <c r="AC97" s="91"/>
      <c r="AD97" s="91"/>
      <c r="AE97" s="91"/>
      <c r="AF97" s="91"/>
      <c r="AG97" s="91"/>
      <c r="AH97" s="91"/>
      <c r="AI97" s="91"/>
      <c r="AJ97" s="91"/>
    </row>
    <row r="98" spans="5:36" s="62" customFormat="1" ht="20.25">
      <c r="E98" s="73"/>
      <c r="N98" s="114"/>
      <c r="O98" s="187"/>
      <c r="P98" s="91"/>
      <c r="Q98" s="91"/>
      <c r="R98" s="91"/>
      <c r="S98" s="91"/>
      <c r="T98" s="91"/>
      <c r="U98" s="91"/>
      <c r="V98" s="91"/>
      <c r="W98" s="91"/>
      <c r="X98" s="91"/>
      <c r="Y98" s="91"/>
      <c r="Z98" s="91"/>
      <c r="AA98" s="91"/>
      <c r="AB98" s="91"/>
      <c r="AC98" s="91"/>
      <c r="AD98" s="91"/>
      <c r="AE98" s="91"/>
      <c r="AF98" s="91"/>
      <c r="AG98" s="91"/>
      <c r="AH98" s="91"/>
      <c r="AI98" s="91"/>
      <c r="AJ98" s="91"/>
    </row>
    <row r="99" spans="5:36" s="62" customFormat="1" ht="20.25">
      <c r="E99" s="73"/>
      <c r="N99" s="114"/>
      <c r="O99" s="187"/>
      <c r="P99" s="91"/>
      <c r="Q99" s="91"/>
      <c r="R99" s="91"/>
      <c r="S99" s="91"/>
      <c r="T99" s="91"/>
      <c r="U99" s="91"/>
      <c r="V99" s="91"/>
      <c r="W99" s="91"/>
      <c r="X99" s="91"/>
      <c r="Y99" s="91"/>
      <c r="Z99" s="91"/>
      <c r="AA99" s="91"/>
      <c r="AB99" s="91"/>
      <c r="AC99" s="91"/>
      <c r="AD99" s="91"/>
      <c r="AE99" s="91"/>
      <c r="AF99" s="91"/>
      <c r="AG99" s="91"/>
      <c r="AH99" s="91"/>
      <c r="AI99" s="91"/>
      <c r="AJ99" s="91"/>
    </row>
    <row r="100" spans="5:36" s="62" customFormat="1" ht="20.25">
      <c r="E100" s="73"/>
      <c r="N100" s="114"/>
      <c r="O100" s="187"/>
      <c r="P100" s="91"/>
      <c r="Q100" s="91"/>
      <c r="R100" s="91"/>
      <c r="S100" s="91"/>
      <c r="T100" s="91"/>
      <c r="U100" s="91"/>
      <c r="V100" s="91"/>
      <c r="W100" s="91"/>
      <c r="X100" s="91"/>
      <c r="Y100" s="91"/>
      <c r="Z100" s="91"/>
      <c r="AA100" s="91"/>
      <c r="AB100" s="91"/>
      <c r="AC100" s="91"/>
      <c r="AD100" s="91"/>
      <c r="AE100" s="91"/>
      <c r="AF100" s="91"/>
      <c r="AG100" s="91"/>
      <c r="AH100" s="91"/>
      <c r="AI100" s="91"/>
      <c r="AJ100" s="91"/>
    </row>
    <row r="101" spans="5:36" s="62" customFormat="1" ht="20.25">
      <c r="E101" s="73"/>
      <c r="N101" s="114"/>
      <c r="O101" s="187"/>
      <c r="P101" s="91"/>
      <c r="Q101" s="91"/>
      <c r="R101" s="91"/>
      <c r="S101" s="91"/>
      <c r="T101" s="91"/>
      <c r="U101" s="91"/>
      <c r="V101" s="91"/>
      <c r="W101" s="91"/>
      <c r="X101" s="91"/>
      <c r="Y101" s="91"/>
      <c r="Z101" s="91"/>
      <c r="AA101" s="91"/>
      <c r="AB101" s="91"/>
      <c r="AC101" s="91"/>
      <c r="AD101" s="91"/>
      <c r="AE101" s="91"/>
      <c r="AF101" s="91"/>
      <c r="AG101" s="91"/>
      <c r="AH101" s="91"/>
      <c r="AI101" s="91"/>
      <c r="AJ101" s="91"/>
    </row>
    <row r="102" spans="5:36" s="62" customFormat="1" ht="20.25">
      <c r="E102" s="73"/>
      <c r="N102" s="114"/>
      <c r="O102" s="187"/>
      <c r="P102" s="91"/>
      <c r="Q102" s="91"/>
      <c r="R102" s="91"/>
      <c r="S102" s="91"/>
      <c r="T102" s="91"/>
      <c r="U102" s="91"/>
      <c r="V102" s="91"/>
      <c r="W102" s="91"/>
      <c r="X102" s="91"/>
      <c r="Y102" s="91"/>
      <c r="Z102" s="91"/>
      <c r="AA102" s="91"/>
      <c r="AB102" s="91"/>
      <c r="AC102" s="91"/>
      <c r="AD102" s="91"/>
      <c r="AE102" s="91"/>
      <c r="AF102" s="91"/>
      <c r="AG102" s="91"/>
      <c r="AH102" s="91"/>
      <c r="AI102" s="91"/>
      <c r="AJ102" s="91"/>
    </row>
    <row r="103" spans="5:36" s="62" customFormat="1" ht="20.25">
      <c r="E103" s="73"/>
      <c r="N103" s="114"/>
      <c r="O103" s="187"/>
      <c r="P103" s="91"/>
      <c r="Q103" s="91"/>
      <c r="R103" s="91"/>
      <c r="S103" s="91"/>
      <c r="T103" s="91"/>
      <c r="U103" s="91"/>
      <c r="V103" s="91"/>
      <c r="W103" s="91"/>
      <c r="X103" s="91"/>
      <c r="Y103" s="91"/>
      <c r="Z103" s="91"/>
      <c r="AA103" s="91"/>
      <c r="AB103" s="91"/>
      <c r="AC103" s="91"/>
      <c r="AD103" s="91"/>
      <c r="AE103" s="91"/>
      <c r="AF103" s="91"/>
      <c r="AG103" s="91"/>
      <c r="AH103" s="91"/>
      <c r="AI103" s="91"/>
      <c r="AJ103" s="91"/>
    </row>
    <row r="104" spans="5:36" s="62" customFormat="1" ht="20.25">
      <c r="E104" s="73"/>
      <c r="N104" s="114"/>
      <c r="O104" s="187"/>
      <c r="P104" s="91"/>
      <c r="Q104" s="91"/>
      <c r="R104" s="91"/>
      <c r="S104" s="91"/>
      <c r="T104" s="91"/>
      <c r="U104" s="91"/>
      <c r="V104" s="91"/>
      <c r="W104" s="91"/>
      <c r="X104" s="91"/>
      <c r="Y104" s="91"/>
      <c r="Z104" s="91"/>
      <c r="AA104" s="91"/>
      <c r="AB104" s="91"/>
      <c r="AC104" s="91"/>
      <c r="AD104" s="91"/>
      <c r="AE104" s="91"/>
      <c r="AF104" s="91"/>
      <c r="AG104" s="91"/>
      <c r="AH104" s="91"/>
      <c r="AI104" s="91"/>
      <c r="AJ104" s="91"/>
    </row>
    <row r="105" spans="5:36" s="62" customFormat="1" ht="20.25">
      <c r="E105" s="73"/>
      <c r="N105" s="114"/>
      <c r="O105" s="187"/>
      <c r="P105" s="91"/>
      <c r="Q105" s="91"/>
      <c r="R105" s="91"/>
      <c r="S105" s="91"/>
      <c r="T105" s="91"/>
      <c r="U105" s="91"/>
      <c r="V105" s="91"/>
      <c r="W105" s="91"/>
      <c r="X105" s="91"/>
      <c r="Y105" s="91"/>
      <c r="Z105" s="91"/>
      <c r="AA105" s="91"/>
      <c r="AB105" s="91"/>
      <c r="AC105" s="91"/>
      <c r="AD105" s="91"/>
      <c r="AE105" s="91"/>
      <c r="AF105" s="91"/>
      <c r="AG105" s="91"/>
      <c r="AH105" s="91"/>
      <c r="AI105" s="91"/>
      <c r="AJ105" s="91"/>
    </row>
    <row r="106" spans="5:36" s="62" customFormat="1" ht="20.25">
      <c r="E106" s="73"/>
      <c r="N106" s="114"/>
      <c r="O106" s="187"/>
      <c r="P106" s="91"/>
      <c r="Q106" s="91"/>
      <c r="R106" s="91"/>
      <c r="S106" s="91"/>
      <c r="T106" s="91"/>
      <c r="U106" s="91"/>
      <c r="V106" s="91"/>
      <c r="W106" s="91"/>
      <c r="X106" s="91"/>
      <c r="Y106" s="91"/>
      <c r="Z106" s="91"/>
      <c r="AA106" s="91"/>
      <c r="AB106" s="91"/>
      <c r="AC106" s="91"/>
      <c r="AD106" s="91"/>
      <c r="AE106" s="91"/>
      <c r="AF106" s="91"/>
      <c r="AG106" s="91"/>
      <c r="AH106" s="91"/>
      <c r="AI106" s="91"/>
      <c r="AJ106" s="91"/>
    </row>
    <row r="107" spans="5:36" s="62" customFormat="1" ht="20.25">
      <c r="E107" s="73"/>
      <c r="N107" s="114"/>
      <c r="O107" s="187"/>
      <c r="P107" s="91"/>
      <c r="Q107" s="91"/>
      <c r="R107" s="91"/>
      <c r="S107" s="91"/>
      <c r="T107" s="91"/>
      <c r="U107" s="91"/>
      <c r="V107" s="91"/>
      <c r="W107" s="91"/>
      <c r="X107" s="91"/>
      <c r="Y107" s="91"/>
      <c r="Z107" s="91"/>
      <c r="AA107" s="91"/>
      <c r="AB107" s="91"/>
      <c r="AC107" s="91"/>
      <c r="AD107" s="91"/>
      <c r="AE107" s="91"/>
      <c r="AF107" s="91"/>
      <c r="AG107" s="91"/>
      <c r="AH107" s="91"/>
      <c r="AI107" s="91"/>
      <c r="AJ107" s="91"/>
    </row>
    <row r="108" spans="5:36" s="62" customFormat="1" ht="20.25">
      <c r="E108" s="73"/>
      <c r="N108" s="114"/>
      <c r="O108" s="187"/>
      <c r="P108" s="91"/>
      <c r="Q108" s="91"/>
      <c r="R108" s="91"/>
      <c r="S108" s="91"/>
      <c r="T108" s="91"/>
      <c r="U108" s="91"/>
      <c r="V108" s="91"/>
      <c r="W108" s="91"/>
      <c r="X108" s="91"/>
      <c r="Y108" s="91"/>
      <c r="Z108" s="91"/>
      <c r="AA108" s="91"/>
      <c r="AB108" s="91"/>
      <c r="AC108" s="91"/>
      <c r="AD108" s="91"/>
      <c r="AE108" s="91"/>
      <c r="AF108" s="91"/>
      <c r="AG108" s="91"/>
      <c r="AH108" s="91"/>
      <c r="AI108" s="91"/>
      <c r="AJ108" s="91"/>
    </row>
    <row r="109" spans="5:36" s="62" customFormat="1" ht="20.25">
      <c r="E109" s="73"/>
      <c r="N109" s="114"/>
      <c r="O109" s="187"/>
      <c r="P109" s="91"/>
      <c r="Q109" s="91"/>
      <c r="R109" s="91"/>
      <c r="S109" s="91"/>
      <c r="T109" s="91"/>
      <c r="U109" s="91"/>
      <c r="V109" s="91"/>
      <c r="W109" s="91"/>
      <c r="X109" s="91"/>
      <c r="Y109" s="91"/>
      <c r="Z109" s="91"/>
      <c r="AA109" s="91"/>
      <c r="AB109" s="91"/>
      <c r="AC109" s="91"/>
      <c r="AD109" s="91"/>
      <c r="AE109" s="91"/>
      <c r="AF109" s="91"/>
      <c r="AG109" s="91"/>
      <c r="AH109" s="91"/>
      <c r="AI109" s="91"/>
      <c r="AJ109" s="91"/>
    </row>
    <row r="110" spans="5:36" s="62" customFormat="1" ht="20.25">
      <c r="E110" s="73"/>
      <c r="N110" s="114"/>
      <c r="O110" s="187"/>
      <c r="P110" s="91"/>
      <c r="Q110" s="91"/>
      <c r="R110" s="91"/>
      <c r="S110" s="91"/>
      <c r="T110" s="91"/>
      <c r="U110" s="91"/>
      <c r="V110" s="91"/>
      <c r="W110" s="91"/>
      <c r="X110" s="91"/>
      <c r="Y110" s="91"/>
      <c r="Z110" s="91"/>
      <c r="AA110" s="91"/>
      <c r="AB110" s="91"/>
      <c r="AC110" s="91"/>
      <c r="AD110" s="91"/>
      <c r="AE110" s="91"/>
      <c r="AF110" s="91"/>
      <c r="AG110" s="91"/>
      <c r="AH110" s="91"/>
      <c r="AI110" s="91"/>
      <c r="AJ110" s="91"/>
    </row>
    <row r="111" spans="5:36" s="62" customFormat="1" ht="20.25">
      <c r="E111" s="73"/>
      <c r="N111" s="114"/>
      <c r="O111" s="187"/>
      <c r="P111" s="91"/>
      <c r="Q111" s="91"/>
      <c r="R111" s="91"/>
      <c r="S111" s="91"/>
      <c r="T111" s="91"/>
      <c r="U111" s="91"/>
      <c r="V111" s="91"/>
      <c r="W111" s="91"/>
      <c r="X111" s="91"/>
      <c r="Y111" s="91"/>
      <c r="Z111" s="91"/>
      <c r="AA111" s="91"/>
      <c r="AB111" s="91"/>
      <c r="AC111" s="91"/>
      <c r="AD111" s="91"/>
      <c r="AE111" s="91"/>
      <c r="AF111" s="91"/>
      <c r="AG111" s="91"/>
      <c r="AH111" s="91"/>
      <c r="AI111" s="91"/>
      <c r="AJ111" s="91"/>
    </row>
    <row r="112" spans="5:36" s="62" customFormat="1" ht="20.25">
      <c r="E112" s="73"/>
      <c r="N112" s="114"/>
      <c r="O112" s="187"/>
      <c r="P112" s="91"/>
      <c r="Q112" s="91"/>
      <c r="R112" s="91"/>
      <c r="S112" s="91"/>
      <c r="T112" s="91"/>
      <c r="U112" s="91"/>
      <c r="V112" s="91"/>
      <c r="W112" s="91"/>
      <c r="X112" s="91"/>
      <c r="Y112" s="91"/>
      <c r="Z112" s="91"/>
      <c r="AA112" s="91"/>
      <c r="AB112" s="91"/>
      <c r="AC112" s="91"/>
      <c r="AD112" s="91"/>
      <c r="AE112" s="91"/>
      <c r="AF112" s="91"/>
      <c r="AG112" s="91"/>
      <c r="AH112" s="91"/>
      <c r="AI112" s="91"/>
      <c r="AJ112" s="91"/>
    </row>
    <row r="113" spans="5:36" s="62" customFormat="1" ht="20.25">
      <c r="E113" s="73"/>
      <c r="N113" s="114"/>
      <c r="O113" s="187"/>
      <c r="P113" s="91"/>
      <c r="Q113" s="91"/>
      <c r="R113" s="91"/>
      <c r="S113" s="91"/>
      <c r="T113" s="91"/>
      <c r="U113" s="91"/>
      <c r="V113" s="91"/>
      <c r="W113" s="91"/>
      <c r="X113" s="91"/>
      <c r="Y113" s="91"/>
      <c r="Z113" s="91"/>
      <c r="AA113" s="91"/>
      <c r="AB113" s="91"/>
      <c r="AC113" s="91"/>
      <c r="AD113" s="91"/>
      <c r="AE113" s="91"/>
      <c r="AF113" s="91"/>
      <c r="AG113" s="91"/>
      <c r="AH113" s="91"/>
      <c r="AI113" s="91"/>
      <c r="AJ113" s="91"/>
    </row>
    <row r="114" spans="5:36" s="62" customFormat="1" ht="20.25">
      <c r="E114" s="73"/>
      <c r="N114" s="114"/>
      <c r="O114" s="187"/>
      <c r="P114" s="91"/>
      <c r="Q114" s="91"/>
      <c r="R114" s="91"/>
      <c r="S114" s="91"/>
      <c r="T114" s="91"/>
      <c r="U114" s="91"/>
      <c r="V114" s="91"/>
      <c r="W114" s="91"/>
      <c r="X114" s="91"/>
      <c r="Y114" s="91"/>
      <c r="Z114" s="91"/>
      <c r="AA114" s="91"/>
      <c r="AB114" s="91"/>
      <c r="AC114" s="91"/>
      <c r="AD114" s="91"/>
      <c r="AE114" s="91"/>
      <c r="AF114" s="91"/>
      <c r="AG114" s="91"/>
      <c r="AH114" s="91"/>
      <c r="AI114" s="91"/>
      <c r="AJ114" s="91"/>
    </row>
    <row r="115" spans="5:36" s="62" customFormat="1" ht="20.25">
      <c r="E115" s="73"/>
      <c r="N115" s="114"/>
      <c r="O115" s="187"/>
      <c r="P115" s="91"/>
      <c r="Q115" s="91"/>
      <c r="R115" s="91"/>
      <c r="S115" s="91"/>
      <c r="T115" s="91"/>
      <c r="U115" s="91"/>
      <c r="V115" s="91"/>
      <c r="W115" s="91"/>
      <c r="X115" s="91"/>
      <c r="Y115" s="91"/>
      <c r="Z115" s="91"/>
      <c r="AA115" s="91"/>
      <c r="AB115" s="91"/>
      <c r="AC115" s="91"/>
      <c r="AD115" s="91"/>
      <c r="AE115" s="91"/>
      <c r="AF115" s="91"/>
      <c r="AG115" s="91"/>
      <c r="AH115" s="91"/>
      <c r="AI115" s="91"/>
      <c r="AJ115" s="91"/>
    </row>
    <row r="116" spans="5:36" s="62" customFormat="1" ht="20.25">
      <c r="E116" s="73"/>
      <c r="N116" s="114"/>
      <c r="O116" s="187"/>
      <c r="P116" s="91"/>
      <c r="Q116" s="91"/>
      <c r="R116" s="91"/>
      <c r="S116" s="91"/>
      <c r="T116" s="91"/>
      <c r="U116" s="91"/>
      <c r="V116" s="91"/>
      <c r="W116" s="91"/>
      <c r="X116" s="91"/>
      <c r="Y116" s="91"/>
      <c r="Z116" s="91"/>
      <c r="AA116" s="91"/>
      <c r="AB116" s="91"/>
      <c r="AC116" s="91"/>
      <c r="AD116" s="91"/>
      <c r="AE116" s="91"/>
      <c r="AF116" s="91"/>
      <c r="AG116" s="91"/>
      <c r="AH116" s="91"/>
      <c r="AI116" s="91"/>
      <c r="AJ116" s="91"/>
    </row>
    <row r="117" spans="5:36" s="62" customFormat="1" ht="20.25">
      <c r="E117" s="73"/>
      <c r="N117" s="114"/>
      <c r="O117" s="187"/>
      <c r="P117" s="91"/>
      <c r="Q117" s="91"/>
      <c r="R117" s="91"/>
      <c r="S117" s="91"/>
      <c r="T117" s="91"/>
      <c r="U117" s="91"/>
      <c r="V117" s="91"/>
      <c r="W117" s="91"/>
      <c r="X117" s="91"/>
      <c r="Y117" s="91"/>
      <c r="Z117" s="91"/>
      <c r="AA117" s="91"/>
      <c r="AB117" s="91"/>
      <c r="AC117" s="91"/>
      <c r="AD117" s="91"/>
      <c r="AE117" s="91"/>
      <c r="AF117" s="91"/>
      <c r="AG117" s="91"/>
      <c r="AH117" s="91"/>
      <c r="AI117" s="91"/>
      <c r="AJ117" s="91"/>
    </row>
    <row r="118" spans="5:36" s="62" customFormat="1" ht="20.25">
      <c r="E118" s="73"/>
      <c r="N118" s="114"/>
      <c r="O118" s="187"/>
      <c r="P118" s="91"/>
      <c r="Q118" s="91"/>
      <c r="R118" s="91"/>
      <c r="S118" s="91"/>
      <c r="T118" s="91"/>
      <c r="U118" s="91"/>
      <c r="V118" s="91"/>
      <c r="W118" s="91"/>
      <c r="X118" s="91"/>
      <c r="Y118" s="91"/>
      <c r="Z118" s="91"/>
      <c r="AA118" s="91"/>
      <c r="AB118" s="91"/>
      <c r="AC118" s="91"/>
      <c r="AD118" s="91"/>
      <c r="AE118" s="91"/>
      <c r="AF118" s="91"/>
      <c r="AG118" s="91"/>
      <c r="AH118" s="91"/>
      <c r="AI118" s="91"/>
      <c r="AJ118" s="91"/>
    </row>
    <row r="119" spans="5:36" s="62" customFormat="1" ht="20.25">
      <c r="E119" s="73"/>
      <c r="N119" s="114"/>
      <c r="O119" s="187"/>
      <c r="P119" s="91"/>
      <c r="Q119" s="91"/>
      <c r="R119" s="91"/>
      <c r="S119" s="91"/>
      <c r="T119" s="91"/>
      <c r="U119" s="91"/>
      <c r="V119" s="91"/>
      <c r="W119" s="91"/>
      <c r="X119" s="91"/>
      <c r="Y119" s="91"/>
      <c r="Z119" s="91"/>
      <c r="AA119" s="91"/>
      <c r="AB119" s="91"/>
      <c r="AC119" s="91"/>
      <c r="AD119" s="91"/>
      <c r="AE119" s="91"/>
      <c r="AF119" s="91"/>
      <c r="AG119" s="91"/>
      <c r="AH119" s="91"/>
      <c r="AI119" s="91"/>
      <c r="AJ119" s="91"/>
    </row>
    <row r="120" spans="5:36" s="62" customFormat="1" ht="20.25">
      <c r="E120" s="73"/>
      <c r="N120" s="114"/>
      <c r="O120" s="187"/>
      <c r="P120" s="91"/>
      <c r="Q120" s="91"/>
      <c r="R120" s="91"/>
      <c r="S120" s="91"/>
      <c r="T120" s="91"/>
      <c r="U120" s="91"/>
      <c r="V120" s="91"/>
      <c r="W120" s="91"/>
      <c r="X120" s="91"/>
      <c r="Y120" s="91"/>
      <c r="Z120" s="91"/>
      <c r="AA120" s="91"/>
      <c r="AB120" s="91"/>
      <c r="AC120" s="91"/>
      <c r="AD120" s="91"/>
      <c r="AE120" s="91"/>
      <c r="AF120" s="91"/>
      <c r="AG120" s="91"/>
      <c r="AH120" s="91"/>
      <c r="AI120" s="91"/>
      <c r="AJ120" s="91"/>
    </row>
    <row r="121" spans="5:36" s="62" customFormat="1" ht="20.25">
      <c r="E121" s="73"/>
      <c r="N121" s="114"/>
      <c r="O121" s="187"/>
      <c r="P121" s="91"/>
      <c r="Q121" s="91"/>
      <c r="R121" s="91"/>
      <c r="S121" s="91"/>
      <c r="T121" s="91"/>
      <c r="U121" s="91"/>
      <c r="V121" s="91"/>
      <c r="W121" s="91"/>
      <c r="X121" s="91"/>
      <c r="Y121" s="91"/>
      <c r="Z121" s="91"/>
      <c r="AA121" s="91"/>
      <c r="AB121" s="91"/>
      <c r="AC121" s="91"/>
      <c r="AD121" s="91"/>
      <c r="AE121" s="91"/>
      <c r="AF121" s="91"/>
      <c r="AG121" s="91"/>
      <c r="AH121" s="91"/>
      <c r="AI121" s="91"/>
      <c r="AJ121" s="91"/>
    </row>
    <row r="122" spans="5:36" s="62" customFormat="1" ht="20.25">
      <c r="E122" s="73"/>
      <c r="N122" s="114"/>
      <c r="O122" s="187"/>
      <c r="P122" s="91"/>
      <c r="Q122" s="91"/>
      <c r="R122" s="91"/>
      <c r="S122" s="91"/>
      <c r="T122" s="91"/>
      <c r="U122" s="91"/>
      <c r="V122" s="91"/>
      <c r="W122" s="91"/>
      <c r="X122" s="91"/>
      <c r="Y122" s="91"/>
      <c r="Z122" s="91"/>
      <c r="AA122" s="91"/>
      <c r="AB122" s="91"/>
      <c r="AC122" s="91"/>
      <c r="AD122" s="91"/>
      <c r="AE122" s="91"/>
      <c r="AF122" s="91"/>
      <c r="AG122" s="91"/>
      <c r="AH122" s="91"/>
      <c r="AI122" s="91"/>
      <c r="AJ122" s="91"/>
    </row>
    <row r="123" spans="5:36" s="62" customFormat="1" ht="20.25">
      <c r="E123" s="73"/>
      <c r="N123" s="114"/>
      <c r="O123" s="187"/>
      <c r="P123" s="91"/>
      <c r="Q123" s="91"/>
      <c r="R123" s="91"/>
      <c r="S123" s="91"/>
      <c r="T123" s="91"/>
      <c r="U123" s="91"/>
      <c r="V123" s="91"/>
      <c r="W123" s="91"/>
      <c r="X123" s="91"/>
      <c r="Y123" s="91"/>
      <c r="Z123" s="91"/>
      <c r="AA123" s="91"/>
      <c r="AB123" s="91"/>
      <c r="AC123" s="91"/>
      <c r="AD123" s="91"/>
      <c r="AE123" s="91"/>
      <c r="AF123" s="91"/>
      <c r="AG123" s="91"/>
      <c r="AH123" s="91"/>
      <c r="AI123" s="91"/>
      <c r="AJ123" s="91"/>
    </row>
    <row r="124" spans="5:36" s="62" customFormat="1" ht="20.25">
      <c r="E124" s="73"/>
      <c r="N124" s="114"/>
      <c r="O124" s="187"/>
      <c r="P124" s="91"/>
      <c r="Q124" s="91"/>
      <c r="R124" s="91"/>
      <c r="S124" s="91"/>
      <c r="T124" s="91"/>
      <c r="U124" s="91"/>
      <c r="V124" s="91"/>
      <c r="W124" s="91"/>
      <c r="X124" s="91"/>
      <c r="Y124" s="91"/>
      <c r="Z124" s="91"/>
      <c r="AA124" s="91"/>
      <c r="AB124" s="91"/>
      <c r="AC124" s="91"/>
      <c r="AD124" s="91"/>
      <c r="AE124" s="91"/>
      <c r="AF124" s="91"/>
      <c r="AG124" s="91"/>
      <c r="AH124" s="91"/>
      <c r="AI124" s="91"/>
      <c r="AJ124" s="91"/>
    </row>
    <row r="125" spans="5:36" s="62" customFormat="1" ht="20.25">
      <c r="E125" s="73"/>
      <c r="N125" s="114"/>
      <c r="O125" s="187"/>
      <c r="P125" s="91"/>
      <c r="Q125" s="91"/>
      <c r="R125" s="91"/>
      <c r="S125" s="91"/>
      <c r="T125" s="91"/>
      <c r="U125" s="91"/>
      <c r="V125" s="91"/>
      <c r="W125" s="91"/>
      <c r="X125" s="91"/>
      <c r="Y125" s="91"/>
      <c r="Z125" s="91"/>
      <c r="AA125" s="91"/>
      <c r="AB125" s="91"/>
      <c r="AC125" s="91"/>
      <c r="AD125" s="91"/>
      <c r="AE125" s="91"/>
      <c r="AF125" s="91"/>
      <c r="AG125" s="91"/>
      <c r="AH125" s="91"/>
      <c r="AI125" s="91"/>
      <c r="AJ125" s="91"/>
    </row>
    <row r="126" spans="5:36" s="62" customFormat="1" ht="20.25">
      <c r="E126" s="73"/>
      <c r="N126" s="114"/>
      <c r="O126" s="187"/>
      <c r="P126" s="91"/>
      <c r="Q126" s="91"/>
      <c r="R126" s="91"/>
      <c r="S126" s="91"/>
      <c r="T126" s="91"/>
      <c r="U126" s="91"/>
      <c r="V126" s="91"/>
      <c r="W126" s="91"/>
      <c r="X126" s="91"/>
      <c r="Y126" s="91"/>
      <c r="Z126" s="91"/>
      <c r="AA126" s="91"/>
      <c r="AB126" s="91"/>
      <c r="AC126" s="91"/>
      <c r="AD126" s="91"/>
      <c r="AE126" s="91"/>
      <c r="AF126" s="91"/>
      <c r="AG126" s="91"/>
      <c r="AH126" s="91"/>
      <c r="AI126" s="91"/>
      <c r="AJ126" s="91"/>
    </row>
    <row r="127" spans="5:36" s="62" customFormat="1" ht="20.25">
      <c r="E127" s="73"/>
      <c r="N127" s="114"/>
      <c r="O127" s="187"/>
      <c r="P127" s="91"/>
      <c r="Q127" s="91"/>
      <c r="R127" s="91"/>
      <c r="S127" s="91"/>
      <c r="T127" s="91"/>
      <c r="U127" s="91"/>
      <c r="V127" s="91"/>
      <c r="W127" s="91"/>
      <c r="X127" s="91"/>
      <c r="Y127" s="91"/>
      <c r="Z127" s="91"/>
      <c r="AA127" s="91"/>
      <c r="AB127" s="91"/>
      <c r="AC127" s="91"/>
      <c r="AD127" s="91"/>
      <c r="AE127" s="91"/>
      <c r="AF127" s="91"/>
      <c r="AG127" s="91"/>
      <c r="AH127" s="91"/>
      <c r="AI127" s="91"/>
      <c r="AJ127" s="91"/>
    </row>
    <row r="128" spans="5:36" s="62" customFormat="1" ht="20.25">
      <c r="E128" s="73"/>
      <c r="N128" s="114"/>
      <c r="O128" s="187"/>
      <c r="P128" s="91"/>
      <c r="Q128" s="91"/>
      <c r="R128" s="91"/>
      <c r="S128" s="91"/>
      <c r="T128" s="91"/>
      <c r="U128" s="91"/>
      <c r="V128" s="91"/>
      <c r="W128" s="91"/>
      <c r="X128" s="91"/>
      <c r="Y128" s="91"/>
      <c r="Z128" s="91"/>
      <c r="AA128" s="91"/>
      <c r="AB128" s="91"/>
      <c r="AC128" s="91"/>
      <c r="AD128" s="91"/>
      <c r="AE128" s="91"/>
      <c r="AF128" s="91"/>
      <c r="AG128" s="91"/>
      <c r="AH128" s="91"/>
      <c r="AI128" s="91"/>
      <c r="AJ128" s="91"/>
    </row>
    <row r="129" spans="5:36" s="62" customFormat="1" ht="20.25">
      <c r="E129" s="73"/>
      <c r="N129" s="114"/>
      <c r="O129" s="187"/>
      <c r="P129" s="91"/>
      <c r="Q129" s="91"/>
      <c r="R129" s="91"/>
      <c r="S129" s="91"/>
      <c r="T129" s="91"/>
      <c r="U129" s="91"/>
      <c r="V129" s="91"/>
      <c r="W129" s="91"/>
      <c r="X129" s="91"/>
      <c r="Y129" s="91"/>
      <c r="Z129" s="91"/>
      <c r="AA129" s="91"/>
      <c r="AB129" s="91"/>
      <c r="AC129" s="91"/>
      <c r="AD129" s="91"/>
      <c r="AE129" s="91"/>
      <c r="AF129" s="91"/>
      <c r="AG129" s="91"/>
      <c r="AH129" s="91"/>
      <c r="AI129" s="91"/>
      <c r="AJ129" s="91"/>
    </row>
    <row r="130" spans="5:36" s="62" customFormat="1" ht="20.25">
      <c r="E130" s="73"/>
      <c r="N130" s="114"/>
      <c r="O130" s="187"/>
      <c r="P130" s="91"/>
      <c r="Q130" s="91"/>
      <c r="R130" s="91"/>
      <c r="S130" s="91"/>
      <c r="T130" s="91"/>
      <c r="U130" s="91"/>
      <c r="V130" s="91"/>
      <c r="W130" s="91"/>
      <c r="X130" s="91"/>
      <c r="Y130" s="91"/>
      <c r="Z130" s="91"/>
      <c r="AA130" s="91"/>
      <c r="AB130" s="91"/>
      <c r="AC130" s="91"/>
      <c r="AD130" s="91"/>
      <c r="AE130" s="91"/>
      <c r="AF130" s="91"/>
      <c r="AG130" s="91"/>
      <c r="AH130" s="91"/>
      <c r="AI130" s="91"/>
      <c r="AJ130" s="91"/>
    </row>
    <row r="131" spans="5:36" s="62" customFormat="1" ht="20.25">
      <c r="E131" s="73"/>
      <c r="N131" s="114"/>
      <c r="O131" s="187"/>
      <c r="P131" s="91"/>
      <c r="Q131" s="91"/>
      <c r="R131" s="91"/>
      <c r="S131" s="91"/>
      <c r="T131" s="91"/>
      <c r="U131" s="91"/>
      <c r="V131" s="91"/>
      <c r="W131" s="91"/>
      <c r="X131" s="91"/>
      <c r="Y131" s="91"/>
      <c r="Z131" s="91"/>
      <c r="AA131" s="91"/>
      <c r="AB131" s="91"/>
      <c r="AC131" s="91"/>
      <c r="AD131" s="91"/>
      <c r="AE131" s="91"/>
      <c r="AF131" s="91"/>
      <c r="AG131" s="91"/>
      <c r="AH131" s="91"/>
      <c r="AI131" s="91"/>
      <c r="AJ131" s="91"/>
    </row>
    <row r="132" spans="5:36" s="62" customFormat="1" ht="20.25">
      <c r="E132" s="73"/>
      <c r="N132" s="114"/>
      <c r="O132" s="187"/>
      <c r="P132" s="91"/>
      <c r="Q132" s="91"/>
      <c r="R132" s="91"/>
      <c r="S132" s="91"/>
      <c r="T132" s="91"/>
      <c r="U132" s="91"/>
      <c r="V132" s="91"/>
      <c r="W132" s="91"/>
      <c r="X132" s="91"/>
      <c r="Y132" s="91"/>
      <c r="Z132" s="91"/>
      <c r="AA132" s="91"/>
      <c r="AB132" s="91"/>
      <c r="AC132" s="91"/>
      <c r="AD132" s="91"/>
      <c r="AE132" s="91"/>
      <c r="AF132" s="91"/>
      <c r="AG132" s="91"/>
      <c r="AH132" s="91"/>
      <c r="AI132" s="91"/>
      <c r="AJ132" s="91"/>
    </row>
    <row r="133" spans="5:36" s="62" customFormat="1" ht="20.25">
      <c r="E133" s="73"/>
      <c r="N133" s="114"/>
      <c r="O133" s="187"/>
      <c r="P133" s="91"/>
      <c r="Q133" s="91"/>
      <c r="R133" s="91"/>
      <c r="S133" s="91"/>
      <c r="T133" s="91"/>
      <c r="U133" s="91"/>
      <c r="V133" s="91"/>
      <c r="W133" s="91"/>
      <c r="X133" s="91"/>
      <c r="Y133" s="91"/>
      <c r="Z133" s="91"/>
      <c r="AA133" s="91"/>
      <c r="AB133" s="91"/>
      <c r="AC133" s="91"/>
      <c r="AD133" s="91"/>
      <c r="AE133" s="91"/>
      <c r="AF133" s="91"/>
      <c r="AG133" s="91"/>
      <c r="AH133" s="91"/>
      <c r="AI133" s="91"/>
      <c r="AJ133" s="91"/>
    </row>
    <row r="134" spans="5:36" s="62" customFormat="1" ht="20.25">
      <c r="E134" s="73"/>
      <c r="N134" s="114"/>
      <c r="O134" s="187"/>
      <c r="P134" s="91"/>
      <c r="Q134" s="91"/>
      <c r="R134" s="91"/>
      <c r="S134" s="91"/>
      <c r="T134" s="91"/>
      <c r="U134" s="91"/>
      <c r="V134" s="91"/>
      <c r="W134" s="91"/>
      <c r="X134" s="91"/>
      <c r="Y134" s="91"/>
      <c r="Z134" s="91"/>
      <c r="AA134" s="91"/>
      <c r="AB134" s="91"/>
      <c r="AC134" s="91"/>
      <c r="AD134" s="91"/>
      <c r="AE134" s="91"/>
      <c r="AF134" s="91"/>
      <c r="AG134" s="91"/>
      <c r="AH134" s="91"/>
      <c r="AI134" s="91"/>
      <c r="AJ134" s="91"/>
    </row>
    <row r="135" spans="5:36" s="62" customFormat="1" ht="20.25">
      <c r="E135" s="73"/>
      <c r="N135" s="114"/>
      <c r="O135" s="187"/>
      <c r="P135" s="91"/>
      <c r="Q135" s="91"/>
      <c r="R135" s="91"/>
      <c r="S135" s="91"/>
      <c r="T135" s="91"/>
      <c r="U135" s="91"/>
      <c r="V135" s="91"/>
      <c r="W135" s="91"/>
      <c r="X135" s="91"/>
      <c r="Y135" s="91"/>
      <c r="Z135" s="91"/>
      <c r="AA135" s="91"/>
      <c r="AB135" s="91"/>
      <c r="AC135" s="91"/>
      <c r="AD135" s="91"/>
      <c r="AE135" s="91"/>
      <c r="AF135" s="91"/>
      <c r="AG135" s="91"/>
      <c r="AH135" s="91"/>
      <c r="AI135" s="91"/>
      <c r="AJ135" s="91"/>
    </row>
    <row r="136" spans="5:36" s="62" customFormat="1" ht="20.25">
      <c r="E136" s="73"/>
      <c r="N136" s="114"/>
      <c r="O136" s="187"/>
      <c r="P136" s="91"/>
      <c r="Q136" s="91"/>
      <c r="R136" s="91"/>
      <c r="S136" s="91"/>
      <c r="T136" s="91"/>
      <c r="U136" s="91"/>
      <c r="V136" s="91"/>
      <c r="W136" s="91"/>
      <c r="X136" s="91"/>
      <c r="Y136" s="91"/>
      <c r="Z136" s="91"/>
      <c r="AA136" s="91"/>
      <c r="AB136" s="91"/>
      <c r="AC136" s="91"/>
      <c r="AD136" s="91"/>
      <c r="AE136" s="91"/>
      <c r="AF136" s="91"/>
      <c r="AG136" s="91"/>
      <c r="AH136" s="91"/>
      <c r="AI136" s="91"/>
      <c r="AJ136" s="91"/>
    </row>
    <row r="137" spans="5:36" s="62" customFormat="1" ht="20.25">
      <c r="E137" s="73"/>
      <c r="N137" s="114"/>
      <c r="O137" s="187"/>
      <c r="P137" s="91"/>
      <c r="Q137" s="91"/>
      <c r="R137" s="91"/>
      <c r="S137" s="91"/>
      <c r="T137" s="91"/>
      <c r="U137" s="91"/>
      <c r="V137" s="91"/>
      <c r="W137" s="91"/>
      <c r="X137" s="91"/>
      <c r="Y137" s="91"/>
      <c r="Z137" s="91"/>
      <c r="AA137" s="91"/>
      <c r="AB137" s="91"/>
      <c r="AC137" s="91"/>
      <c r="AD137" s="91"/>
      <c r="AE137" s="91"/>
      <c r="AF137" s="91"/>
      <c r="AG137" s="91"/>
      <c r="AH137" s="91"/>
      <c r="AI137" s="91"/>
      <c r="AJ137" s="91"/>
    </row>
    <row r="138" spans="5:36" s="62" customFormat="1" ht="20.25">
      <c r="E138" s="73"/>
      <c r="N138" s="114"/>
      <c r="O138" s="187"/>
      <c r="P138" s="91"/>
      <c r="Q138" s="91"/>
      <c r="R138" s="91"/>
      <c r="S138" s="91"/>
      <c r="T138" s="91"/>
      <c r="U138" s="91"/>
      <c r="V138" s="91"/>
      <c r="W138" s="91"/>
      <c r="X138" s="91"/>
      <c r="Y138" s="91"/>
      <c r="Z138" s="91"/>
      <c r="AA138" s="91"/>
      <c r="AB138" s="91"/>
      <c r="AC138" s="91"/>
      <c r="AD138" s="91"/>
      <c r="AE138" s="91"/>
      <c r="AF138" s="91"/>
      <c r="AG138" s="91"/>
      <c r="AH138" s="91"/>
      <c r="AI138" s="91"/>
      <c r="AJ138" s="91"/>
    </row>
    <row r="139" spans="5:36" s="62" customFormat="1" ht="20.25">
      <c r="E139" s="73"/>
      <c r="N139" s="114"/>
      <c r="O139" s="187"/>
      <c r="P139" s="91"/>
      <c r="Q139" s="91"/>
      <c r="R139" s="91"/>
      <c r="S139" s="91"/>
      <c r="T139" s="91"/>
      <c r="U139" s="91"/>
      <c r="V139" s="91"/>
      <c r="W139" s="91"/>
      <c r="X139" s="91"/>
      <c r="Y139" s="91"/>
      <c r="Z139" s="91"/>
      <c r="AA139" s="91"/>
      <c r="AB139" s="91"/>
      <c r="AC139" s="91"/>
      <c r="AD139" s="91"/>
      <c r="AE139" s="91"/>
      <c r="AF139" s="91"/>
      <c r="AG139" s="91"/>
      <c r="AH139" s="91"/>
      <c r="AI139" s="91"/>
      <c r="AJ139" s="91"/>
    </row>
    <row r="140" spans="5:36" s="62" customFormat="1" ht="20.25">
      <c r="E140" s="73"/>
      <c r="N140" s="114"/>
      <c r="O140" s="187"/>
      <c r="P140" s="91"/>
      <c r="Q140" s="91"/>
      <c r="R140" s="91"/>
      <c r="S140" s="91"/>
      <c r="T140" s="91"/>
      <c r="U140" s="91"/>
      <c r="V140" s="91"/>
      <c r="W140" s="91"/>
      <c r="X140" s="91"/>
      <c r="Y140" s="91"/>
      <c r="Z140" s="91"/>
      <c r="AA140" s="91"/>
      <c r="AB140" s="91"/>
      <c r="AC140" s="91"/>
      <c r="AD140" s="91"/>
      <c r="AE140" s="91"/>
      <c r="AF140" s="91"/>
      <c r="AG140" s="91"/>
      <c r="AH140" s="91"/>
      <c r="AI140" s="91"/>
      <c r="AJ140" s="91"/>
    </row>
    <row r="141" spans="5:36" s="62" customFormat="1" ht="20.25">
      <c r="E141" s="73"/>
      <c r="N141" s="114"/>
      <c r="O141" s="187"/>
      <c r="P141" s="91"/>
      <c r="Q141" s="91"/>
      <c r="R141" s="91"/>
      <c r="S141" s="91"/>
      <c r="T141" s="91"/>
      <c r="U141" s="91"/>
      <c r="V141" s="91"/>
      <c r="W141" s="91"/>
      <c r="X141" s="91"/>
      <c r="Y141" s="91"/>
      <c r="Z141" s="91"/>
      <c r="AA141" s="91"/>
      <c r="AB141" s="91"/>
      <c r="AC141" s="91"/>
      <c r="AD141" s="91"/>
      <c r="AE141" s="91"/>
      <c r="AF141" s="91"/>
      <c r="AG141" s="91"/>
      <c r="AH141" s="91"/>
      <c r="AI141" s="91"/>
      <c r="AJ141" s="91"/>
    </row>
    <row r="142" spans="5:36" s="62" customFormat="1" ht="20.25">
      <c r="E142" s="73"/>
      <c r="N142" s="114"/>
      <c r="O142" s="187"/>
      <c r="P142" s="91"/>
      <c r="Q142" s="91"/>
      <c r="R142" s="91"/>
      <c r="S142" s="91"/>
      <c r="T142" s="91"/>
      <c r="U142" s="91"/>
      <c r="V142" s="91"/>
      <c r="W142" s="91"/>
      <c r="X142" s="91"/>
      <c r="Y142" s="91"/>
      <c r="Z142" s="91"/>
      <c r="AA142" s="91"/>
      <c r="AB142" s="91"/>
      <c r="AC142" s="91"/>
      <c r="AD142" s="91"/>
      <c r="AE142" s="91"/>
      <c r="AF142" s="91"/>
      <c r="AG142" s="91"/>
      <c r="AH142" s="91"/>
      <c r="AI142" s="91"/>
      <c r="AJ142" s="91"/>
    </row>
    <row r="143" spans="5:36" s="62" customFormat="1" ht="20.25">
      <c r="E143" s="73"/>
      <c r="N143" s="114"/>
      <c r="O143" s="187"/>
      <c r="P143" s="91"/>
      <c r="Q143" s="91"/>
      <c r="R143" s="91"/>
      <c r="S143" s="91"/>
      <c r="T143" s="91"/>
      <c r="U143" s="91"/>
      <c r="V143" s="91"/>
      <c r="W143" s="91"/>
      <c r="X143" s="91"/>
      <c r="Y143" s="91"/>
      <c r="Z143" s="91"/>
      <c r="AA143" s="91"/>
      <c r="AB143" s="91"/>
      <c r="AC143" s="91"/>
      <c r="AD143" s="91"/>
      <c r="AE143" s="91"/>
      <c r="AF143" s="91"/>
      <c r="AG143" s="91"/>
      <c r="AH143" s="91"/>
      <c r="AI143" s="91"/>
      <c r="AJ143" s="91"/>
    </row>
    <row r="144" spans="5:36" s="62" customFormat="1" ht="20.25">
      <c r="E144" s="73"/>
      <c r="N144" s="114"/>
      <c r="O144" s="187"/>
      <c r="P144" s="91"/>
      <c r="Q144" s="91"/>
      <c r="R144" s="91"/>
      <c r="S144" s="91"/>
      <c r="T144" s="91"/>
      <c r="U144" s="91"/>
      <c r="V144" s="91"/>
      <c r="W144" s="91"/>
      <c r="X144" s="91"/>
      <c r="Y144" s="91"/>
      <c r="Z144" s="91"/>
      <c r="AA144" s="91"/>
      <c r="AB144" s="91"/>
      <c r="AC144" s="91"/>
      <c r="AD144" s="91"/>
      <c r="AE144" s="91"/>
      <c r="AF144" s="91"/>
      <c r="AG144" s="91"/>
      <c r="AH144" s="91"/>
      <c r="AI144" s="91"/>
      <c r="AJ144" s="91"/>
    </row>
    <row r="145" spans="5:36" s="62" customFormat="1" ht="20.25">
      <c r="E145" s="73"/>
      <c r="N145" s="114"/>
      <c r="O145" s="187"/>
      <c r="P145" s="91"/>
      <c r="Q145" s="91"/>
      <c r="R145" s="91"/>
      <c r="S145" s="91"/>
      <c r="T145" s="91"/>
      <c r="U145" s="91"/>
      <c r="V145" s="91"/>
      <c r="W145" s="91"/>
      <c r="X145" s="91"/>
      <c r="Y145" s="91"/>
      <c r="Z145" s="91"/>
      <c r="AA145" s="91"/>
      <c r="AB145" s="91"/>
      <c r="AC145" s="91"/>
      <c r="AD145" s="91"/>
      <c r="AE145" s="91"/>
      <c r="AF145" s="91"/>
      <c r="AG145" s="91"/>
      <c r="AH145" s="91"/>
      <c r="AI145" s="91"/>
      <c r="AJ145" s="91"/>
    </row>
    <row r="146" spans="5:36" s="62" customFormat="1" ht="20.25">
      <c r="E146" s="73"/>
      <c r="N146" s="114"/>
      <c r="O146" s="187"/>
      <c r="P146" s="91"/>
      <c r="Q146" s="91"/>
      <c r="R146" s="91"/>
      <c r="S146" s="91"/>
      <c r="T146" s="91"/>
      <c r="U146" s="91"/>
      <c r="V146" s="91"/>
      <c r="W146" s="91"/>
      <c r="X146" s="91"/>
      <c r="Y146" s="91"/>
      <c r="Z146" s="91"/>
      <c r="AA146" s="91"/>
      <c r="AB146" s="91"/>
      <c r="AC146" s="91"/>
      <c r="AD146" s="91"/>
      <c r="AE146" s="91"/>
      <c r="AF146" s="91"/>
      <c r="AG146" s="91"/>
      <c r="AH146" s="91"/>
      <c r="AI146" s="91"/>
      <c r="AJ146" s="91"/>
    </row>
    <row r="147" spans="5:36" s="62" customFormat="1" ht="20.25">
      <c r="E147" s="73"/>
      <c r="N147" s="114"/>
      <c r="O147" s="187"/>
      <c r="P147" s="91"/>
      <c r="Q147" s="91"/>
      <c r="R147" s="91"/>
      <c r="S147" s="91"/>
      <c r="T147" s="91"/>
      <c r="U147" s="91"/>
      <c r="V147" s="91"/>
      <c r="W147" s="91"/>
      <c r="X147" s="91"/>
      <c r="Y147" s="91"/>
      <c r="Z147" s="91"/>
      <c r="AA147" s="91"/>
      <c r="AB147" s="91"/>
      <c r="AC147" s="91"/>
      <c r="AD147" s="91"/>
      <c r="AE147" s="91"/>
      <c r="AF147" s="91"/>
      <c r="AG147" s="91"/>
      <c r="AH147" s="91"/>
      <c r="AI147" s="91"/>
      <c r="AJ147" s="91"/>
    </row>
    <row r="148" spans="5:36" s="62" customFormat="1" ht="20.25">
      <c r="E148" s="73"/>
      <c r="N148" s="114"/>
      <c r="O148" s="187"/>
      <c r="P148" s="91"/>
      <c r="Q148" s="91"/>
      <c r="R148" s="91"/>
      <c r="S148" s="91"/>
      <c r="T148" s="91"/>
      <c r="U148" s="91"/>
      <c r="V148" s="91"/>
      <c r="W148" s="91"/>
      <c r="X148" s="91"/>
      <c r="Y148" s="91"/>
      <c r="Z148" s="91"/>
      <c r="AA148" s="91"/>
      <c r="AB148" s="91"/>
      <c r="AC148" s="91"/>
      <c r="AD148" s="91"/>
      <c r="AE148" s="91"/>
      <c r="AF148" s="91"/>
      <c r="AG148" s="91"/>
      <c r="AH148" s="91"/>
      <c r="AI148" s="91"/>
      <c r="AJ148" s="91"/>
    </row>
    <row r="149" spans="5:36" s="62" customFormat="1" ht="20.25">
      <c r="E149" s="73"/>
      <c r="N149" s="114"/>
      <c r="O149" s="187"/>
      <c r="P149" s="91"/>
      <c r="Q149" s="91"/>
      <c r="R149" s="91"/>
      <c r="S149" s="91"/>
      <c r="T149" s="91"/>
      <c r="U149" s="91"/>
      <c r="V149" s="91"/>
      <c r="W149" s="91"/>
      <c r="X149" s="91"/>
      <c r="Y149" s="91"/>
      <c r="Z149" s="91"/>
      <c r="AA149" s="91"/>
      <c r="AB149" s="91"/>
      <c r="AC149" s="91"/>
      <c r="AD149" s="91"/>
      <c r="AE149" s="91"/>
      <c r="AF149" s="91"/>
      <c r="AG149" s="91"/>
      <c r="AH149" s="91"/>
      <c r="AI149" s="91"/>
      <c r="AJ149" s="91"/>
    </row>
    <row r="150" spans="5:36" s="62" customFormat="1" ht="20.25">
      <c r="E150" s="73"/>
      <c r="N150" s="114"/>
      <c r="O150" s="187"/>
      <c r="P150" s="91"/>
      <c r="Q150" s="91"/>
      <c r="R150" s="91"/>
      <c r="S150" s="91"/>
      <c r="T150" s="91"/>
      <c r="U150" s="91"/>
      <c r="V150" s="91"/>
      <c r="W150" s="91"/>
      <c r="X150" s="91"/>
      <c r="Y150" s="91"/>
      <c r="Z150" s="91"/>
      <c r="AA150" s="91"/>
      <c r="AB150" s="91"/>
      <c r="AC150" s="91"/>
      <c r="AD150" s="91"/>
      <c r="AE150" s="91"/>
      <c r="AF150" s="91"/>
      <c r="AG150" s="91"/>
      <c r="AH150" s="91"/>
      <c r="AI150" s="91"/>
      <c r="AJ150" s="91"/>
    </row>
    <row r="151" spans="5:36" s="62" customFormat="1" ht="20.25">
      <c r="E151" s="73"/>
      <c r="N151" s="114"/>
      <c r="O151" s="187"/>
      <c r="P151" s="91"/>
      <c r="Q151" s="91"/>
      <c r="R151" s="91"/>
      <c r="S151" s="91"/>
      <c r="T151" s="91"/>
      <c r="U151" s="91"/>
      <c r="V151" s="91"/>
      <c r="W151" s="91"/>
      <c r="X151" s="91"/>
      <c r="Y151" s="91"/>
      <c r="Z151" s="91"/>
      <c r="AA151" s="91"/>
      <c r="AB151" s="91"/>
      <c r="AC151" s="91"/>
      <c r="AD151" s="91"/>
      <c r="AE151" s="91"/>
      <c r="AF151" s="91"/>
      <c r="AG151" s="91"/>
      <c r="AH151" s="91"/>
      <c r="AI151" s="91"/>
      <c r="AJ151" s="91"/>
    </row>
    <row r="152" spans="5:36" s="62" customFormat="1" ht="20.25">
      <c r="E152" s="73"/>
      <c r="N152" s="114"/>
      <c r="O152" s="187"/>
      <c r="P152" s="91"/>
      <c r="Q152" s="91"/>
      <c r="R152" s="91"/>
      <c r="S152" s="91"/>
      <c r="T152" s="91"/>
      <c r="U152" s="91"/>
      <c r="V152" s="91"/>
      <c r="W152" s="91"/>
      <c r="X152" s="91"/>
      <c r="Y152" s="91"/>
      <c r="Z152" s="91"/>
      <c r="AA152" s="91"/>
      <c r="AB152" s="91"/>
      <c r="AC152" s="91"/>
      <c r="AD152" s="91"/>
      <c r="AE152" s="91"/>
      <c r="AF152" s="91"/>
      <c r="AG152" s="91"/>
      <c r="AH152" s="91"/>
      <c r="AI152" s="91"/>
      <c r="AJ152" s="91"/>
    </row>
    <row r="153" spans="5:36" s="62" customFormat="1" ht="20.25">
      <c r="E153" s="73"/>
      <c r="N153" s="114"/>
      <c r="O153" s="187"/>
      <c r="P153" s="91"/>
      <c r="Q153" s="91"/>
      <c r="R153" s="91"/>
      <c r="S153" s="91"/>
      <c r="T153" s="91"/>
      <c r="U153" s="91"/>
      <c r="V153" s="91"/>
      <c r="W153" s="91"/>
      <c r="X153" s="91"/>
      <c r="Y153" s="91"/>
      <c r="Z153" s="91"/>
      <c r="AA153" s="91"/>
      <c r="AB153" s="91"/>
      <c r="AC153" s="91"/>
      <c r="AD153" s="91"/>
      <c r="AE153" s="91"/>
      <c r="AF153" s="91"/>
      <c r="AG153" s="91"/>
      <c r="AH153" s="91"/>
      <c r="AI153" s="91"/>
      <c r="AJ153" s="91"/>
    </row>
    <row r="154" spans="5:36" s="62" customFormat="1" ht="20.25">
      <c r="E154" s="73"/>
      <c r="N154" s="114"/>
      <c r="O154" s="187"/>
      <c r="P154" s="91"/>
      <c r="Q154" s="91"/>
      <c r="R154" s="91"/>
      <c r="S154" s="91"/>
      <c r="T154" s="91"/>
      <c r="U154" s="91"/>
      <c r="V154" s="91"/>
      <c r="W154" s="91"/>
      <c r="X154" s="91"/>
      <c r="Y154" s="91"/>
      <c r="Z154" s="91"/>
      <c r="AA154" s="91"/>
      <c r="AB154" s="91"/>
      <c r="AC154" s="91"/>
      <c r="AD154" s="91"/>
      <c r="AE154" s="91"/>
      <c r="AF154" s="91"/>
      <c r="AG154" s="91"/>
      <c r="AH154" s="91"/>
      <c r="AI154" s="91"/>
      <c r="AJ154" s="91"/>
    </row>
    <row r="155" spans="5:36" s="62" customFormat="1" ht="20.25">
      <c r="E155" s="73"/>
      <c r="N155" s="114"/>
      <c r="O155" s="187"/>
      <c r="P155" s="91"/>
      <c r="Q155" s="91"/>
      <c r="R155" s="91"/>
      <c r="S155" s="91"/>
      <c r="T155" s="91"/>
      <c r="U155" s="91"/>
      <c r="V155" s="91"/>
      <c r="W155" s="91"/>
      <c r="X155" s="91"/>
      <c r="Y155" s="91"/>
      <c r="Z155" s="91"/>
      <c r="AA155" s="91"/>
      <c r="AB155" s="91"/>
      <c r="AC155" s="91"/>
      <c r="AD155" s="91"/>
      <c r="AE155" s="91"/>
      <c r="AF155" s="91"/>
      <c r="AG155" s="91"/>
      <c r="AH155" s="91"/>
      <c r="AI155" s="91"/>
      <c r="AJ155" s="91"/>
    </row>
    <row r="156" spans="5:36" s="62" customFormat="1" ht="20.25">
      <c r="E156" s="73"/>
      <c r="N156" s="114"/>
      <c r="O156" s="187"/>
      <c r="P156" s="91"/>
      <c r="Q156" s="91"/>
      <c r="R156" s="91"/>
      <c r="S156" s="91"/>
      <c r="T156" s="91"/>
      <c r="U156" s="91"/>
      <c r="V156" s="91"/>
      <c r="W156" s="91"/>
      <c r="X156" s="91"/>
      <c r="Y156" s="91"/>
      <c r="Z156" s="91"/>
      <c r="AA156" s="91"/>
      <c r="AB156" s="91"/>
      <c r="AC156" s="91"/>
      <c r="AD156" s="91"/>
      <c r="AE156" s="91"/>
      <c r="AF156" s="91"/>
      <c r="AG156" s="91"/>
      <c r="AH156" s="91"/>
      <c r="AI156" s="91"/>
      <c r="AJ156" s="91"/>
    </row>
    <row r="157" spans="5:36" s="62" customFormat="1" ht="20.25">
      <c r="E157" s="73"/>
      <c r="N157" s="114"/>
      <c r="O157" s="187"/>
      <c r="P157" s="91"/>
      <c r="Q157" s="91"/>
      <c r="R157" s="91"/>
      <c r="S157" s="91"/>
      <c r="T157" s="91"/>
      <c r="U157" s="91"/>
      <c r="V157" s="91"/>
      <c r="W157" s="91"/>
      <c r="X157" s="91"/>
      <c r="Y157" s="91"/>
      <c r="Z157" s="91"/>
      <c r="AA157" s="91"/>
      <c r="AB157" s="91"/>
      <c r="AC157" s="91"/>
      <c r="AD157" s="91"/>
      <c r="AE157" s="91"/>
      <c r="AF157" s="91"/>
      <c r="AG157" s="91"/>
      <c r="AH157" s="91"/>
      <c r="AI157" s="91"/>
      <c r="AJ157" s="91"/>
    </row>
    <row r="158" spans="5:36" s="62" customFormat="1" ht="20.25">
      <c r="E158" s="73"/>
      <c r="N158" s="114"/>
      <c r="O158" s="187"/>
      <c r="P158" s="91"/>
      <c r="Q158" s="91"/>
      <c r="R158" s="91"/>
      <c r="S158" s="91"/>
      <c r="T158" s="91"/>
      <c r="U158" s="91"/>
      <c r="V158" s="91"/>
      <c r="W158" s="91"/>
      <c r="X158" s="91"/>
      <c r="Y158" s="91"/>
      <c r="Z158" s="91"/>
      <c r="AA158" s="91"/>
      <c r="AB158" s="91"/>
      <c r="AC158" s="91"/>
      <c r="AD158" s="91"/>
      <c r="AE158" s="91"/>
      <c r="AF158" s="91"/>
      <c r="AG158" s="91"/>
      <c r="AH158" s="91"/>
      <c r="AI158" s="91"/>
      <c r="AJ158" s="91"/>
    </row>
    <row r="159" spans="5:36" s="62" customFormat="1" ht="20.25">
      <c r="E159" s="73"/>
      <c r="N159" s="114"/>
      <c r="O159" s="187"/>
      <c r="P159" s="91"/>
      <c r="Q159" s="91"/>
      <c r="R159" s="91"/>
      <c r="S159" s="91"/>
      <c r="T159" s="91"/>
      <c r="U159" s="91"/>
      <c r="V159" s="91"/>
      <c r="W159" s="91"/>
      <c r="X159" s="91"/>
      <c r="Y159" s="91"/>
      <c r="Z159" s="91"/>
      <c r="AA159" s="91"/>
      <c r="AB159" s="91"/>
      <c r="AC159" s="91"/>
      <c r="AD159" s="91"/>
      <c r="AE159" s="91"/>
      <c r="AF159" s="91"/>
      <c r="AG159" s="91"/>
      <c r="AH159" s="91"/>
      <c r="AI159" s="91"/>
      <c r="AJ159" s="91"/>
    </row>
    <row r="160" spans="5:36" s="62" customFormat="1" ht="20.25">
      <c r="E160" s="73"/>
      <c r="N160" s="114"/>
      <c r="O160" s="187"/>
      <c r="P160" s="91"/>
      <c r="Q160" s="91"/>
      <c r="R160" s="91"/>
      <c r="S160" s="91"/>
      <c r="T160" s="91"/>
      <c r="U160" s="91"/>
      <c r="V160" s="91"/>
      <c r="W160" s="91"/>
      <c r="X160" s="91"/>
      <c r="Y160" s="91"/>
      <c r="Z160" s="91"/>
      <c r="AA160" s="91"/>
      <c r="AB160" s="91"/>
      <c r="AC160" s="91"/>
      <c r="AD160" s="91"/>
      <c r="AE160" s="91"/>
      <c r="AF160" s="91"/>
      <c r="AG160" s="91"/>
      <c r="AH160" s="91"/>
      <c r="AI160" s="91"/>
      <c r="AJ160" s="91"/>
    </row>
    <row r="161" spans="5:36" s="62" customFormat="1" ht="20.25">
      <c r="E161" s="73"/>
      <c r="N161" s="114"/>
      <c r="O161" s="187"/>
      <c r="P161" s="91"/>
      <c r="Q161" s="91"/>
      <c r="R161" s="91"/>
      <c r="S161" s="91"/>
      <c r="T161" s="91"/>
      <c r="U161" s="91"/>
      <c r="V161" s="91"/>
      <c r="W161" s="91"/>
      <c r="X161" s="91"/>
      <c r="Y161" s="91"/>
      <c r="Z161" s="91"/>
      <c r="AA161" s="91"/>
      <c r="AB161" s="91"/>
      <c r="AC161" s="91"/>
      <c r="AD161" s="91"/>
      <c r="AE161" s="91"/>
      <c r="AF161" s="91"/>
      <c r="AG161" s="91"/>
      <c r="AH161" s="91"/>
      <c r="AI161" s="91"/>
      <c r="AJ161" s="91"/>
    </row>
    <row r="162" spans="5:36" s="62" customFormat="1" ht="20.25">
      <c r="E162" s="73"/>
      <c r="N162" s="114"/>
      <c r="O162" s="187"/>
      <c r="P162" s="91"/>
      <c r="Q162" s="91"/>
      <c r="R162" s="91"/>
      <c r="S162" s="91"/>
      <c r="T162" s="91"/>
      <c r="U162" s="91"/>
      <c r="V162" s="91"/>
      <c r="W162" s="91"/>
      <c r="X162" s="91"/>
      <c r="Y162" s="91"/>
      <c r="Z162" s="91"/>
      <c r="AA162" s="91"/>
      <c r="AB162" s="91"/>
      <c r="AC162" s="91"/>
      <c r="AD162" s="91"/>
      <c r="AE162" s="91"/>
      <c r="AF162" s="91"/>
      <c r="AG162" s="91"/>
      <c r="AH162" s="91"/>
      <c r="AI162" s="91"/>
      <c r="AJ162" s="91"/>
    </row>
    <row r="163" spans="5:36" s="62" customFormat="1" ht="20.25">
      <c r="E163" s="73"/>
      <c r="N163" s="114"/>
      <c r="O163" s="187"/>
      <c r="P163" s="91"/>
      <c r="Q163" s="91"/>
      <c r="R163" s="91"/>
      <c r="S163" s="91"/>
      <c r="T163" s="91"/>
      <c r="U163" s="91"/>
      <c r="V163" s="91"/>
      <c r="W163" s="91"/>
      <c r="X163" s="91"/>
      <c r="Y163" s="91"/>
      <c r="Z163" s="91"/>
      <c r="AA163" s="91"/>
      <c r="AB163" s="91"/>
      <c r="AC163" s="91"/>
      <c r="AD163" s="91"/>
      <c r="AE163" s="91"/>
      <c r="AF163" s="91"/>
      <c r="AG163" s="91"/>
      <c r="AH163" s="91"/>
      <c r="AI163" s="91"/>
      <c r="AJ163" s="91"/>
    </row>
    <row r="164" spans="5:36" s="62" customFormat="1" ht="20.25">
      <c r="E164" s="73"/>
      <c r="N164" s="114"/>
      <c r="O164" s="187"/>
      <c r="P164" s="91"/>
      <c r="Q164" s="91"/>
      <c r="R164" s="91"/>
      <c r="S164" s="91"/>
      <c r="T164" s="91"/>
      <c r="U164" s="91"/>
      <c r="V164" s="91"/>
      <c r="W164" s="91"/>
      <c r="X164" s="91"/>
      <c r="Y164" s="91"/>
      <c r="Z164" s="91"/>
      <c r="AA164" s="91"/>
      <c r="AB164" s="91"/>
      <c r="AC164" s="91"/>
      <c r="AD164" s="91"/>
      <c r="AE164" s="91"/>
      <c r="AF164" s="91"/>
      <c r="AG164" s="91"/>
      <c r="AH164" s="91"/>
      <c r="AI164" s="91"/>
      <c r="AJ164" s="91"/>
    </row>
    <row r="165" spans="5:36" s="62" customFormat="1" ht="20.25">
      <c r="E165" s="73"/>
      <c r="N165" s="114"/>
      <c r="O165" s="187"/>
      <c r="P165" s="91"/>
      <c r="Q165" s="91"/>
      <c r="R165" s="91"/>
      <c r="S165" s="91"/>
      <c r="T165" s="91"/>
      <c r="U165" s="91"/>
      <c r="V165" s="91"/>
      <c r="W165" s="91"/>
      <c r="X165" s="91"/>
      <c r="Y165" s="91"/>
      <c r="Z165" s="91"/>
      <c r="AA165" s="91"/>
      <c r="AB165" s="91"/>
      <c r="AC165" s="91"/>
      <c r="AD165" s="91"/>
      <c r="AE165" s="91"/>
      <c r="AF165" s="91"/>
      <c r="AG165" s="91"/>
      <c r="AH165" s="91"/>
      <c r="AI165" s="91"/>
      <c r="AJ165" s="91"/>
    </row>
    <row r="166" spans="5:36" s="62" customFormat="1" ht="20.25">
      <c r="E166" s="73"/>
      <c r="N166" s="114"/>
      <c r="O166" s="187"/>
      <c r="P166" s="91"/>
      <c r="Q166" s="91"/>
      <c r="R166" s="91"/>
      <c r="S166" s="91"/>
      <c r="T166" s="91"/>
      <c r="U166" s="91"/>
      <c r="V166" s="91"/>
      <c r="W166" s="91"/>
      <c r="X166" s="91"/>
      <c r="Y166" s="91"/>
      <c r="Z166" s="91"/>
      <c r="AA166" s="91"/>
      <c r="AB166" s="91"/>
      <c r="AC166" s="91"/>
      <c r="AD166" s="91"/>
      <c r="AE166" s="91"/>
      <c r="AF166" s="91"/>
      <c r="AG166" s="91"/>
      <c r="AH166" s="91"/>
      <c r="AI166" s="91"/>
      <c r="AJ166" s="91"/>
    </row>
    <row r="167" spans="5:36" s="62" customFormat="1" ht="20.25">
      <c r="E167" s="73"/>
      <c r="N167" s="114"/>
      <c r="O167" s="187"/>
      <c r="P167" s="91"/>
      <c r="Q167" s="91"/>
      <c r="R167" s="91"/>
      <c r="S167" s="91"/>
      <c r="T167" s="91"/>
      <c r="U167" s="91"/>
      <c r="V167" s="91"/>
      <c r="W167" s="91"/>
      <c r="X167" s="91"/>
      <c r="Y167" s="91"/>
      <c r="Z167" s="91"/>
      <c r="AA167" s="91"/>
      <c r="AB167" s="91"/>
      <c r="AC167" s="91"/>
      <c r="AD167" s="91"/>
      <c r="AE167" s="91"/>
      <c r="AF167" s="91"/>
      <c r="AG167" s="91"/>
      <c r="AH167" s="91"/>
      <c r="AI167" s="91"/>
      <c r="AJ167" s="91"/>
    </row>
    <row r="168" spans="5:36" s="62" customFormat="1" ht="20.25">
      <c r="E168" s="73"/>
      <c r="N168" s="114"/>
      <c r="O168" s="187"/>
      <c r="P168" s="91"/>
      <c r="Q168" s="91"/>
      <c r="R168" s="91"/>
      <c r="S168" s="91"/>
      <c r="T168" s="91"/>
      <c r="U168" s="91"/>
      <c r="V168" s="91"/>
      <c r="W168" s="91"/>
      <c r="X168" s="91"/>
      <c r="Y168" s="91"/>
      <c r="Z168" s="91"/>
      <c r="AA168" s="91"/>
      <c r="AB168" s="91"/>
      <c r="AC168" s="91"/>
      <c r="AD168" s="91"/>
      <c r="AE168" s="91"/>
      <c r="AF168" s="91"/>
      <c r="AG168" s="91"/>
      <c r="AH168" s="91"/>
      <c r="AI168" s="91"/>
      <c r="AJ168" s="91"/>
    </row>
    <row r="169" spans="5:36" s="62" customFormat="1" ht="20.25">
      <c r="E169" s="73"/>
      <c r="N169" s="114"/>
      <c r="O169" s="187"/>
      <c r="P169" s="91"/>
      <c r="Q169" s="91"/>
      <c r="R169" s="91"/>
      <c r="S169" s="91"/>
      <c r="T169" s="91"/>
      <c r="U169" s="91"/>
      <c r="V169" s="91"/>
      <c r="W169" s="91"/>
      <c r="X169" s="91"/>
      <c r="Y169" s="91"/>
      <c r="Z169" s="91"/>
      <c r="AA169" s="91"/>
      <c r="AB169" s="91"/>
      <c r="AC169" s="91"/>
      <c r="AD169" s="91"/>
      <c r="AE169" s="91"/>
      <c r="AF169" s="91"/>
      <c r="AG169" s="91"/>
      <c r="AH169" s="91"/>
      <c r="AI169" s="91"/>
      <c r="AJ169" s="91"/>
    </row>
    <row r="170" spans="5:36" s="62" customFormat="1" ht="20.25">
      <c r="E170" s="73"/>
      <c r="N170" s="114"/>
      <c r="O170" s="187"/>
      <c r="P170" s="91"/>
      <c r="Q170" s="91"/>
      <c r="R170" s="91"/>
      <c r="S170" s="91"/>
      <c r="T170" s="91"/>
      <c r="U170" s="91"/>
      <c r="V170" s="91"/>
      <c r="W170" s="91"/>
      <c r="X170" s="91"/>
      <c r="Y170" s="91"/>
      <c r="Z170" s="91"/>
      <c r="AA170" s="91"/>
      <c r="AB170" s="91"/>
      <c r="AC170" s="91"/>
      <c r="AD170" s="91"/>
      <c r="AE170" s="91"/>
      <c r="AF170" s="91"/>
      <c r="AG170" s="91"/>
      <c r="AH170" s="91"/>
      <c r="AI170" s="91"/>
      <c r="AJ170" s="91"/>
    </row>
    <row r="171" spans="5:36" s="62" customFormat="1" ht="20.25">
      <c r="E171" s="73"/>
      <c r="N171" s="114"/>
      <c r="O171" s="187"/>
      <c r="P171" s="91"/>
      <c r="Q171" s="91"/>
      <c r="R171" s="91"/>
      <c r="S171" s="91"/>
      <c r="T171" s="91"/>
      <c r="U171" s="91"/>
      <c r="V171" s="91"/>
      <c r="W171" s="91"/>
      <c r="X171" s="91"/>
      <c r="Y171" s="91"/>
      <c r="Z171" s="91"/>
      <c r="AA171" s="91"/>
      <c r="AB171" s="91"/>
      <c r="AC171" s="91"/>
      <c r="AD171" s="91"/>
      <c r="AE171" s="91"/>
      <c r="AF171" s="91"/>
      <c r="AG171" s="91"/>
      <c r="AH171" s="91"/>
      <c r="AI171" s="91"/>
      <c r="AJ171" s="91"/>
    </row>
    <row r="172" spans="5:36" s="62" customFormat="1" ht="20.25">
      <c r="E172" s="73"/>
      <c r="N172" s="114"/>
      <c r="O172" s="187"/>
      <c r="P172" s="91"/>
      <c r="Q172" s="91"/>
      <c r="R172" s="91"/>
      <c r="S172" s="91"/>
      <c r="T172" s="91"/>
      <c r="U172" s="91"/>
      <c r="V172" s="91"/>
      <c r="W172" s="91"/>
      <c r="X172" s="91"/>
      <c r="Y172" s="91"/>
      <c r="Z172" s="91"/>
      <c r="AA172" s="91"/>
      <c r="AB172" s="91"/>
      <c r="AC172" s="91"/>
      <c r="AD172" s="91"/>
      <c r="AE172" s="91"/>
      <c r="AF172" s="91"/>
      <c r="AG172" s="91"/>
      <c r="AH172" s="91"/>
      <c r="AI172" s="91"/>
      <c r="AJ172" s="91"/>
    </row>
    <row r="173" spans="5:36" s="62" customFormat="1" ht="20.25">
      <c r="E173" s="73"/>
      <c r="N173" s="114"/>
      <c r="O173" s="187"/>
      <c r="P173" s="91"/>
      <c r="Q173" s="91"/>
      <c r="R173" s="91"/>
      <c r="S173" s="91"/>
      <c r="T173" s="91"/>
      <c r="U173" s="91"/>
      <c r="V173" s="91"/>
      <c r="W173" s="91"/>
      <c r="X173" s="91"/>
      <c r="Y173" s="91"/>
      <c r="Z173" s="91"/>
      <c r="AA173" s="91"/>
      <c r="AB173" s="91"/>
      <c r="AC173" s="91"/>
      <c r="AD173" s="91"/>
      <c r="AE173" s="91"/>
      <c r="AF173" s="91"/>
      <c r="AG173" s="91"/>
      <c r="AH173" s="91"/>
      <c r="AI173" s="91"/>
      <c r="AJ173" s="91"/>
    </row>
    <row r="174" spans="5:36" s="62" customFormat="1" ht="20.25">
      <c r="E174" s="73"/>
      <c r="N174" s="114"/>
      <c r="O174" s="187"/>
      <c r="P174" s="91"/>
      <c r="Q174" s="91"/>
      <c r="R174" s="91"/>
      <c r="S174" s="91"/>
      <c r="T174" s="91"/>
      <c r="U174" s="91"/>
      <c r="V174" s="91"/>
      <c r="W174" s="91"/>
      <c r="X174" s="91"/>
      <c r="Y174" s="91"/>
      <c r="Z174" s="91"/>
      <c r="AA174" s="91"/>
      <c r="AB174" s="91"/>
      <c r="AC174" s="91"/>
      <c r="AD174" s="91"/>
      <c r="AE174" s="91"/>
      <c r="AF174" s="91"/>
      <c r="AG174" s="91"/>
      <c r="AH174" s="91"/>
      <c r="AI174" s="91"/>
      <c r="AJ174" s="91"/>
    </row>
    <row r="175" spans="5:36" s="62" customFormat="1" ht="20.25">
      <c r="E175" s="73"/>
      <c r="N175" s="114"/>
      <c r="O175" s="187"/>
      <c r="P175" s="91"/>
      <c r="Q175" s="91"/>
      <c r="R175" s="91"/>
      <c r="S175" s="91"/>
      <c r="T175" s="91"/>
      <c r="U175" s="91"/>
      <c r="V175" s="91"/>
      <c r="W175" s="91"/>
      <c r="X175" s="91"/>
      <c r="Y175" s="91"/>
      <c r="Z175" s="91"/>
      <c r="AA175" s="91"/>
      <c r="AB175" s="91"/>
      <c r="AC175" s="91"/>
      <c r="AD175" s="91"/>
      <c r="AE175" s="91"/>
      <c r="AF175" s="91"/>
      <c r="AG175" s="91"/>
      <c r="AH175" s="91"/>
      <c r="AI175" s="91"/>
      <c r="AJ175" s="91"/>
    </row>
    <row r="176" spans="5:36" s="62" customFormat="1" ht="20.25">
      <c r="E176" s="73"/>
      <c r="N176" s="114"/>
      <c r="O176" s="187"/>
      <c r="P176" s="91"/>
      <c r="Q176" s="91"/>
      <c r="R176" s="91"/>
      <c r="S176" s="91"/>
      <c r="T176" s="91"/>
      <c r="U176" s="91"/>
      <c r="V176" s="91"/>
      <c r="W176" s="91"/>
      <c r="X176" s="91"/>
      <c r="Y176" s="91"/>
      <c r="Z176" s="91"/>
      <c r="AA176" s="91"/>
      <c r="AB176" s="91"/>
      <c r="AC176" s="91"/>
      <c r="AD176" s="91"/>
      <c r="AE176" s="91"/>
      <c r="AF176" s="91"/>
      <c r="AG176" s="91"/>
      <c r="AH176" s="91"/>
      <c r="AI176" s="91"/>
      <c r="AJ176" s="91"/>
    </row>
    <row r="177" spans="5:36" s="62" customFormat="1" ht="20.25">
      <c r="E177" s="73"/>
      <c r="N177" s="114"/>
      <c r="O177" s="187"/>
      <c r="P177" s="91"/>
      <c r="Q177" s="91"/>
      <c r="R177" s="91"/>
      <c r="S177" s="91"/>
      <c r="T177" s="91"/>
      <c r="U177" s="91"/>
      <c r="V177" s="91"/>
      <c r="W177" s="91"/>
      <c r="X177" s="91"/>
      <c r="Y177" s="91"/>
      <c r="Z177" s="91"/>
      <c r="AA177" s="91"/>
      <c r="AB177" s="91"/>
      <c r="AC177" s="91"/>
      <c r="AD177" s="91"/>
      <c r="AE177" s="91"/>
      <c r="AF177" s="91"/>
      <c r="AG177" s="91"/>
      <c r="AH177" s="91"/>
      <c r="AI177" s="91"/>
      <c r="AJ177" s="91"/>
    </row>
    <row r="178" spans="5:36" s="62" customFormat="1" ht="20.25">
      <c r="E178" s="73"/>
      <c r="N178" s="114"/>
      <c r="O178" s="187"/>
      <c r="P178" s="91"/>
      <c r="Q178" s="91"/>
      <c r="R178" s="91"/>
      <c r="S178" s="91"/>
      <c r="T178" s="91"/>
      <c r="U178" s="91"/>
      <c r="V178" s="91"/>
      <c r="W178" s="91"/>
      <c r="X178" s="91"/>
      <c r="Y178" s="91"/>
      <c r="Z178" s="91"/>
      <c r="AA178" s="91"/>
      <c r="AB178" s="91"/>
      <c r="AC178" s="91"/>
      <c r="AD178" s="91"/>
      <c r="AE178" s="91"/>
      <c r="AF178" s="91"/>
      <c r="AG178" s="91"/>
      <c r="AH178" s="91"/>
      <c r="AI178" s="91"/>
      <c r="AJ178" s="91"/>
    </row>
    <row r="179" spans="5:36" s="62" customFormat="1" ht="20.25">
      <c r="E179" s="73"/>
      <c r="N179" s="114"/>
      <c r="O179" s="187"/>
      <c r="P179" s="91"/>
      <c r="Q179" s="91"/>
      <c r="R179" s="91"/>
      <c r="S179" s="91"/>
      <c r="T179" s="91"/>
      <c r="U179" s="91"/>
      <c r="V179" s="91"/>
      <c r="W179" s="91"/>
      <c r="X179" s="91"/>
      <c r="Y179" s="91"/>
      <c r="Z179" s="91"/>
      <c r="AA179" s="91"/>
      <c r="AB179" s="91"/>
      <c r="AC179" s="91"/>
      <c r="AD179" s="91"/>
      <c r="AE179" s="91"/>
      <c r="AF179" s="91"/>
      <c r="AG179" s="91"/>
      <c r="AH179" s="91"/>
      <c r="AI179" s="91"/>
      <c r="AJ179" s="91"/>
    </row>
    <row r="180" spans="5:36" s="62" customFormat="1" ht="20.25">
      <c r="E180" s="73"/>
      <c r="N180" s="114"/>
      <c r="O180" s="187"/>
      <c r="P180" s="91"/>
      <c r="Q180" s="91"/>
      <c r="R180" s="91"/>
      <c r="S180" s="91"/>
      <c r="T180" s="91"/>
      <c r="U180" s="91"/>
      <c r="V180" s="91"/>
      <c r="W180" s="91"/>
      <c r="X180" s="91"/>
      <c r="Y180" s="91"/>
      <c r="Z180" s="91"/>
      <c r="AA180" s="91"/>
      <c r="AB180" s="91"/>
      <c r="AC180" s="91"/>
      <c r="AD180" s="91"/>
      <c r="AE180" s="91"/>
      <c r="AF180" s="91"/>
      <c r="AG180" s="91"/>
      <c r="AH180" s="91"/>
      <c r="AI180" s="91"/>
      <c r="AJ180" s="91"/>
    </row>
    <row r="181" spans="5:36" s="62" customFormat="1" ht="20.25">
      <c r="E181" s="73"/>
      <c r="N181" s="114"/>
      <c r="O181" s="187"/>
      <c r="P181" s="91"/>
      <c r="Q181" s="91"/>
      <c r="R181" s="91"/>
      <c r="S181" s="91"/>
      <c r="T181" s="91"/>
      <c r="U181" s="91"/>
      <c r="V181" s="91"/>
      <c r="W181" s="91"/>
      <c r="X181" s="91"/>
      <c r="Y181" s="91"/>
      <c r="Z181" s="91"/>
      <c r="AA181" s="91"/>
      <c r="AB181" s="91"/>
      <c r="AC181" s="91"/>
      <c r="AD181" s="91"/>
      <c r="AE181" s="91"/>
      <c r="AF181" s="91"/>
      <c r="AG181" s="91"/>
      <c r="AH181" s="91"/>
      <c r="AI181" s="91"/>
      <c r="AJ181" s="91"/>
    </row>
    <row r="182" spans="5:36" s="62" customFormat="1" ht="20.25">
      <c r="E182" s="73"/>
      <c r="N182" s="114"/>
      <c r="O182" s="187"/>
      <c r="P182" s="91"/>
      <c r="Q182" s="91"/>
      <c r="R182" s="91"/>
      <c r="S182" s="91"/>
      <c r="T182" s="91"/>
      <c r="U182" s="91"/>
      <c r="V182" s="91"/>
      <c r="W182" s="91"/>
      <c r="X182" s="91"/>
      <c r="Y182" s="91"/>
      <c r="Z182" s="91"/>
      <c r="AA182" s="91"/>
      <c r="AB182" s="91"/>
      <c r="AC182" s="91"/>
      <c r="AD182" s="91"/>
      <c r="AE182" s="91"/>
      <c r="AF182" s="91"/>
      <c r="AG182" s="91"/>
      <c r="AH182" s="91"/>
      <c r="AI182" s="91"/>
      <c r="AJ182" s="91"/>
    </row>
    <row r="183" spans="5:36" s="62" customFormat="1" ht="20.25">
      <c r="E183" s="73"/>
      <c r="N183" s="114"/>
      <c r="O183" s="187"/>
      <c r="P183" s="91"/>
      <c r="Q183" s="91"/>
      <c r="R183" s="91"/>
      <c r="S183" s="91"/>
      <c r="T183" s="91"/>
      <c r="U183" s="91"/>
      <c r="V183" s="91"/>
      <c r="W183" s="91"/>
      <c r="X183" s="91"/>
      <c r="Y183" s="91"/>
      <c r="Z183" s="91"/>
      <c r="AA183" s="91"/>
      <c r="AB183" s="91"/>
      <c r="AC183" s="91"/>
      <c r="AD183" s="91"/>
      <c r="AE183" s="91"/>
      <c r="AF183" s="91"/>
      <c r="AG183" s="91"/>
      <c r="AH183" s="91"/>
      <c r="AI183" s="91"/>
      <c r="AJ183" s="91"/>
    </row>
    <row r="184" spans="5:36" s="62" customFormat="1" ht="20.25">
      <c r="E184" s="73"/>
      <c r="N184" s="114"/>
      <c r="O184" s="187"/>
      <c r="P184" s="91"/>
      <c r="Q184" s="91"/>
      <c r="R184" s="91"/>
      <c r="S184" s="91"/>
      <c r="T184" s="91"/>
      <c r="U184" s="91"/>
      <c r="V184" s="91"/>
      <c r="W184" s="91"/>
      <c r="X184" s="91"/>
      <c r="Y184" s="91"/>
      <c r="Z184" s="91"/>
      <c r="AA184" s="91"/>
      <c r="AB184" s="91"/>
      <c r="AC184" s="91"/>
      <c r="AD184" s="91"/>
      <c r="AE184" s="91"/>
      <c r="AF184" s="91"/>
      <c r="AG184" s="91"/>
      <c r="AH184" s="91"/>
      <c r="AI184" s="91"/>
      <c r="AJ184" s="91"/>
    </row>
    <row r="185" spans="5:36" s="62" customFormat="1" ht="20.25">
      <c r="E185" s="73"/>
      <c r="N185" s="114"/>
      <c r="O185" s="187"/>
      <c r="P185" s="91"/>
      <c r="Q185" s="91"/>
      <c r="R185" s="91"/>
      <c r="S185" s="91"/>
      <c r="T185" s="91"/>
      <c r="U185" s="91"/>
      <c r="V185" s="91"/>
      <c r="W185" s="91"/>
      <c r="X185" s="91"/>
      <c r="Y185" s="91"/>
      <c r="Z185" s="91"/>
      <c r="AA185" s="91"/>
      <c r="AB185" s="91"/>
      <c r="AC185" s="91"/>
      <c r="AD185" s="91"/>
      <c r="AE185" s="91"/>
      <c r="AF185" s="91"/>
      <c r="AG185" s="91"/>
      <c r="AH185" s="91"/>
      <c r="AI185" s="91"/>
      <c r="AJ185" s="91"/>
    </row>
    <row r="186" spans="5:36" s="62" customFormat="1" ht="20.25">
      <c r="E186" s="73"/>
      <c r="N186" s="114"/>
      <c r="O186" s="187"/>
      <c r="P186" s="91"/>
      <c r="Q186" s="91"/>
      <c r="R186" s="91"/>
      <c r="S186" s="91"/>
      <c r="T186" s="91"/>
      <c r="U186" s="91"/>
      <c r="V186" s="91"/>
      <c r="W186" s="91"/>
      <c r="X186" s="91"/>
      <c r="Y186" s="91"/>
      <c r="Z186" s="91"/>
      <c r="AA186" s="91"/>
      <c r="AB186" s="91"/>
      <c r="AC186" s="91"/>
      <c r="AD186" s="91"/>
      <c r="AE186" s="91"/>
      <c r="AF186" s="91"/>
      <c r="AG186" s="91"/>
      <c r="AH186" s="91"/>
      <c r="AI186" s="91"/>
      <c r="AJ186" s="91"/>
    </row>
    <row r="187" spans="5:36" s="62" customFormat="1" ht="20.25">
      <c r="E187" s="73"/>
      <c r="N187" s="114"/>
      <c r="O187" s="187"/>
      <c r="P187" s="91"/>
      <c r="Q187" s="91"/>
      <c r="R187" s="91"/>
      <c r="S187" s="91"/>
      <c r="T187" s="91"/>
      <c r="U187" s="91"/>
      <c r="V187" s="91"/>
      <c r="W187" s="91"/>
      <c r="X187" s="91"/>
      <c r="Y187" s="91"/>
      <c r="Z187" s="91"/>
      <c r="AA187" s="91"/>
      <c r="AB187" s="91"/>
      <c r="AC187" s="91"/>
      <c r="AD187" s="91"/>
      <c r="AE187" s="91"/>
      <c r="AF187" s="91"/>
      <c r="AG187" s="91"/>
      <c r="AH187" s="91"/>
      <c r="AI187" s="91"/>
      <c r="AJ187" s="91"/>
    </row>
    <row r="188" spans="5:36" s="62" customFormat="1" ht="20.25">
      <c r="E188" s="73"/>
      <c r="N188" s="114"/>
      <c r="O188" s="187"/>
      <c r="P188" s="91"/>
      <c r="Q188" s="91"/>
      <c r="R188" s="91"/>
      <c r="S188" s="91"/>
      <c r="T188" s="91"/>
      <c r="U188" s="91"/>
      <c r="V188" s="91"/>
      <c r="W188" s="91"/>
      <c r="X188" s="91"/>
      <c r="Y188" s="91"/>
      <c r="Z188" s="91"/>
      <c r="AA188" s="91"/>
      <c r="AB188" s="91"/>
      <c r="AC188" s="91"/>
      <c r="AD188" s="91"/>
      <c r="AE188" s="91"/>
      <c r="AF188" s="91"/>
      <c r="AG188" s="91"/>
      <c r="AH188" s="91"/>
      <c r="AI188" s="91"/>
      <c r="AJ188" s="91"/>
    </row>
    <row r="189" spans="5:36" s="62" customFormat="1" ht="20.25">
      <c r="E189" s="73"/>
      <c r="N189" s="114"/>
      <c r="O189" s="187"/>
      <c r="P189" s="91"/>
      <c r="Q189" s="91"/>
      <c r="R189" s="91"/>
      <c r="S189" s="91"/>
      <c r="T189" s="91"/>
      <c r="U189" s="91"/>
      <c r="V189" s="91"/>
      <c r="W189" s="91"/>
      <c r="X189" s="91"/>
      <c r="Y189" s="91"/>
      <c r="Z189" s="91"/>
      <c r="AA189" s="91"/>
      <c r="AB189" s="91"/>
      <c r="AC189" s="91"/>
      <c r="AD189" s="91"/>
      <c r="AE189" s="91"/>
      <c r="AF189" s="91"/>
      <c r="AG189" s="91"/>
      <c r="AH189" s="91"/>
      <c r="AI189" s="91"/>
      <c r="AJ189" s="91"/>
    </row>
    <row r="190" spans="5:36" s="62" customFormat="1" ht="20.25">
      <c r="E190" s="73"/>
      <c r="N190" s="114"/>
      <c r="O190" s="187"/>
      <c r="P190" s="91"/>
      <c r="Q190" s="91"/>
      <c r="R190" s="91"/>
      <c r="S190" s="91"/>
      <c r="T190" s="91"/>
      <c r="U190" s="91"/>
      <c r="V190" s="91"/>
      <c r="W190" s="91"/>
      <c r="X190" s="91"/>
      <c r="Y190" s="91"/>
      <c r="Z190" s="91"/>
      <c r="AA190" s="91"/>
      <c r="AB190" s="91"/>
      <c r="AC190" s="91"/>
      <c r="AD190" s="91"/>
      <c r="AE190" s="91"/>
      <c r="AF190" s="91"/>
      <c r="AG190" s="91"/>
      <c r="AH190" s="91"/>
      <c r="AI190" s="91"/>
      <c r="AJ190" s="91"/>
    </row>
    <row r="191" spans="5:36" s="62" customFormat="1" ht="20.25">
      <c r="E191" s="73"/>
      <c r="N191" s="114"/>
      <c r="O191" s="187"/>
      <c r="P191" s="91"/>
      <c r="Q191" s="91"/>
      <c r="R191" s="91"/>
      <c r="S191" s="91"/>
      <c r="T191" s="91"/>
      <c r="U191" s="91"/>
      <c r="V191" s="91"/>
      <c r="W191" s="91"/>
      <c r="X191" s="91"/>
      <c r="Y191" s="91"/>
      <c r="Z191" s="91"/>
      <c r="AA191" s="91"/>
      <c r="AB191" s="91"/>
      <c r="AC191" s="91"/>
      <c r="AD191" s="91"/>
      <c r="AE191" s="91"/>
      <c r="AF191" s="91"/>
      <c r="AG191" s="91"/>
      <c r="AH191" s="91"/>
      <c r="AI191" s="91"/>
      <c r="AJ191" s="91"/>
    </row>
    <row r="192" spans="5:36" s="62" customFormat="1" ht="20.25">
      <c r="E192" s="73"/>
      <c r="N192" s="114"/>
      <c r="O192" s="187"/>
      <c r="P192" s="91"/>
      <c r="Q192" s="91"/>
      <c r="R192" s="91"/>
      <c r="S192" s="91"/>
      <c r="T192" s="91"/>
      <c r="U192" s="91"/>
      <c r="V192" s="91"/>
      <c r="W192" s="91"/>
      <c r="X192" s="91"/>
      <c r="Y192" s="91"/>
      <c r="Z192" s="91"/>
      <c r="AA192" s="91"/>
      <c r="AB192" s="91"/>
      <c r="AC192" s="91"/>
      <c r="AD192" s="91"/>
      <c r="AE192" s="91"/>
      <c r="AF192" s="91"/>
      <c r="AG192" s="91"/>
      <c r="AH192" s="91"/>
      <c r="AI192" s="91"/>
      <c r="AJ192" s="91"/>
    </row>
    <row r="193" spans="5:36" s="62" customFormat="1" ht="20.25">
      <c r="E193" s="73"/>
      <c r="N193" s="114"/>
      <c r="O193" s="187"/>
      <c r="P193" s="91"/>
      <c r="Q193" s="91"/>
      <c r="R193" s="91"/>
      <c r="S193" s="91"/>
      <c r="T193" s="91"/>
      <c r="U193" s="91"/>
      <c r="V193" s="91"/>
      <c r="W193" s="91"/>
      <c r="X193" s="91"/>
      <c r="Y193" s="91"/>
      <c r="Z193" s="91"/>
      <c r="AA193" s="91"/>
      <c r="AB193" s="91"/>
      <c r="AC193" s="91"/>
      <c r="AD193" s="91"/>
      <c r="AE193" s="91"/>
      <c r="AF193" s="91"/>
      <c r="AG193" s="91"/>
      <c r="AH193" s="91"/>
      <c r="AI193" s="91"/>
      <c r="AJ193" s="91"/>
    </row>
    <row r="194" spans="5:36" s="62" customFormat="1" ht="20.25">
      <c r="E194" s="73"/>
      <c r="N194" s="114"/>
      <c r="O194" s="187"/>
      <c r="P194" s="91"/>
      <c r="Q194" s="91"/>
      <c r="R194" s="91"/>
      <c r="S194" s="91"/>
      <c r="T194" s="91"/>
      <c r="U194" s="91"/>
      <c r="V194" s="91"/>
      <c r="W194" s="91"/>
      <c r="X194" s="91"/>
      <c r="Y194" s="91"/>
      <c r="Z194" s="91"/>
      <c r="AA194" s="91"/>
      <c r="AB194" s="91"/>
      <c r="AC194" s="91"/>
      <c r="AD194" s="91"/>
      <c r="AE194" s="91"/>
      <c r="AF194" s="91"/>
      <c r="AG194" s="91"/>
      <c r="AH194" s="91"/>
      <c r="AI194" s="91"/>
      <c r="AJ194" s="91"/>
    </row>
    <row r="195" spans="5:36" s="62" customFormat="1" ht="20.25">
      <c r="E195" s="73"/>
      <c r="N195" s="114"/>
      <c r="O195" s="187"/>
      <c r="P195" s="91"/>
      <c r="Q195" s="91"/>
      <c r="R195" s="91"/>
      <c r="S195" s="91"/>
      <c r="T195" s="91"/>
      <c r="U195" s="91"/>
      <c r="V195" s="91"/>
      <c r="W195" s="91"/>
      <c r="X195" s="91"/>
      <c r="Y195" s="91"/>
      <c r="Z195" s="91"/>
      <c r="AA195" s="91"/>
      <c r="AB195" s="91"/>
      <c r="AC195" s="91"/>
      <c r="AD195" s="91"/>
      <c r="AE195" s="91"/>
      <c r="AF195" s="91"/>
      <c r="AG195" s="91"/>
      <c r="AH195" s="91"/>
      <c r="AI195" s="91"/>
      <c r="AJ195" s="91"/>
    </row>
    <row r="196" spans="5:36" s="62" customFormat="1" ht="20.25">
      <c r="E196" s="73"/>
      <c r="N196" s="114"/>
      <c r="O196" s="187"/>
      <c r="P196" s="91"/>
      <c r="Q196" s="91"/>
      <c r="R196" s="91"/>
      <c r="S196" s="91"/>
      <c r="T196" s="91"/>
      <c r="U196" s="91"/>
      <c r="V196" s="91"/>
      <c r="W196" s="91"/>
      <c r="X196" s="91"/>
      <c r="Y196" s="91"/>
      <c r="Z196" s="91"/>
      <c r="AA196" s="91"/>
      <c r="AB196" s="91"/>
      <c r="AC196" s="91"/>
      <c r="AD196" s="91"/>
      <c r="AE196" s="91"/>
      <c r="AF196" s="91"/>
      <c r="AG196" s="91"/>
      <c r="AH196" s="91"/>
      <c r="AI196" s="91"/>
      <c r="AJ196" s="91"/>
    </row>
    <row r="197" spans="5:36" s="62" customFormat="1" ht="20.25">
      <c r="E197" s="73"/>
      <c r="N197" s="114"/>
      <c r="O197" s="187"/>
      <c r="P197" s="91"/>
      <c r="Q197" s="91"/>
      <c r="R197" s="91"/>
      <c r="S197" s="91"/>
      <c r="T197" s="91"/>
      <c r="U197" s="91"/>
      <c r="V197" s="91"/>
      <c r="W197" s="91"/>
      <c r="X197" s="91"/>
      <c r="Y197" s="91"/>
      <c r="Z197" s="91"/>
      <c r="AA197" s="91"/>
      <c r="AB197" s="91"/>
      <c r="AC197" s="91"/>
      <c r="AD197" s="91"/>
      <c r="AE197" s="91"/>
      <c r="AF197" s="91"/>
      <c r="AG197" s="91"/>
      <c r="AH197" s="91"/>
      <c r="AI197" s="91"/>
      <c r="AJ197" s="91"/>
    </row>
    <row r="198" spans="5:36" s="62" customFormat="1" ht="20.25">
      <c r="E198" s="73"/>
      <c r="N198" s="114"/>
      <c r="O198" s="187"/>
      <c r="P198" s="91"/>
      <c r="Q198" s="91"/>
      <c r="R198" s="91"/>
      <c r="S198" s="91"/>
      <c r="T198" s="91"/>
      <c r="U198" s="91"/>
      <c r="V198" s="91"/>
      <c r="W198" s="91"/>
      <c r="X198" s="91"/>
      <c r="Y198" s="91"/>
      <c r="Z198" s="91"/>
      <c r="AA198" s="91"/>
      <c r="AB198" s="91"/>
      <c r="AC198" s="91"/>
      <c r="AD198" s="91"/>
      <c r="AE198" s="91"/>
      <c r="AF198" s="91"/>
      <c r="AG198" s="91"/>
      <c r="AH198" s="91"/>
      <c r="AI198" s="91"/>
      <c r="AJ198" s="91"/>
    </row>
    <row r="199" spans="5:36" s="2" customFormat="1">
      <c r="E199" s="33"/>
      <c r="N199" s="113"/>
      <c r="O199" s="185"/>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33"/>
      <c r="N200" s="113"/>
      <c r="O200" s="185"/>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33"/>
      <c r="N201" s="113"/>
      <c r="O201" s="185"/>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33"/>
      <c r="N202" s="113"/>
      <c r="O202" s="185"/>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33"/>
      <c r="N203" s="113"/>
      <c r="O203" s="185"/>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33"/>
      <c r="N204" s="113"/>
      <c r="O204" s="185"/>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33"/>
      <c r="N205" s="113"/>
      <c r="O205" s="185"/>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33"/>
      <c r="N206" s="113"/>
      <c r="O206" s="185"/>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33"/>
      <c r="N207" s="113"/>
      <c r="O207" s="185"/>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33"/>
      <c r="N208" s="113"/>
      <c r="O208" s="185"/>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33"/>
      <c r="N209" s="113"/>
      <c r="O209" s="185"/>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33"/>
      <c r="N210" s="113"/>
      <c r="O210" s="185"/>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33"/>
      <c r="N211" s="113"/>
      <c r="O211" s="185"/>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33"/>
      <c r="N212" s="113"/>
      <c r="O212" s="185"/>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33"/>
      <c r="N213" s="113"/>
      <c r="O213" s="185"/>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33"/>
      <c r="N214" s="113"/>
      <c r="O214" s="185"/>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33"/>
      <c r="N215" s="113"/>
      <c r="O215" s="185"/>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33"/>
      <c r="N216" s="113"/>
      <c r="O216" s="185"/>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33"/>
      <c r="N217" s="113"/>
      <c r="O217" s="185"/>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33"/>
      <c r="N218" s="113"/>
      <c r="O218" s="185"/>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33"/>
      <c r="N219" s="113"/>
      <c r="O219" s="185"/>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33"/>
      <c r="N220" s="113"/>
      <c r="O220" s="185"/>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33"/>
      <c r="N221" s="113"/>
      <c r="O221" s="185"/>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33"/>
      <c r="N222" s="113"/>
      <c r="O222" s="185"/>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33"/>
      <c r="N223" s="113"/>
      <c r="O223" s="185"/>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33"/>
      <c r="N224" s="113"/>
      <c r="O224" s="185"/>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33"/>
      <c r="N225" s="113"/>
      <c r="O225" s="185"/>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33"/>
      <c r="N226" s="113"/>
      <c r="O226" s="185"/>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33"/>
      <c r="N227" s="113"/>
      <c r="O227" s="185"/>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33"/>
      <c r="N228" s="113"/>
      <c r="O228" s="185"/>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33"/>
      <c r="N229" s="113"/>
      <c r="O229" s="185"/>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33"/>
      <c r="N230" s="113"/>
      <c r="O230" s="185"/>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33"/>
      <c r="N231" s="113"/>
      <c r="O231" s="185"/>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33"/>
      <c r="N232" s="113"/>
      <c r="O232" s="185"/>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33"/>
      <c r="N233" s="113"/>
      <c r="O233" s="185"/>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33"/>
      <c r="N234" s="113"/>
      <c r="O234" s="185"/>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33"/>
      <c r="N235" s="113"/>
      <c r="O235" s="185"/>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33"/>
      <c r="N236" s="113"/>
      <c r="O236" s="185"/>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33"/>
      <c r="N237" s="113"/>
      <c r="O237" s="185"/>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33"/>
      <c r="N238" s="113"/>
      <c r="O238" s="185"/>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33"/>
      <c r="N239" s="113"/>
      <c r="O239" s="185"/>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33"/>
      <c r="N240" s="113"/>
      <c r="O240" s="185"/>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33"/>
      <c r="N241" s="113"/>
      <c r="O241" s="185"/>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33"/>
      <c r="N242" s="113"/>
      <c r="O242" s="185"/>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33"/>
      <c r="N243" s="113"/>
      <c r="O243" s="185"/>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33"/>
      <c r="N244" s="113"/>
      <c r="O244" s="185"/>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33"/>
      <c r="N245" s="113"/>
      <c r="O245" s="185"/>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33"/>
      <c r="N246" s="113"/>
      <c r="O246" s="185"/>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33"/>
      <c r="N247" s="113"/>
      <c r="O247" s="185"/>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33"/>
      <c r="N248" s="113"/>
      <c r="O248" s="185"/>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33"/>
      <c r="N249" s="113"/>
      <c r="O249" s="185"/>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33"/>
      <c r="N250" s="113"/>
      <c r="O250" s="185"/>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33"/>
      <c r="N251" s="113"/>
      <c r="O251" s="185"/>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33"/>
      <c r="N252" s="113"/>
      <c r="O252" s="185"/>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33"/>
      <c r="N253" s="113"/>
      <c r="O253" s="185"/>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33"/>
      <c r="N254" s="113"/>
      <c r="O254" s="185"/>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33"/>
      <c r="N255" s="113"/>
      <c r="O255" s="185"/>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33"/>
      <c r="N256" s="113"/>
      <c r="O256" s="185"/>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33"/>
      <c r="N257" s="113"/>
      <c r="O257" s="185"/>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33"/>
      <c r="N258" s="113"/>
      <c r="O258" s="185"/>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33"/>
      <c r="N259" s="113"/>
      <c r="O259" s="185"/>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33"/>
      <c r="N260" s="113"/>
      <c r="O260" s="185"/>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33"/>
      <c r="N261" s="113"/>
      <c r="O261" s="185"/>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33"/>
      <c r="N262" s="113"/>
      <c r="O262" s="185"/>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33"/>
      <c r="N263" s="113"/>
      <c r="O263" s="185"/>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33"/>
      <c r="N264" s="113"/>
      <c r="O264" s="185"/>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33"/>
      <c r="N265" s="113"/>
      <c r="O265" s="185"/>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33"/>
      <c r="N266" s="113"/>
      <c r="O266" s="185"/>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33"/>
      <c r="N267" s="113"/>
      <c r="O267" s="185"/>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33"/>
      <c r="N268" s="113"/>
      <c r="O268" s="185"/>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33"/>
      <c r="N269" s="113"/>
      <c r="O269" s="185"/>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33"/>
      <c r="N270" s="113"/>
      <c r="O270" s="185"/>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33"/>
      <c r="N271" s="113"/>
      <c r="O271" s="185"/>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33"/>
      <c r="N272" s="113"/>
      <c r="O272" s="185"/>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33"/>
      <c r="N273" s="113"/>
      <c r="O273" s="185"/>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33"/>
      <c r="N274" s="113"/>
      <c r="O274" s="185"/>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33"/>
      <c r="N275" s="113"/>
      <c r="O275" s="185"/>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33"/>
      <c r="N276" s="113"/>
      <c r="O276" s="185"/>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33"/>
      <c r="N277" s="113"/>
      <c r="O277" s="185"/>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33"/>
      <c r="N278" s="113"/>
      <c r="O278" s="185"/>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33"/>
      <c r="N279" s="113"/>
      <c r="O279" s="185"/>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33"/>
      <c r="N280" s="113"/>
      <c r="O280" s="185"/>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33"/>
      <c r="N281" s="113"/>
      <c r="O281" s="185"/>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33"/>
      <c r="N282" s="113"/>
      <c r="O282" s="185"/>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33"/>
      <c r="N283" s="113"/>
      <c r="O283" s="185"/>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33"/>
      <c r="N284" s="113"/>
      <c r="O284" s="185"/>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33"/>
      <c r="N285" s="113"/>
      <c r="O285" s="185"/>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33"/>
      <c r="N286" s="113"/>
      <c r="O286" s="185"/>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33"/>
      <c r="N287" s="113"/>
      <c r="O287" s="185"/>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33"/>
      <c r="N288" s="113"/>
      <c r="O288" s="185"/>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33"/>
      <c r="N289" s="113"/>
      <c r="O289" s="185"/>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33"/>
      <c r="N290" s="113"/>
      <c r="O290" s="185"/>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33"/>
      <c r="N291" s="113"/>
      <c r="O291" s="185"/>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33"/>
      <c r="N292" s="113"/>
      <c r="O292" s="185"/>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33"/>
      <c r="N293" s="113"/>
      <c r="O293" s="185"/>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33"/>
      <c r="N294" s="113"/>
      <c r="O294" s="185"/>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33"/>
      <c r="N295" s="113"/>
      <c r="O295" s="185"/>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33"/>
      <c r="N296" s="113"/>
      <c r="O296" s="185"/>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33"/>
      <c r="N297" s="113"/>
      <c r="O297" s="185"/>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33"/>
      <c r="N298" s="113"/>
      <c r="O298" s="185"/>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33"/>
      <c r="N299" s="113"/>
      <c r="O299" s="185"/>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33"/>
      <c r="N300" s="113"/>
      <c r="O300" s="185"/>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33"/>
      <c r="N301" s="113"/>
      <c r="O301" s="185"/>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33"/>
      <c r="N302" s="113"/>
      <c r="O302" s="185"/>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33"/>
      <c r="N303" s="113"/>
      <c r="O303" s="185"/>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33"/>
      <c r="N304" s="113"/>
      <c r="O304" s="185"/>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33"/>
      <c r="N305" s="113"/>
      <c r="O305" s="185"/>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33"/>
      <c r="N306" s="113"/>
      <c r="O306" s="185"/>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33"/>
      <c r="N307" s="113"/>
      <c r="O307" s="185"/>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33"/>
      <c r="N308" s="113"/>
      <c r="O308" s="185"/>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33"/>
      <c r="N309" s="113"/>
      <c r="O309" s="185"/>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33"/>
      <c r="N310" s="113"/>
      <c r="O310" s="185"/>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33"/>
      <c r="N311" s="113"/>
      <c r="O311" s="185"/>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33"/>
      <c r="N312" s="113"/>
      <c r="O312" s="185"/>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33"/>
      <c r="N313" s="113"/>
      <c r="O313" s="185"/>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33"/>
      <c r="N314" s="113"/>
      <c r="O314" s="185"/>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33"/>
      <c r="N315" s="113"/>
      <c r="O315" s="185"/>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33"/>
      <c r="N316" s="113"/>
      <c r="O316" s="185"/>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33"/>
      <c r="N317" s="113"/>
      <c r="O317" s="185"/>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33"/>
      <c r="N318" s="113"/>
      <c r="O318" s="185"/>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33"/>
      <c r="N319" s="113"/>
      <c r="O319" s="185"/>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33"/>
      <c r="N320" s="113"/>
      <c r="O320" s="185"/>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33"/>
      <c r="N321" s="113"/>
      <c r="O321" s="185"/>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33"/>
      <c r="N322" s="113"/>
      <c r="O322" s="185"/>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33"/>
      <c r="N323" s="113"/>
      <c r="O323" s="185"/>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33"/>
      <c r="N324" s="113"/>
      <c r="O324" s="185"/>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33"/>
      <c r="N325" s="113"/>
      <c r="O325" s="185"/>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33"/>
      <c r="N326" s="113"/>
      <c r="O326" s="185"/>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33"/>
      <c r="N327" s="113"/>
      <c r="O327" s="185"/>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33"/>
      <c r="N328" s="113"/>
      <c r="O328" s="185"/>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33"/>
      <c r="N329" s="113"/>
      <c r="O329" s="185"/>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33"/>
      <c r="N330" s="113"/>
      <c r="O330" s="185"/>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33"/>
      <c r="N331" s="113"/>
      <c r="O331" s="185"/>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33"/>
      <c r="N332" s="113"/>
      <c r="O332" s="185"/>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33"/>
      <c r="N333" s="113"/>
      <c r="O333" s="185"/>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33"/>
      <c r="N334" s="113"/>
      <c r="O334" s="185"/>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33"/>
      <c r="N335" s="113"/>
      <c r="O335" s="185"/>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33"/>
      <c r="N336" s="113"/>
      <c r="O336" s="185"/>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33"/>
      <c r="N337" s="113"/>
      <c r="O337" s="185"/>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33"/>
      <c r="N338" s="113"/>
      <c r="O338" s="185"/>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33"/>
      <c r="N339" s="113"/>
      <c r="O339" s="185"/>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33"/>
      <c r="N340" s="113"/>
      <c r="O340" s="185"/>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33"/>
      <c r="N341" s="113"/>
      <c r="O341" s="185"/>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33"/>
      <c r="N342" s="113"/>
      <c r="O342" s="185"/>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33"/>
      <c r="N343" s="113"/>
      <c r="O343" s="185"/>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33"/>
      <c r="N344" s="113"/>
      <c r="O344" s="185"/>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33"/>
      <c r="N345" s="113"/>
      <c r="O345" s="185"/>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33"/>
      <c r="N346" s="113"/>
      <c r="O346" s="185"/>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33"/>
      <c r="N347" s="113"/>
      <c r="O347" s="185"/>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33"/>
      <c r="N348" s="113"/>
      <c r="O348" s="185"/>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33"/>
      <c r="N349" s="113"/>
      <c r="O349" s="185"/>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33"/>
      <c r="N350" s="113"/>
      <c r="O350" s="185"/>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33"/>
      <c r="N351" s="113"/>
      <c r="O351" s="185"/>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33"/>
      <c r="N352" s="113"/>
      <c r="O352" s="185"/>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33"/>
      <c r="N353" s="113"/>
      <c r="O353" s="185"/>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33"/>
      <c r="N354" s="113"/>
      <c r="O354" s="185"/>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33"/>
      <c r="N355" s="113"/>
      <c r="O355" s="185"/>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33"/>
      <c r="N356" s="113"/>
      <c r="O356" s="185"/>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33"/>
      <c r="N357" s="113"/>
      <c r="O357" s="185"/>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33"/>
      <c r="N358" s="113"/>
      <c r="O358" s="185"/>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33"/>
      <c r="N359" s="113"/>
      <c r="O359" s="185"/>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33"/>
      <c r="N360" s="113"/>
      <c r="O360" s="185"/>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33"/>
      <c r="N361" s="113"/>
      <c r="O361" s="185"/>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33"/>
      <c r="N362" s="113"/>
      <c r="O362" s="185"/>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33"/>
      <c r="N363" s="113"/>
      <c r="O363" s="185"/>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33"/>
      <c r="N364" s="113"/>
      <c r="O364" s="185"/>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33"/>
      <c r="N365" s="113"/>
      <c r="O365" s="185"/>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33"/>
      <c r="N366" s="113"/>
      <c r="O366" s="185"/>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33"/>
      <c r="N367" s="113"/>
      <c r="O367" s="185"/>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33"/>
      <c r="N368" s="113"/>
      <c r="O368" s="185"/>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33"/>
      <c r="N369" s="113"/>
      <c r="O369" s="185"/>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33"/>
      <c r="N370" s="113"/>
      <c r="O370" s="185"/>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33"/>
      <c r="N371" s="113"/>
      <c r="O371" s="185"/>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33"/>
      <c r="N372" s="113"/>
      <c r="O372" s="185"/>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33"/>
      <c r="N373" s="113"/>
      <c r="O373" s="185"/>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33"/>
      <c r="N374" s="113"/>
      <c r="O374" s="185"/>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33"/>
      <c r="N375" s="113"/>
      <c r="O375" s="185"/>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33"/>
      <c r="N376" s="113"/>
      <c r="O376" s="185"/>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33"/>
      <c r="N377" s="113"/>
      <c r="O377" s="185"/>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33"/>
      <c r="N378" s="113"/>
      <c r="O378" s="185"/>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33"/>
      <c r="N379" s="113"/>
      <c r="O379" s="185"/>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33"/>
      <c r="N380" s="113"/>
      <c r="O380" s="185"/>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33"/>
      <c r="N381" s="113"/>
      <c r="O381" s="185"/>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33"/>
      <c r="N382" s="113"/>
      <c r="O382" s="185"/>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33"/>
      <c r="N383" s="113"/>
      <c r="O383" s="185"/>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33"/>
      <c r="N384" s="113"/>
      <c r="O384" s="185"/>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33"/>
      <c r="N385" s="113"/>
      <c r="O385" s="185"/>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33"/>
      <c r="N386" s="113"/>
      <c r="O386" s="185"/>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33"/>
      <c r="N387" s="113"/>
      <c r="O387" s="185"/>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33"/>
      <c r="N388" s="113"/>
      <c r="O388" s="185"/>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33"/>
      <c r="N389" s="113"/>
      <c r="O389" s="185"/>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33"/>
      <c r="N390" s="113"/>
      <c r="O390" s="185"/>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33"/>
      <c r="N391" s="113"/>
      <c r="O391" s="185"/>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33"/>
      <c r="N392" s="113"/>
      <c r="O392" s="185"/>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33"/>
      <c r="N393" s="113"/>
      <c r="O393" s="185"/>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33"/>
      <c r="N394" s="113"/>
      <c r="O394" s="185"/>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33"/>
      <c r="N395" s="113"/>
      <c r="O395" s="185"/>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33"/>
      <c r="N396" s="113"/>
      <c r="O396" s="185"/>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33"/>
      <c r="N397" s="113"/>
      <c r="O397" s="185"/>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33"/>
      <c r="N398" s="113"/>
      <c r="O398" s="185"/>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33"/>
      <c r="N399" s="113"/>
      <c r="O399" s="185"/>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33"/>
      <c r="N400" s="113"/>
      <c r="O400" s="185"/>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33"/>
      <c r="N401" s="113"/>
      <c r="O401" s="185"/>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33"/>
      <c r="N402" s="113"/>
      <c r="O402" s="185"/>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33"/>
      <c r="N403" s="113"/>
      <c r="O403" s="185"/>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33"/>
      <c r="N404" s="113"/>
      <c r="O404" s="185"/>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33"/>
      <c r="N405" s="113"/>
      <c r="O405" s="185"/>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33"/>
      <c r="N406" s="113"/>
      <c r="O406" s="185"/>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33"/>
      <c r="N407" s="113"/>
      <c r="O407" s="185"/>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33"/>
      <c r="N408" s="113"/>
      <c r="O408" s="185"/>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33"/>
      <c r="N409" s="113"/>
      <c r="O409" s="185"/>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33"/>
      <c r="N410" s="113"/>
      <c r="O410" s="185"/>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33"/>
      <c r="N411" s="113"/>
      <c r="O411" s="185"/>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33"/>
      <c r="N412" s="113"/>
      <c r="O412" s="185"/>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33"/>
      <c r="N413" s="113"/>
      <c r="O413" s="185"/>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33"/>
      <c r="N414" s="113"/>
      <c r="O414" s="185"/>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33"/>
      <c r="N415" s="113"/>
      <c r="O415" s="185"/>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33"/>
      <c r="N416" s="113"/>
      <c r="O416" s="185"/>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33"/>
      <c r="N417" s="113"/>
      <c r="O417" s="185"/>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33"/>
      <c r="N418" s="113"/>
      <c r="O418" s="185"/>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33"/>
      <c r="N419" s="113"/>
      <c r="O419" s="185"/>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33"/>
      <c r="N420" s="113"/>
      <c r="O420" s="185"/>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33"/>
      <c r="N421" s="113"/>
      <c r="O421" s="185"/>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33"/>
      <c r="N422" s="113"/>
      <c r="O422" s="185"/>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33"/>
      <c r="N423" s="113"/>
      <c r="O423" s="185"/>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33"/>
      <c r="N424" s="113"/>
      <c r="O424" s="185"/>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33"/>
      <c r="N425" s="113"/>
      <c r="O425" s="185"/>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33"/>
      <c r="N426" s="113"/>
      <c r="O426" s="185"/>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33"/>
      <c r="N427" s="113"/>
      <c r="O427" s="185"/>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33"/>
      <c r="N428" s="113"/>
      <c r="O428" s="185"/>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33"/>
      <c r="N429" s="113"/>
      <c r="O429" s="185"/>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33"/>
      <c r="N430" s="113"/>
      <c r="O430" s="185"/>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33"/>
      <c r="N431" s="113"/>
      <c r="O431" s="185"/>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33"/>
      <c r="N432" s="113"/>
      <c r="O432" s="185"/>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33"/>
      <c r="N433" s="113"/>
      <c r="O433" s="185"/>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33"/>
      <c r="N434" s="113"/>
      <c r="O434" s="185"/>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33"/>
      <c r="N435" s="113"/>
      <c r="O435" s="185"/>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33"/>
      <c r="N436" s="113"/>
      <c r="O436" s="185"/>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33"/>
      <c r="N437" s="113"/>
      <c r="O437" s="185"/>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33"/>
      <c r="N438" s="113"/>
      <c r="O438" s="185"/>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33"/>
      <c r="N439" s="113"/>
      <c r="O439" s="185"/>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33"/>
      <c r="N440" s="113"/>
      <c r="O440" s="185"/>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33"/>
      <c r="N441" s="113"/>
      <c r="O441" s="185"/>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33"/>
      <c r="N442" s="113"/>
      <c r="O442" s="185"/>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33"/>
      <c r="N443" s="113"/>
      <c r="O443" s="185"/>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33"/>
      <c r="N444" s="113"/>
      <c r="O444" s="185"/>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33"/>
      <c r="N445" s="113"/>
      <c r="O445" s="185"/>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33"/>
      <c r="N446" s="113"/>
      <c r="O446" s="185"/>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33"/>
      <c r="N447" s="113"/>
      <c r="O447" s="185"/>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33"/>
      <c r="N448" s="113"/>
      <c r="O448" s="185"/>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33"/>
      <c r="N449" s="113"/>
      <c r="O449" s="185"/>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33"/>
      <c r="N450" s="113"/>
      <c r="O450" s="185"/>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33"/>
      <c r="N451" s="113"/>
      <c r="O451" s="185"/>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33"/>
      <c r="N452" s="113"/>
      <c r="O452" s="185"/>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33"/>
      <c r="N453" s="113"/>
      <c r="O453" s="185"/>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33"/>
      <c r="N454" s="113"/>
      <c r="O454" s="185"/>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33"/>
      <c r="N455" s="113"/>
      <c r="O455" s="185"/>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33"/>
      <c r="N456" s="113"/>
      <c r="O456" s="185"/>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33"/>
      <c r="N457" s="113"/>
      <c r="O457" s="185"/>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33"/>
      <c r="N458" s="113"/>
      <c r="O458" s="185"/>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33"/>
      <c r="N459" s="113"/>
      <c r="O459" s="185"/>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33"/>
      <c r="N460" s="113"/>
      <c r="O460" s="185"/>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33"/>
      <c r="N461" s="113"/>
      <c r="O461" s="185"/>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33"/>
      <c r="N462" s="113"/>
      <c r="O462" s="185"/>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33"/>
      <c r="N463" s="113"/>
      <c r="O463" s="185"/>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33"/>
      <c r="N464" s="113"/>
      <c r="O464" s="185"/>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33"/>
      <c r="N465" s="113"/>
      <c r="O465" s="185"/>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33"/>
      <c r="N466" s="113"/>
      <c r="O466" s="185"/>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33"/>
      <c r="N467" s="113"/>
      <c r="O467" s="185"/>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33"/>
      <c r="N468" s="113"/>
      <c r="O468" s="185"/>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33"/>
      <c r="N469" s="113"/>
      <c r="O469" s="185"/>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33"/>
      <c r="N470" s="113"/>
      <c r="O470" s="185"/>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33"/>
      <c r="N471" s="113"/>
      <c r="O471" s="185"/>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33"/>
      <c r="N472" s="113"/>
      <c r="O472" s="185"/>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33"/>
      <c r="N473" s="113"/>
      <c r="O473" s="185"/>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33"/>
      <c r="N474" s="113"/>
      <c r="O474" s="185"/>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33"/>
      <c r="N475" s="113"/>
      <c r="O475" s="185"/>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33"/>
      <c r="N476" s="113"/>
      <c r="O476" s="185"/>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33"/>
      <c r="N477" s="113"/>
      <c r="O477" s="185"/>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33"/>
      <c r="N478" s="113"/>
      <c r="O478" s="185"/>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33"/>
      <c r="N479" s="113"/>
      <c r="O479" s="185"/>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33"/>
      <c r="N480" s="113"/>
      <c r="O480" s="185"/>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33"/>
      <c r="N481" s="113"/>
      <c r="O481" s="185"/>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33"/>
      <c r="N482" s="113"/>
      <c r="O482" s="185"/>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33"/>
      <c r="N483" s="113"/>
      <c r="O483" s="185"/>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33"/>
      <c r="N484" s="113"/>
      <c r="O484" s="185"/>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33"/>
      <c r="N485" s="113"/>
      <c r="O485" s="185"/>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33"/>
      <c r="N486" s="113"/>
      <c r="O486" s="185"/>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33"/>
      <c r="N487" s="113"/>
      <c r="O487" s="185"/>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33"/>
      <c r="N488" s="113"/>
      <c r="O488" s="185"/>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33"/>
      <c r="N489" s="113"/>
      <c r="O489" s="185"/>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33"/>
      <c r="N490" s="113"/>
      <c r="O490" s="185"/>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33"/>
      <c r="N491" s="113"/>
      <c r="O491" s="185"/>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33"/>
      <c r="N492" s="113"/>
      <c r="O492" s="185"/>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33"/>
      <c r="N493" s="113"/>
      <c r="O493" s="185"/>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33"/>
      <c r="N494" s="113"/>
      <c r="O494" s="185"/>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33"/>
      <c r="N495" s="113"/>
      <c r="O495" s="185"/>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33"/>
      <c r="N496" s="113"/>
      <c r="O496" s="185"/>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33"/>
      <c r="N497" s="113"/>
      <c r="O497" s="185"/>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33"/>
      <c r="N498" s="113"/>
      <c r="O498" s="185"/>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33"/>
      <c r="N499" s="113"/>
      <c r="O499" s="185"/>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33"/>
      <c r="N500" s="113"/>
      <c r="O500" s="185"/>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33"/>
      <c r="N501" s="113"/>
      <c r="O501" s="185"/>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33"/>
      <c r="N502" s="113"/>
      <c r="O502" s="185"/>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33"/>
      <c r="N503" s="113"/>
      <c r="O503" s="185"/>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33"/>
      <c r="N504" s="113"/>
      <c r="O504" s="185"/>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33"/>
      <c r="N505" s="113"/>
      <c r="O505" s="185"/>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33"/>
      <c r="N506" s="113"/>
      <c r="O506" s="185"/>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33"/>
      <c r="N507" s="113"/>
      <c r="O507" s="185"/>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33"/>
      <c r="N508" s="113"/>
      <c r="O508" s="185"/>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33"/>
      <c r="N509" s="113"/>
      <c r="O509" s="185"/>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33"/>
      <c r="N510" s="113"/>
      <c r="O510" s="185"/>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33"/>
      <c r="N511" s="113"/>
      <c r="O511" s="185"/>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33"/>
      <c r="N512" s="113"/>
      <c r="O512" s="185"/>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33"/>
      <c r="N513" s="113"/>
      <c r="O513" s="185"/>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33"/>
      <c r="N514" s="113"/>
      <c r="O514" s="185"/>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33"/>
      <c r="N515" s="113"/>
      <c r="O515" s="185"/>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33"/>
      <c r="N516" s="113"/>
      <c r="O516" s="185"/>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33"/>
      <c r="N517" s="113"/>
      <c r="O517" s="185"/>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33"/>
      <c r="N518" s="113"/>
      <c r="O518" s="185"/>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33"/>
      <c r="N519" s="113"/>
      <c r="O519" s="185"/>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33"/>
      <c r="N520" s="113"/>
      <c r="O520" s="185"/>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33"/>
      <c r="N521" s="113"/>
      <c r="O521" s="185"/>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33"/>
      <c r="N522" s="113"/>
      <c r="O522" s="185"/>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33"/>
      <c r="N523" s="113"/>
      <c r="O523" s="185"/>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33"/>
      <c r="N524" s="113"/>
      <c r="O524" s="185"/>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33"/>
      <c r="N525" s="113"/>
      <c r="O525" s="185"/>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33"/>
      <c r="N526" s="113"/>
      <c r="O526" s="185"/>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33"/>
      <c r="N527" s="113"/>
      <c r="O527" s="185"/>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33"/>
      <c r="N528" s="113"/>
      <c r="O528" s="185"/>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33"/>
      <c r="N529" s="113"/>
      <c r="O529" s="185"/>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33"/>
      <c r="N530" s="113"/>
      <c r="O530" s="185"/>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33"/>
      <c r="N531" s="113"/>
      <c r="O531" s="185"/>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33"/>
      <c r="N532" s="113"/>
      <c r="O532" s="185"/>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33"/>
      <c r="N533" s="113"/>
      <c r="O533" s="185"/>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33"/>
      <c r="N534" s="113"/>
      <c r="O534" s="185"/>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33"/>
      <c r="N535" s="113"/>
      <c r="O535" s="185"/>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33"/>
      <c r="N536" s="113"/>
      <c r="O536" s="185"/>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33"/>
      <c r="N537" s="113"/>
      <c r="O537" s="185"/>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33"/>
      <c r="N538" s="113"/>
      <c r="O538" s="185"/>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33"/>
      <c r="N539" s="113"/>
      <c r="O539" s="185"/>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33"/>
      <c r="N540" s="113"/>
      <c r="O540" s="185"/>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33"/>
      <c r="N541" s="113"/>
      <c r="O541" s="185"/>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33"/>
      <c r="N542" s="113"/>
      <c r="O542" s="185"/>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33"/>
      <c r="N543" s="113"/>
      <c r="O543" s="185"/>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33"/>
      <c r="N544" s="113"/>
      <c r="O544" s="185"/>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33"/>
      <c r="N545" s="113"/>
      <c r="O545" s="185"/>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33"/>
      <c r="N546" s="113"/>
      <c r="O546" s="185"/>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33"/>
      <c r="N547" s="113"/>
      <c r="O547" s="185"/>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33"/>
      <c r="N548" s="113"/>
      <c r="O548" s="185"/>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33"/>
      <c r="N549" s="113"/>
      <c r="O549" s="185"/>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33"/>
      <c r="N550" s="113"/>
      <c r="O550" s="185"/>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33"/>
      <c r="N551" s="113"/>
      <c r="O551" s="185"/>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33"/>
      <c r="N552" s="113"/>
      <c r="O552" s="185"/>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33"/>
      <c r="N553" s="113"/>
      <c r="O553" s="185"/>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33"/>
      <c r="N554" s="113"/>
      <c r="O554" s="185"/>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33"/>
      <c r="N555" s="113"/>
      <c r="O555" s="185"/>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33"/>
      <c r="N556" s="113"/>
      <c r="O556" s="185"/>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33"/>
      <c r="N557" s="113"/>
      <c r="O557" s="185"/>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33"/>
      <c r="N558" s="113"/>
      <c r="O558" s="185"/>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33"/>
      <c r="N559" s="113"/>
      <c r="O559" s="185"/>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33"/>
      <c r="N560" s="113"/>
      <c r="O560" s="185"/>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33"/>
      <c r="N561" s="113"/>
      <c r="O561" s="185"/>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33"/>
      <c r="N562" s="113"/>
      <c r="O562" s="185"/>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33"/>
      <c r="N563" s="113"/>
      <c r="O563" s="185"/>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33"/>
      <c r="N564" s="113"/>
      <c r="O564" s="185"/>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33"/>
      <c r="N565" s="113"/>
      <c r="O565" s="185"/>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33"/>
      <c r="N566" s="113"/>
      <c r="O566" s="185"/>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33"/>
      <c r="N567" s="113"/>
      <c r="O567" s="185"/>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33"/>
      <c r="N568" s="113"/>
      <c r="O568" s="185"/>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33"/>
      <c r="N569" s="113"/>
      <c r="O569" s="185"/>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33"/>
      <c r="N570" s="113"/>
      <c r="O570" s="185"/>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33"/>
      <c r="N571" s="113"/>
      <c r="O571" s="185"/>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33"/>
      <c r="N572" s="113"/>
      <c r="O572" s="185"/>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33"/>
      <c r="N573" s="113"/>
      <c r="O573" s="185"/>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33"/>
      <c r="N574" s="113"/>
      <c r="O574" s="185"/>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33"/>
      <c r="N575" s="113"/>
      <c r="O575" s="185"/>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33"/>
      <c r="N576" s="113"/>
      <c r="O576" s="185"/>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33"/>
      <c r="N577" s="113"/>
      <c r="O577" s="185"/>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33"/>
      <c r="N578" s="113"/>
      <c r="O578" s="185"/>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33"/>
      <c r="N579" s="113"/>
      <c r="O579" s="185"/>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33"/>
      <c r="N580" s="113"/>
      <c r="O580" s="185"/>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33"/>
      <c r="N581" s="113"/>
      <c r="O581" s="185"/>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33"/>
      <c r="N582" s="113"/>
      <c r="O582" s="185"/>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33"/>
      <c r="N583" s="113"/>
      <c r="O583" s="185"/>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33"/>
      <c r="N584" s="113"/>
      <c r="O584" s="185"/>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33"/>
      <c r="N585" s="113"/>
      <c r="O585" s="185"/>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33"/>
      <c r="N586" s="113"/>
      <c r="O586" s="185"/>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33"/>
      <c r="N587" s="113"/>
      <c r="O587" s="185"/>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33"/>
      <c r="N588" s="113"/>
      <c r="O588" s="185"/>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33"/>
      <c r="N589" s="113"/>
      <c r="O589" s="185"/>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33"/>
      <c r="N590" s="113"/>
      <c r="O590" s="185"/>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33"/>
      <c r="N591" s="113"/>
      <c r="O591" s="185"/>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33"/>
      <c r="N592" s="113"/>
      <c r="O592" s="185"/>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33"/>
      <c r="N593" s="113"/>
      <c r="O593" s="185"/>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33"/>
      <c r="N594" s="113"/>
      <c r="O594" s="185"/>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33"/>
      <c r="N595" s="113"/>
      <c r="O595" s="185"/>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33"/>
      <c r="N596" s="113"/>
      <c r="O596" s="185"/>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33"/>
      <c r="N597" s="113"/>
      <c r="O597" s="185"/>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33"/>
      <c r="N598" s="113"/>
      <c r="O598" s="185"/>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33"/>
      <c r="N599" s="113"/>
      <c r="O599" s="185"/>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33"/>
      <c r="N600" s="113"/>
      <c r="O600" s="185"/>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33"/>
      <c r="N601" s="113"/>
      <c r="O601" s="185"/>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33"/>
      <c r="N602" s="113"/>
      <c r="O602" s="185"/>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33"/>
      <c r="N603" s="113"/>
      <c r="O603" s="185"/>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33"/>
      <c r="N604" s="113"/>
      <c r="O604" s="185"/>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33"/>
      <c r="N605" s="113"/>
      <c r="O605" s="185"/>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33"/>
      <c r="N606" s="113"/>
      <c r="O606" s="185"/>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33"/>
      <c r="N607" s="113"/>
      <c r="O607" s="185"/>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33"/>
      <c r="N608" s="113"/>
      <c r="O608" s="185"/>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33"/>
      <c r="N609" s="113"/>
      <c r="O609" s="185"/>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33"/>
      <c r="N610" s="113"/>
      <c r="O610" s="185"/>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33"/>
      <c r="N611" s="113"/>
      <c r="O611" s="185"/>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33"/>
      <c r="N612" s="113"/>
      <c r="O612" s="185"/>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33"/>
      <c r="N613" s="113"/>
      <c r="O613" s="185"/>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33"/>
      <c r="N614" s="113"/>
      <c r="O614" s="185"/>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33"/>
      <c r="N615" s="113"/>
      <c r="O615" s="185"/>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33"/>
      <c r="N616" s="113"/>
      <c r="O616" s="185"/>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33"/>
      <c r="N617" s="113"/>
      <c r="O617" s="185"/>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33"/>
      <c r="N618" s="113"/>
      <c r="O618" s="185"/>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33"/>
      <c r="N619" s="113"/>
      <c r="O619" s="185"/>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33"/>
      <c r="N620" s="113"/>
      <c r="O620" s="185"/>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33"/>
      <c r="N621" s="113"/>
      <c r="O621" s="185"/>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33"/>
      <c r="N622" s="113"/>
      <c r="O622" s="185"/>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33"/>
      <c r="N623" s="113"/>
      <c r="O623" s="185"/>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33"/>
      <c r="N624" s="113"/>
      <c r="O624" s="185"/>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33"/>
      <c r="N625" s="113"/>
      <c r="O625" s="185"/>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33"/>
      <c r="N626" s="113"/>
      <c r="O626" s="185"/>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33"/>
      <c r="N627" s="113"/>
      <c r="O627" s="185"/>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33"/>
      <c r="N628" s="113"/>
      <c r="O628" s="185"/>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33"/>
      <c r="N629" s="113"/>
      <c r="O629" s="185"/>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33"/>
      <c r="N630" s="113"/>
      <c r="O630" s="185"/>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33"/>
      <c r="N631" s="113"/>
      <c r="O631" s="185"/>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33"/>
      <c r="N632" s="113"/>
      <c r="O632" s="185"/>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33"/>
      <c r="N633" s="113"/>
      <c r="O633" s="185"/>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33"/>
      <c r="N634" s="113"/>
      <c r="O634" s="185"/>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33"/>
      <c r="N635" s="113"/>
      <c r="O635" s="185"/>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33"/>
      <c r="N636" s="113"/>
      <c r="O636" s="185"/>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33"/>
      <c r="N637" s="113"/>
      <c r="O637" s="185"/>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33"/>
      <c r="N638" s="113"/>
      <c r="O638" s="185"/>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33"/>
      <c r="N639" s="113"/>
      <c r="O639" s="185"/>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33"/>
      <c r="N640" s="113"/>
      <c r="O640" s="185"/>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33"/>
      <c r="N641" s="113"/>
      <c r="O641" s="185"/>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33"/>
      <c r="N642" s="113"/>
      <c r="O642" s="185"/>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33"/>
      <c r="N643" s="113"/>
      <c r="O643" s="185"/>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33"/>
      <c r="N644" s="113"/>
      <c r="O644" s="185"/>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33"/>
      <c r="N645" s="113"/>
      <c r="O645" s="185"/>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33"/>
      <c r="N646" s="113"/>
      <c r="O646" s="185"/>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33"/>
      <c r="N647" s="113"/>
      <c r="O647" s="185"/>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33"/>
      <c r="N648" s="113"/>
      <c r="O648" s="185"/>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33"/>
      <c r="N649" s="113"/>
      <c r="O649" s="185"/>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33"/>
      <c r="N650" s="113"/>
      <c r="O650" s="185"/>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33"/>
      <c r="N651" s="113"/>
      <c r="O651" s="185"/>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33"/>
      <c r="N652" s="113"/>
      <c r="O652" s="185"/>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33"/>
      <c r="N653" s="113"/>
      <c r="O653" s="185"/>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33"/>
      <c r="N654" s="113"/>
      <c r="O654" s="185"/>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33"/>
      <c r="N655" s="113"/>
      <c r="O655" s="185"/>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33"/>
      <c r="N656" s="113"/>
      <c r="O656" s="185"/>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33"/>
      <c r="N657" s="113"/>
      <c r="O657" s="185"/>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33"/>
      <c r="N658" s="113"/>
      <c r="O658" s="185"/>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33"/>
      <c r="N659" s="113"/>
      <c r="O659" s="185"/>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33"/>
      <c r="N660" s="113"/>
      <c r="O660" s="185"/>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33"/>
      <c r="N661" s="113"/>
      <c r="O661" s="185"/>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33"/>
      <c r="N662" s="113"/>
      <c r="O662" s="185"/>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33"/>
      <c r="N663" s="113"/>
      <c r="O663" s="185"/>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33"/>
      <c r="N664" s="113"/>
      <c r="O664" s="185"/>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33"/>
      <c r="N665" s="113"/>
      <c r="O665" s="185"/>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33"/>
      <c r="N666" s="113"/>
      <c r="O666" s="185"/>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33"/>
      <c r="N667" s="113"/>
      <c r="O667" s="185"/>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33"/>
      <c r="N668" s="113"/>
      <c r="O668" s="185"/>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33"/>
      <c r="N669" s="113"/>
      <c r="O669" s="185"/>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33"/>
      <c r="N670" s="113"/>
      <c r="O670" s="185"/>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33"/>
      <c r="N671" s="113"/>
      <c r="O671" s="185"/>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33"/>
      <c r="N672" s="113"/>
      <c r="O672" s="185"/>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33"/>
      <c r="N673" s="113"/>
      <c r="O673" s="185"/>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33"/>
      <c r="N674" s="113"/>
      <c r="O674" s="185"/>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33"/>
      <c r="N675" s="113"/>
      <c r="O675" s="185"/>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33"/>
      <c r="N676" s="113"/>
      <c r="O676" s="185"/>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33"/>
      <c r="N677" s="113"/>
      <c r="O677" s="185"/>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33"/>
      <c r="N678" s="113"/>
      <c r="O678" s="185"/>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33"/>
      <c r="N679" s="113"/>
      <c r="O679" s="185"/>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33"/>
      <c r="N680" s="113"/>
      <c r="O680" s="185"/>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33"/>
      <c r="N681" s="113"/>
      <c r="O681" s="185"/>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33"/>
      <c r="N682" s="113"/>
      <c r="O682" s="185"/>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33"/>
      <c r="N683" s="113"/>
      <c r="O683" s="185"/>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33"/>
      <c r="N684" s="113"/>
      <c r="O684" s="185"/>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33"/>
      <c r="N685" s="113"/>
      <c r="O685" s="185"/>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33"/>
      <c r="N686" s="113"/>
      <c r="O686" s="185"/>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33"/>
      <c r="N687" s="113"/>
      <c r="O687" s="185"/>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33"/>
      <c r="N688" s="113"/>
      <c r="O688" s="185"/>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33"/>
      <c r="N689" s="113"/>
      <c r="O689" s="185"/>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33"/>
      <c r="N690" s="113"/>
      <c r="O690" s="185"/>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33"/>
      <c r="N691" s="113"/>
      <c r="O691" s="185"/>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33"/>
      <c r="N692" s="113"/>
      <c r="O692" s="185"/>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33"/>
      <c r="N693" s="113"/>
      <c r="O693" s="185"/>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33"/>
      <c r="N694" s="113"/>
      <c r="O694" s="185"/>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33"/>
      <c r="N695" s="113"/>
      <c r="O695" s="185"/>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33"/>
      <c r="N696" s="113"/>
      <c r="O696" s="185"/>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33"/>
      <c r="N697" s="113"/>
      <c r="O697" s="185"/>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33"/>
      <c r="N698" s="113"/>
      <c r="O698" s="185"/>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33"/>
      <c r="N699" s="113"/>
      <c r="O699" s="185"/>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33"/>
      <c r="N700" s="113"/>
      <c r="O700" s="185"/>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33"/>
      <c r="N701" s="113"/>
      <c r="O701" s="185"/>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33"/>
      <c r="N702" s="113"/>
      <c r="O702" s="185"/>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33"/>
      <c r="N703" s="113"/>
      <c r="O703" s="185"/>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33"/>
      <c r="N704" s="113"/>
      <c r="O704" s="185"/>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33"/>
      <c r="N705" s="113"/>
      <c r="O705" s="185"/>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33"/>
      <c r="N706" s="113"/>
      <c r="O706" s="185"/>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33"/>
      <c r="N707" s="113"/>
      <c r="O707" s="185"/>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33"/>
      <c r="N708" s="113"/>
      <c r="O708" s="185"/>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33"/>
      <c r="N709" s="113"/>
      <c r="O709" s="185"/>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33"/>
      <c r="N710" s="113"/>
      <c r="O710" s="185"/>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33"/>
      <c r="N711" s="113"/>
      <c r="O711" s="185"/>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33"/>
      <c r="N712" s="113"/>
      <c r="O712" s="185"/>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33"/>
      <c r="N713" s="113"/>
      <c r="O713" s="185"/>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33"/>
      <c r="N714" s="113"/>
      <c r="O714" s="185"/>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33"/>
      <c r="N715" s="113"/>
      <c r="O715" s="185"/>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33"/>
      <c r="N716" s="113"/>
      <c r="O716" s="185"/>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33"/>
      <c r="N717" s="113"/>
      <c r="O717" s="185"/>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33"/>
      <c r="N718" s="113"/>
      <c r="O718" s="185"/>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zoomScale="70" zoomScaleNormal="70" workbookViewId="0">
      <selection activeCell="Q11" sqref="Q11:R11"/>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99"/>
      <c r="C3" s="100"/>
      <c r="D3" s="100"/>
      <c r="E3" s="100"/>
      <c r="F3" s="100"/>
      <c r="G3" s="100"/>
      <c r="H3" s="100"/>
      <c r="I3" s="101"/>
    </row>
    <row r="4" spans="2:19">
      <c r="B4" s="625" t="s">
        <v>488</v>
      </c>
      <c r="C4" s="626"/>
      <c r="D4" s="626"/>
      <c r="E4" s="627" t="s">
        <v>489</v>
      </c>
      <c r="F4" s="627"/>
      <c r="G4" s="627"/>
      <c r="H4" s="627"/>
      <c r="I4" s="628"/>
      <c r="Q4" s="629" t="s">
        <v>490</v>
      </c>
      <c r="R4" s="629"/>
    </row>
    <row r="5" spans="2:19">
      <c r="B5" s="625"/>
      <c r="C5" s="626"/>
      <c r="D5" s="626"/>
      <c r="E5" s="627"/>
      <c r="F5" s="627"/>
      <c r="G5" s="627"/>
      <c r="H5" s="627"/>
      <c r="I5" s="628"/>
      <c r="Q5" s="629"/>
      <c r="R5" s="629"/>
    </row>
    <row r="6" spans="2:19">
      <c r="B6" s="625"/>
      <c r="C6" s="626"/>
      <c r="D6" s="626"/>
      <c r="E6" s="627"/>
      <c r="F6" s="627"/>
      <c r="G6" s="627"/>
      <c r="H6" s="627"/>
      <c r="I6" s="628"/>
      <c r="Q6" s="629"/>
      <c r="R6" s="629"/>
    </row>
    <row r="7" spans="2:19" ht="15.75" thickBot="1">
      <c r="B7" s="102"/>
      <c r="I7" s="103"/>
    </row>
    <row r="8" spans="2:19" ht="62.25" customHeight="1" thickBot="1">
      <c r="B8" s="630" t="s">
        <v>438</v>
      </c>
      <c r="C8" s="631"/>
      <c r="D8" s="42" t="s">
        <v>491</v>
      </c>
      <c r="E8" s="43">
        <v>5</v>
      </c>
      <c r="F8" s="43">
        <v>10</v>
      </c>
      <c r="G8" s="43">
        <v>15</v>
      </c>
      <c r="H8" s="43">
        <v>20</v>
      </c>
      <c r="I8" s="104">
        <v>25</v>
      </c>
      <c r="K8" s="632" t="s">
        <v>492</v>
      </c>
      <c r="L8" s="633"/>
      <c r="M8" s="633"/>
      <c r="N8" s="633"/>
      <c r="O8" s="633"/>
      <c r="P8" s="634"/>
      <c r="Q8" s="635" t="s">
        <v>493</v>
      </c>
      <c r="R8" s="635"/>
      <c r="S8" s="15" t="s">
        <v>494</v>
      </c>
    </row>
    <row r="9" spans="2:19" ht="62.25" customHeight="1" thickBot="1">
      <c r="B9" s="630"/>
      <c r="C9" s="631"/>
      <c r="D9" s="42" t="s">
        <v>495</v>
      </c>
      <c r="E9" s="44">
        <v>4</v>
      </c>
      <c r="F9" s="44">
        <v>8</v>
      </c>
      <c r="G9" s="43">
        <v>12</v>
      </c>
      <c r="H9" s="43">
        <v>16</v>
      </c>
      <c r="I9" s="104">
        <v>20</v>
      </c>
      <c r="K9" s="636" t="s">
        <v>496</v>
      </c>
      <c r="L9" s="637"/>
      <c r="M9" s="637"/>
      <c r="N9" s="637"/>
      <c r="O9" s="637"/>
      <c r="P9" s="637"/>
      <c r="Q9" s="638" t="s">
        <v>497</v>
      </c>
      <c r="R9" s="639"/>
      <c r="S9" s="15" t="s">
        <v>382</v>
      </c>
    </row>
    <row r="10" spans="2:19" ht="62.25" customHeight="1" thickBot="1">
      <c r="B10" s="630"/>
      <c r="C10" s="631"/>
      <c r="D10" s="42" t="s">
        <v>498</v>
      </c>
      <c r="E10" s="44">
        <v>3</v>
      </c>
      <c r="F10" s="44">
        <v>6</v>
      </c>
      <c r="G10" s="44">
        <v>9</v>
      </c>
      <c r="H10" s="43">
        <v>12</v>
      </c>
      <c r="I10" s="104">
        <v>15</v>
      </c>
      <c r="K10" s="640" t="s">
        <v>462</v>
      </c>
      <c r="L10" s="641"/>
      <c r="M10" s="641"/>
      <c r="N10" s="641"/>
      <c r="O10" s="641"/>
      <c r="P10" s="641"/>
      <c r="Q10" s="635" t="s">
        <v>499</v>
      </c>
      <c r="R10" s="635"/>
      <c r="S10" s="15" t="s">
        <v>500</v>
      </c>
    </row>
    <row r="11" spans="2:19" ht="62.25" customHeight="1">
      <c r="B11" s="630"/>
      <c r="C11" s="631"/>
      <c r="D11" s="42" t="s">
        <v>501</v>
      </c>
      <c r="E11" s="45">
        <v>2</v>
      </c>
      <c r="F11" s="44">
        <v>4</v>
      </c>
      <c r="G11" s="44">
        <v>6</v>
      </c>
      <c r="H11" s="43">
        <v>8</v>
      </c>
      <c r="I11" s="104">
        <v>10</v>
      </c>
      <c r="K11" s="642" t="s">
        <v>502</v>
      </c>
      <c r="L11" s="643"/>
      <c r="M11" s="643"/>
      <c r="N11" s="643"/>
      <c r="O11" s="643"/>
      <c r="P11" s="643"/>
      <c r="Q11" s="635" t="s">
        <v>376</v>
      </c>
      <c r="R11" s="479"/>
      <c r="S11" s="15" t="s">
        <v>376</v>
      </c>
    </row>
    <row r="12" spans="2:19" ht="62.25" customHeight="1">
      <c r="B12" s="630"/>
      <c r="C12" s="631"/>
      <c r="D12" s="42" t="s">
        <v>503</v>
      </c>
      <c r="E12" s="45">
        <v>1</v>
      </c>
      <c r="F12" s="45">
        <v>2</v>
      </c>
      <c r="G12" s="44">
        <v>3</v>
      </c>
      <c r="H12" s="43">
        <v>4</v>
      </c>
      <c r="I12" s="104">
        <v>5</v>
      </c>
    </row>
    <row r="13" spans="2:19" ht="62.25" customHeight="1" thickBot="1">
      <c r="B13" s="105"/>
      <c r="C13" s="623" t="s">
        <v>504</v>
      </c>
      <c r="D13" s="624"/>
      <c r="E13" s="106" t="s">
        <v>505</v>
      </c>
      <c r="F13" s="106" t="s">
        <v>506</v>
      </c>
      <c r="G13" s="106" t="s">
        <v>507</v>
      </c>
      <c r="H13" s="106" t="s">
        <v>508</v>
      </c>
      <c r="I13" s="107" t="s">
        <v>509</v>
      </c>
    </row>
    <row r="17" spans="4:6">
      <c r="D17" s="15"/>
      <c r="E17" s="15"/>
      <c r="F17" s="15"/>
    </row>
    <row r="18" spans="4:6" ht="15.75">
      <c r="D18" s="20" t="s">
        <v>510</v>
      </c>
      <c r="E18" s="108" t="s">
        <v>502</v>
      </c>
      <c r="F18" s="108">
        <v>1</v>
      </c>
    </row>
    <row r="19" spans="4:6">
      <c r="D19" s="20" t="s">
        <v>511</v>
      </c>
      <c r="E19" s="20" t="s">
        <v>502</v>
      </c>
      <c r="F19" s="20">
        <v>2</v>
      </c>
    </row>
    <row r="20" spans="4:6">
      <c r="D20" s="20" t="s">
        <v>512</v>
      </c>
      <c r="E20" s="20" t="s">
        <v>462</v>
      </c>
      <c r="F20" s="20">
        <v>2</v>
      </c>
    </row>
    <row r="21" spans="4:6">
      <c r="D21" s="20" t="s">
        <v>513</v>
      </c>
      <c r="E21" s="20" t="s">
        <v>514</v>
      </c>
      <c r="F21" s="20">
        <v>3</v>
      </c>
    </row>
    <row r="22" spans="4:6">
      <c r="D22" s="20" t="s">
        <v>515</v>
      </c>
      <c r="E22" s="20" t="s">
        <v>492</v>
      </c>
      <c r="F22" s="20">
        <v>4</v>
      </c>
    </row>
    <row r="23" spans="4:6">
      <c r="D23" s="20" t="s">
        <v>516</v>
      </c>
      <c r="E23" s="20" t="s">
        <v>502</v>
      </c>
      <c r="F23" s="20">
        <v>1</v>
      </c>
    </row>
    <row r="24" spans="4:6">
      <c r="D24" s="20" t="s">
        <v>517</v>
      </c>
      <c r="E24" s="20" t="s">
        <v>462</v>
      </c>
      <c r="F24" s="20">
        <v>2</v>
      </c>
    </row>
    <row r="25" spans="4:6">
      <c r="D25" s="20" t="s">
        <v>518</v>
      </c>
      <c r="E25" s="20" t="s">
        <v>462</v>
      </c>
      <c r="F25" s="20">
        <v>2</v>
      </c>
    </row>
    <row r="26" spans="4:6">
      <c r="D26" s="20" t="s">
        <v>519</v>
      </c>
      <c r="E26" s="20" t="s">
        <v>496</v>
      </c>
      <c r="F26" s="20">
        <v>3</v>
      </c>
    </row>
    <row r="27" spans="4:6">
      <c r="D27" s="20" t="s">
        <v>520</v>
      </c>
      <c r="E27" s="20" t="s">
        <v>492</v>
      </c>
      <c r="F27" s="20">
        <v>4</v>
      </c>
    </row>
    <row r="28" spans="4:6">
      <c r="D28" s="20" t="s">
        <v>521</v>
      </c>
      <c r="E28" s="20" t="s">
        <v>462</v>
      </c>
      <c r="F28" s="20">
        <v>2</v>
      </c>
    </row>
    <row r="29" spans="4:6">
      <c r="D29" s="20" t="s">
        <v>522</v>
      </c>
      <c r="E29" s="20" t="s">
        <v>462</v>
      </c>
      <c r="F29" s="20">
        <v>2</v>
      </c>
    </row>
    <row r="30" spans="4:6">
      <c r="D30" s="20" t="s">
        <v>523</v>
      </c>
      <c r="E30" s="20" t="s">
        <v>462</v>
      </c>
      <c r="F30" s="20">
        <v>2</v>
      </c>
    </row>
    <row r="31" spans="4:6">
      <c r="D31" s="20" t="s">
        <v>524</v>
      </c>
      <c r="E31" s="20" t="s">
        <v>496</v>
      </c>
      <c r="F31" s="20">
        <v>3</v>
      </c>
    </row>
    <row r="32" spans="4:6">
      <c r="D32" s="20" t="s">
        <v>525</v>
      </c>
      <c r="E32" s="20" t="s">
        <v>492</v>
      </c>
      <c r="F32" s="20">
        <v>4</v>
      </c>
    </row>
    <row r="33" spans="4:6">
      <c r="D33" s="20" t="s">
        <v>526</v>
      </c>
      <c r="E33" s="20" t="s">
        <v>462</v>
      </c>
      <c r="F33" s="20">
        <v>2</v>
      </c>
    </row>
    <row r="34" spans="4:6">
      <c r="D34" s="20" t="s">
        <v>527</v>
      </c>
      <c r="E34" s="20" t="s">
        <v>462</v>
      </c>
      <c r="F34" s="20">
        <v>2</v>
      </c>
    </row>
    <row r="35" spans="4:6">
      <c r="D35" s="20" t="s">
        <v>528</v>
      </c>
      <c r="E35" s="20" t="s">
        <v>496</v>
      </c>
      <c r="F35" s="20">
        <v>3</v>
      </c>
    </row>
    <row r="36" spans="4:6">
      <c r="D36" s="20" t="s">
        <v>529</v>
      </c>
      <c r="E36" s="20" t="s">
        <v>496</v>
      </c>
      <c r="F36" s="20">
        <v>3</v>
      </c>
    </row>
    <row r="37" spans="4:6">
      <c r="D37" s="20" t="s">
        <v>530</v>
      </c>
      <c r="E37" s="20" t="s">
        <v>492</v>
      </c>
      <c r="F37" s="20">
        <v>4</v>
      </c>
    </row>
    <row r="38" spans="4:6">
      <c r="D38" s="20" t="s">
        <v>531</v>
      </c>
      <c r="E38" s="20" t="s">
        <v>496</v>
      </c>
      <c r="F38" s="20">
        <v>3</v>
      </c>
    </row>
    <row r="39" spans="4:6">
      <c r="D39" s="20" t="s">
        <v>532</v>
      </c>
      <c r="E39" s="20" t="s">
        <v>496</v>
      </c>
      <c r="F39" s="20">
        <v>3</v>
      </c>
    </row>
    <row r="40" spans="4:6">
      <c r="D40" s="20" t="s">
        <v>533</v>
      </c>
      <c r="E40" s="20" t="s">
        <v>496</v>
      </c>
      <c r="F40" s="20">
        <v>3</v>
      </c>
    </row>
    <row r="41" spans="4:6">
      <c r="D41" s="20" t="s">
        <v>534</v>
      </c>
      <c r="E41" s="20" t="s">
        <v>496</v>
      </c>
      <c r="F41" s="20">
        <v>3</v>
      </c>
    </row>
    <row r="42" spans="4:6">
      <c r="D42" s="20" t="s">
        <v>535</v>
      </c>
      <c r="E42" s="20" t="s">
        <v>492</v>
      </c>
      <c r="F42" s="20">
        <v>4</v>
      </c>
    </row>
    <row r="43" spans="4:6">
      <c r="D43" s="15"/>
      <c r="E43" s="15"/>
      <c r="F43" s="15"/>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BFC8-46CE-40C4-A750-8272E50CCDBD}">
  <sheetPr>
    <tabColor theme="5" tint="0.59999389629810485"/>
  </sheetPr>
  <dimension ref="A1:JJ79"/>
  <sheetViews>
    <sheetView tabSelected="1" topLeftCell="A3" zoomScale="70" zoomScaleNormal="70" workbookViewId="0">
      <selection activeCell="Q17" sqref="Q17"/>
    </sheetView>
  </sheetViews>
  <sheetFormatPr baseColWidth="10" defaultColWidth="11.42578125" defaultRowHeight="15"/>
  <cols>
    <col min="1" max="1" width="18.42578125" style="341" customWidth="1"/>
    <col min="2" max="2" width="35.85546875" style="341" customWidth="1"/>
    <col min="3" max="3" width="40.28515625" customWidth="1"/>
    <col min="4" max="4" width="16.85546875" style="342" customWidth="1"/>
    <col min="5" max="5" width="18.5703125" style="343" customWidth="1"/>
    <col min="6" max="6" width="18.28515625" style="343" bestFit="1" customWidth="1"/>
    <col min="7" max="7" width="18.28515625" bestFit="1" customWidth="1"/>
    <col min="8" max="8" width="32.7109375" customWidth="1"/>
    <col min="9" max="9" width="16.5703125" customWidth="1"/>
    <col min="10" max="10" width="14.28515625" customWidth="1"/>
    <col min="11" max="11" width="19.85546875" customWidth="1"/>
    <col min="12" max="12" width="17.5703125" customWidth="1"/>
    <col min="13" max="13" width="48" customWidth="1"/>
    <col min="14" max="168" width="11.42578125" style="2"/>
  </cols>
  <sheetData>
    <row r="1" spans="1:270" s="17" customFormat="1" ht="16.5" customHeight="1">
      <c r="A1" s="702"/>
      <c r="B1" s="702"/>
      <c r="C1" s="712"/>
      <c r="D1" s="712"/>
      <c r="E1" s="712"/>
      <c r="F1" s="712"/>
      <c r="G1" s="712"/>
      <c r="H1" s="712"/>
      <c r="I1" s="712"/>
      <c r="J1" s="712"/>
      <c r="K1" s="712"/>
      <c r="L1" s="712"/>
      <c r="M1" s="703"/>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row>
    <row r="2" spans="1:270" s="17" customFormat="1" ht="16.5" customHeight="1">
      <c r="A2" s="710"/>
      <c r="B2" s="710"/>
      <c r="C2" s="712"/>
      <c r="D2" s="712"/>
      <c r="E2" s="712"/>
      <c r="F2" s="712"/>
      <c r="G2" s="712"/>
      <c r="H2" s="712"/>
      <c r="I2" s="712"/>
      <c r="J2" s="712"/>
      <c r="K2" s="712"/>
      <c r="L2" s="712"/>
      <c r="M2" s="703"/>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row>
    <row r="3" spans="1:270" s="17" customFormat="1" ht="16.5" customHeight="1">
      <c r="A3" s="711"/>
      <c r="B3" s="711"/>
      <c r="C3" s="713"/>
      <c r="D3" s="713"/>
      <c r="E3" s="713"/>
      <c r="F3" s="713"/>
      <c r="G3" s="713"/>
      <c r="H3" s="713"/>
      <c r="I3" s="713"/>
      <c r="J3" s="713"/>
      <c r="K3" s="713"/>
      <c r="L3" s="713"/>
      <c r="M3" s="714"/>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row>
    <row r="4" spans="1:270" s="17" customFormat="1" ht="18" customHeight="1">
      <c r="A4" s="464" t="s">
        <v>283</v>
      </c>
      <c r="B4" s="464"/>
      <c r="C4" s="569" t="s">
        <v>284</v>
      </c>
      <c r="D4" s="569"/>
      <c r="E4" s="569"/>
      <c r="F4" s="569"/>
      <c r="G4" s="569"/>
      <c r="H4" s="569"/>
      <c r="I4" s="569"/>
      <c r="J4" s="569"/>
      <c r="K4" s="569"/>
      <c r="L4" s="569"/>
      <c r="M4" s="569"/>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row>
    <row r="5" spans="1:270" s="17" customFormat="1" ht="18" customHeight="1">
      <c r="A5" s="464" t="s">
        <v>285</v>
      </c>
      <c r="B5" s="464"/>
      <c r="C5" s="562" t="s">
        <v>286</v>
      </c>
      <c r="D5" s="562"/>
      <c r="E5" s="562"/>
      <c r="F5" s="562"/>
      <c r="G5" s="562"/>
      <c r="H5" s="562"/>
      <c r="I5" s="562"/>
      <c r="J5" s="562"/>
      <c r="K5" s="562"/>
      <c r="L5" s="562"/>
      <c r="M5" s="562"/>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row>
    <row r="6" spans="1:270" s="17" customFormat="1" ht="18" customHeight="1">
      <c r="A6" s="464" t="s">
        <v>287</v>
      </c>
      <c r="B6" s="464"/>
      <c r="C6" s="689" t="s">
        <v>288</v>
      </c>
      <c r="D6" s="690"/>
      <c r="E6" s="690"/>
      <c r="F6" s="690"/>
      <c r="G6" s="690"/>
      <c r="H6" s="690"/>
      <c r="I6" s="690"/>
      <c r="J6" s="690"/>
      <c r="K6" s="690"/>
      <c r="L6" s="690"/>
      <c r="M6" s="691"/>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row>
    <row r="7" spans="1:270" s="330" customFormat="1" ht="12.75" customHeight="1">
      <c r="A7" s="692" t="s">
        <v>536</v>
      </c>
      <c r="B7" s="693"/>
      <c r="C7" s="694"/>
      <c r="D7" s="695" t="s">
        <v>537</v>
      </c>
      <c r="E7" s="695"/>
      <c r="F7" s="695"/>
      <c r="G7" s="696" t="s">
        <v>538</v>
      </c>
      <c r="H7" s="697" t="s">
        <v>539</v>
      </c>
      <c r="I7" s="699" t="s">
        <v>540</v>
      </c>
      <c r="J7" s="700"/>
      <c r="K7" s="699" t="s">
        <v>541</v>
      </c>
      <c r="L7" s="700"/>
      <c r="M7" s="701" t="s">
        <v>542</v>
      </c>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329"/>
      <c r="FD7" s="329"/>
      <c r="FE7" s="329"/>
      <c r="FF7" s="329"/>
      <c r="FG7" s="329"/>
      <c r="FH7" s="329"/>
      <c r="FI7" s="329"/>
      <c r="FJ7" s="329"/>
      <c r="FK7" s="329"/>
      <c r="FL7" s="329"/>
    </row>
    <row r="8" spans="1:270" s="334" customFormat="1" ht="75" customHeight="1">
      <c r="A8" s="328" t="s">
        <v>39</v>
      </c>
      <c r="B8" s="328" t="s">
        <v>225</v>
      </c>
      <c r="C8" s="328" t="s">
        <v>227</v>
      </c>
      <c r="D8" s="331" t="s">
        <v>237</v>
      </c>
      <c r="E8" s="331" t="s">
        <v>543</v>
      </c>
      <c r="F8" s="331" t="s">
        <v>544</v>
      </c>
      <c r="G8" s="696"/>
      <c r="H8" s="698"/>
      <c r="I8" s="332" t="s">
        <v>545</v>
      </c>
      <c r="J8" s="332" t="s">
        <v>546</v>
      </c>
      <c r="K8" s="332" t="s">
        <v>547</v>
      </c>
      <c r="L8" s="332" t="s">
        <v>548</v>
      </c>
      <c r="M8" s="701"/>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3"/>
      <c r="DG8" s="333"/>
      <c r="DH8" s="333"/>
      <c r="DI8" s="333"/>
      <c r="DJ8" s="333"/>
      <c r="DK8" s="333"/>
      <c r="DL8" s="333"/>
      <c r="DM8" s="333"/>
      <c r="DN8" s="333"/>
      <c r="DO8" s="333"/>
      <c r="DP8" s="333"/>
      <c r="DQ8" s="333"/>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3"/>
      <c r="EZ8" s="333"/>
      <c r="FA8" s="333"/>
      <c r="FB8" s="333"/>
      <c r="FC8" s="333"/>
      <c r="FD8" s="333"/>
      <c r="FE8" s="333"/>
      <c r="FF8" s="333"/>
      <c r="FG8" s="333"/>
      <c r="FH8" s="333"/>
      <c r="FI8" s="333"/>
      <c r="FJ8" s="333"/>
      <c r="FK8" s="333"/>
      <c r="FL8" s="333"/>
    </row>
    <row r="9" spans="1:270" s="337" customFormat="1" ht="15" customHeight="1">
      <c r="A9" s="687"/>
      <c r="B9" s="688"/>
      <c r="C9" s="688"/>
      <c r="D9" s="688"/>
      <c r="E9" s="688"/>
      <c r="F9" s="688"/>
      <c r="G9" s="688"/>
      <c r="H9" s="335"/>
      <c r="I9" s="335"/>
      <c r="J9" s="335"/>
      <c r="K9" s="335"/>
      <c r="L9" s="335"/>
      <c r="M9" s="335"/>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6"/>
      <c r="BT9" s="336"/>
      <c r="BU9" s="336"/>
      <c r="BV9" s="336"/>
      <c r="BW9" s="336"/>
      <c r="BX9" s="336"/>
      <c r="BY9" s="336"/>
      <c r="BZ9" s="336"/>
      <c r="CA9" s="336"/>
      <c r="CB9" s="336"/>
      <c r="CC9" s="336"/>
      <c r="CD9" s="336"/>
      <c r="CE9" s="336"/>
      <c r="CF9" s="336"/>
      <c r="CG9" s="336"/>
      <c r="CH9" s="336"/>
      <c r="CI9" s="336"/>
      <c r="CJ9" s="336"/>
      <c r="CK9" s="336"/>
      <c r="CL9" s="336"/>
      <c r="CM9" s="336"/>
      <c r="CN9" s="336"/>
      <c r="CO9" s="336"/>
      <c r="CP9" s="336"/>
      <c r="CQ9" s="336"/>
      <c r="CR9" s="336"/>
      <c r="CS9" s="336"/>
      <c r="CT9" s="336"/>
      <c r="CU9" s="336"/>
      <c r="CV9" s="336"/>
      <c r="CW9" s="336"/>
      <c r="CX9" s="336"/>
      <c r="CY9" s="336"/>
      <c r="CZ9" s="336"/>
      <c r="DA9" s="336"/>
      <c r="DB9" s="336"/>
      <c r="DC9" s="336"/>
      <c r="DD9" s="336"/>
      <c r="DE9" s="336"/>
      <c r="DF9" s="336"/>
      <c r="DG9" s="336"/>
      <c r="DH9" s="336"/>
      <c r="DI9" s="336"/>
      <c r="DJ9" s="336"/>
      <c r="DK9" s="336"/>
      <c r="DL9" s="336"/>
      <c r="DM9" s="336"/>
      <c r="DN9" s="336"/>
      <c r="DO9" s="336"/>
      <c r="DP9" s="336"/>
      <c r="DQ9" s="336"/>
      <c r="DR9" s="336"/>
      <c r="DS9" s="336"/>
      <c r="DT9" s="336"/>
      <c r="DU9" s="336"/>
      <c r="DV9" s="336"/>
      <c r="DW9" s="336"/>
      <c r="DX9" s="336"/>
      <c r="DY9" s="336"/>
      <c r="DZ9" s="336"/>
      <c r="EA9" s="336"/>
      <c r="EB9" s="336"/>
      <c r="EC9" s="336"/>
      <c r="ED9" s="336"/>
      <c r="EE9" s="336"/>
      <c r="EF9" s="336"/>
      <c r="EG9" s="336"/>
      <c r="EH9" s="336"/>
      <c r="EI9" s="336"/>
      <c r="EJ9" s="336"/>
      <c r="EK9" s="336"/>
      <c r="EL9" s="336"/>
      <c r="EM9" s="336"/>
      <c r="EN9" s="336"/>
      <c r="EO9" s="336"/>
      <c r="EP9" s="336"/>
      <c r="EQ9" s="336"/>
      <c r="ER9" s="336"/>
      <c r="ES9" s="336"/>
      <c r="ET9" s="336"/>
      <c r="EU9" s="336"/>
      <c r="EV9" s="336"/>
      <c r="EW9" s="336"/>
      <c r="EX9" s="336"/>
      <c r="EY9" s="336"/>
      <c r="EZ9" s="336"/>
      <c r="FA9" s="336"/>
      <c r="FB9" s="336"/>
      <c r="FC9" s="336"/>
      <c r="FD9" s="336"/>
      <c r="FE9" s="336"/>
      <c r="FF9" s="336"/>
      <c r="FG9" s="336"/>
      <c r="FH9" s="336"/>
      <c r="FI9" s="336"/>
      <c r="FJ9" s="336"/>
      <c r="FK9" s="336"/>
      <c r="FL9" s="336"/>
    </row>
    <row r="10" spans="1:270" s="339" customFormat="1" ht="12.75" customHeight="1">
      <c r="A10" s="654">
        <f>'7- Mapa Final'!A10</f>
        <v>1</v>
      </c>
      <c r="B10" s="654" t="str">
        <f>'7- Mapa Final'!B10</f>
        <v>Vencimiento de Términos</v>
      </c>
      <c r="C10" s="654" t="str">
        <f>'7- Mapa Final'!C10</f>
        <v>Posibilidad de que se realicen actuaciones procesales o de  dar respuesta a las solicitudes de los usuarios de la administración de justicia dentro de los procesos misionales (Restituciòn de Tierras y/o Constitucionales) , después del  término legal establecido, de acuerdo a las normatividades correspondientes.</v>
      </c>
      <c r="D10" s="657" t="str">
        <f>'7- Mapa Final'!J10</f>
        <v>Baja - 2</v>
      </c>
      <c r="E10" s="660" t="str">
        <f>'7- Mapa Final'!K10</f>
        <v>Leve - 1</v>
      </c>
      <c r="F10" s="663" t="str">
        <f>'7- Mapa Final'!M10</f>
        <v>Bajo - 2</v>
      </c>
      <c r="G10" s="450" t="s">
        <v>376</v>
      </c>
      <c r="H10" s="675" t="str">
        <f>'7- Mapa Final'!O10:O19</f>
        <v>Diariamente el lider del proceso diligenciara un archivo excel en donde se registra la llegada y salida de las acciones constitucionales, por medio de archivo excel de alertas y recordatorios automáticos. 
Igualmente se efectuará una tabla  para los procesos de conocimiento.</v>
      </c>
      <c r="I10" s="678"/>
      <c r="J10" s="681" t="s">
        <v>549</v>
      </c>
      <c r="K10" s="666">
        <v>45658</v>
      </c>
      <c r="L10" s="666">
        <v>45747</v>
      </c>
      <c r="M10" s="684" t="s">
        <v>555</v>
      </c>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c r="CY10" s="338"/>
      <c r="CZ10" s="338"/>
      <c r="DA10" s="338"/>
      <c r="DB10" s="338"/>
      <c r="DC10" s="338"/>
      <c r="DD10" s="338"/>
      <c r="DE10" s="338"/>
      <c r="DF10" s="338"/>
      <c r="DG10" s="338"/>
      <c r="DH10" s="338"/>
      <c r="DI10" s="338"/>
      <c r="DJ10" s="338"/>
      <c r="DK10" s="338"/>
      <c r="DL10" s="338"/>
      <c r="DM10" s="338"/>
      <c r="DN10" s="338"/>
      <c r="DO10" s="338"/>
      <c r="DP10" s="338"/>
      <c r="DQ10" s="338"/>
      <c r="DR10" s="338"/>
      <c r="DS10" s="338"/>
      <c r="DT10" s="338"/>
      <c r="DU10" s="338"/>
      <c r="DV10" s="338"/>
      <c r="DW10" s="338"/>
      <c r="DX10" s="338"/>
      <c r="DY10" s="338"/>
      <c r="DZ10" s="338"/>
      <c r="EA10" s="338"/>
      <c r="EB10" s="338"/>
      <c r="EC10" s="338"/>
      <c r="ED10" s="338"/>
      <c r="EE10" s="338"/>
      <c r="EF10" s="338"/>
      <c r="EG10" s="338"/>
      <c r="EH10" s="338"/>
      <c r="EI10" s="338"/>
      <c r="EJ10" s="338"/>
      <c r="EK10" s="338"/>
      <c r="EL10" s="338"/>
      <c r="EM10" s="338"/>
      <c r="EN10" s="338"/>
      <c r="EO10" s="338"/>
      <c r="EP10" s="338"/>
      <c r="EQ10" s="338"/>
      <c r="ER10" s="338"/>
      <c r="ES10" s="338"/>
      <c r="ET10" s="338"/>
      <c r="EU10" s="338"/>
      <c r="EV10" s="338"/>
      <c r="EW10" s="338"/>
      <c r="EX10" s="338"/>
      <c r="EY10" s="338"/>
      <c r="EZ10" s="338"/>
      <c r="FA10" s="338"/>
      <c r="FB10" s="338"/>
      <c r="FC10" s="338"/>
      <c r="FD10" s="338"/>
      <c r="FE10" s="338"/>
      <c r="FF10" s="338"/>
      <c r="FG10" s="338"/>
      <c r="FH10" s="338"/>
      <c r="FI10" s="338"/>
      <c r="FJ10" s="338"/>
      <c r="FK10" s="338"/>
      <c r="FL10" s="338"/>
    </row>
    <row r="11" spans="1:270" s="339" customFormat="1" ht="12.75" customHeight="1">
      <c r="A11" s="655"/>
      <c r="B11" s="655"/>
      <c r="C11" s="655"/>
      <c r="D11" s="658"/>
      <c r="E11" s="661"/>
      <c r="F11" s="664"/>
      <c r="G11" s="450"/>
      <c r="H11" s="676"/>
      <c r="I11" s="679"/>
      <c r="J11" s="682"/>
      <c r="K11" s="667"/>
      <c r="L11" s="667"/>
      <c r="M11" s="685"/>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38"/>
      <c r="CK11" s="338"/>
      <c r="CL11" s="338"/>
      <c r="CM11" s="338"/>
      <c r="CN11" s="338"/>
      <c r="CO11" s="338"/>
      <c r="CP11" s="338"/>
      <c r="CQ11" s="338"/>
      <c r="CR11" s="338"/>
      <c r="CS11" s="338"/>
      <c r="CT11" s="338"/>
      <c r="CU11" s="338"/>
      <c r="CV11" s="338"/>
      <c r="CW11" s="338"/>
      <c r="CX11" s="338"/>
      <c r="CY11" s="338"/>
      <c r="CZ11" s="338"/>
      <c r="DA11" s="338"/>
      <c r="DB11" s="338"/>
      <c r="DC11" s="338"/>
      <c r="DD11" s="338"/>
      <c r="DE11" s="338"/>
      <c r="DF11" s="338"/>
      <c r="DG11" s="338"/>
      <c r="DH11" s="338"/>
      <c r="DI11" s="338"/>
      <c r="DJ11" s="338"/>
      <c r="DK11" s="338"/>
      <c r="DL11" s="338"/>
      <c r="DM11" s="338"/>
      <c r="DN11" s="338"/>
      <c r="DO11" s="338"/>
      <c r="DP11" s="338"/>
      <c r="DQ11" s="338"/>
      <c r="DR11" s="338"/>
      <c r="DS11" s="338"/>
      <c r="DT11" s="338"/>
      <c r="DU11" s="338"/>
      <c r="DV11" s="338"/>
      <c r="DW11" s="338"/>
      <c r="DX11" s="338"/>
      <c r="DY11" s="338"/>
      <c r="DZ11" s="338"/>
      <c r="EA11" s="338"/>
      <c r="EB11" s="338"/>
      <c r="EC11" s="338"/>
      <c r="ED11" s="338"/>
      <c r="EE11" s="338"/>
      <c r="EF11" s="338"/>
      <c r="EG11" s="338"/>
      <c r="EH11" s="338"/>
      <c r="EI11" s="338"/>
      <c r="EJ11" s="338"/>
      <c r="EK11" s="338"/>
      <c r="EL11" s="338"/>
      <c r="EM11" s="338"/>
      <c r="EN11" s="338"/>
      <c r="EO11" s="338"/>
      <c r="EP11" s="338"/>
      <c r="EQ11" s="338"/>
      <c r="ER11" s="338"/>
      <c r="ES11" s="338"/>
      <c r="ET11" s="338"/>
      <c r="EU11" s="338"/>
      <c r="EV11" s="338"/>
      <c r="EW11" s="338"/>
      <c r="EX11" s="338"/>
      <c r="EY11" s="338"/>
      <c r="EZ11" s="338"/>
      <c r="FA11" s="338"/>
      <c r="FB11" s="338"/>
      <c r="FC11" s="338"/>
      <c r="FD11" s="338"/>
      <c r="FE11" s="338"/>
      <c r="FF11" s="338"/>
      <c r="FG11" s="338"/>
      <c r="FH11" s="338"/>
      <c r="FI11" s="338"/>
      <c r="FJ11" s="338"/>
      <c r="FK11" s="338"/>
      <c r="FL11" s="338"/>
    </row>
    <row r="12" spans="1:270" s="339" customFormat="1" ht="28.5" customHeight="1">
      <c r="A12" s="655"/>
      <c r="B12" s="655"/>
      <c r="C12" s="655"/>
      <c r="D12" s="658"/>
      <c r="E12" s="661"/>
      <c r="F12" s="664"/>
      <c r="G12" s="450"/>
      <c r="H12" s="676"/>
      <c r="I12" s="679"/>
      <c r="J12" s="682"/>
      <c r="K12" s="667"/>
      <c r="L12" s="667"/>
      <c r="M12" s="685"/>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c r="CF12" s="338"/>
      <c r="CG12" s="338"/>
      <c r="CH12" s="338"/>
      <c r="CI12" s="338"/>
      <c r="CJ12" s="338"/>
      <c r="CK12" s="338"/>
      <c r="CL12" s="338"/>
      <c r="CM12" s="338"/>
      <c r="CN12" s="338"/>
      <c r="CO12" s="338"/>
      <c r="CP12" s="338"/>
      <c r="CQ12" s="338"/>
      <c r="CR12" s="338"/>
      <c r="CS12" s="338"/>
      <c r="CT12" s="338"/>
      <c r="CU12" s="338"/>
      <c r="CV12" s="338"/>
      <c r="CW12" s="338"/>
      <c r="CX12" s="338"/>
      <c r="CY12" s="338"/>
      <c r="CZ12" s="338"/>
      <c r="DA12" s="338"/>
      <c r="DB12" s="338"/>
      <c r="DC12" s="338"/>
      <c r="DD12" s="338"/>
      <c r="DE12" s="338"/>
      <c r="DF12" s="338"/>
      <c r="DG12" s="338"/>
      <c r="DH12" s="338"/>
      <c r="DI12" s="338"/>
      <c r="DJ12" s="338"/>
      <c r="DK12" s="338"/>
      <c r="DL12" s="338"/>
      <c r="DM12" s="338"/>
      <c r="DN12" s="338"/>
      <c r="DO12" s="338"/>
      <c r="DP12" s="338"/>
      <c r="DQ12" s="338"/>
      <c r="DR12" s="338"/>
      <c r="DS12" s="338"/>
      <c r="DT12" s="338"/>
      <c r="DU12" s="338"/>
      <c r="DV12" s="338"/>
      <c r="DW12" s="338"/>
      <c r="DX12" s="338"/>
      <c r="DY12" s="338"/>
      <c r="DZ12" s="338"/>
      <c r="EA12" s="338"/>
      <c r="EB12" s="338"/>
      <c r="EC12" s="338"/>
      <c r="ED12" s="338"/>
      <c r="EE12" s="338"/>
      <c r="EF12" s="338"/>
      <c r="EG12" s="338"/>
      <c r="EH12" s="338"/>
      <c r="EI12" s="338"/>
      <c r="EJ12" s="338"/>
      <c r="EK12" s="338"/>
      <c r="EL12" s="338"/>
      <c r="EM12" s="338"/>
      <c r="EN12" s="338"/>
      <c r="EO12" s="338"/>
      <c r="EP12" s="338"/>
      <c r="EQ12" s="338"/>
      <c r="ER12" s="338"/>
      <c r="ES12" s="338"/>
      <c r="ET12" s="338"/>
      <c r="EU12" s="338"/>
      <c r="EV12" s="338"/>
      <c r="EW12" s="338"/>
      <c r="EX12" s="338"/>
      <c r="EY12" s="338"/>
      <c r="EZ12" s="338"/>
      <c r="FA12" s="338"/>
      <c r="FB12" s="338"/>
      <c r="FC12" s="338"/>
      <c r="FD12" s="338"/>
      <c r="FE12" s="338"/>
      <c r="FF12" s="338"/>
      <c r="FG12" s="338"/>
      <c r="FH12" s="338"/>
      <c r="FI12" s="338"/>
      <c r="FJ12" s="338"/>
      <c r="FK12" s="338"/>
      <c r="FL12" s="338"/>
    </row>
    <row r="13" spans="1:270" s="339" customFormat="1" ht="12.75" customHeight="1">
      <c r="A13" s="655"/>
      <c r="B13" s="655"/>
      <c r="C13" s="655"/>
      <c r="D13" s="658"/>
      <c r="E13" s="661"/>
      <c r="F13" s="664"/>
      <c r="G13" s="450"/>
      <c r="H13" s="676"/>
      <c r="I13" s="679"/>
      <c r="J13" s="682"/>
      <c r="K13" s="667"/>
      <c r="L13" s="667"/>
      <c r="M13" s="685"/>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38"/>
      <c r="CJ13" s="338"/>
      <c r="CK13" s="338"/>
      <c r="CL13" s="338"/>
      <c r="CM13" s="338"/>
      <c r="CN13" s="338"/>
      <c r="CO13" s="338"/>
      <c r="CP13" s="338"/>
      <c r="CQ13" s="338"/>
      <c r="CR13" s="338"/>
      <c r="CS13" s="338"/>
      <c r="CT13" s="338"/>
      <c r="CU13" s="338"/>
      <c r="CV13" s="338"/>
      <c r="CW13" s="338"/>
      <c r="CX13" s="338"/>
      <c r="CY13" s="338"/>
      <c r="CZ13" s="338"/>
      <c r="DA13" s="338"/>
      <c r="DB13" s="338"/>
      <c r="DC13" s="338"/>
      <c r="DD13" s="338"/>
      <c r="DE13" s="338"/>
      <c r="DF13" s="338"/>
      <c r="DG13" s="338"/>
      <c r="DH13" s="338"/>
      <c r="DI13" s="338"/>
      <c r="DJ13" s="338"/>
      <c r="DK13" s="338"/>
      <c r="DL13" s="338"/>
      <c r="DM13" s="338"/>
      <c r="DN13" s="338"/>
      <c r="DO13" s="338"/>
      <c r="DP13" s="338"/>
      <c r="DQ13" s="338"/>
      <c r="DR13" s="338"/>
      <c r="DS13" s="338"/>
      <c r="DT13" s="338"/>
      <c r="DU13" s="338"/>
      <c r="DV13" s="338"/>
      <c r="DW13" s="338"/>
      <c r="DX13" s="338"/>
      <c r="DY13" s="338"/>
      <c r="DZ13" s="338"/>
      <c r="EA13" s="338"/>
      <c r="EB13" s="338"/>
      <c r="EC13" s="338"/>
      <c r="ED13" s="338"/>
      <c r="EE13" s="338"/>
      <c r="EF13" s="338"/>
      <c r="EG13" s="338"/>
      <c r="EH13" s="338"/>
      <c r="EI13" s="338"/>
      <c r="EJ13" s="338"/>
      <c r="EK13" s="338"/>
      <c r="EL13" s="338"/>
      <c r="EM13" s="338"/>
      <c r="EN13" s="338"/>
      <c r="EO13" s="338"/>
      <c r="EP13" s="338"/>
      <c r="EQ13" s="338"/>
      <c r="ER13" s="338"/>
      <c r="ES13" s="338"/>
      <c r="ET13" s="338"/>
      <c r="EU13" s="338"/>
      <c r="EV13" s="338"/>
      <c r="EW13" s="338"/>
      <c r="EX13" s="338"/>
      <c r="EY13" s="338"/>
      <c r="EZ13" s="338"/>
      <c r="FA13" s="338"/>
      <c r="FB13" s="338"/>
      <c r="FC13" s="338"/>
      <c r="FD13" s="338"/>
      <c r="FE13" s="338"/>
      <c r="FF13" s="338"/>
      <c r="FG13" s="338"/>
      <c r="FH13" s="338"/>
      <c r="FI13" s="338"/>
      <c r="FJ13" s="338"/>
      <c r="FK13" s="338"/>
      <c r="FL13" s="338"/>
    </row>
    <row r="14" spans="1:270" s="339" customFormat="1" ht="12.75" customHeight="1">
      <c r="A14" s="655"/>
      <c r="B14" s="655"/>
      <c r="C14" s="655"/>
      <c r="D14" s="658"/>
      <c r="E14" s="661"/>
      <c r="F14" s="664"/>
      <c r="G14" s="450"/>
      <c r="H14" s="676"/>
      <c r="I14" s="679"/>
      <c r="J14" s="682"/>
      <c r="K14" s="667"/>
      <c r="L14" s="667"/>
      <c r="M14" s="685"/>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c r="CV14" s="338"/>
      <c r="CW14" s="338"/>
      <c r="CX14" s="338"/>
      <c r="CY14" s="338"/>
      <c r="CZ14" s="338"/>
      <c r="DA14" s="338"/>
      <c r="DB14" s="338"/>
      <c r="DC14" s="338"/>
      <c r="DD14" s="338"/>
      <c r="DE14" s="338"/>
      <c r="DF14" s="338"/>
      <c r="DG14" s="338"/>
      <c r="DH14" s="338"/>
      <c r="DI14" s="338"/>
      <c r="DJ14" s="338"/>
      <c r="DK14" s="338"/>
      <c r="DL14" s="338"/>
      <c r="DM14" s="338"/>
      <c r="DN14" s="338"/>
      <c r="DO14" s="338"/>
      <c r="DP14" s="338"/>
      <c r="DQ14" s="338"/>
      <c r="DR14" s="338"/>
      <c r="DS14" s="338"/>
      <c r="DT14" s="338"/>
      <c r="DU14" s="338"/>
      <c r="DV14" s="338"/>
      <c r="DW14" s="338"/>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338"/>
    </row>
    <row r="15" spans="1:270" s="339" customFormat="1" ht="12.75" customHeight="1">
      <c r="A15" s="655"/>
      <c r="B15" s="655"/>
      <c r="C15" s="655"/>
      <c r="D15" s="658"/>
      <c r="E15" s="661"/>
      <c r="F15" s="664"/>
      <c r="G15" s="450"/>
      <c r="H15" s="676"/>
      <c r="I15" s="679"/>
      <c r="J15" s="682"/>
      <c r="K15" s="667"/>
      <c r="L15" s="667"/>
      <c r="M15" s="685"/>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c r="CQ15" s="338"/>
      <c r="CR15" s="338"/>
      <c r="CS15" s="338"/>
      <c r="CT15" s="338"/>
      <c r="CU15" s="338"/>
      <c r="CV15" s="338"/>
      <c r="CW15" s="338"/>
      <c r="CX15" s="338"/>
      <c r="CY15" s="338"/>
      <c r="CZ15" s="338"/>
      <c r="DA15" s="338"/>
      <c r="DB15" s="338"/>
      <c r="DC15" s="338"/>
      <c r="DD15" s="338"/>
      <c r="DE15" s="338"/>
      <c r="DF15" s="338"/>
      <c r="DG15" s="338"/>
      <c r="DH15" s="338"/>
      <c r="DI15" s="338"/>
      <c r="DJ15" s="338"/>
      <c r="DK15" s="338"/>
      <c r="DL15" s="338"/>
      <c r="DM15" s="338"/>
      <c r="DN15" s="338"/>
      <c r="DO15" s="338"/>
      <c r="DP15" s="338"/>
      <c r="DQ15" s="338"/>
      <c r="DR15" s="338"/>
      <c r="DS15" s="338"/>
      <c r="DT15" s="338"/>
      <c r="DU15" s="338"/>
      <c r="DV15" s="338"/>
      <c r="DW15" s="338"/>
      <c r="DX15" s="338"/>
      <c r="DY15" s="338"/>
      <c r="DZ15" s="338"/>
      <c r="EA15" s="338"/>
      <c r="EB15" s="338"/>
      <c r="EC15" s="338"/>
      <c r="ED15" s="338"/>
      <c r="EE15" s="338"/>
      <c r="EF15" s="338"/>
      <c r="EG15" s="338"/>
      <c r="EH15" s="338"/>
      <c r="EI15" s="338"/>
      <c r="EJ15" s="338"/>
      <c r="EK15" s="338"/>
      <c r="EL15" s="338"/>
      <c r="EM15" s="338"/>
      <c r="EN15" s="338"/>
      <c r="EO15" s="338"/>
      <c r="EP15" s="338"/>
      <c r="EQ15" s="338"/>
      <c r="ER15" s="338"/>
      <c r="ES15" s="338"/>
      <c r="ET15" s="338"/>
      <c r="EU15" s="338"/>
      <c r="EV15" s="338"/>
      <c r="EW15" s="338"/>
      <c r="EX15" s="338"/>
      <c r="EY15" s="338"/>
      <c r="EZ15" s="338"/>
      <c r="FA15" s="338"/>
      <c r="FB15" s="338"/>
      <c r="FC15" s="338"/>
      <c r="FD15" s="338"/>
      <c r="FE15" s="338"/>
      <c r="FF15" s="338"/>
      <c r="FG15" s="338"/>
      <c r="FH15" s="338"/>
      <c r="FI15" s="338"/>
      <c r="FJ15" s="338"/>
      <c r="FK15" s="338"/>
      <c r="FL15" s="338"/>
    </row>
    <row r="16" spans="1:270" s="339" customFormat="1" ht="12.75" customHeight="1">
      <c r="A16" s="655"/>
      <c r="B16" s="655"/>
      <c r="C16" s="655"/>
      <c r="D16" s="658"/>
      <c r="E16" s="661"/>
      <c r="F16" s="664"/>
      <c r="G16" s="450"/>
      <c r="H16" s="676"/>
      <c r="I16" s="679"/>
      <c r="J16" s="682"/>
      <c r="K16" s="667"/>
      <c r="L16" s="667"/>
      <c r="M16" s="686" t="s">
        <v>550</v>
      </c>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c r="CV16" s="338"/>
      <c r="CW16" s="338"/>
      <c r="CX16" s="338"/>
      <c r="CY16" s="338"/>
      <c r="CZ16" s="338"/>
      <c r="DA16" s="338"/>
      <c r="DB16" s="338"/>
      <c r="DC16" s="338"/>
      <c r="DD16" s="338"/>
      <c r="DE16" s="338"/>
      <c r="DF16" s="338"/>
      <c r="DG16" s="338"/>
      <c r="DH16" s="338"/>
      <c r="DI16" s="338"/>
      <c r="DJ16" s="338"/>
      <c r="DK16" s="338"/>
      <c r="DL16" s="338"/>
      <c r="DM16" s="338"/>
      <c r="DN16" s="338"/>
      <c r="DO16" s="338"/>
      <c r="DP16" s="338"/>
      <c r="DQ16" s="338"/>
      <c r="DR16" s="338"/>
      <c r="DS16" s="338"/>
      <c r="DT16" s="338"/>
      <c r="DU16" s="338"/>
      <c r="DV16" s="338"/>
      <c r="DW16" s="338"/>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338"/>
    </row>
    <row r="17" spans="1:168" s="339" customFormat="1" ht="12.75" customHeight="1">
      <c r="A17" s="655"/>
      <c r="B17" s="655"/>
      <c r="C17" s="655"/>
      <c r="D17" s="658"/>
      <c r="E17" s="661"/>
      <c r="F17" s="664"/>
      <c r="G17" s="450"/>
      <c r="H17" s="676"/>
      <c r="I17" s="679"/>
      <c r="J17" s="682"/>
      <c r="K17" s="667"/>
      <c r="L17" s="667"/>
      <c r="M17" s="686"/>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8"/>
      <c r="CR17" s="338"/>
      <c r="CS17" s="338"/>
      <c r="CT17" s="338"/>
      <c r="CU17" s="338"/>
      <c r="CV17" s="338"/>
      <c r="CW17" s="338"/>
      <c r="CX17" s="338"/>
      <c r="CY17" s="338"/>
      <c r="CZ17" s="338"/>
      <c r="DA17" s="338"/>
      <c r="DB17" s="338"/>
      <c r="DC17" s="338"/>
      <c r="DD17" s="338"/>
      <c r="DE17" s="338"/>
      <c r="DF17" s="338"/>
      <c r="DG17" s="338"/>
      <c r="DH17" s="338"/>
      <c r="DI17" s="338"/>
      <c r="DJ17" s="338"/>
      <c r="DK17" s="338"/>
      <c r="DL17" s="338"/>
      <c r="DM17" s="338"/>
      <c r="DN17" s="338"/>
      <c r="DO17" s="338"/>
      <c r="DP17" s="338"/>
      <c r="DQ17" s="338"/>
      <c r="DR17" s="338"/>
      <c r="DS17" s="338"/>
      <c r="DT17" s="338"/>
      <c r="DU17" s="338"/>
      <c r="DV17" s="338"/>
      <c r="DW17" s="338"/>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38"/>
      <c r="FD17" s="338"/>
      <c r="FE17" s="338"/>
      <c r="FF17" s="338"/>
      <c r="FG17" s="338"/>
      <c r="FH17" s="338"/>
      <c r="FI17" s="338"/>
      <c r="FJ17" s="338"/>
      <c r="FK17" s="338"/>
      <c r="FL17" s="338"/>
    </row>
    <row r="18" spans="1:168" s="339" customFormat="1" ht="12.75" customHeight="1">
      <c r="A18" s="655"/>
      <c r="B18" s="655"/>
      <c r="C18" s="655"/>
      <c r="D18" s="658"/>
      <c r="E18" s="661"/>
      <c r="F18" s="664"/>
      <c r="G18" s="450"/>
      <c r="H18" s="676"/>
      <c r="I18" s="679"/>
      <c r="J18" s="682"/>
      <c r="K18" s="667"/>
      <c r="L18" s="667"/>
      <c r="M18" s="686"/>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8"/>
      <c r="CX18" s="338"/>
      <c r="CY18" s="338"/>
      <c r="CZ18" s="338"/>
      <c r="DA18" s="338"/>
      <c r="DB18" s="338"/>
      <c r="DC18" s="338"/>
      <c r="DD18" s="338"/>
      <c r="DE18" s="338"/>
      <c r="DF18" s="338"/>
      <c r="DG18" s="338"/>
      <c r="DH18" s="338"/>
      <c r="DI18" s="338"/>
      <c r="DJ18" s="338"/>
      <c r="DK18" s="338"/>
      <c r="DL18" s="338"/>
      <c r="DM18" s="338"/>
      <c r="DN18" s="338"/>
      <c r="DO18" s="338"/>
      <c r="DP18" s="338"/>
      <c r="DQ18" s="338"/>
      <c r="DR18" s="338"/>
      <c r="DS18" s="338"/>
      <c r="DT18" s="338"/>
      <c r="DU18" s="338"/>
      <c r="DV18" s="338"/>
      <c r="DW18" s="338"/>
      <c r="DX18" s="338"/>
      <c r="DY18" s="338"/>
      <c r="DZ18" s="338"/>
      <c r="EA18" s="338"/>
      <c r="EB18" s="338"/>
      <c r="EC18" s="338"/>
      <c r="ED18" s="338"/>
      <c r="EE18" s="338"/>
      <c r="EF18" s="338"/>
      <c r="EG18" s="338"/>
      <c r="EH18" s="338"/>
      <c r="EI18" s="338"/>
      <c r="EJ18" s="338"/>
      <c r="EK18" s="338"/>
      <c r="EL18" s="338"/>
      <c r="EM18" s="338"/>
      <c r="EN18" s="338"/>
      <c r="EO18" s="338"/>
      <c r="EP18" s="338"/>
      <c r="EQ18" s="338"/>
      <c r="ER18" s="338"/>
      <c r="ES18" s="338"/>
      <c r="ET18" s="338"/>
      <c r="EU18" s="338"/>
      <c r="EV18" s="338"/>
      <c r="EW18" s="338"/>
      <c r="EX18" s="338"/>
      <c r="EY18" s="338"/>
      <c r="EZ18" s="338"/>
      <c r="FA18" s="338"/>
      <c r="FB18" s="338"/>
      <c r="FC18" s="338"/>
      <c r="FD18" s="338"/>
      <c r="FE18" s="338"/>
      <c r="FF18" s="338"/>
      <c r="FG18" s="338"/>
      <c r="FH18" s="338"/>
      <c r="FI18" s="338"/>
      <c r="FJ18" s="338"/>
      <c r="FK18" s="338"/>
      <c r="FL18" s="338"/>
    </row>
    <row r="19" spans="1:168" s="339" customFormat="1">
      <c r="A19" s="656"/>
      <c r="B19" s="656"/>
      <c r="C19" s="656"/>
      <c r="D19" s="659"/>
      <c r="E19" s="662"/>
      <c r="F19" s="665"/>
      <c r="G19" s="450"/>
      <c r="H19" s="677"/>
      <c r="I19" s="680"/>
      <c r="J19" s="683"/>
      <c r="K19" s="668"/>
      <c r="L19" s="668"/>
      <c r="M19" s="686"/>
      <c r="N19" s="340"/>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c r="CL19" s="338"/>
      <c r="CM19" s="338"/>
      <c r="CN19" s="338"/>
      <c r="CO19" s="338"/>
      <c r="CP19" s="338"/>
      <c r="CQ19" s="338"/>
      <c r="CR19" s="338"/>
      <c r="CS19" s="338"/>
      <c r="CT19" s="338"/>
      <c r="CU19" s="338"/>
      <c r="CV19" s="338"/>
      <c r="CW19" s="338"/>
      <c r="CX19" s="338"/>
      <c r="CY19" s="338"/>
      <c r="CZ19" s="338"/>
      <c r="DA19" s="338"/>
      <c r="DB19" s="338"/>
      <c r="DC19" s="338"/>
      <c r="DD19" s="338"/>
      <c r="DE19" s="338"/>
      <c r="DF19" s="338"/>
      <c r="DG19" s="338"/>
      <c r="DH19" s="338"/>
      <c r="DI19" s="338"/>
      <c r="DJ19" s="338"/>
      <c r="DK19" s="338"/>
      <c r="DL19" s="338"/>
      <c r="DM19" s="338"/>
      <c r="DN19" s="338"/>
      <c r="DO19" s="338"/>
      <c r="DP19" s="338"/>
      <c r="DQ19" s="338"/>
      <c r="DR19" s="338"/>
      <c r="DS19" s="338"/>
      <c r="DT19" s="338"/>
      <c r="DU19" s="338"/>
      <c r="DV19" s="338"/>
      <c r="DW19" s="338"/>
      <c r="DX19" s="338"/>
      <c r="DY19" s="338"/>
      <c r="DZ19" s="338"/>
      <c r="EA19" s="338"/>
      <c r="EB19" s="338"/>
      <c r="EC19" s="338"/>
      <c r="ED19" s="338"/>
      <c r="EE19" s="338"/>
      <c r="EF19" s="338"/>
      <c r="EG19" s="338"/>
      <c r="EH19" s="338"/>
      <c r="EI19" s="338"/>
      <c r="EJ19" s="338"/>
      <c r="EK19" s="338"/>
      <c r="EL19" s="338"/>
      <c r="EM19" s="338"/>
      <c r="EN19" s="338"/>
      <c r="EO19" s="338"/>
      <c r="EP19" s="338"/>
      <c r="EQ19" s="338"/>
      <c r="ER19" s="338"/>
      <c r="ES19" s="338"/>
      <c r="ET19" s="338"/>
      <c r="EU19" s="338"/>
      <c r="EV19" s="338"/>
      <c r="EW19" s="338"/>
      <c r="EX19" s="338"/>
      <c r="EY19" s="338"/>
      <c r="EZ19" s="338"/>
      <c r="FA19" s="338"/>
      <c r="FB19" s="338"/>
      <c r="FC19" s="338"/>
      <c r="FD19" s="338"/>
      <c r="FE19" s="338"/>
      <c r="FF19" s="338"/>
      <c r="FG19" s="338"/>
      <c r="FH19" s="338"/>
      <c r="FI19" s="338"/>
      <c r="FJ19" s="338"/>
      <c r="FK19" s="338"/>
      <c r="FL19" s="338"/>
    </row>
    <row r="20" spans="1:168" s="339" customFormat="1" ht="12.75" customHeight="1">
      <c r="A20" s="654">
        <f>'7- Mapa Final'!A20</f>
        <v>2</v>
      </c>
      <c r="B20" s="654" t="str">
        <f>'7- Mapa Final'!B20</f>
        <v xml:space="preserve">Incumplimientos en la realizacion de audiencias </v>
      </c>
      <c r="C20" s="654" t="str">
        <f>'7- Mapa Final'!C20</f>
        <v>Posibilidad de no atender la solicitud de una parte interesada para la realización de una audiencia o de no cumplir la programación de audiencias</v>
      </c>
      <c r="D20" s="657" t="str">
        <f>'7- Mapa Final'!J20</f>
        <v>Baja - 2</v>
      </c>
      <c r="E20" s="660" t="str">
        <f>'7- Mapa Final'!K20</f>
        <v>Leve - 1</v>
      </c>
      <c r="F20" s="663" t="str">
        <f>'7- Mapa Final'!M20</f>
        <v>Bajo - 2</v>
      </c>
      <c r="G20" s="450" t="s">
        <v>376</v>
      </c>
      <c r="H20" s="672" t="str">
        <f>'7- Mapa Final'!O20:O29</f>
        <v>Un dia antes de la fecha programada para la realizacion de las audiencias, se reenvia recordatorio por medio de correo electronico a las partes e intervinientes del proceso, asimismo se realizan llamadas a los abonados telefònicos para indagar sobre la comparescencia de estos.</v>
      </c>
      <c r="I20" s="644"/>
      <c r="J20" s="644" t="s">
        <v>9</v>
      </c>
      <c r="K20" s="666">
        <v>45658</v>
      </c>
      <c r="L20" s="669">
        <v>45747</v>
      </c>
      <c r="M20" s="709" t="s">
        <v>556</v>
      </c>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c r="CT20" s="338"/>
      <c r="CU20" s="338"/>
      <c r="CV20" s="338"/>
      <c r="CW20" s="338"/>
      <c r="CX20" s="338"/>
      <c r="CY20" s="338"/>
      <c r="CZ20" s="338"/>
      <c r="DA20" s="338"/>
      <c r="DB20" s="338"/>
      <c r="DC20" s="338"/>
      <c r="DD20" s="338"/>
      <c r="DE20" s="338"/>
      <c r="DF20" s="338"/>
      <c r="DG20" s="338"/>
      <c r="DH20" s="338"/>
      <c r="DI20" s="338"/>
      <c r="DJ20" s="338"/>
      <c r="DK20" s="338"/>
      <c r="DL20" s="338"/>
      <c r="DM20" s="338"/>
      <c r="DN20" s="338"/>
      <c r="DO20" s="338"/>
      <c r="DP20" s="338"/>
      <c r="DQ20" s="338"/>
      <c r="DR20" s="338"/>
      <c r="DS20" s="338"/>
      <c r="DT20" s="338"/>
      <c r="DU20" s="338"/>
      <c r="DV20" s="338"/>
      <c r="DW20" s="338"/>
      <c r="DX20" s="338"/>
      <c r="DY20" s="338"/>
      <c r="DZ20" s="338"/>
      <c r="EA20" s="338"/>
      <c r="EB20" s="338"/>
      <c r="EC20" s="338"/>
      <c r="ED20" s="338"/>
      <c r="EE20" s="338"/>
      <c r="EF20" s="338"/>
      <c r="EG20" s="338"/>
      <c r="EH20" s="338"/>
      <c r="EI20" s="338"/>
      <c r="EJ20" s="338"/>
      <c r="EK20" s="338"/>
      <c r="EL20" s="338"/>
      <c r="EM20" s="338"/>
      <c r="EN20" s="338"/>
      <c r="EO20" s="338"/>
      <c r="EP20" s="338"/>
      <c r="EQ20" s="338"/>
      <c r="ER20" s="338"/>
      <c r="ES20" s="338"/>
      <c r="ET20" s="338"/>
      <c r="EU20" s="338"/>
      <c r="EV20" s="338"/>
      <c r="EW20" s="338"/>
      <c r="EX20" s="338"/>
      <c r="EY20" s="338"/>
      <c r="EZ20" s="338"/>
      <c r="FA20" s="338"/>
      <c r="FB20" s="338"/>
      <c r="FC20" s="338"/>
      <c r="FD20" s="338"/>
      <c r="FE20" s="338"/>
      <c r="FF20" s="338"/>
      <c r="FG20" s="338"/>
      <c r="FH20" s="338"/>
      <c r="FI20" s="338"/>
      <c r="FJ20" s="338"/>
      <c r="FK20" s="338"/>
      <c r="FL20" s="338"/>
    </row>
    <row r="21" spans="1:168" s="339" customFormat="1" ht="12.75" customHeight="1">
      <c r="A21" s="655"/>
      <c r="B21" s="655"/>
      <c r="C21" s="655"/>
      <c r="D21" s="658"/>
      <c r="E21" s="661"/>
      <c r="F21" s="664"/>
      <c r="G21" s="450"/>
      <c r="H21" s="673"/>
      <c r="I21" s="644"/>
      <c r="J21" s="644"/>
      <c r="K21" s="667"/>
      <c r="L21" s="670"/>
      <c r="M21" s="651"/>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38"/>
      <c r="CJ21" s="338"/>
      <c r="CK21" s="338"/>
      <c r="CL21" s="338"/>
      <c r="CM21" s="338"/>
      <c r="CN21" s="338"/>
      <c r="CO21" s="338"/>
      <c r="CP21" s="338"/>
      <c r="CQ21" s="338"/>
      <c r="CR21" s="338"/>
      <c r="CS21" s="338"/>
      <c r="CT21" s="338"/>
      <c r="CU21" s="338"/>
      <c r="CV21" s="338"/>
      <c r="CW21" s="338"/>
      <c r="CX21" s="338"/>
      <c r="CY21" s="338"/>
      <c r="CZ21" s="338"/>
      <c r="DA21" s="338"/>
      <c r="DB21" s="338"/>
      <c r="DC21" s="338"/>
      <c r="DD21" s="338"/>
      <c r="DE21" s="338"/>
      <c r="DF21" s="338"/>
      <c r="DG21" s="338"/>
      <c r="DH21" s="338"/>
      <c r="DI21" s="338"/>
      <c r="DJ21" s="338"/>
      <c r="DK21" s="338"/>
      <c r="DL21" s="338"/>
      <c r="DM21" s="338"/>
      <c r="DN21" s="338"/>
      <c r="DO21" s="338"/>
      <c r="DP21" s="338"/>
      <c r="DQ21" s="338"/>
      <c r="DR21" s="338"/>
      <c r="DS21" s="338"/>
      <c r="DT21" s="338"/>
      <c r="DU21" s="338"/>
      <c r="DV21" s="338"/>
      <c r="DW21" s="338"/>
      <c r="DX21" s="338"/>
      <c r="DY21" s="338"/>
      <c r="DZ21" s="338"/>
      <c r="EA21" s="338"/>
      <c r="EB21" s="338"/>
      <c r="EC21" s="338"/>
      <c r="ED21" s="338"/>
      <c r="EE21" s="338"/>
      <c r="EF21" s="338"/>
      <c r="EG21" s="338"/>
      <c r="EH21" s="338"/>
      <c r="EI21" s="338"/>
      <c r="EJ21" s="338"/>
      <c r="EK21" s="338"/>
      <c r="EL21" s="338"/>
      <c r="EM21" s="338"/>
      <c r="EN21" s="338"/>
      <c r="EO21" s="338"/>
      <c r="EP21" s="338"/>
      <c r="EQ21" s="338"/>
      <c r="ER21" s="338"/>
      <c r="ES21" s="338"/>
      <c r="ET21" s="338"/>
      <c r="EU21" s="338"/>
      <c r="EV21" s="338"/>
      <c r="EW21" s="338"/>
      <c r="EX21" s="338"/>
      <c r="EY21" s="338"/>
      <c r="EZ21" s="338"/>
      <c r="FA21" s="338"/>
      <c r="FB21" s="338"/>
      <c r="FC21" s="338"/>
      <c r="FD21" s="338"/>
      <c r="FE21" s="338"/>
      <c r="FF21" s="338"/>
      <c r="FG21" s="338"/>
      <c r="FH21" s="338"/>
      <c r="FI21" s="338"/>
      <c r="FJ21" s="338"/>
      <c r="FK21" s="338"/>
      <c r="FL21" s="338"/>
    </row>
    <row r="22" spans="1:168" s="339" customFormat="1" ht="12.75" customHeight="1">
      <c r="A22" s="655"/>
      <c r="B22" s="655"/>
      <c r="C22" s="655"/>
      <c r="D22" s="658"/>
      <c r="E22" s="661"/>
      <c r="F22" s="664"/>
      <c r="G22" s="450"/>
      <c r="H22" s="673"/>
      <c r="I22" s="644"/>
      <c r="J22" s="644"/>
      <c r="K22" s="667"/>
      <c r="L22" s="670"/>
      <c r="M22" s="651"/>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c r="CV22" s="338"/>
      <c r="CW22" s="338"/>
      <c r="CX22" s="338"/>
      <c r="CY22" s="338"/>
      <c r="CZ22" s="338"/>
      <c r="DA22" s="338"/>
      <c r="DB22" s="338"/>
      <c r="DC22" s="338"/>
      <c r="DD22" s="338"/>
      <c r="DE22" s="338"/>
      <c r="DF22" s="338"/>
      <c r="DG22" s="338"/>
      <c r="DH22" s="338"/>
      <c r="DI22" s="338"/>
      <c r="DJ22" s="338"/>
      <c r="DK22" s="338"/>
      <c r="DL22" s="338"/>
      <c r="DM22" s="338"/>
      <c r="DN22" s="338"/>
      <c r="DO22" s="338"/>
      <c r="DP22" s="338"/>
      <c r="DQ22" s="338"/>
      <c r="DR22" s="338"/>
      <c r="DS22" s="338"/>
      <c r="DT22" s="338"/>
      <c r="DU22" s="338"/>
      <c r="DV22" s="338"/>
      <c r="DW22" s="338"/>
      <c r="DX22" s="338"/>
      <c r="DY22" s="338"/>
      <c r="DZ22" s="338"/>
      <c r="EA22" s="338"/>
      <c r="EB22" s="338"/>
      <c r="EC22" s="338"/>
      <c r="ED22" s="338"/>
      <c r="EE22" s="338"/>
      <c r="EF22" s="338"/>
      <c r="EG22" s="338"/>
      <c r="EH22" s="338"/>
      <c r="EI22" s="338"/>
      <c r="EJ22" s="338"/>
      <c r="EK22" s="338"/>
      <c r="EL22" s="338"/>
      <c r="EM22" s="338"/>
      <c r="EN22" s="338"/>
      <c r="EO22" s="338"/>
      <c r="EP22" s="338"/>
      <c r="EQ22" s="338"/>
      <c r="ER22" s="338"/>
      <c r="ES22" s="338"/>
      <c r="ET22" s="338"/>
      <c r="EU22" s="338"/>
      <c r="EV22" s="338"/>
      <c r="EW22" s="338"/>
      <c r="EX22" s="338"/>
      <c r="EY22" s="338"/>
      <c r="EZ22" s="338"/>
      <c r="FA22" s="338"/>
      <c r="FB22" s="338"/>
      <c r="FC22" s="338"/>
      <c r="FD22" s="338"/>
      <c r="FE22" s="338"/>
      <c r="FF22" s="338"/>
      <c r="FG22" s="338"/>
      <c r="FH22" s="338"/>
      <c r="FI22" s="338"/>
      <c r="FJ22" s="338"/>
      <c r="FK22" s="338"/>
      <c r="FL22" s="338"/>
    </row>
    <row r="23" spans="1:168" s="339" customFormat="1" ht="58.5" customHeight="1">
      <c r="A23" s="655"/>
      <c r="B23" s="655"/>
      <c r="C23" s="655"/>
      <c r="D23" s="658"/>
      <c r="E23" s="661"/>
      <c r="F23" s="664"/>
      <c r="G23" s="450"/>
      <c r="H23" s="673"/>
      <c r="I23" s="644"/>
      <c r="J23" s="644"/>
      <c r="K23" s="667"/>
      <c r="L23" s="670"/>
      <c r="M23" s="651"/>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c r="CV23" s="338"/>
      <c r="CW23" s="338"/>
      <c r="CX23" s="338"/>
      <c r="CY23" s="338"/>
      <c r="CZ23" s="338"/>
      <c r="DA23" s="338"/>
      <c r="DB23" s="338"/>
      <c r="DC23" s="338"/>
      <c r="DD23" s="338"/>
      <c r="DE23" s="338"/>
      <c r="DF23" s="338"/>
      <c r="DG23" s="338"/>
      <c r="DH23" s="338"/>
      <c r="DI23" s="338"/>
      <c r="DJ23" s="338"/>
      <c r="DK23" s="338"/>
      <c r="DL23" s="338"/>
      <c r="DM23" s="338"/>
      <c r="DN23" s="338"/>
      <c r="DO23" s="338"/>
      <c r="DP23" s="338"/>
      <c r="DQ23" s="338"/>
      <c r="DR23" s="338"/>
      <c r="DS23" s="338"/>
      <c r="DT23" s="338"/>
      <c r="DU23" s="338"/>
      <c r="DV23" s="338"/>
      <c r="DW23" s="338"/>
      <c r="DX23" s="338"/>
      <c r="DY23" s="338"/>
      <c r="DZ23" s="338"/>
      <c r="EA23" s="338"/>
      <c r="EB23" s="338"/>
      <c r="EC23" s="338"/>
      <c r="ED23" s="338"/>
      <c r="EE23" s="338"/>
      <c r="EF23" s="338"/>
      <c r="EG23" s="338"/>
      <c r="EH23" s="338"/>
      <c r="EI23" s="338"/>
      <c r="EJ23" s="338"/>
      <c r="EK23" s="338"/>
      <c r="EL23" s="338"/>
      <c r="EM23" s="338"/>
      <c r="EN23" s="338"/>
      <c r="EO23" s="338"/>
      <c r="EP23" s="338"/>
      <c r="EQ23" s="338"/>
      <c r="ER23" s="338"/>
      <c r="ES23" s="338"/>
      <c r="ET23" s="338"/>
      <c r="EU23" s="338"/>
      <c r="EV23" s="338"/>
      <c r="EW23" s="338"/>
      <c r="EX23" s="338"/>
      <c r="EY23" s="338"/>
      <c r="EZ23" s="338"/>
      <c r="FA23" s="338"/>
      <c r="FB23" s="338"/>
      <c r="FC23" s="338"/>
      <c r="FD23" s="338"/>
      <c r="FE23" s="338"/>
      <c r="FF23" s="338"/>
      <c r="FG23" s="338"/>
      <c r="FH23" s="338"/>
      <c r="FI23" s="338"/>
      <c r="FJ23" s="338"/>
      <c r="FK23" s="338"/>
      <c r="FL23" s="338"/>
    </row>
    <row r="24" spans="1:168" s="339" customFormat="1" ht="12.75" customHeight="1">
      <c r="A24" s="655"/>
      <c r="B24" s="655"/>
      <c r="C24" s="655"/>
      <c r="D24" s="658"/>
      <c r="E24" s="661"/>
      <c r="F24" s="664"/>
      <c r="G24" s="450"/>
      <c r="H24" s="673"/>
      <c r="I24" s="644"/>
      <c r="J24" s="644"/>
      <c r="K24" s="667"/>
      <c r="L24" s="670"/>
      <c r="M24" s="651"/>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338"/>
      <c r="CB24" s="338"/>
      <c r="CC24" s="338"/>
      <c r="CD24" s="338"/>
      <c r="CE24" s="338"/>
      <c r="CF24" s="338"/>
      <c r="CG24" s="338"/>
      <c r="CH24" s="338"/>
      <c r="CI24" s="338"/>
      <c r="CJ24" s="338"/>
      <c r="CK24" s="338"/>
      <c r="CL24" s="338"/>
      <c r="CM24" s="338"/>
      <c r="CN24" s="338"/>
      <c r="CO24" s="338"/>
      <c r="CP24" s="338"/>
      <c r="CQ24" s="338"/>
      <c r="CR24" s="338"/>
      <c r="CS24" s="338"/>
      <c r="CT24" s="338"/>
      <c r="CU24" s="338"/>
      <c r="CV24" s="338"/>
      <c r="CW24" s="338"/>
      <c r="CX24" s="338"/>
      <c r="CY24" s="338"/>
      <c r="CZ24" s="338"/>
      <c r="DA24" s="338"/>
      <c r="DB24" s="338"/>
      <c r="DC24" s="338"/>
      <c r="DD24" s="338"/>
      <c r="DE24" s="338"/>
      <c r="DF24" s="338"/>
      <c r="DG24" s="338"/>
      <c r="DH24" s="338"/>
      <c r="DI24" s="338"/>
      <c r="DJ24" s="338"/>
      <c r="DK24" s="338"/>
      <c r="DL24" s="338"/>
      <c r="DM24" s="338"/>
      <c r="DN24" s="338"/>
      <c r="DO24" s="338"/>
      <c r="DP24" s="338"/>
      <c r="DQ24" s="338"/>
      <c r="DR24" s="338"/>
      <c r="DS24" s="338"/>
      <c r="DT24" s="338"/>
      <c r="DU24" s="338"/>
      <c r="DV24" s="338"/>
      <c r="DW24" s="338"/>
      <c r="DX24" s="338"/>
      <c r="DY24" s="338"/>
      <c r="DZ24" s="338"/>
      <c r="EA24" s="338"/>
      <c r="EB24" s="338"/>
      <c r="EC24" s="338"/>
      <c r="ED24" s="338"/>
      <c r="EE24" s="338"/>
      <c r="EF24" s="338"/>
      <c r="EG24" s="338"/>
      <c r="EH24" s="338"/>
      <c r="EI24" s="338"/>
      <c r="EJ24" s="338"/>
      <c r="EK24" s="338"/>
      <c r="EL24" s="338"/>
      <c r="EM24" s="338"/>
      <c r="EN24" s="338"/>
      <c r="EO24" s="338"/>
      <c r="EP24" s="338"/>
      <c r="EQ24" s="338"/>
      <c r="ER24" s="338"/>
      <c r="ES24" s="338"/>
      <c r="ET24" s="338"/>
      <c r="EU24" s="338"/>
      <c r="EV24" s="338"/>
      <c r="EW24" s="338"/>
      <c r="EX24" s="338"/>
      <c r="EY24" s="338"/>
      <c r="EZ24" s="338"/>
      <c r="FA24" s="338"/>
      <c r="FB24" s="338"/>
      <c r="FC24" s="338"/>
      <c r="FD24" s="338"/>
      <c r="FE24" s="338"/>
      <c r="FF24" s="338"/>
      <c r="FG24" s="338"/>
      <c r="FH24" s="338"/>
      <c r="FI24" s="338"/>
      <c r="FJ24" s="338"/>
      <c r="FK24" s="338"/>
      <c r="FL24" s="338"/>
    </row>
    <row r="25" spans="1:168">
      <c r="A25" s="655"/>
      <c r="B25" s="655"/>
      <c r="C25" s="655"/>
      <c r="D25" s="658"/>
      <c r="E25" s="661"/>
      <c r="F25" s="664"/>
      <c r="G25" s="450"/>
      <c r="H25" s="673"/>
      <c r="I25" s="644"/>
      <c r="J25" s="644"/>
      <c r="K25" s="667"/>
      <c r="L25" s="670"/>
      <c r="M25" s="651"/>
      <c r="N25" s="338"/>
    </row>
    <row r="26" spans="1:168">
      <c r="A26" s="655"/>
      <c r="B26" s="655"/>
      <c r="C26" s="655"/>
      <c r="D26" s="658"/>
      <c r="E26" s="661"/>
      <c r="F26" s="664"/>
      <c r="G26" s="450"/>
      <c r="H26" s="673"/>
      <c r="I26" s="644"/>
      <c r="J26" s="644"/>
      <c r="K26" s="667"/>
      <c r="L26" s="670"/>
      <c r="M26" s="651"/>
      <c r="N26" s="338"/>
    </row>
    <row r="27" spans="1:168">
      <c r="A27" s="655"/>
      <c r="B27" s="655"/>
      <c r="C27" s="655"/>
      <c r="D27" s="658"/>
      <c r="E27" s="661"/>
      <c r="F27" s="664"/>
      <c r="G27" s="450"/>
      <c r="H27" s="673"/>
      <c r="I27" s="644"/>
      <c r="J27" s="644"/>
      <c r="K27" s="667"/>
      <c r="L27" s="670"/>
      <c r="M27" s="651"/>
      <c r="N27" s="338"/>
    </row>
    <row r="28" spans="1:168">
      <c r="A28" s="655"/>
      <c r="B28" s="655"/>
      <c r="C28" s="655"/>
      <c r="D28" s="658"/>
      <c r="E28" s="661"/>
      <c r="F28" s="664"/>
      <c r="G28" s="450"/>
      <c r="H28" s="673"/>
      <c r="I28" s="644"/>
      <c r="J28" s="644"/>
      <c r="K28" s="667"/>
      <c r="L28" s="670"/>
      <c r="M28" s="652" t="s">
        <v>551</v>
      </c>
      <c r="N28" s="338"/>
    </row>
    <row r="29" spans="1:168">
      <c r="A29" s="656"/>
      <c r="B29" s="656"/>
      <c r="C29" s="656"/>
      <c r="D29" s="659"/>
      <c r="E29" s="662"/>
      <c r="F29" s="665"/>
      <c r="G29" s="450"/>
      <c r="H29" s="673"/>
      <c r="I29" s="644"/>
      <c r="J29" s="644"/>
      <c r="K29" s="668"/>
      <c r="L29" s="671"/>
      <c r="M29" s="653"/>
      <c r="N29" s="338"/>
    </row>
    <row r="30" spans="1:168" s="339" customFormat="1" ht="12.75" customHeight="1">
      <c r="A30" s="654">
        <f>'7- Mapa Final'!A30</f>
        <v>3</v>
      </c>
      <c r="B30" s="654" t="str">
        <f>'7- Mapa Final'!B30</f>
        <v xml:space="preserve"> Efectuar notificaciones que no cumplan con los requistos</v>
      </c>
      <c r="C30" s="654" t="str">
        <f>'7- Mapa Final'!C30</f>
        <v>No  realizar las notificaciones , no hacerlo  oportunamente o no aplicar la normatividad.</v>
      </c>
      <c r="D30" s="657" t="str">
        <f>'7- Mapa Final'!J30</f>
        <v>Muy Baja - 1</v>
      </c>
      <c r="E30" s="660" t="str">
        <f>'7- Mapa Final'!K30</f>
        <v>Menor - 2</v>
      </c>
      <c r="F30" s="663" t="str">
        <f>'7- Mapa Final'!M30</f>
        <v>Bajo - 2</v>
      </c>
      <c r="G30" s="450" t="s">
        <v>376</v>
      </c>
      <c r="H30" s="672" t="str">
        <f>'7- Mapa Final'!O30:O39</f>
        <v>Trimestralmente se efectuara un conteo de las notificaciones efectuadas indebidamente, las cuales no podran superar el 10% de ellas.</v>
      </c>
      <c r="I30" s="674"/>
      <c r="J30" s="674" t="s">
        <v>9</v>
      </c>
      <c r="K30" s="666">
        <v>45658</v>
      </c>
      <c r="L30" s="666">
        <v>45747</v>
      </c>
      <c r="M30" s="704" t="s">
        <v>552</v>
      </c>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c r="BU30" s="338"/>
      <c r="BV30" s="338"/>
      <c r="BW30" s="338"/>
      <c r="BX30" s="338"/>
      <c r="BY30" s="338"/>
      <c r="BZ30" s="338"/>
      <c r="CA30" s="338"/>
      <c r="CB30" s="338"/>
      <c r="CC30" s="338"/>
      <c r="CD30" s="338"/>
      <c r="CE30" s="338"/>
      <c r="CF30" s="338"/>
      <c r="CG30" s="338"/>
      <c r="CH30" s="338"/>
      <c r="CI30" s="338"/>
      <c r="CJ30" s="338"/>
      <c r="CK30" s="338"/>
      <c r="CL30" s="338"/>
      <c r="CM30" s="338"/>
      <c r="CN30" s="338"/>
      <c r="CO30" s="338"/>
      <c r="CP30" s="338"/>
      <c r="CQ30" s="338"/>
      <c r="CR30" s="338"/>
      <c r="CS30" s="338"/>
      <c r="CT30" s="338"/>
      <c r="CU30" s="338"/>
      <c r="CV30" s="338"/>
      <c r="CW30" s="338"/>
      <c r="CX30" s="338"/>
      <c r="CY30" s="338"/>
      <c r="CZ30" s="338"/>
      <c r="DA30" s="338"/>
      <c r="DB30" s="338"/>
      <c r="DC30" s="338"/>
      <c r="DD30" s="338"/>
      <c r="DE30" s="338"/>
      <c r="DF30" s="338"/>
      <c r="DG30" s="338"/>
      <c r="DH30" s="338"/>
      <c r="DI30" s="338"/>
      <c r="DJ30" s="338"/>
      <c r="DK30" s="338"/>
      <c r="DL30" s="338"/>
      <c r="DM30" s="338"/>
      <c r="DN30" s="338"/>
      <c r="DO30" s="338"/>
      <c r="DP30" s="338"/>
      <c r="DQ30" s="338"/>
      <c r="DR30" s="338"/>
      <c r="DS30" s="338"/>
      <c r="DT30" s="338"/>
      <c r="DU30" s="338"/>
      <c r="DV30" s="338"/>
      <c r="DW30" s="338"/>
      <c r="DX30" s="338"/>
      <c r="DY30" s="338"/>
      <c r="DZ30" s="338"/>
      <c r="EA30" s="338"/>
      <c r="EB30" s="338"/>
      <c r="EC30" s="338"/>
      <c r="ED30" s="338"/>
      <c r="EE30" s="338"/>
      <c r="EF30" s="338"/>
      <c r="EG30" s="338"/>
      <c r="EH30" s="338"/>
      <c r="EI30" s="338"/>
      <c r="EJ30" s="338"/>
      <c r="EK30" s="338"/>
      <c r="EL30" s="338"/>
      <c r="EM30" s="338"/>
      <c r="EN30" s="338"/>
      <c r="EO30" s="338"/>
      <c r="EP30" s="338"/>
      <c r="EQ30" s="338"/>
      <c r="ER30" s="338"/>
      <c r="ES30" s="338"/>
      <c r="ET30" s="338"/>
      <c r="EU30" s="338"/>
      <c r="EV30" s="338"/>
      <c r="EW30" s="338"/>
      <c r="EX30" s="338"/>
      <c r="EY30" s="338"/>
      <c r="EZ30" s="338"/>
      <c r="FA30" s="338"/>
      <c r="FB30" s="338"/>
      <c r="FC30" s="338"/>
      <c r="FD30" s="338"/>
      <c r="FE30" s="338"/>
      <c r="FF30" s="338"/>
      <c r="FG30" s="338"/>
      <c r="FH30" s="338"/>
      <c r="FI30" s="338"/>
      <c r="FJ30" s="338"/>
      <c r="FK30" s="338"/>
      <c r="FL30" s="338"/>
    </row>
    <row r="31" spans="1:168" s="339" customFormat="1" ht="12.75" customHeight="1">
      <c r="A31" s="655"/>
      <c r="B31" s="655"/>
      <c r="C31" s="655"/>
      <c r="D31" s="658"/>
      <c r="E31" s="661"/>
      <c r="F31" s="664"/>
      <c r="G31" s="450"/>
      <c r="H31" s="673"/>
      <c r="I31" s="674"/>
      <c r="J31" s="674"/>
      <c r="K31" s="667"/>
      <c r="L31" s="667"/>
      <c r="M31" s="705"/>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c r="CF31" s="338"/>
      <c r="CG31" s="338"/>
      <c r="CH31" s="338"/>
      <c r="CI31" s="338"/>
      <c r="CJ31" s="338"/>
      <c r="CK31" s="338"/>
      <c r="CL31" s="338"/>
      <c r="CM31" s="338"/>
      <c r="CN31" s="338"/>
      <c r="CO31" s="338"/>
      <c r="CP31" s="338"/>
      <c r="CQ31" s="338"/>
      <c r="CR31" s="338"/>
      <c r="CS31" s="338"/>
      <c r="CT31" s="338"/>
      <c r="CU31" s="338"/>
      <c r="CV31" s="338"/>
      <c r="CW31" s="338"/>
      <c r="CX31" s="338"/>
      <c r="CY31" s="338"/>
      <c r="CZ31" s="338"/>
      <c r="DA31" s="338"/>
      <c r="DB31" s="338"/>
      <c r="DC31" s="338"/>
      <c r="DD31" s="338"/>
      <c r="DE31" s="338"/>
      <c r="DF31" s="338"/>
      <c r="DG31" s="338"/>
      <c r="DH31" s="338"/>
      <c r="DI31" s="338"/>
      <c r="DJ31" s="338"/>
      <c r="DK31" s="338"/>
      <c r="DL31" s="338"/>
      <c r="DM31" s="338"/>
      <c r="DN31" s="338"/>
      <c r="DO31" s="338"/>
      <c r="DP31" s="338"/>
      <c r="DQ31" s="338"/>
      <c r="DR31" s="338"/>
      <c r="DS31" s="338"/>
      <c r="DT31" s="338"/>
      <c r="DU31" s="338"/>
      <c r="DV31" s="338"/>
      <c r="DW31" s="338"/>
      <c r="DX31" s="338"/>
      <c r="DY31" s="338"/>
      <c r="DZ31" s="338"/>
      <c r="EA31" s="338"/>
      <c r="EB31" s="338"/>
      <c r="EC31" s="338"/>
      <c r="ED31" s="338"/>
      <c r="EE31" s="338"/>
      <c r="EF31" s="338"/>
      <c r="EG31" s="338"/>
      <c r="EH31" s="338"/>
      <c r="EI31" s="338"/>
      <c r="EJ31" s="338"/>
      <c r="EK31" s="338"/>
      <c r="EL31" s="338"/>
      <c r="EM31" s="338"/>
      <c r="EN31" s="338"/>
      <c r="EO31" s="338"/>
      <c r="EP31" s="338"/>
      <c r="EQ31" s="338"/>
      <c r="ER31" s="338"/>
      <c r="ES31" s="338"/>
      <c r="ET31" s="338"/>
      <c r="EU31" s="338"/>
      <c r="EV31" s="338"/>
      <c r="EW31" s="338"/>
      <c r="EX31" s="338"/>
      <c r="EY31" s="338"/>
      <c r="EZ31" s="338"/>
      <c r="FA31" s="338"/>
      <c r="FB31" s="338"/>
      <c r="FC31" s="338"/>
      <c r="FD31" s="338"/>
      <c r="FE31" s="338"/>
      <c r="FF31" s="338"/>
      <c r="FG31" s="338"/>
      <c r="FH31" s="338"/>
      <c r="FI31" s="338"/>
      <c r="FJ31" s="338"/>
      <c r="FK31" s="338"/>
      <c r="FL31" s="338"/>
    </row>
    <row r="32" spans="1:168" s="339" customFormat="1" ht="12.75" customHeight="1">
      <c r="A32" s="655"/>
      <c r="B32" s="655"/>
      <c r="C32" s="655"/>
      <c r="D32" s="658"/>
      <c r="E32" s="661"/>
      <c r="F32" s="664"/>
      <c r="G32" s="450"/>
      <c r="H32" s="673"/>
      <c r="I32" s="674"/>
      <c r="J32" s="674"/>
      <c r="K32" s="667"/>
      <c r="L32" s="667"/>
      <c r="M32" s="705"/>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c r="CF32" s="338"/>
      <c r="CG32" s="338"/>
      <c r="CH32" s="338"/>
      <c r="CI32" s="338"/>
      <c r="CJ32" s="338"/>
      <c r="CK32" s="338"/>
      <c r="CL32" s="338"/>
      <c r="CM32" s="338"/>
      <c r="CN32" s="338"/>
      <c r="CO32" s="338"/>
      <c r="CP32" s="338"/>
      <c r="CQ32" s="338"/>
      <c r="CR32" s="338"/>
      <c r="CS32" s="338"/>
      <c r="CT32" s="338"/>
      <c r="CU32" s="338"/>
      <c r="CV32" s="338"/>
      <c r="CW32" s="338"/>
      <c r="CX32" s="338"/>
      <c r="CY32" s="338"/>
      <c r="CZ32" s="338"/>
      <c r="DA32" s="338"/>
      <c r="DB32" s="338"/>
      <c r="DC32" s="338"/>
      <c r="DD32" s="338"/>
      <c r="DE32" s="338"/>
      <c r="DF32" s="338"/>
      <c r="DG32" s="338"/>
      <c r="DH32" s="338"/>
      <c r="DI32" s="338"/>
      <c r="DJ32" s="338"/>
      <c r="DK32" s="338"/>
      <c r="DL32" s="338"/>
      <c r="DM32" s="338"/>
      <c r="DN32" s="338"/>
      <c r="DO32" s="338"/>
      <c r="DP32" s="338"/>
      <c r="DQ32" s="338"/>
      <c r="DR32" s="338"/>
      <c r="DS32" s="338"/>
      <c r="DT32" s="338"/>
      <c r="DU32" s="338"/>
      <c r="DV32" s="338"/>
      <c r="DW32" s="338"/>
      <c r="DX32" s="338"/>
      <c r="DY32" s="338"/>
      <c r="DZ32" s="338"/>
      <c r="EA32" s="338"/>
      <c r="EB32" s="338"/>
      <c r="EC32" s="338"/>
      <c r="ED32" s="338"/>
      <c r="EE32" s="338"/>
      <c r="EF32" s="338"/>
      <c r="EG32" s="338"/>
      <c r="EH32" s="338"/>
      <c r="EI32" s="338"/>
      <c r="EJ32" s="338"/>
      <c r="EK32" s="338"/>
      <c r="EL32" s="338"/>
      <c r="EM32" s="338"/>
      <c r="EN32" s="338"/>
      <c r="EO32" s="338"/>
      <c r="EP32" s="338"/>
      <c r="EQ32" s="338"/>
      <c r="ER32" s="338"/>
      <c r="ES32" s="338"/>
      <c r="ET32" s="338"/>
      <c r="EU32" s="338"/>
      <c r="EV32" s="338"/>
      <c r="EW32" s="338"/>
      <c r="EX32" s="338"/>
      <c r="EY32" s="338"/>
      <c r="EZ32" s="338"/>
      <c r="FA32" s="338"/>
      <c r="FB32" s="338"/>
      <c r="FC32" s="338"/>
      <c r="FD32" s="338"/>
      <c r="FE32" s="338"/>
      <c r="FF32" s="338"/>
      <c r="FG32" s="338"/>
      <c r="FH32" s="338"/>
      <c r="FI32" s="338"/>
      <c r="FJ32" s="338"/>
      <c r="FK32" s="338"/>
      <c r="FL32" s="338"/>
    </row>
    <row r="33" spans="1:168" s="339" customFormat="1" ht="12.75" customHeight="1">
      <c r="A33" s="655"/>
      <c r="B33" s="655"/>
      <c r="C33" s="655"/>
      <c r="D33" s="658"/>
      <c r="E33" s="661"/>
      <c r="F33" s="664"/>
      <c r="G33" s="450"/>
      <c r="H33" s="673"/>
      <c r="I33" s="674"/>
      <c r="J33" s="674"/>
      <c r="K33" s="667"/>
      <c r="L33" s="667"/>
      <c r="M33" s="705"/>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c r="CL33" s="338"/>
      <c r="CM33" s="338"/>
      <c r="CN33" s="338"/>
      <c r="CO33" s="338"/>
      <c r="CP33" s="338"/>
      <c r="CQ33" s="338"/>
      <c r="CR33" s="338"/>
      <c r="CS33" s="338"/>
      <c r="CT33" s="338"/>
      <c r="CU33" s="338"/>
      <c r="CV33" s="338"/>
      <c r="CW33" s="338"/>
      <c r="CX33" s="338"/>
      <c r="CY33" s="338"/>
      <c r="CZ33" s="338"/>
      <c r="DA33" s="338"/>
      <c r="DB33" s="338"/>
      <c r="DC33" s="338"/>
      <c r="DD33" s="338"/>
      <c r="DE33" s="338"/>
      <c r="DF33" s="338"/>
      <c r="DG33" s="338"/>
      <c r="DH33" s="338"/>
      <c r="DI33" s="338"/>
      <c r="DJ33" s="338"/>
      <c r="DK33" s="338"/>
      <c r="DL33" s="338"/>
      <c r="DM33" s="338"/>
      <c r="DN33" s="338"/>
      <c r="DO33" s="338"/>
      <c r="DP33" s="338"/>
      <c r="DQ33" s="338"/>
      <c r="DR33" s="338"/>
      <c r="DS33" s="338"/>
      <c r="DT33" s="338"/>
      <c r="DU33" s="338"/>
      <c r="DV33" s="338"/>
      <c r="DW33" s="338"/>
      <c r="DX33" s="338"/>
      <c r="DY33" s="338"/>
      <c r="DZ33" s="338"/>
      <c r="EA33" s="338"/>
      <c r="EB33" s="338"/>
      <c r="EC33" s="338"/>
      <c r="ED33" s="338"/>
      <c r="EE33" s="338"/>
      <c r="EF33" s="338"/>
      <c r="EG33" s="338"/>
      <c r="EH33" s="338"/>
      <c r="EI33" s="338"/>
      <c r="EJ33" s="338"/>
      <c r="EK33" s="338"/>
      <c r="EL33" s="338"/>
      <c r="EM33" s="338"/>
      <c r="EN33" s="338"/>
      <c r="EO33" s="338"/>
      <c r="EP33" s="338"/>
      <c r="EQ33" s="338"/>
      <c r="ER33" s="338"/>
      <c r="ES33" s="338"/>
      <c r="ET33" s="338"/>
      <c r="EU33" s="338"/>
      <c r="EV33" s="338"/>
      <c r="EW33" s="338"/>
      <c r="EX33" s="338"/>
      <c r="EY33" s="338"/>
      <c r="EZ33" s="338"/>
      <c r="FA33" s="338"/>
      <c r="FB33" s="338"/>
      <c r="FC33" s="338"/>
      <c r="FD33" s="338"/>
      <c r="FE33" s="338"/>
      <c r="FF33" s="338"/>
      <c r="FG33" s="338"/>
      <c r="FH33" s="338"/>
      <c r="FI33" s="338"/>
      <c r="FJ33" s="338"/>
      <c r="FK33" s="338"/>
      <c r="FL33" s="338"/>
    </row>
    <row r="34" spans="1:168" s="339" customFormat="1" ht="12.75" customHeight="1">
      <c r="A34" s="655"/>
      <c r="B34" s="655"/>
      <c r="C34" s="655"/>
      <c r="D34" s="658"/>
      <c r="E34" s="661"/>
      <c r="F34" s="664"/>
      <c r="G34" s="450"/>
      <c r="H34" s="673"/>
      <c r="I34" s="674"/>
      <c r="J34" s="674"/>
      <c r="K34" s="667"/>
      <c r="L34" s="667"/>
      <c r="M34" s="705"/>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c r="CR34" s="338"/>
      <c r="CS34" s="338"/>
      <c r="CT34" s="338"/>
      <c r="CU34" s="338"/>
      <c r="CV34" s="338"/>
      <c r="CW34" s="338"/>
      <c r="CX34" s="338"/>
      <c r="CY34" s="338"/>
      <c r="CZ34" s="338"/>
      <c r="DA34" s="338"/>
      <c r="DB34" s="338"/>
      <c r="DC34" s="338"/>
      <c r="DD34" s="338"/>
      <c r="DE34" s="338"/>
      <c r="DF34" s="338"/>
      <c r="DG34" s="338"/>
      <c r="DH34" s="338"/>
      <c r="DI34" s="338"/>
      <c r="DJ34" s="338"/>
      <c r="DK34" s="338"/>
      <c r="DL34" s="338"/>
      <c r="DM34" s="338"/>
      <c r="DN34" s="338"/>
      <c r="DO34" s="338"/>
      <c r="DP34" s="338"/>
      <c r="DQ34" s="338"/>
      <c r="DR34" s="338"/>
      <c r="DS34" s="338"/>
      <c r="DT34" s="338"/>
      <c r="DU34" s="338"/>
      <c r="DV34" s="338"/>
      <c r="DW34" s="338"/>
      <c r="DX34" s="338"/>
      <c r="DY34" s="338"/>
      <c r="DZ34" s="338"/>
      <c r="EA34" s="338"/>
      <c r="EB34" s="338"/>
      <c r="EC34" s="338"/>
      <c r="ED34" s="338"/>
      <c r="EE34" s="338"/>
      <c r="EF34" s="338"/>
      <c r="EG34" s="338"/>
      <c r="EH34" s="338"/>
      <c r="EI34" s="338"/>
      <c r="EJ34" s="338"/>
      <c r="EK34" s="338"/>
      <c r="EL34" s="338"/>
      <c r="EM34" s="338"/>
      <c r="EN34" s="338"/>
      <c r="EO34" s="338"/>
      <c r="EP34" s="338"/>
      <c r="EQ34" s="338"/>
      <c r="ER34" s="338"/>
      <c r="ES34" s="338"/>
      <c r="ET34" s="338"/>
      <c r="EU34" s="338"/>
      <c r="EV34" s="338"/>
      <c r="EW34" s="338"/>
      <c r="EX34" s="338"/>
      <c r="EY34" s="338"/>
      <c r="EZ34" s="338"/>
      <c r="FA34" s="338"/>
      <c r="FB34" s="338"/>
      <c r="FC34" s="338"/>
      <c r="FD34" s="338"/>
      <c r="FE34" s="338"/>
      <c r="FF34" s="338"/>
      <c r="FG34" s="338"/>
      <c r="FH34" s="338"/>
      <c r="FI34" s="338"/>
      <c r="FJ34" s="338"/>
      <c r="FK34" s="338"/>
      <c r="FL34" s="338"/>
    </row>
    <row r="35" spans="1:168" ht="15" customHeight="1">
      <c r="A35" s="655"/>
      <c r="B35" s="655"/>
      <c r="C35" s="655"/>
      <c r="D35" s="658"/>
      <c r="E35" s="661"/>
      <c r="F35" s="664"/>
      <c r="G35" s="450"/>
      <c r="H35" s="673"/>
      <c r="I35" s="674"/>
      <c r="J35" s="674"/>
      <c r="K35" s="667"/>
      <c r="L35" s="667"/>
      <c r="M35" s="705"/>
      <c r="N35" s="338"/>
    </row>
    <row r="36" spans="1:168" ht="15" customHeight="1">
      <c r="A36" s="655"/>
      <c r="B36" s="655"/>
      <c r="C36" s="655"/>
      <c r="D36" s="658"/>
      <c r="E36" s="661"/>
      <c r="F36" s="664"/>
      <c r="G36" s="450"/>
      <c r="H36" s="673"/>
      <c r="I36" s="674"/>
      <c r="J36" s="674"/>
      <c r="K36" s="667"/>
      <c r="L36" s="667"/>
      <c r="M36" s="705"/>
      <c r="N36" s="338"/>
    </row>
    <row r="37" spans="1:168" ht="15" customHeight="1">
      <c r="A37" s="655"/>
      <c r="B37" s="655"/>
      <c r="C37" s="655"/>
      <c r="D37" s="658"/>
      <c r="E37" s="661"/>
      <c r="F37" s="664"/>
      <c r="G37" s="450"/>
      <c r="H37" s="673"/>
      <c r="I37" s="674"/>
      <c r="J37" s="674"/>
      <c r="K37" s="667"/>
      <c r="L37" s="667"/>
      <c r="M37" s="705"/>
      <c r="N37" s="338"/>
    </row>
    <row r="38" spans="1:168" ht="15" customHeight="1">
      <c r="A38" s="655"/>
      <c r="B38" s="655"/>
      <c r="C38" s="655"/>
      <c r="D38" s="658"/>
      <c r="E38" s="661"/>
      <c r="F38" s="664"/>
      <c r="G38" s="450"/>
      <c r="H38" s="673"/>
      <c r="I38" s="674"/>
      <c r="J38" s="674"/>
      <c r="K38" s="667"/>
      <c r="L38" s="667"/>
      <c r="M38" s="705"/>
      <c r="N38" s="338"/>
    </row>
    <row r="39" spans="1:168" ht="15" customHeight="1" thickBot="1">
      <c r="A39" s="656"/>
      <c r="B39" s="656"/>
      <c r="C39" s="656"/>
      <c r="D39" s="659"/>
      <c r="E39" s="662"/>
      <c r="F39" s="665"/>
      <c r="G39" s="450"/>
      <c r="H39" s="673"/>
      <c r="I39" s="674"/>
      <c r="J39" s="674"/>
      <c r="K39" s="668"/>
      <c r="L39" s="668"/>
      <c r="M39" s="706"/>
      <c r="N39" s="338"/>
    </row>
    <row r="40" spans="1:168" s="339" customFormat="1" ht="12.75" customHeight="1">
      <c r="A40" s="654">
        <f>'7- Mapa Final'!A40</f>
        <v>4</v>
      </c>
      <c r="B40" s="654" t="str">
        <f>'7- Mapa Final'!B40</f>
        <v>Afectación de la integridad fisica de los servidores judiciales en el cumplimiento de las inspecciones judiciales a los predios objeto de litigio.</v>
      </c>
      <c r="C40" s="654" t="str">
        <f>'7- Mapa Final'!C40</f>
        <v>Daño de la integridad de los servidores publicos en razón de una actividad propia del cumplimiento de una orden judicial</v>
      </c>
      <c r="D40" s="657" t="str">
        <f>'7- Mapa Final'!J40</f>
        <v>Muy Baja - 1</v>
      </c>
      <c r="E40" s="660" t="str">
        <f>'7- Mapa Final'!K40</f>
        <v>Mayor - 4</v>
      </c>
      <c r="F40" s="663" t="str">
        <f>'7- Mapa Final'!M40</f>
        <v>Alto  - 4</v>
      </c>
      <c r="G40" s="450" t="s">
        <v>382</v>
      </c>
      <c r="H40" s="672" t="str">
        <f>'7- Mapa Final'!O40:O49</f>
        <v>Antes de la salida a campo el lider del proceso realiza una reunión de alistamiento con las diferentes entidades encargadas del orden publico de la zona donde está ubicado el predio</v>
      </c>
      <c r="I40" s="644"/>
      <c r="J40" s="644" t="s">
        <v>9</v>
      </c>
      <c r="K40" s="666">
        <v>45658</v>
      </c>
      <c r="L40" s="669">
        <v>45747</v>
      </c>
      <c r="M40" s="648" t="s">
        <v>553</v>
      </c>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c r="CL40" s="338"/>
      <c r="CM40" s="338"/>
      <c r="CN40" s="338"/>
      <c r="CO40" s="338"/>
      <c r="CP40" s="338"/>
      <c r="CQ40" s="338"/>
      <c r="CR40" s="338"/>
      <c r="CS40" s="338"/>
      <c r="CT40" s="338"/>
      <c r="CU40" s="338"/>
      <c r="CV40" s="338"/>
      <c r="CW40" s="338"/>
      <c r="CX40" s="338"/>
      <c r="CY40" s="338"/>
      <c r="CZ40" s="338"/>
      <c r="DA40" s="338"/>
      <c r="DB40" s="338"/>
      <c r="DC40" s="338"/>
      <c r="DD40" s="338"/>
      <c r="DE40" s="338"/>
      <c r="DF40" s="338"/>
      <c r="DG40" s="338"/>
      <c r="DH40" s="338"/>
      <c r="DI40" s="338"/>
      <c r="DJ40" s="338"/>
      <c r="DK40" s="338"/>
      <c r="DL40" s="338"/>
      <c r="DM40" s="338"/>
      <c r="DN40" s="338"/>
      <c r="DO40" s="338"/>
      <c r="DP40" s="338"/>
      <c r="DQ40" s="338"/>
      <c r="DR40" s="338"/>
      <c r="DS40" s="338"/>
      <c r="DT40" s="338"/>
      <c r="DU40" s="338"/>
      <c r="DV40" s="338"/>
      <c r="DW40" s="338"/>
      <c r="DX40" s="338"/>
      <c r="DY40" s="338"/>
      <c r="DZ40" s="338"/>
      <c r="EA40" s="338"/>
      <c r="EB40" s="338"/>
      <c r="EC40" s="338"/>
      <c r="ED40" s="338"/>
      <c r="EE40" s="338"/>
      <c r="EF40" s="338"/>
      <c r="EG40" s="338"/>
      <c r="EH40" s="338"/>
      <c r="EI40" s="338"/>
      <c r="EJ40" s="338"/>
      <c r="EK40" s="338"/>
      <c r="EL40" s="338"/>
      <c r="EM40" s="338"/>
      <c r="EN40" s="338"/>
      <c r="EO40" s="338"/>
      <c r="EP40" s="338"/>
      <c r="EQ40" s="338"/>
      <c r="ER40" s="338"/>
      <c r="ES40" s="338"/>
      <c r="ET40" s="338"/>
      <c r="EU40" s="338"/>
      <c r="EV40" s="338"/>
      <c r="EW40" s="338"/>
      <c r="EX40" s="338"/>
      <c r="EY40" s="338"/>
      <c r="EZ40" s="338"/>
      <c r="FA40" s="338"/>
      <c r="FB40" s="338"/>
      <c r="FC40" s="338"/>
      <c r="FD40" s="338"/>
      <c r="FE40" s="338"/>
      <c r="FF40" s="338"/>
      <c r="FG40" s="338"/>
      <c r="FH40" s="338"/>
      <c r="FI40" s="338"/>
      <c r="FJ40" s="338"/>
      <c r="FK40" s="338"/>
      <c r="FL40" s="338"/>
    </row>
    <row r="41" spans="1:168" s="339" customFormat="1" ht="12.75" customHeight="1">
      <c r="A41" s="655"/>
      <c r="B41" s="655"/>
      <c r="C41" s="655"/>
      <c r="D41" s="658"/>
      <c r="E41" s="661"/>
      <c r="F41" s="664"/>
      <c r="G41" s="450"/>
      <c r="H41" s="673"/>
      <c r="I41" s="644"/>
      <c r="J41" s="644"/>
      <c r="K41" s="667"/>
      <c r="L41" s="670"/>
      <c r="M41" s="649"/>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c r="CO41" s="338"/>
      <c r="CP41" s="338"/>
      <c r="CQ41" s="338"/>
      <c r="CR41" s="338"/>
      <c r="CS41" s="338"/>
      <c r="CT41" s="338"/>
      <c r="CU41" s="338"/>
      <c r="CV41" s="338"/>
      <c r="CW41" s="338"/>
      <c r="CX41" s="338"/>
      <c r="CY41" s="338"/>
      <c r="CZ41" s="338"/>
      <c r="DA41" s="338"/>
      <c r="DB41" s="338"/>
      <c r="DC41" s="338"/>
      <c r="DD41" s="338"/>
      <c r="DE41" s="338"/>
      <c r="DF41" s="338"/>
      <c r="DG41" s="338"/>
      <c r="DH41" s="338"/>
      <c r="DI41" s="338"/>
      <c r="DJ41" s="338"/>
      <c r="DK41" s="338"/>
      <c r="DL41" s="338"/>
      <c r="DM41" s="338"/>
      <c r="DN41" s="338"/>
      <c r="DO41" s="338"/>
      <c r="DP41" s="338"/>
      <c r="DQ41" s="338"/>
      <c r="DR41" s="338"/>
      <c r="DS41" s="338"/>
      <c r="DT41" s="338"/>
      <c r="DU41" s="338"/>
      <c r="DV41" s="338"/>
      <c r="DW41" s="338"/>
      <c r="DX41" s="338"/>
      <c r="DY41" s="338"/>
      <c r="DZ41" s="338"/>
      <c r="EA41" s="338"/>
      <c r="EB41" s="338"/>
      <c r="EC41" s="338"/>
      <c r="ED41" s="338"/>
      <c r="EE41" s="338"/>
      <c r="EF41" s="338"/>
      <c r="EG41" s="338"/>
      <c r="EH41" s="338"/>
      <c r="EI41" s="338"/>
      <c r="EJ41" s="338"/>
      <c r="EK41" s="338"/>
      <c r="EL41" s="338"/>
      <c r="EM41" s="338"/>
      <c r="EN41" s="338"/>
      <c r="EO41" s="338"/>
      <c r="EP41" s="338"/>
      <c r="EQ41" s="338"/>
      <c r="ER41" s="338"/>
      <c r="ES41" s="338"/>
      <c r="ET41" s="338"/>
      <c r="EU41" s="338"/>
      <c r="EV41" s="338"/>
      <c r="EW41" s="338"/>
      <c r="EX41" s="338"/>
      <c r="EY41" s="338"/>
      <c r="EZ41" s="338"/>
      <c r="FA41" s="338"/>
      <c r="FB41" s="338"/>
      <c r="FC41" s="338"/>
      <c r="FD41" s="338"/>
      <c r="FE41" s="338"/>
      <c r="FF41" s="338"/>
      <c r="FG41" s="338"/>
      <c r="FH41" s="338"/>
      <c r="FI41" s="338"/>
      <c r="FJ41" s="338"/>
      <c r="FK41" s="338"/>
      <c r="FL41" s="338"/>
    </row>
    <row r="42" spans="1:168" s="339" customFormat="1" ht="12.75" customHeight="1">
      <c r="A42" s="655"/>
      <c r="B42" s="655"/>
      <c r="C42" s="655"/>
      <c r="D42" s="658"/>
      <c r="E42" s="661"/>
      <c r="F42" s="664"/>
      <c r="G42" s="450"/>
      <c r="H42" s="673"/>
      <c r="I42" s="644"/>
      <c r="J42" s="644"/>
      <c r="K42" s="667"/>
      <c r="L42" s="670"/>
      <c r="M42" s="649"/>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c r="CR42" s="338"/>
      <c r="CS42" s="338"/>
      <c r="CT42" s="338"/>
      <c r="CU42" s="338"/>
      <c r="CV42" s="338"/>
      <c r="CW42" s="338"/>
      <c r="CX42" s="338"/>
      <c r="CY42" s="338"/>
      <c r="CZ42" s="338"/>
      <c r="DA42" s="338"/>
      <c r="DB42" s="338"/>
      <c r="DC42" s="338"/>
      <c r="DD42" s="338"/>
      <c r="DE42" s="338"/>
      <c r="DF42" s="338"/>
      <c r="DG42" s="338"/>
      <c r="DH42" s="338"/>
      <c r="DI42" s="338"/>
      <c r="DJ42" s="338"/>
      <c r="DK42" s="338"/>
      <c r="DL42" s="338"/>
      <c r="DM42" s="338"/>
      <c r="DN42" s="338"/>
      <c r="DO42" s="338"/>
      <c r="DP42" s="338"/>
      <c r="DQ42" s="338"/>
      <c r="DR42" s="338"/>
      <c r="DS42" s="338"/>
      <c r="DT42" s="338"/>
      <c r="DU42" s="338"/>
      <c r="DV42" s="338"/>
      <c r="DW42" s="338"/>
      <c r="DX42" s="338"/>
      <c r="DY42" s="338"/>
      <c r="DZ42" s="338"/>
      <c r="EA42" s="338"/>
      <c r="EB42" s="338"/>
      <c r="EC42" s="338"/>
      <c r="ED42" s="338"/>
      <c r="EE42" s="338"/>
      <c r="EF42" s="338"/>
      <c r="EG42" s="338"/>
      <c r="EH42" s="338"/>
      <c r="EI42" s="338"/>
      <c r="EJ42" s="338"/>
      <c r="EK42" s="338"/>
      <c r="EL42" s="338"/>
      <c r="EM42" s="338"/>
      <c r="EN42" s="338"/>
      <c r="EO42" s="338"/>
      <c r="EP42" s="338"/>
      <c r="EQ42" s="338"/>
      <c r="ER42" s="338"/>
      <c r="ES42" s="338"/>
      <c r="ET42" s="338"/>
      <c r="EU42" s="338"/>
      <c r="EV42" s="338"/>
      <c r="EW42" s="338"/>
      <c r="EX42" s="338"/>
      <c r="EY42" s="338"/>
      <c r="EZ42" s="338"/>
      <c r="FA42" s="338"/>
      <c r="FB42" s="338"/>
      <c r="FC42" s="338"/>
      <c r="FD42" s="338"/>
      <c r="FE42" s="338"/>
      <c r="FF42" s="338"/>
      <c r="FG42" s="338"/>
      <c r="FH42" s="338"/>
      <c r="FI42" s="338"/>
      <c r="FJ42" s="338"/>
      <c r="FK42" s="338"/>
      <c r="FL42" s="338"/>
    </row>
    <row r="43" spans="1:168" s="339" customFormat="1" ht="12.75" customHeight="1">
      <c r="A43" s="655"/>
      <c r="B43" s="655"/>
      <c r="C43" s="655"/>
      <c r="D43" s="658"/>
      <c r="E43" s="661"/>
      <c r="F43" s="664"/>
      <c r="G43" s="450"/>
      <c r="H43" s="673"/>
      <c r="I43" s="644"/>
      <c r="J43" s="644"/>
      <c r="K43" s="667"/>
      <c r="L43" s="670"/>
      <c r="M43" s="649"/>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c r="CF43" s="338"/>
      <c r="CG43" s="338"/>
      <c r="CH43" s="338"/>
      <c r="CI43" s="338"/>
      <c r="CJ43" s="338"/>
      <c r="CK43" s="338"/>
      <c r="CL43" s="338"/>
      <c r="CM43" s="338"/>
      <c r="CN43" s="338"/>
      <c r="CO43" s="338"/>
      <c r="CP43" s="338"/>
      <c r="CQ43" s="338"/>
      <c r="CR43" s="338"/>
      <c r="CS43" s="338"/>
      <c r="CT43" s="338"/>
      <c r="CU43" s="338"/>
      <c r="CV43" s="338"/>
      <c r="CW43" s="338"/>
      <c r="CX43" s="338"/>
      <c r="CY43" s="338"/>
      <c r="CZ43" s="338"/>
      <c r="DA43" s="338"/>
      <c r="DB43" s="338"/>
      <c r="DC43" s="338"/>
      <c r="DD43" s="338"/>
      <c r="DE43" s="338"/>
      <c r="DF43" s="338"/>
      <c r="DG43" s="338"/>
      <c r="DH43" s="338"/>
      <c r="DI43" s="338"/>
      <c r="DJ43" s="338"/>
      <c r="DK43" s="338"/>
      <c r="DL43" s="338"/>
      <c r="DM43" s="338"/>
      <c r="DN43" s="338"/>
      <c r="DO43" s="338"/>
      <c r="DP43" s="338"/>
      <c r="DQ43" s="338"/>
      <c r="DR43" s="338"/>
      <c r="DS43" s="338"/>
      <c r="DT43" s="338"/>
      <c r="DU43" s="338"/>
      <c r="DV43" s="338"/>
      <c r="DW43" s="338"/>
      <c r="DX43" s="338"/>
      <c r="DY43" s="338"/>
      <c r="DZ43" s="338"/>
      <c r="EA43" s="338"/>
      <c r="EB43" s="338"/>
      <c r="EC43" s="338"/>
      <c r="ED43" s="338"/>
      <c r="EE43" s="338"/>
      <c r="EF43" s="338"/>
      <c r="EG43" s="338"/>
      <c r="EH43" s="338"/>
      <c r="EI43" s="338"/>
      <c r="EJ43" s="338"/>
      <c r="EK43" s="338"/>
      <c r="EL43" s="338"/>
      <c r="EM43" s="338"/>
      <c r="EN43" s="338"/>
      <c r="EO43" s="338"/>
      <c r="EP43" s="338"/>
      <c r="EQ43" s="338"/>
      <c r="ER43" s="338"/>
      <c r="ES43" s="338"/>
      <c r="ET43" s="338"/>
      <c r="EU43" s="338"/>
      <c r="EV43" s="338"/>
      <c r="EW43" s="338"/>
      <c r="EX43" s="338"/>
      <c r="EY43" s="338"/>
      <c r="EZ43" s="338"/>
      <c r="FA43" s="338"/>
      <c r="FB43" s="338"/>
      <c r="FC43" s="338"/>
      <c r="FD43" s="338"/>
      <c r="FE43" s="338"/>
      <c r="FF43" s="338"/>
      <c r="FG43" s="338"/>
      <c r="FH43" s="338"/>
      <c r="FI43" s="338"/>
      <c r="FJ43" s="338"/>
      <c r="FK43" s="338"/>
      <c r="FL43" s="338"/>
    </row>
    <row r="44" spans="1:168" s="339" customFormat="1" ht="12.75" customHeight="1">
      <c r="A44" s="655"/>
      <c r="B44" s="655"/>
      <c r="C44" s="655"/>
      <c r="D44" s="658"/>
      <c r="E44" s="661"/>
      <c r="F44" s="664"/>
      <c r="G44" s="450"/>
      <c r="H44" s="673"/>
      <c r="I44" s="644"/>
      <c r="J44" s="644"/>
      <c r="K44" s="667"/>
      <c r="L44" s="670"/>
      <c r="M44" s="649"/>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c r="CR44" s="338"/>
      <c r="CS44" s="338"/>
      <c r="CT44" s="338"/>
      <c r="CU44" s="338"/>
      <c r="CV44" s="338"/>
      <c r="CW44" s="338"/>
      <c r="CX44" s="338"/>
      <c r="CY44" s="338"/>
      <c r="CZ44" s="338"/>
      <c r="DA44" s="338"/>
      <c r="DB44" s="338"/>
      <c r="DC44" s="338"/>
      <c r="DD44" s="338"/>
      <c r="DE44" s="338"/>
      <c r="DF44" s="338"/>
      <c r="DG44" s="338"/>
      <c r="DH44" s="338"/>
      <c r="DI44" s="338"/>
      <c r="DJ44" s="338"/>
      <c r="DK44" s="338"/>
      <c r="DL44" s="338"/>
      <c r="DM44" s="338"/>
      <c r="DN44" s="338"/>
      <c r="DO44" s="338"/>
      <c r="DP44" s="338"/>
      <c r="DQ44" s="338"/>
      <c r="DR44" s="338"/>
      <c r="DS44" s="338"/>
      <c r="DT44" s="338"/>
      <c r="DU44" s="338"/>
      <c r="DV44" s="338"/>
      <c r="DW44" s="338"/>
      <c r="DX44" s="338"/>
      <c r="DY44" s="338"/>
      <c r="DZ44" s="338"/>
      <c r="EA44" s="338"/>
      <c r="EB44" s="338"/>
      <c r="EC44" s="338"/>
      <c r="ED44" s="338"/>
      <c r="EE44" s="338"/>
      <c r="EF44" s="338"/>
      <c r="EG44" s="338"/>
      <c r="EH44" s="338"/>
      <c r="EI44" s="338"/>
      <c r="EJ44" s="338"/>
      <c r="EK44" s="338"/>
      <c r="EL44" s="338"/>
      <c r="EM44" s="338"/>
      <c r="EN44" s="338"/>
      <c r="EO44" s="338"/>
      <c r="EP44" s="338"/>
      <c r="EQ44" s="338"/>
      <c r="ER44" s="338"/>
      <c r="ES44" s="338"/>
      <c r="ET44" s="338"/>
      <c r="EU44" s="338"/>
      <c r="EV44" s="338"/>
      <c r="EW44" s="338"/>
      <c r="EX44" s="338"/>
      <c r="EY44" s="338"/>
      <c r="EZ44" s="338"/>
      <c r="FA44" s="338"/>
      <c r="FB44" s="338"/>
      <c r="FC44" s="338"/>
      <c r="FD44" s="338"/>
      <c r="FE44" s="338"/>
      <c r="FF44" s="338"/>
      <c r="FG44" s="338"/>
      <c r="FH44" s="338"/>
      <c r="FI44" s="338"/>
      <c r="FJ44" s="338"/>
      <c r="FK44" s="338"/>
      <c r="FL44" s="338"/>
    </row>
    <row r="45" spans="1:168">
      <c r="A45" s="655"/>
      <c r="B45" s="655"/>
      <c r="C45" s="655"/>
      <c r="D45" s="658"/>
      <c r="E45" s="661"/>
      <c r="F45" s="664"/>
      <c r="G45" s="450"/>
      <c r="H45" s="673"/>
      <c r="I45" s="644"/>
      <c r="J45" s="644"/>
      <c r="K45" s="667"/>
      <c r="L45" s="670"/>
      <c r="M45" s="649"/>
      <c r="N45" s="338"/>
    </row>
    <row r="46" spans="1:168">
      <c r="A46" s="655"/>
      <c r="B46" s="655"/>
      <c r="C46" s="655"/>
      <c r="D46" s="658"/>
      <c r="E46" s="661"/>
      <c r="F46" s="664"/>
      <c r="G46" s="450"/>
      <c r="H46" s="673"/>
      <c r="I46" s="644"/>
      <c r="J46" s="644"/>
      <c r="K46" s="667"/>
      <c r="L46" s="670"/>
      <c r="M46" s="649"/>
      <c r="N46" s="338"/>
    </row>
    <row r="47" spans="1:168">
      <c r="A47" s="655"/>
      <c r="B47" s="655"/>
      <c r="C47" s="655"/>
      <c r="D47" s="658"/>
      <c r="E47" s="661"/>
      <c r="F47" s="664"/>
      <c r="G47" s="450"/>
      <c r="H47" s="673"/>
      <c r="I47" s="644"/>
      <c r="J47" s="644"/>
      <c r="K47" s="667"/>
      <c r="L47" s="670"/>
      <c r="M47" s="649"/>
      <c r="N47" s="338"/>
    </row>
    <row r="48" spans="1:168">
      <c r="A48" s="655"/>
      <c r="B48" s="655"/>
      <c r="C48" s="655"/>
      <c r="D48" s="658"/>
      <c r="E48" s="661"/>
      <c r="F48" s="664"/>
      <c r="G48" s="450"/>
      <c r="H48" s="673"/>
      <c r="I48" s="644"/>
      <c r="J48" s="644"/>
      <c r="K48" s="667"/>
      <c r="L48" s="670"/>
      <c r="M48" s="649"/>
      <c r="N48" s="338"/>
    </row>
    <row r="49" spans="1:168" ht="15.75" thickBot="1">
      <c r="A49" s="656"/>
      <c r="B49" s="656"/>
      <c r="C49" s="656"/>
      <c r="D49" s="659"/>
      <c r="E49" s="662"/>
      <c r="F49" s="665"/>
      <c r="G49" s="459"/>
      <c r="H49" s="673"/>
      <c r="I49" s="644"/>
      <c r="J49" s="644"/>
      <c r="K49" s="668"/>
      <c r="L49" s="671"/>
      <c r="M49" s="650"/>
      <c r="N49" s="338"/>
    </row>
    <row r="50" spans="1:168" s="339" customFormat="1" ht="12.75" customHeight="1">
      <c r="A50" s="654">
        <f>'7- Mapa Final'!A50</f>
        <v>5</v>
      </c>
      <c r="B50" s="654" t="str">
        <f>'7- Mapa Final'!B50</f>
        <v>Pérdida de documentos</v>
      </c>
      <c r="C50" s="654" t="str">
        <f>'7- Mapa Final'!C50</f>
        <v>Extravío temporal o definitivo de los  documentos de los procesos judiciales</v>
      </c>
      <c r="D50" s="657" t="str">
        <f>'7- Mapa Final'!J50</f>
        <v>Muy Baja - 1</v>
      </c>
      <c r="E50" s="660" t="str">
        <f>'7- Mapa Final'!K50</f>
        <v>Moderado - 3</v>
      </c>
      <c r="F50" s="663" t="str">
        <f>'7- Mapa Final'!M50</f>
        <v>Moderado - 3</v>
      </c>
      <c r="G50" s="450" t="s">
        <v>382</v>
      </c>
      <c r="H50" s="672" t="str">
        <f>'7- Mapa Final'!O50:O59</f>
        <v>Trimestralmente el lider del proceso realiza capacitaciones al personal en la practica adecuadas de manejo de documentos y conciencia sobre la importancia de la seguridad documental</v>
      </c>
      <c r="I50" s="644"/>
      <c r="J50" s="644" t="s">
        <v>9</v>
      </c>
      <c r="K50" s="666">
        <v>45658</v>
      </c>
      <c r="L50" s="666">
        <v>45747</v>
      </c>
      <c r="M50" s="707" t="s">
        <v>554</v>
      </c>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c r="BR50" s="338"/>
      <c r="BS50" s="338"/>
      <c r="BT50" s="338"/>
      <c r="BU50" s="338"/>
      <c r="BV50" s="338"/>
      <c r="BW50" s="338"/>
      <c r="BX50" s="338"/>
      <c r="BY50" s="338"/>
      <c r="BZ50" s="338"/>
      <c r="CA50" s="338"/>
      <c r="CB50" s="338"/>
      <c r="CC50" s="338"/>
      <c r="CD50" s="338"/>
      <c r="CE50" s="338"/>
      <c r="CF50" s="338"/>
      <c r="CG50" s="338"/>
      <c r="CH50" s="338"/>
      <c r="CI50" s="338"/>
      <c r="CJ50" s="338"/>
      <c r="CK50" s="338"/>
      <c r="CL50" s="338"/>
      <c r="CM50" s="338"/>
      <c r="CN50" s="338"/>
      <c r="CO50" s="338"/>
      <c r="CP50" s="338"/>
      <c r="CQ50" s="338"/>
      <c r="CR50" s="338"/>
      <c r="CS50" s="338"/>
      <c r="CT50" s="338"/>
      <c r="CU50" s="338"/>
      <c r="CV50" s="338"/>
      <c r="CW50" s="338"/>
      <c r="CX50" s="338"/>
      <c r="CY50" s="338"/>
      <c r="CZ50" s="338"/>
      <c r="DA50" s="338"/>
      <c r="DB50" s="338"/>
      <c r="DC50" s="338"/>
      <c r="DD50" s="338"/>
      <c r="DE50" s="338"/>
      <c r="DF50" s="338"/>
      <c r="DG50" s="338"/>
      <c r="DH50" s="338"/>
      <c r="DI50" s="338"/>
      <c r="DJ50" s="338"/>
      <c r="DK50" s="338"/>
      <c r="DL50" s="338"/>
      <c r="DM50" s="338"/>
      <c r="DN50" s="338"/>
      <c r="DO50" s="338"/>
      <c r="DP50" s="338"/>
      <c r="DQ50" s="338"/>
      <c r="DR50" s="338"/>
      <c r="DS50" s="338"/>
      <c r="DT50" s="338"/>
      <c r="DU50" s="338"/>
      <c r="DV50" s="338"/>
      <c r="DW50" s="338"/>
      <c r="DX50" s="338"/>
      <c r="DY50" s="338"/>
      <c r="DZ50" s="338"/>
      <c r="EA50" s="338"/>
      <c r="EB50" s="338"/>
      <c r="EC50" s="338"/>
      <c r="ED50" s="338"/>
      <c r="EE50" s="338"/>
      <c r="EF50" s="338"/>
      <c r="EG50" s="338"/>
      <c r="EH50" s="338"/>
      <c r="EI50" s="338"/>
      <c r="EJ50" s="338"/>
      <c r="EK50" s="338"/>
      <c r="EL50" s="338"/>
      <c r="EM50" s="338"/>
      <c r="EN50" s="338"/>
      <c r="EO50" s="338"/>
      <c r="EP50" s="338"/>
      <c r="EQ50" s="338"/>
      <c r="ER50" s="338"/>
      <c r="ES50" s="338"/>
      <c r="ET50" s="338"/>
      <c r="EU50" s="338"/>
      <c r="EV50" s="338"/>
      <c r="EW50" s="338"/>
      <c r="EX50" s="338"/>
      <c r="EY50" s="338"/>
      <c r="EZ50" s="338"/>
      <c r="FA50" s="338"/>
      <c r="FB50" s="338"/>
      <c r="FC50" s="338"/>
      <c r="FD50" s="338"/>
      <c r="FE50" s="338"/>
      <c r="FF50" s="338"/>
      <c r="FG50" s="338"/>
      <c r="FH50" s="338"/>
      <c r="FI50" s="338"/>
      <c r="FJ50" s="338"/>
      <c r="FK50" s="338"/>
      <c r="FL50" s="338"/>
    </row>
    <row r="51" spans="1:168" s="339" customFormat="1" ht="12.75" customHeight="1">
      <c r="A51" s="655"/>
      <c r="B51" s="655"/>
      <c r="C51" s="655"/>
      <c r="D51" s="658"/>
      <c r="E51" s="661"/>
      <c r="F51" s="664"/>
      <c r="G51" s="450"/>
      <c r="H51" s="673"/>
      <c r="I51" s="644"/>
      <c r="J51" s="644"/>
      <c r="K51" s="667"/>
      <c r="L51" s="667"/>
      <c r="M51" s="70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8"/>
      <c r="CB51" s="338"/>
      <c r="CC51" s="338"/>
      <c r="CD51" s="338"/>
      <c r="CE51" s="338"/>
      <c r="CF51" s="338"/>
      <c r="CG51" s="338"/>
      <c r="CH51" s="338"/>
      <c r="CI51" s="338"/>
      <c r="CJ51" s="338"/>
      <c r="CK51" s="338"/>
      <c r="CL51" s="338"/>
      <c r="CM51" s="338"/>
      <c r="CN51" s="338"/>
      <c r="CO51" s="338"/>
      <c r="CP51" s="338"/>
      <c r="CQ51" s="338"/>
      <c r="CR51" s="338"/>
      <c r="CS51" s="338"/>
      <c r="CT51" s="338"/>
      <c r="CU51" s="338"/>
      <c r="CV51" s="338"/>
      <c r="CW51" s="338"/>
      <c r="CX51" s="338"/>
      <c r="CY51" s="338"/>
      <c r="CZ51" s="338"/>
      <c r="DA51" s="338"/>
      <c r="DB51" s="338"/>
      <c r="DC51" s="338"/>
      <c r="DD51" s="338"/>
      <c r="DE51" s="338"/>
      <c r="DF51" s="338"/>
      <c r="DG51" s="338"/>
      <c r="DH51" s="338"/>
      <c r="DI51" s="338"/>
      <c r="DJ51" s="338"/>
      <c r="DK51" s="338"/>
      <c r="DL51" s="338"/>
      <c r="DM51" s="338"/>
      <c r="DN51" s="338"/>
      <c r="DO51" s="338"/>
      <c r="DP51" s="338"/>
      <c r="DQ51" s="338"/>
      <c r="DR51" s="338"/>
      <c r="DS51" s="338"/>
      <c r="DT51" s="338"/>
      <c r="DU51" s="338"/>
      <c r="DV51" s="338"/>
      <c r="DW51" s="338"/>
      <c r="DX51" s="338"/>
      <c r="DY51" s="338"/>
      <c r="DZ51" s="338"/>
      <c r="EA51" s="338"/>
      <c r="EB51" s="338"/>
      <c r="EC51" s="338"/>
      <c r="ED51" s="338"/>
      <c r="EE51" s="338"/>
      <c r="EF51" s="338"/>
      <c r="EG51" s="338"/>
      <c r="EH51" s="338"/>
      <c r="EI51" s="338"/>
      <c r="EJ51" s="338"/>
      <c r="EK51" s="338"/>
      <c r="EL51" s="338"/>
      <c r="EM51" s="338"/>
      <c r="EN51" s="338"/>
      <c r="EO51" s="338"/>
      <c r="EP51" s="338"/>
      <c r="EQ51" s="338"/>
      <c r="ER51" s="338"/>
      <c r="ES51" s="338"/>
      <c r="ET51" s="338"/>
      <c r="EU51" s="338"/>
      <c r="EV51" s="338"/>
      <c r="EW51" s="338"/>
      <c r="EX51" s="338"/>
      <c r="EY51" s="338"/>
      <c r="EZ51" s="338"/>
      <c r="FA51" s="338"/>
      <c r="FB51" s="338"/>
      <c r="FC51" s="338"/>
      <c r="FD51" s="338"/>
      <c r="FE51" s="338"/>
      <c r="FF51" s="338"/>
      <c r="FG51" s="338"/>
      <c r="FH51" s="338"/>
      <c r="FI51" s="338"/>
      <c r="FJ51" s="338"/>
      <c r="FK51" s="338"/>
      <c r="FL51" s="338"/>
    </row>
    <row r="52" spans="1:168" s="339" customFormat="1" ht="12.75" customHeight="1">
      <c r="A52" s="655"/>
      <c r="B52" s="655"/>
      <c r="C52" s="655"/>
      <c r="D52" s="658"/>
      <c r="E52" s="661"/>
      <c r="F52" s="664"/>
      <c r="G52" s="450"/>
      <c r="H52" s="673"/>
      <c r="I52" s="644"/>
      <c r="J52" s="644"/>
      <c r="K52" s="667"/>
      <c r="L52" s="667"/>
      <c r="M52" s="70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8"/>
      <c r="BU52" s="338"/>
      <c r="BV52" s="338"/>
      <c r="BW52" s="338"/>
      <c r="BX52" s="338"/>
      <c r="BY52" s="338"/>
      <c r="BZ52" s="338"/>
      <c r="CA52" s="338"/>
      <c r="CB52" s="338"/>
      <c r="CC52" s="338"/>
      <c r="CD52" s="338"/>
      <c r="CE52" s="338"/>
      <c r="CF52" s="338"/>
      <c r="CG52" s="338"/>
      <c r="CH52" s="338"/>
      <c r="CI52" s="338"/>
      <c r="CJ52" s="338"/>
      <c r="CK52" s="338"/>
      <c r="CL52" s="338"/>
      <c r="CM52" s="338"/>
      <c r="CN52" s="338"/>
      <c r="CO52" s="338"/>
      <c r="CP52" s="338"/>
      <c r="CQ52" s="338"/>
      <c r="CR52" s="338"/>
      <c r="CS52" s="338"/>
      <c r="CT52" s="338"/>
      <c r="CU52" s="338"/>
      <c r="CV52" s="338"/>
      <c r="CW52" s="338"/>
      <c r="CX52" s="338"/>
      <c r="CY52" s="338"/>
      <c r="CZ52" s="338"/>
      <c r="DA52" s="338"/>
      <c r="DB52" s="338"/>
      <c r="DC52" s="338"/>
      <c r="DD52" s="338"/>
      <c r="DE52" s="338"/>
      <c r="DF52" s="338"/>
      <c r="DG52" s="338"/>
      <c r="DH52" s="338"/>
      <c r="DI52" s="338"/>
      <c r="DJ52" s="338"/>
      <c r="DK52" s="338"/>
      <c r="DL52" s="338"/>
      <c r="DM52" s="338"/>
      <c r="DN52" s="338"/>
      <c r="DO52" s="338"/>
      <c r="DP52" s="338"/>
      <c r="DQ52" s="338"/>
      <c r="DR52" s="338"/>
      <c r="DS52" s="338"/>
      <c r="DT52" s="338"/>
      <c r="DU52" s="338"/>
      <c r="DV52" s="338"/>
      <c r="DW52" s="338"/>
      <c r="DX52" s="338"/>
      <c r="DY52" s="338"/>
      <c r="DZ52" s="338"/>
      <c r="EA52" s="338"/>
      <c r="EB52" s="338"/>
      <c r="EC52" s="338"/>
      <c r="ED52" s="338"/>
      <c r="EE52" s="338"/>
      <c r="EF52" s="338"/>
      <c r="EG52" s="338"/>
      <c r="EH52" s="338"/>
      <c r="EI52" s="338"/>
      <c r="EJ52" s="338"/>
      <c r="EK52" s="338"/>
      <c r="EL52" s="338"/>
      <c r="EM52" s="338"/>
      <c r="EN52" s="338"/>
      <c r="EO52" s="338"/>
      <c r="EP52" s="338"/>
      <c r="EQ52" s="338"/>
      <c r="ER52" s="338"/>
      <c r="ES52" s="338"/>
      <c r="ET52" s="338"/>
      <c r="EU52" s="338"/>
      <c r="EV52" s="338"/>
      <c r="EW52" s="338"/>
      <c r="EX52" s="338"/>
      <c r="EY52" s="338"/>
      <c r="EZ52" s="338"/>
      <c r="FA52" s="338"/>
      <c r="FB52" s="338"/>
      <c r="FC52" s="338"/>
      <c r="FD52" s="338"/>
      <c r="FE52" s="338"/>
      <c r="FF52" s="338"/>
      <c r="FG52" s="338"/>
      <c r="FH52" s="338"/>
      <c r="FI52" s="338"/>
      <c r="FJ52" s="338"/>
      <c r="FK52" s="338"/>
      <c r="FL52" s="338"/>
    </row>
    <row r="53" spans="1:168" s="339" customFormat="1" ht="12.75" customHeight="1">
      <c r="A53" s="655"/>
      <c r="B53" s="655"/>
      <c r="C53" s="655"/>
      <c r="D53" s="658"/>
      <c r="E53" s="661"/>
      <c r="F53" s="664"/>
      <c r="G53" s="450"/>
      <c r="H53" s="673"/>
      <c r="I53" s="644"/>
      <c r="J53" s="644"/>
      <c r="K53" s="667"/>
      <c r="L53" s="667"/>
      <c r="M53" s="70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8"/>
      <c r="BW53" s="338"/>
      <c r="BX53" s="338"/>
      <c r="BY53" s="338"/>
      <c r="BZ53" s="338"/>
      <c r="CA53" s="338"/>
      <c r="CB53" s="338"/>
      <c r="CC53" s="338"/>
      <c r="CD53" s="338"/>
      <c r="CE53" s="338"/>
      <c r="CF53" s="338"/>
      <c r="CG53" s="338"/>
      <c r="CH53" s="338"/>
      <c r="CI53" s="338"/>
      <c r="CJ53" s="338"/>
      <c r="CK53" s="338"/>
      <c r="CL53" s="338"/>
      <c r="CM53" s="338"/>
      <c r="CN53" s="338"/>
      <c r="CO53" s="338"/>
      <c r="CP53" s="338"/>
      <c r="CQ53" s="338"/>
      <c r="CR53" s="338"/>
      <c r="CS53" s="338"/>
      <c r="CT53" s="338"/>
      <c r="CU53" s="338"/>
      <c r="CV53" s="338"/>
      <c r="CW53" s="338"/>
      <c r="CX53" s="338"/>
      <c r="CY53" s="338"/>
      <c r="CZ53" s="338"/>
      <c r="DA53" s="338"/>
      <c r="DB53" s="338"/>
      <c r="DC53" s="338"/>
      <c r="DD53" s="338"/>
      <c r="DE53" s="338"/>
      <c r="DF53" s="338"/>
      <c r="DG53" s="338"/>
      <c r="DH53" s="338"/>
      <c r="DI53" s="338"/>
      <c r="DJ53" s="338"/>
      <c r="DK53" s="338"/>
      <c r="DL53" s="338"/>
      <c r="DM53" s="338"/>
      <c r="DN53" s="338"/>
      <c r="DO53" s="338"/>
      <c r="DP53" s="338"/>
      <c r="DQ53" s="338"/>
      <c r="DR53" s="338"/>
      <c r="DS53" s="338"/>
      <c r="DT53" s="338"/>
      <c r="DU53" s="338"/>
      <c r="DV53" s="338"/>
      <c r="DW53" s="338"/>
      <c r="DX53" s="338"/>
      <c r="DY53" s="338"/>
      <c r="DZ53" s="338"/>
      <c r="EA53" s="338"/>
      <c r="EB53" s="338"/>
      <c r="EC53" s="338"/>
      <c r="ED53" s="338"/>
      <c r="EE53" s="338"/>
      <c r="EF53" s="338"/>
      <c r="EG53" s="338"/>
      <c r="EH53" s="338"/>
      <c r="EI53" s="338"/>
      <c r="EJ53" s="338"/>
      <c r="EK53" s="338"/>
      <c r="EL53" s="338"/>
      <c r="EM53" s="338"/>
      <c r="EN53" s="338"/>
      <c r="EO53" s="338"/>
      <c r="EP53" s="338"/>
      <c r="EQ53" s="338"/>
      <c r="ER53" s="338"/>
      <c r="ES53" s="338"/>
      <c r="ET53" s="338"/>
      <c r="EU53" s="338"/>
      <c r="EV53" s="338"/>
      <c r="EW53" s="338"/>
      <c r="EX53" s="338"/>
      <c r="EY53" s="338"/>
      <c r="EZ53" s="338"/>
      <c r="FA53" s="338"/>
      <c r="FB53" s="338"/>
      <c r="FC53" s="338"/>
      <c r="FD53" s="338"/>
      <c r="FE53" s="338"/>
      <c r="FF53" s="338"/>
      <c r="FG53" s="338"/>
      <c r="FH53" s="338"/>
      <c r="FI53" s="338"/>
      <c r="FJ53" s="338"/>
      <c r="FK53" s="338"/>
      <c r="FL53" s="338"/>
    </row>
    <row r="54" spans="1:168" s="339" customFormat="1" ht="12.75" customHeight="1">
      <c r="A54" s="655"/>
      <c r="B54" s="655"/>
      <c r="C54" s="655"/>
      <c r="D54" s="658"/>
      <c r="E54" s="661"/>
      <c r="F54" s="664"/>
      <c r="G54" s="450"/>
      <c r="H54" s="673"/>
      <c r="I54" s="644"/>
      <c r="J54" s="644"/>
      <c r="K54" s="667"/>
      <c r="L54" s="667"/>
      <c r="M54" s="70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8"/>
      <c r="BV54" s="338"/>
      <c r="BW54" s="338"/>
      <c r="BX54" s="338"/>
      <c r="BY54" s="338"/>
      <c r="BZ54" s="338"/>
      <c r="CA54" s="338"/>
      <c r="CB54" s="338"/>
      <c r="CC54" s="338"/>
      <c r="CD54" s="338"/>
      <c r="CE54" s="338"/>
      <c r="CF54" s="338"/>
      <c r="CG54" s="338"/>
      <c r="CH54" s="338"/>
      <c r="CI54" s="338"/>
      <c r="CJ54" s="338"/>
      <c r="CK54" s="338"/>
      <c r="CL54" s="338"/>
      <c r="CM54" s="338"/>
      <c r="CN54" s="338"/>
      <c r="CO54" s="338"/>
      <c r="CP54" s="338"/>
      <c r="CQ54" s="338"/>
      <c r="CR54" s="338"/>
      <c r="CS54" s="338"/>
      <c r="CT54" s="338"/>
      <c r="CU54" s="338"/>
      <c r="CV54" s="338"/>
      <c r="CW54" s="338"/>
      <c r="CX54" s="338"/>
      <c r="CY54" s="338"/>
      <c r="CZ54" s="338"/>
      <c r="DA54" s="338"/>
      <c r="DB54" s="338"/>
      <c r="DC54" s="338"/>
      <c r="DD54" s="338"/>
      <c r="DE54" s="338"/>
      <c r="DF54" s="338"/>
      <c r="DG54" s="338"/>
      <c r="DH54" s="338"/>
      <c r="DI54" s="338"/>
      <c r="DJ54" s="338"/>
      <c r="DK54" s="338"/>
      <c r="DL54" s="338"/>
      <c r="DM54" s="338"/>
      <c r="DN54" s="338"/>
      <c r="DO54" s="338"/>
      <c r="DP54" s="338"/>
      <c r="DQ54" s="338"/>
      <c r="DR54" s="338"/>
      <c r="DS54" s="338"/>
      <c r="DT54" s="338"/>
      <c r="DU54" s="338"/>
      <c r="DV54" s="338"/>
      <c r="DW54" s="338"/>
      <c r="DX54" s="338"/>
      <c r="DY54" s="338"/>
      <c r="DZ54" s="338"/>
      <c r="EA54" s="338"/>
      <c r="EB54" s="338"/>
      <c r="EC54" s="338"/>
      <c r="ED54" s="338"/>
      <c r="EE54" s="338"/>
      <c r="EF54" s="338"/>
      <c r="EG54" s="338"/>
      <c r="EH54" s="338"/>
      <c r="EI54" s="338"/>
      <c r="EJ54" s="338"/>
      <c r="EK54" s="338"/>
      <c r="EL54" s="338"/>
      <c r="EM54" s="338"/>
      <c r="EN54" s="338"/>
      <c r="EO54" s="338"/>
      <c r="EP54" s="338"/>
      <c r="EQ54" s="338"/>
      <c r="ER54" s="338"/>
      <c r="ES54" s="338"/>
      <c r="ET54" s="338"/>
      <c r="EU54" s="338"/>
      <c r="EV54" s="338"/>
      <c r="EW54" s="338"/>
      <c r="EX54" s="338"/>
      <c r="EY54" s="338"/>
      <c r="EZ54" s="338"/>
      <c r="FA54" s="338"/>
      <c r="FB54" s="338"/>
      <c r="FC54" s="338"/>
      <c r="FD54" s="338"/>
      <c r="FE54" s="338"/>
      <c r="FF54" s="338"/>
      <c r="FG54" s="338"/>
      <c r="FH54" s="338"/>
      <c r="FI54" s="338"/>
      <c r="FJ54" s="338"/>
      <c r="FK54" s="338"/>
      <c r="FL54" s="338"/>
    </row>
    <row r="55" spans="1:168">
      <c r="A55" s="655"/>
      <c r="B55" s="655"/>
      <c r="C55" s="655"/>
      <c r="D55" s="658"/>
      <c r="E55" s="661"/>
      <c r="F55" s="664"/>
      <c r="G55" s="450"/>
      <c r="H55" s="673"/>
      <c r="I55" s="644"/>
      <c r="J55" s="644"/>
      <c r="K55" s="667"/>
      <c r="L55" s="667"/>
      <c r="M55" s="708"/>
      <c r="N55" s="338"/>
    </row>
    <row r="56" spans="1:168">
      <c r="A56" s="655"/>
      <c r="B56" s="655"/>
      <c r="C56" s="655"/>
      <c r="D56" s="658"/>
      <c r="E56" s="661"/>
      <c r="F56" s="664"/>
      <c r="G56" s="450"/>
      <c r="H56" s="673"/>
      <c r="I56" s="644"/>
      <c r="J56" s="644"/>
      <c r="K56" s="667"/>
      <c r="L56" s="667"/>
      <c r="M56" s="708"/>
      <c r="N56" s="338"/>
    </row>
    <row r="57" spans="1:168">
      <c r="A57" s="655"/>
      <c r="B57" s="655"/>
      <c r="C57" s="655"/>
      <c r="D57" s="658"/>
      <c r="E57" s="661"/>
      <c r="F57" s="664"/>
      <c r="G57" s="450"/>
      <c r="H57" s="673"/>
      <c r="I57" s="644"/>
      <c r="J57" s="644"/>
      <c r="K57" s="667"/>
      <c r="L57" s="667"/>
      <c r="M57" s="708"/>
      <c r="N57" s="338"/>
    </row>
    <row r="58" spans="1:168">
      <c r="A58" s="655"/>
      <c r="B58" s="655"/>
      <c r="C58" s="655"/>
      <c r="D58" s="658"/>
      <c r="E58" s="661"/>
      <c r="F58" s="664"/>
      <c r="G58" s="450"/>
      <c r="H58" s="673"/>
      <c r="I58" s="644"/>
      <c r="J58" s="644"/>
      <c r="K58" s="667"/>
      <c r="L58" s="667"/>
      <c r="M58" s="708"/>
      <c r="N58" s="338"/>
    </row>
    <row r="59" spans="1:168">
      <c r="A59" s="656"/>
      <c r="B59" s="656"/>
      <c r="C59" s="656"/>
      <c r="D59" s="659"/>
      <c r="E59" s="662"/>
      <c r="F59" s="665"/>
      <c r="G59" s="459"/>
      <c r="H59" s="673"/>
      <c r="I59" s="645"/>
      <c r="J59" s="645"/>
      <c r="K59" s="668"/>
      <c r="L59" s="668"/>
      <c r="M59" s="708"/>
      <c r="N59" s="338"/>
    </row>
    <row r="60" spans="1:168" s="339" customFormat="1" ht="12.75">
      <c r="A60" s="654">
        <f>'7- Mapa Final'!A60</f>
        <v>6</v>
      </c>
      <c r="B60" s="654" t="str">
        <f>'7- Mapa Final'!B60</f>
        <v xml:space="preserve">Recibir , ofrecer, prometer , entregar o aceptar dádivas o beneficios a nombre propio o de terceros para  expedir, alterar,retener , extraviar o entregar  documentos  sin el lleno de requisitos legales </v>
      </c>
      <c r="C60" s="654" t="str">
        <f>'7- Mapa Final'!C60</f>
        <v xml:space="preserve"> Realizar trámites sin el cumplimiento de los requisitos legales  o  con información falsa</v>
      </c>
      <c r="D60" s="657" t="str">
        <f>'7- Mapa Final'!J60</f>
        <v>Muy Baja - 1</v>
      </c>
      <c r="E60" s="660" t="str">
        <f>'7- Mapa Final'!K60</f>
        <v>Catastrófico - 5</v>
      </c>
      <c r="F60" s="663" t="str">
        <f>'7- Mapa Final'!M60</f>
        <v>Extremo - 5</v>
      </c>
      <c r="G60" s="450" t="s">
        <v>382</v>
      </c>
      <c r="H60" s="644"/>
      <c r="I60" s="644"/>
      <c r="J60" s="644"/>
      <c r="K60" s="644"/>
      <c r="L60" s="644"/>
      <c r="M60" s="646"/>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338"/>
      <c r="BW60" s="338"/>
      <c r="BX60" s="338"/>
      <c r="BY60" s="338"/>
      <c r="BZ60" s="338"/>
      <c r="CA60" s="338"/>
      <c r="CB60" s="338"/>
      <c r="CC60" s="338"/>
      <c r="CD60" s="338"/>
      <c r="CE60" s="338"/>
      <c r="CF60" s="338"/>
      <c r="CG60" s="338"/>
      <c r="CH60" s="338"/>
      <c r="CI60" s="338"/>
      <c r="CJ60" s="338"/>
      <c r="CK60" s="338"/>
      <c r="CL60" s="338"/>
      <c r="CM60" s="338"/>
      <c r="CN60" s="338"/>
      <c r="CO60" s="338"/>
      <c r="CP60" s="338"/>
      <c r="CQ60" s="338"/>
      <c r="CR60" s="338"/>
      <c r="CS60" s="338"/>
      <c r="CT60" s="338"/>
      <c r="CU60" s="338"/>
      <c r="CV60" s="338"/>
      <c r="CW60" s="338"/>
      <c r="CX60" s="338"/>
      <c r="CY60" s="338"/>
      <c r="CZ60" s="338"/>
      <c r="DA60" s="338"/>
      <c r="DB60" s="338"/>
      <c r="DC60" s="338"/>
      <c r="DD60" s="338"/>
      <c r="DE60" s="338"/>
      <c r="DF60" s="338"/>
      <c r="DG60" s="338"/>
      <c r="DH60" s="338"/>
      <c r="DI60" s="338"/>
      <c r="DJ60" s="338"/>
      <c r="DK60" s="338"/>
      <c r="DL60" s="338"/>
      <c r="DM60" s="338"/>
      <c r="DN60" s="338"/>
      <c r="DO60" s="338"/>
      <c r="DP60" s="338"/>
      <c r="DQ60" s="338"/>
      <c r="DR60" s="338"/>
      <c r="DS60" s="338"/>
      <c r="DT60" s="338"/>
      <c r="DU60" s="338"/>
      <c r="DV60" s="338"/>
      <c r="DW60" s="338"/>
      <c r="DX60" s="338"/>
      <c r="DY60" s="338"/>
      <c r="DZ60" s="338"/>
      <c r="EA60" s="338"/>
      <c r="EB60" s="338"/>
      <c r="EC60" s="338"/>
      <c r="ED60" s="338"/>
      <c r="EE60" s="338"/>
      <c r="EF60" s="338"/>
      <c r="EG60" s="338"/>
      <c r="EH60" s="338"/>
      <c r="EI60" s="338"/>
      <c r="EJ60" s="338"/>
      <c r="EK60" s="338"/>
      <c r="EL60" s="338"/>
      <c r="EM60" s="338"/>
      <c r="EN60" s="338"/>
      <c r="EO60" s="338"/>
      <c r="EP60" s="338"/>
      <c r="EQ60" s="338"/>
      <c r="ER60" s="338"/>
      <c r="ES60" s="338"/>
      <c r="ET60" s="338"/>
      <c r="EU60" s="338"/>
      <c r="EV60" s="338"/>
      <c r="EW60" s="338"/>
      <c r="EX60" s="338"/>
      <c r="EY60" s="338"/>
      <c r="EZ60" s="338"/>
      <c r="FA60" s="338"/>
      <c r="FB60" s="338"/>
      <c r="FC60" s="338"/>
      <c r="FD60" s="338"/>
      <c r="FE60" s="338"/>
      <c r="FF60" s="338"/>
      <c r="FG60" s="338"/>
      <c r="FH60" s="338"/>
      <c r="FI60" s="338"/>
      <c r="FJ60" s="338"/>
      <c r="FK60" s="338"/>
      <c r="FL60" s="338"/>
    </row>
    <row r="61" spans="1:168" s="339" customFormat="1" ht="12.75" customHeight="1">
      <c r="A61" s="655"/>
      <c r="B61" s="655"/>
      <c r="C61" s="655"/>
      <c r="D61" s="658"/>
      <c r="E61" s="661"/>
      <c r="F61" s="664"/>
      <c r="G61" s="450"/>
      <c r="H61" s="644"/>
      <c r="I61" s="644"/>
      <c r="J61" s="644"/>
      <c r="K61" s="644"/>
      <c r="L61" s="644"/>
      <c r="M61" s="646"/>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338"/>
      <c r="BG61" s="338"/>
      <c r="BH61" s="338"/>
      <c r="BI61" s="338"/>
      <c r="BJ61" s="338"/>
      <c r="BK61" s="338"/>
      <c r="BL61" s="338"/>
      <c r="BM61" s="338"/>
      <c r="BN61" s="338"/>
      <c r="BO61" s="338"/>
      <c r="BP61" s="338"/>
      <c r="BQ61" s="338"/>
      <c r="BR61" s="338"/>
      <c r="BS61" s="338"/>
      <c r="BT61" s="338"/>
      <c r="BU61" s="338"/>
      <c r="BV61" s="338"/>
      <c r="BW61" s="338"/>
      <c r="BX61" s="338"/>
      <c r="BY61" s="338"/>
      <c r="BZ61" s="338"/>
      <c r="CA61" s="338"/>
      <c r="CB61" s="338"/>
      <c r="CC61" s="338"/>
      <c r="CD61" s="338"/>
      <c r="CE61" s="338"/>
      <c r="CF61" s="338"/>
      <c r="CG61" s="338"/>
      <c r="CH61" s="338"/>
      <c r="CI61" s="338"/>
      <c r="CJ61" s="338"/>
      <c r="CK61" s="338"/>
      <c r="CL61" s="338"/>
      <c r="CM61" s="338"/>
      <c r="CN61" s="338"/>
      <c r="CO61" s="338"/>
      <c r="CP61" s="338"/>
      <c r="CQ61" s="338"/>
      <c r="CR61" s="338"/>
      <c r="CS61" s="338"/>
      <c r="CT61" s="338"/>
      <c r="CU61" s="338"/>
      <c r="CV61" s="338"/>
      <c r="CW61" s="338"/>
      <c r="CX61" s="338"/>
      <c r="CY61" s="338"/>
      <c r="CZ61" s="338"/>
      <c r="DA61" s="338"/>
      <c r="DB61" s="338"/>
      <c r="DC61" s="338"/>
      <c r="DD61" s="338"/>
      <c r="DE61" s="338"/>
      <c r="DF61" s="338"/>
      <c r="DG61" s="338"/>
      <c r="DH61" s="338"/>
      <c r="DI61" s="338"/>
      <c r="DJ61" s="338"/>
      <c r="DK61" s="338"/>
      <c r="DL61" s="338"/>
      <c r="DM61" s="338"/>
      <c r="DN61" s="338"/>
      <c r="DO61" s="338"/>
      <c r="DP61" s="338"/>
      <c r="DQ61" s="338"/>
      <c r="DR61" s="338"/>
      <c r="DS61" s="338"/>
      <c r="DT61" s="338"/>
      <c r="DU61" s="338"/>
      <c r="DV61" s="338"/>
      <c r="DW61" s="338"/>
      <c r="DX61" s="338"/>
      <c r="DY61" s="338"/>
      <c r="DZ61" s="338"/>
      <c r="EA61" s="338"/>
      <c r="EB61" s="338"/>
      <c r="EC61" s="338"/>
      <c r="ED61" s="338"/>
      <c r="EE61" s="338"/>
      <c r="EF61" s="338"/>
      <c r="EG61" s="338"/>
      <c r="EH61" s="338"/>
      <c r="EI61" s="338"/>
      <c r="EJ61" s="338"/>
      <c r="EK61" s="338"/>
      <c r="EL61" s="338"/>
      <c r="EM61" s="338"/>
      <c r="EN61" s="338"/>
      <c r="EO61" s="338"/>
      <c r="EP61" s="338"/>
      <c r="EQ61" s="338"/>
      <c r="ER61" s="338"/>
      <c r="ES61" s="338"/>
      <c r="ET61" s="338"/>
      <c r="EU61" s="338"/>
      <c r="EV61" s="338"/>
      <c r="EW61" s="338"/>
      <c r="EX61" s="338"/>
      <c r="EY61" s="338"/>
      <c r="EZ61" s="338"/>
      <c r="FA61" s="338"/>
      <c r="FB61" s="338"/>
      <c r="FC61" s="338"/>
      <c r="FD61" s="338"/>
      <c r="FE61" s="338"/>
      <c r="FF61" s="338"/>
      <c r="FG61" s="338"/>
      <c r="FH61" s="338"/>
      <c r="FI61" s="338"/>
      <c r="FJ61" s="338"/>
      <c r="FK61" s="338"/>
      <c r="FL61" s="338"/>
    </row>
    <row r="62" spans="1:168" s="339" customFormat="1" ht="12.75" customHeight="1">
      <c r="A62" s="655"/>
      <c r="B62" s="655"/>
      <c r="C62" s="655"/>
      <c r="D62" s="658"/>
      <c r="E62" s="661"/>
      <c r="F62" s="664"/>
      <c r="G62" s="450"/>
      <c r="H62" s="644"/>
      <c r="I62" s="644"/>
      <c r="J62" s="644"/>
      <c r="K62" s="644"/>
      <c r="L62" s="644"/>
      <c r="M62" s="646"/>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38"/>
      <c r="DF62" s="338"/>
      <c r="DG62" s="338"/>
      <c r="DH62" s="338"/>
      <c r="DI62" s="338"/>
      <c r="DJ62" s="338"/>
      <c r="DK62" s="338"/>
      <c r="DL62" s="338"/>
      <c r="DM62" s="338"/>
      <c r="DN62" s="338"/>
      <c r="DO62" s="338"/>
      <c r="DP62" s="338"/>
      <c r="DQ62" s="338"/>
      <c r="DR62" s="338"/>
      <c r="DS62" s="338"/>
      <c r="DT62" s="338"/>
      <c r="DU62" s="338"/>
      <c r="DV62" s="338"/>
      <c r="DW62" s="338"/>
      <c r="DX62" s="338"/>
      <c r="DY62" s="338"/>
      <c r="DZ62" s="338"/>
      <c r="EA62" s="338"/>
      <c r="EB62" s="338"/>
      <c r="EC62" s="338"/>
      <c r="ED62" s="338"/>
      <c r="EE62" s="338"/>
      <c r="EF62" s="338"/>
      <c r="EG62" s="338"/>
      <c r="EH62" s="338"/>
      <c r="EI62" s="338"/>
      <c r="EJ62" s="338"/>
      <c r="EK62" s="338"/>
      <c r="EL62" s="338"/>
      <c r="EM62" s="338"/>
      <c r="EN62" s="338"/>
      <c r="EO62" s="338"/>
      <c r="EP62" s="338"/>
      <c r="EQ62" s="338"/>
      <c r="ER62" s="338"/>
      <c r="ES62" s="338"/>
      <c r="ET62" s="338"/>
      <c r="EU62" s="338"/>
      <c r="EV62" s="338"/>
      <c r="EW62" s="338"/>
      <c r="EX62" s="338"/>
      <c r="EY62" s="338"/>
      <c r="EZ62" s="338"/>
      <c r="FA62" s="338"/>
      <c r="FB62" s="338"/>
      <c r="FC62" s="338"/>
      <c r="FD62" s="338"/>
      <c r="FE62" s="338"/>
      <c r="FF62" s="338"/>
      <c r="FG62" s="338"/>
      <c r="FH62" s="338"/>
      <c r="FI62" s="338"/>
      <c r="FJ62" s="338"/>
      <c r="FK62" s="338"/>
      <c r="FL62" s="338"/>
    </row>
    <row r="63" spans="1:168" s="339" customFormat="1" ht="12.75" customHeight="1">
      <c r="A63" s="655"/>
      <c r="B63" s="655"/>
      <c r="C63" s="655"/>
      <c r="D63" s="658"/>
      <c r="E63" s="661"/>
      <c r="F63" s="664"/>
      <c r="G63" s="450"/>
      <c r="H63" s="644"/>
      <c r="I63" s="644"/>
      <c r="J63" s="644"/>
      <c r="K63" s="644"/>
      <c r="L63" s="644"/>
      <c r="M63" s="646"/>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38"/>
      <c r="BF63" s="338"/>
      <c r="BG63" s="338"/>
      <c r="BH63" s="338"/>
      <c r="BI63" s="338"/>
      <c r="BJ63" s="338"/>
      <c r="BK63" s="338"/>
      <c r="BL63" s="338"/>
      <c r="BM63" s="338"/>
      <c r="BN63" s="338"/>
      <c r="BO63" s="338"/>
      <c r="BP63" s="338"/>
      <c r="BQ63" s="338"/>
      <c r="BR63" s="338"/>
      <c r="BS63" s="338"/>
      <c r="BT63" s="338"/>
      <c r="BU63" s="338"/>
      <c r="BV63" s="338"/>
      <c r="BW63" s="338"/>
      <c r="BX63" s="338"/>
      <c r="BY63" s="338"/>
      <c r="BZ63" s="338"/>
      <c r="CA63" s="338"/>
      <c r="CB63" s="338"/>
      <c r="CC63" s="338"/>
      <c r="CD63" s="338"/>
      <c r="CE63" s="338"/>
      <c r="CF63" s="338"/>
      <c r="CG63" s="338"/>
      <c r="CH63" s="338"/>
      <c r="CI63" s="338"/>
      <c r="CJ63" s="338"/>
      <c r="CK63" s="338"/>
      <c r="CL63" s="338"/>
      <c r="CM63" s="338"/>
      <c r="CN63" s="338"/>
      <c r="CO63" s="338"/>
      <c r="CP63" s="338"/>
      <c r="CQ63" s="338"/>
      <c r="CR63" s="338"/>
      <c r="CS63" s="338"/>
      <c r="CT63" s="338"/>
      <c r="CU63" s="338"/>
      <c r="CV63" s="338"/>
      <c r="CW63" s="338"/>
      <c r="CX63" s="338"/>
      <c r="CY63" s="338"/>
      <c r="CZ63" s="338"/>
      <c r="DA63" s="338"/>
      <c r="DB63" s="338"/>
      <c r="DC63" s="338"/>
      <c r="DD63" s="338"/>
      <c r="DE63" s="338"/>
      <c r="DF63" s="338"/>
      <c r="DG63" s="338"/>
      <c r="DH63" s="338"/>
      <c r="DI63" s="338"/>
      <c r="DJ63" s="338"/>
      <c r="DK63" s="338"/>
      <c r="DL63" s="338"/>
      <c r="DM63" s="338"/>
      <c r="DN63" s="338"/>
      <c r="DO63" s="338"/>
      <c r="DP63" s="338"/>
      <c r="DQ63" s="338"/>
      <c r="DR63" s="338"/>
      <c r="DS63" s="338"/>
      <c r="DT63" s="338"/>
      <c r="DU63" s="338"/>
      <c r="DV63" s="338"/>
      <c r="DW63" s="338"/>
      <c r="DX63" s="338"/>
      <c r="DY63" s="338"/>
      <c r="DZ63" s="338"/>
      <c r="EA63" s="338"/>
      <c r="EB63" s="338"/>
      <c r="EC63" s="338"/>
      <c r="ED63" s="338"/>
      <c r="EE63" s="338"/>
      <c r="EF63" s="338"/>
      <c r="EG63" s="338"/>
      <c r="EH63" s="338"/>
      <c r="EI63" s="338"/>
      <c r="EJ63" s="338"/>
      <c r="EK63" s="338"/>
      <c r="EL63" s="338"/>
      <c r="EM63" s="338"/>
      <c r="EN63" s="338"/>
      <c r="EO63" s="338"/>
      <c r="EP63" s="338"/>
      <c r="EQ63" s="338"/>
      <c r="ER63" s="338"/>
      <c r="ES63" s="338"/>
      <c r="ET63" s="338"/>
      <c r="EU63" s="338"/>
      <c r="EV63" s="338"/>
      <c r="EW63" s="338"/>
      <c r="EX63" s="338"/>
      <c r="EY63" s="338"/>
      <c r="EZ63" s="338"/>
      <c r="FA63" s="338"/>
      <c r="FB63" s="338"/>
      <c r="FC63" s="338"/>
      <c r="FD63" s="338"/>
      <c r="FE63" s="338"/>
      <c r="FF63" s="338"/>
      <c r="FG63" s="338"/>
      <c r="FH63" s="338"/>
      <c r="FI63" s="338"/>
      <c r="FJ63" s="338"/>
      <c r="FK63" s="338"/>
      <c r="FL63" s="338"/>
    </row>
    <row r="64" spans="1:168" s="339" customFormat="1" ht="12.75" customHeight="1">
      <c r="A64" s="655"/>
      <c r="B64" s="655"/>
      <c r="C64" s="655"/>
      <c r="D64" s="658"/>
      <c r="E64" s="661"/>
      <c r="F64" s="664"/>
      <c r="G64" s="450"/>
      <c r="H64" s="644"/>
      <c r="I64" s="644"/>
      <c r="J64" s="644"/>
      <c r="K64" s="644"/>
      <c r="L64" s="644"/>
      <c r="M64" s="646"/>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D64" s="338"/>
      <c r="BE64" s="338"/>
      <c r="BF64" s="338"/>
      <c r="BG64" s="338"/>
      <c r="BH64" s="338"/>
      <c r="BI64" s="338"/>
      <c r="BJ64" s="338"/>
      <c r="BK64" s="338"/>
      <c r="BL64" s="338"/>
      <c r="BM64" s="338"/>
      <c r="BN64" s="338"/>
      <c r="BO64" s="338"/>
      <c r="BP64" s="338"/>
      <c r="BQ64" s="338"/>
      <c r="BR64" s="338"/>
      <c r="BS64" s="338"/>
      <c r="BT64" s="338"/>
      <c r="BU64" s="338"/>
      <c r="BV64" s="338"/>
      <c r="BW64" s="338"/>
      <c r="BX64" s="338"/>
      <c r="BY64" s="338"/>
      <c r="BZ64" s="338"/>
      <c r="CA64" s="338"/>
      <c r="CB64" s="338"/>
      <c r="CC64" s="338"/>
      <c r="CD64" s="338"/>
      <c r="CE64" s="338"/>
      <c r="CF64" s="338"/>
      <c r="CG64" s="338"/>
      <c r="CH64" s="338"/>
      <c r="CI64" s="338"/>
      <c r="CJ64" s="338"/>
      <c r="CK64" s="338"/>
      <c r="CL64" s="338"/>
      <c r="CM64" s="338"/>
      <c r="CN64" s="338"/>
      <c r="CO64" s="338"/>
      <c r="CP64" s="338"/>
      <c r="CQ64" s="338"/>
      <c r="CR64" s="338"/>
      <c r="CS64" s="338"/>
      <c r="CT64" s="338"/>
      <c r="CU64" s="338"/>
      <c r="CV64" s="338"/>
      <c r="CW64" s="338"/>
      <c r="CX64" s="338"/>
      <c r="CY64" s="338"/>
      <c r="CZ64" s="338"/>
      <c r="DA64" s="338"/>
      <c r="DB64" s="338"/>
      <c r="DC64" s="338"/>
      <c r="DD64" s="338"/>
      <c r="DE64" s="338"/>
      <c r="DF64" s="338"/>
      <c r="DG64" s="338"/>
      <c r="DH64" s="338"/>
      <c r="DI64" s="338"/>
      <c r="DJ64" s="338"/>
      <c r="DK64" s="338"/>
      <c r="DL64" s="338"/>
      <c r="DM64" s="338"/>
      <c r="DN64" s="338"/>
      <c r="DO64" s="338"/>
      <c r="DP64" s="338"/>
      <c r="DQ64" s="338"/>
      <c r="DR64" s="338"/>
      <c r="DS64" s="338"/>
      <c r="DT64" s="338"/>
      <c r="DU64" s="338"/>
      <c r="DV64" s="338"/>
      <c r="DW64" s="338"/>
      <c r="DX64" s="338"/>
      <c r="DY64" s="338"/>
      <c r="DZ64" s="338"/>
      <c r="EA64" s="338"/>
      <c r="EB64" s="338"/>
      <c r="EC64" s="338"/>
      <c r="ED64" s="338"/>
      <c r="EE64" s="338"/>
      <c r="EF64" s="338"/>
      <c r="EG64" s="338"/>
      <c r="EH64" s="338"/>
      <c r="EI64" s="338"/>
      <c r="EJ64" s="338"/>
      <c r="EK64" s="338"/>
      <c r="EL64" s="338"/>
      <c r="EM64" s="338"/>
      <c r="EN64" s="338"/>
      <c r="EO64" s="338"/>
      <c r="EP64" s="338"/>
      <c r="EQ64" s="338"/>
      <c r="ER64" s="338"/>
      <c r="ES64" s="338"/>
      <c r="ET64" s="338"/>
      <c r="EU64" s="338"/>
      <c r="EV64" s="338"/>
      <c r="EW64" s="338"/>
      <c r="EX64" s="338"/>
      <c r="EY64" s="338"/>
      <c r="EZ64" s="338"/>
      <c r="FA64" s="338"/>
      <c r="FB64" s="338"/>
      <c r="FC64" s="338"/>
      <c r="FD64" s="338"/>
      <c r="FE64" s="338"/>
      <c r="FF64" s="338"/>
      <c r="FG64" s="338"/>
      <c r="FH64" s="338"/>
      <c r="FI64" s="338"/>
      <c r="FJ64" s="338"/>
      <c r="FK64" s="338"/>
      <c r="FL64" s="338"/>
    </row>
    <row r="65" spans="1:168">
      <c r="A65" s="655"/>
      <c r="B65" s="655"/>
      <c r="C65" s="655"/>
      <c r="D65" s="658"/>
      <c r="E65" s="661"/>
      <c r="F65" s="664"/>
      <c r="G65" s="450"/>
      <c r="H65" s="644"/>
      <c r="I65" s="644"/>
      <c r="J65" s="644"/>
      <c r="K65" s="644"/>
      <c r="L65" s="644"/>
      <c r="M65" s="646"/>
      <c r="N65" s="338"/>
    </row>
    <row r="66" spans="1:168">
      <c r="A66" s="655"/>
      <c r="B66" s="655"/>
      <c r="C66" s="655"/>
      <c r="D66" s="658"/>
      <c r="E66" s="661"/>
      <c r="F66" s="664"/>
      <c r="G66" s="450"/>
      <c r="H66" s="644"/>
      <c r="I66" s="644"/>
      <c r="J66" s="644"/>
      <c r="K66" s="644"/>
      <c r="L66" s="644"/>
      <c r="M66" s="646"/>
      <c r="N66" s="338"/>
    </row>
    <row r="67" spans="1:168">
      <c r="A67" s="655"/>
      <c r="B67" s="655"/>
      <c r="C67" s="655"/>
      <c r="D67" s="658"/>
      <c r="E67" s="661"/>
      <c r="F67" s="664"/>
      <c r="G67" s="450"/>
      <c r="H67" s="644"/>
      <c r="I67" s="644"/>
      <c r="J67" s="644"/>
      <c r="K67" s="644"/>
      <c r="L67" s="644"/>
      <c r="M67" s="646"/>
      <c r="N67" s="338"/>
    </row>
    <row r="68" spans="1:168">
      <c r="A68" s="655"/>
      <c r="B68" s="655"/>
      <c r="C68" s="655"/>
      <c r="D68" s="658"/>
      <c r="E68" s="661"/>
      <c r="F68" s="664"/>
      <c r="G68" s="450"/>
      <c r="H68" s="644"/>
      <c r="I68" s="644"/>
      <c r="J68" s="644"/>
      <c r="K68" s="644"/>
      <c r="L68" s="644"/>
      <c r="M68" s="646"/>
      <c r="N68" s="338"/>
    </row>
    <row r="69" spans="1:168">
      <c r="A69" s="656"/>
      <c r="B69" s="656"/>
      <c r="C69" s="656"/>
      <c r="D69" s="659"/>
      <c r="E69" s="662"/>
      <c r="F69" s="665"/>
      <c r="G69" s="459"/>
      <c r="H69" s="645"/>
      <c r="I69" s="645"/>
      <c r="J69" s="645"/>
      <c r="K69" s="645"/>
      <c r="L69" s="645"/>
      <c r="M69" s="647"/>
      <c r="N69" s="338"/>
    </row>
    <row r="70" spans="1:168" s="339" customFormat="1" ht="12.75" customHeight="1">
      <c r="A70" s="654">
        <f>'7- Mapa Final'!A70</f>
        <v>7</v>
      </c>
      <c r="B70" s="654" t="str">
        <f>'7- Mapa Final'!B70</f>
        <v xml:space="preserve">Recibir, ofrecer, prometer, entregar o aceptar dadivas  o beneficios a nombre propio o de terceros para  demorar, retener, alterar o direccionar fallos judiciales </v>
      </c>
      <c r="C70" s="654" t="str">
        <f>'7- Mapa Final'!C70</f>
        <v xml:space="preserve">Proferir  sentencias judiciales incumplmiendo los principios de la administracion de justicia o sin la observancia de los Codigos  Procesales en la materia </v>
      </c>
      <c r="D70" s="657" t="str">
        <f>'7- Mapa Final'!J70</f>
        <v>Muy Baja - 1</v>
      </c>
      <c r="E70" s="660" t="str">
        <f>'7- Mapa Final'!K70</f>
        <v>Catastrófico - 5</v>
      </c>
      <c r="F70" s="663" t="str">
        <f>'7- Mapa Final'!M70</f>
        <v>Extremo - 5</v>
      </c>
      <c r="G70" s="450" t="s">
        <v>382</v>
      </c>
      <c r="H70" s="644"/>
      <c r="I70" s="644"/>
      <c r="J70" s="644"/>
      <c r="K70" s="644"/>
      <c r="L70" s="644"/>
      <c r="M70" s="646"/>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c r="BW70" s="338"/>
      <c r="BX70" s="338"/>
      <c r="BY70" s="338"/>
      <c r="BZ70" s="338"/>
      <c r="CA70" s="338"/>
      <c r="CB70" s="338"/>
      <c r="CC70" s="338"/>
      <c r="CD70" s="338"/>
      <c r="CE70" s="338"/>
      <c r="CF70" s="338"/>
      <c r="CG70" s="338"/>
      <c r="CH70" s="338"/>
      <c r="CI70" s="338"/>
      <c r="CJ70" s="338"/>
      <c r="CK70" s="338"/>
      <c r="CL70" s="338"/>
      <c r="CM70" s="338"/>
      <c r="CN70" s="338"/>
      <c r="CO70" s="338"/>
      <c r="CP70" s="338"/>
      <c r="CQ70" s="338"/>
      <c r="CR70" s="338"/>
      <c r="CS70" s="338"/>
      <c r="CT70" s="338"/>
      <c r="CU70" s="338"/>
      <c r="CV70" s="338"/>
      <c r="CW70" s="338"/>
      <c r="CX70" s="338"/>
      <c r="CY70" s="338"/>
      <c r="CZ70" s="338"/>
      <c r="DA70" s="338"/>
      <c r="DB70" s="338"/>
      <c r="DC70" s="338"/>
      <c r="DD70" s="338"/>
      <c r="DE70" s="338"/>
      <c r="DF70" s="338"/>
      <c r="DG70" s="338"/>
      <c r="DH70" s="338"/>
      <c r="DI70" s="338"/>
      <c r="DJ70" s="338"/>
      <c r="DK70" s="338"/>
      <c r="DL70" s="338"/>
      <c r="DM70" s="338"/>
      <c r="DN70" s="338"/>
      <c r="DO70" s="338"/>
      <c r="DP70" s="338"/>
      <c r="DQ70" s="338"/>
      <c r="DR70" s="338"/>
      <c r="DS70" s="338"/>
      <c r="DT70" s="338"/>
      <c r="DU70" s="338"/>
      <c r="DV70" s="338"/>
      <c r="DW70" s="338"/>
      <c r="DX70" s="338"/>
      <c r="DY70" s="338"/>
      <c r="DZ70" s="338"/>
      <c r="EA70" s="338"/>
      <c r="EB70" s="338"/>
      <c r="EC70" s="338"/>
      <c r="ED70" s="338"/>
      <c r="EE70" s="338"/>
      <c r="EF70" s="338"/>
      <c r="EG70" s="338"/>
      <c r="EH70" s="338"/>
      <c r="EI70" s="338"/>
      <c r="EJ70" s="338"/>
      <c r="EK70" s="338"/>
      <c r="EL70" s="338"/>
      <c r="EM70" s="338"/>
      <c r="EN70" s="338"/>
      <c r="EO70" s="338"/>
      <c r="EP70" s="338"/>
      <c r="EQ70" s="338"/>
      <c r="ER70" s="338"/>
      <c r="ES70" s="338"/>
      <c r="ET70" s="338"/>
      <c r="EU70" s="338"/>
      <c r="EV70" s="338"/>
      <c r="EW70" s="338"/>
      <c r="EX70" s="338"/>
      <c r="EY70" s="338"/>
      <c r="EZ70" s="338"/>
      <c r="FA70" s="338"/>
      <c r="FB70" s="338"/>
      <c r="FC70" s="338"/>
      <c r="FD70" s="338"/>
      <c r="FE70" s="338"/>
      <c r="FF70" s="338"/>
      <c r="FG70" s="338"/>
      <c r="FH70" s="338"/>
      <c r="FI70" s="338"/>
      <c r="FJ70" s="338"/>
      <c r="FK70" s="338"/>
      <c r="FL70" s="338"/>
    </row>
    <row r="71" spans="1:168" s="339" customFormat="1" ht="12.75" customHeight="1">
      <c r="A71" s="655"/>
      <c r="B71" s="655"/>
      <c r="C71" s="655"/>
      <c r="D71" s="658"/>
      <c r="E71" s="661"/>
      <c r="F71" s="664"/>
      <c r="G71" s="450"/>
      <c r="H71" s="644"/>
      <c r="I71" s="644"/>
      <c r="J71" s="644"/>
      <c r="K71" s="644"/>
      <c r="L71" s="644"/>
      <c r="M71" s="646"/>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8"/>
      <c r="AT71" s="338"/>
      <c r="AU71" s="338"/>
      <c r="AV71" s="338"/>
      <c r="AW71" s="338"/>
      <c r="AX71" s="338"/>
      <c r="AY71" s="338"/>
      <c r="AZ71" s="338"/>
      <c r="BA71" s="338"/>
      <c r="BB71" s="338"/>
      <c r="BC71" s="338"/>
      <c r="BD71" s="338"/>
      <c r="BE71" s="338"/>
      <c r="BF71" s="338"/>
      <c r="BG71" s="338"/>
      <c r="BH71" s="338"/>
      <c r="BI71" s="338"/>
      <c r="BJ71" s="338"/>
      <c r="BK71" s="338"/>
      <c r="BL71" s="338"/>
      <c r="BM71" s="338"/>
      <c r="BN71" s="338"/>
      <c r="BO71" s="338"/>
      <c r="BP71" s="338"/>
      <c r="BQ71" s="338"/>
      <c r="BR71" s="338"/>
      <c r="BS71" s="338"/>
      <c r="BT71" s="338"/>
      <c r="BU71" s="338"/>
      <c r="BV71" s="338"/>
      <c r="BW71" s="338"/>
      <c r="BX71" s="338"/>
      <c r="BY71" s="338"/>
      <c r="BZ71" s="338"/>
      <c r="CA71" s="338"/>
      <c r="CB71" s="338"/>
      <c r="CC71" s="338"/>
      <c r="CD71" s="338"/>
      <c r="CE71" s="338"/>
      <c r="CF71" s="338"/>
      <c r="CG71" s="338"/>
      <c r="CH71" s="338"/>
      <c r="CI71" s="338"/>
      <c r="CJ71" s="338"/>
      <c r="CK71" s="338"/>
      <c r="CL71" s="338"/>
      <c r="CM71" s="338"/>
      <c r="CN71" s="338"/>
      <c r="CO71" s="338"/>
      <c r="CP71" s="338"/>
      <c r="CQ71" s="338"/>
      <c r="CR71" s="338"/>
      <c r="CS71" s="338"/>
      <c r="CT71" s="338"/>
      <c r="CU71" s="338"/>
      <c r="CV71" s="338"/>
      <c r="CW71" s="338"/>
      <c r="CX71" s="338"/>
      <c r="CY71" s="338"/>
      <c r="CZ71" s="338"/>
      <c r="DA71" s="338"/>
      <c r="DB71" s="338"/>
      <c r="DC71" s="338"/>
      <c r="DD71" s="338"/>
      <c r="DE71" s="338"/>
      <c r="DF71" s="338"/>
      <c r="DG71" s="338"/>
      <c r="DH71" s="338"/>
      <c r="DI71" s="338"/>
      <c r="DJ71" s="338"/>
      <c r="DK71" s="338"/>
      <c r="DL71" s="338"/>
      <c r="DM71" s="338"/>
      <c r="DN71" s="338"/>
      <c r="DO71" s="338"/>
      <c r="DP71" s="338"/>
      <c r="DQ71" s="338"/>
      <c r="DR71" s="338"/>
      <c r="DS71" s="338"/>
      <c r="DT71" s="338"/>
      <c r="DU71" s="338"/>
      <c r="DV71" s="338"/>
      <c r="DW71" s="338"/>
      <c r="DX71" s="338"/>
      <c r="DY71" s="338"/>
      <c r="DZ71" s="338"/>
      <c r="EA71" s="338"/>
      <c r="EB71" s="338"/>
      <c r="EC71" s="338"/>
      <c r="ED71" s="338"/>
      <c r="EE71" s="338"/>
      <c r="EF71" s="338"/>
      <c r="EG71" s="338"/>
      <c r="EH71" s="338"/>
      <c r="EI71" s="338"/>
      <c r="EJ71" s="338"/>
      <c r="EK71" s="338"/>
      <c r="EL71" s="338"/>
      <c r="EM71" s="338"/>
      <c r="EN71" s="338"/>
      <c r="EO71" s="338"/>
      <c r="EP71" s="338"/>
      <c r="EQ71" s="338"/>
      <c r="ER71" s="338"/>
      <c r="ES71" s="338"/>
      <c r="ET71" s="338"/>
      <c r="EU71" s="338"/>
      <c r="EV71" s="338"/>
      <c r="EW71" s="338"/>
      <c r="EX71" s="338"/>
      <c r="EY71" s="338"/>
      <c r="EZ71" s="338"/>
      <c r="FA71" s="338"/>
      <c r="FB71" s="338"/>
      <c r="FC71" s="338"/>
      <c r="FD71" s="338"/>
      <c r="FE71" s="338"/>
      <c r="FF71" s="338"/>
      <c r="FG71" s="338"/>
      <c r="FH71" s="338"/>
      <c r="FI71" s="338"/>
      <c r="FJ71" s="338"/>
      <c r="FK71" s="338"/>
      <c r="FL71" s="338"/>
    </row>
    <row r="72" spans="1:168" s="339" customFormat="1" ht="12.75" customHeight="1">
      <c r="A72" s="655"/>
      <c r="B72" s="655"/>
      <c r="C72" s="655"/>
      <c r="D72" s="658"/>
      <c r="E72" s="661"/>
      <c r="F72" s="664"/>
      <c r="G72" s="450"/>
      <c r="H72" s="644"/>
      <c r="I72" s="644"/>
      <c r="J72" s="644"/>
      <c r="K72" s="644"/>
      <c r="L72" s="644"/>
      <c r="M72" s="646"/>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8"/>
      <c r="BR72" s="338"/>
      <c r="BS72" s="338"/>
      <c r="BT72" s="338"/>
      <c r="BU72" s="338"/>
      <c r="BV72" s="338"/>
      <c r="BW72" s="338"/>
      <c r="BX72" s="338"/>
      <c r="BY72" s="338"/>
      <c r="BZ72" s="338"/>
      <c r="CA72" s="338"/>
      <c r="CB72" s="338"/>
      <c r="CC72" s="338"/>
      <c r="CD72" s="338"/>
      <c r="CE72" s="338"/>
      <c r="CF72" s="338"/>
      <c r="CG72" s="338"/>
      <c r="CH72" s="338"/>
      <c r="CI72" s="338"/>
      <c r="CJ72" s="338"/>
      <c r="CK72" s="338"/>
      <c r="CL72" s="338"/>
      <c r="CM72" s="338"/>
      <c r="CN72" s="338"/>
      <c r="CO72" s="338"/>
      <c r="CP72" s="338"/>
      <c r="CQ72" s="338"/>
      <c r="CR72" s="338"/>
      <c r="CS72" s="338"/>
      <c r="CT72" s="338"/>
      <c r="CU72" s="338"/>
      <c r="CV72" s="338"/>
      <c r="CW72" s="338"/>
      <c r="CX72" s="338"/>
      <c r="CY72" s="338"/>
      <c r="CZ72" s="338"/>
      <c r="DA72" s="338"/>
      <c r="DB72" s="338"/>
      <c r="DC72" s="338"/>
      <c r="DD72" s="338"/>
      <c r="DE72" s="338"/>
      <c r="DF72" s="338"/>
      <c r="DG72" s="338"/>
      <c r="DH72" s="338"/>
      <c r="DI72" s="338"/>
      <c r="DJ72" s="338"/>
      <c r="DK72" s="338"/>
      <c r="DL72" s="338"/>
      <c r="DM72" s="338"/>
      <c r="DN72" s="338"/>
      <c r="DO72" s="338"/>
      <c r="DP72" s="338"/>
      <c r="DQ72" s="338"/>
      <c r="DR72" s="338"/>
      <c r="DS72" s="338"/>
      <c r="DT72" s="338"/>
      <c r="DU72" s="338"/>
      <c r="DV72" s="338"/>
      <c r="DW72" s="338"/>
      <c r="DX72" s="338"/>
      <c r="DY72" s="338"/>
      <c r="DZ72" s="338"/>
      <c r="EA72" s="338"/>
      <c r="EB72" s="338"/>
      <c r="EC72" s="338"/>
      <c r="ED72" s="338"/>
      <c r="EE72" s="338"/>
      <c r="EF72" s="338"/>
      <c r="EG72" s="338"/>
      <c r="EH72" s="338"/>
      <c r="EI72" s="338"/>
      <c r="EJ72" s="338"/>
      <c r="EK72" s="338"/>
      <c r="EL72" s="338"/>
      <c r="EM72" s="338"/>
      <c r="EN72" s="338"/>
      <c r="EO72" s="338"/>
      <c r="EP72" s="338"/>
      <c r="EQ72" s="338"/>
      <c r="ER72" s="338"/>
      <c r="ES72" s="338"/>
      <c r="ET72" s="338"/>
      <c r="EU72" s="338"/>
      <c r="EV72" s="338"/>
      <c r="EW72" s="338"/>
      <c r="EX72" s="338"/>
      <c r="EY72" s="338"/>
      <c r="EZ72" s="338"/>
      <c r="FA72" s="338"/>
      <c r="FB72" s="338"/>
      <c r="FC72" s="338"/>
      <c r="FD72" s="338"/>
      <c r="FE72" s="338"/>
      <c r="FF72" s="338"/>
      <c r="FG72" s="338"/>
      <c r="FH72" s="338"/>
      <c r="FI72" s="338"/>
      <c r="FJ72" s="338"/>
      <c r="FK72" s="338"/>
      <c r="FL72" s="338"/>
    </row>
    <row r="73" spans="1:168" s="339" customFormat="1" ht="12.75" customHeight="1">
      <c r="A73" s="655"/>
      <c r="B73" s="655"/>
      <c r="C73" s="655"/>
      <c r="D73" s="658"/>
      <c r="E73" s="661"/>
      <c r="F73" s="664"/>
      <c r="G73" s="450"/>
      <c r="H73" s="644"/>
      <c r="I73" s="644"/>
      <c r="J73" s="644"/>
      <c r="K73" s="644"/>
      <c r="L73" s="644"/>
      <c r="M73" s="646"/>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8"/>
      <c r="BB73" s="338"/>
      <c r="BC73" s="338"/>
      <c r="BD73" s="338"/>
      <c r="BE73" s="338"/>
      <c r="BF73" s="338"/>
      <c r="BG73" s="338"/>
      <c r="BH73" s="338"/>
      <c r="BI73" s="338"/>
      <c r="BJ73" s="338"/>
      <c r="BK73" s="338"/>
      <c r="BL73" s="338"/>
      <c r="BM73" s="338"/>
      <c r="BN73" s="338"/>
      <c r="BO73" s="338"/>
      <c r="BP73" s="338"/>
      <c r="BQ73" s="338"/>
      <c r="BR73" s="338"/>
      <c r="BS73" s="338"/>
      <c r="BT73" s="338"/>
      <c r="BU73" s="338"/>
      <c r="BV73" s="338"/>
      <c r="BW73" s="338"/>
      <c r="BX73" s="338"/>
      <c r="BY73" s="338"/>
      <c r="BZ73" s="338"/>
      <c r="CA73" s="338"/>
      <c r="CB73" s="338"/>
      <c r="CC73" s="338"/>
      <c r="CD73" s="338"/>
      <c r="CE73" s="338"/>
      <c r="CF73" s="338"/>
      <c r="CG73" s="338"/>
      <c r="CH73" s="338"/>
      <c r="CI73" s="338"/>
      <c r="CJ73" s="338"/>
      <c r="CK73" s="338"/>
      <c r="CL73" s="338"/>
      <c r="CM73" s="338"/>
      <c r="CN73" s="338"/>
      <c r="CO73" s="338"/>
      <c r="CP73" s="338"/>
      <c r="CQ73" s="338"/>
      <c r="CR73" s="338"/>
      <c r="CS73" s="338"/>
      <c r="CT73" s="338"/>
      <c r="CU73" s="338"/>
      <c r="CV73" s="338"/>
      <c r="CW73" s="338"/>
      <c r="CX73" s="338"/>
      <c r="CY73" s="338"/>
      <c r="CZ73" s="338"/>
      <c r="DA73" s="338"/>
      <c r="DB73" s="338"/>
      <c r="DC73" s="338"/>
      <c r="DD73" s="338"/>
      <c r="DE73" s="338"/>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38"/>
      <c r="ED73" s="338"/>
      <c r="EE73" s="338"/>
      <c r="EF73" s="338"/>
      <c r="EG73" s="338"/>
      <c r="EH73" s="338"/>
      <c r="EI73" s="338"/>
      <c r="EJ73" s="338"/>
      <c r="EK73" s="338"/>
      <c r="EL73" s="338"/>
      <c r="EM73" s="338"/>
      <c r="EN73" s="338"/>
      <c r="EO73" s="338"/>
      <c r="EP73" s="338"/>
      <c r="EQ73" s="338"/>
      <c r="ER73" s="338"/>
      <c r="ES73" s="338"/>
      <c r="ET73" s="338"/>
      <c r="EU73" s="338"/>
      <c r="EV73" s="338"/>
      <c r="EW73" s="338"/>
      <c r="EX73" s="338"/>
      <c r="EY73" s="338"/>
      <c r="EZ73" s="338"/>
      <c r="FA73" s="338"/>
      <c r="FB73" s="338"/>
      <c r="FC73" s="338"/>
      <c r="FD73" s="338"/>
      <c r="FE73" s="338"/>
      <c r="FF73" s="338"/>
      <c r="FG73" s="338"/>
      <c r="FH73" s="338"/>
      <c r="FI73" s="338"/>
      <c r="FJ73" s="338"/>
      <c r="FK73" s="338"/>
      <c r="FL73" s="338"/>
    </row>
    <row r="74" spans="1:168" s="339" customFormat="1" ht="12.75" customHeight="1">
      <c r="A74" s="655"/>
      <c r="B74" s="655"/>
      <c r="C74" s="655"/>
      <c r="D74" s="658"/>
      <c r="E74" s="661"/>
      <c r="F74" s="664"/>
      <c r="G74" s="450"/>
      <c r="H74" s="644"/>
      <c r="I74" s="644"/>
      <c r="J74" s="644"/>
      <c r="K74" s="644"/>
      <c r="L74" s="644"/>
      <c r="M74" s="646"/>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8"/>
      <c r="AY74" s="338"/>
      <c r="AZ74" s="338"/>
      <c r="BA74" s="338"/>
      <c r="BB74" s="338"/>
      <c r="BC74" s="338"/>
      <c r="BD74" s="338"/>
      <c r="BE74" s="338"/>
      <c r="BF74" s="338"/>
      <c r="BG74" s="338"/>
      <c r="BH74" s="338"/>
      <c r="BI74" s="338"/>
      <c r="BJ74" s="338"/>
      <c r="BK74" s="338"/>
      <c r="BL74" s="338"/>
      <c r="BM74" s="338"/>
      <c r="BN74" s="338"/>
      <c r="BO74" s="338"/>
      <c r="BP74" s="338"/>
      <c r="BQ74" s="338"/>
      <c r="BR74" s="338"/>
      <c r="BS74" s="338"/>
      <c r="BT74" s="338"/>
      <c r="BU74" s="338"/>
      <c r="BV74" s="338"/>
      <c r="BW74" s="338"/>
      <c r="BX74" s="338"/>
      <c r="BY74" s="338"/>
      <c r="BZ74" s="338"/>
      <c r="CA74" s="338"/>
      <c r="CB74" s="338"/>
      <c r="CC74" s="338"/>
      <c r="CD74" s="338"/>
      <c r="CE74" s="338"/>
      <c r="CF74" s="338"/>
      <c r="CG74" s="338"/>
      <c r="CH74" s="338"/>
      <c r="CI74" s="338"/>
      <c r="CJ74" s="338"/>
      <c r="CK74" s="338"/>
      <c r="CL74" s="338"/>
      <c r="CM74" s="338"/>
      <c r="CN74" s="338"/>
      <c r="CO74" s="338"/>
      <c r="CP74" s="338"/>
      <c r="CQ74" s="338"/>
      <c r="CR74" s="338"/>
      <c r="CS74" s="338"/>
      <c r="CT74" s="338"/>
      <c r="CU74" s="338"/>
      <c r="CV74" s="338"/>
      <c r="CW74" s="338"/>
      <c r="CX74" s="338"/>
      <c r="CY74" s="338"/>
      <c r="CZ74" s="338"/>
      <c r="DA74" s="338"/>
      <c r="DB74" s="338"/>
      <c r="DC74" s="338"/>
      <c r="DD74" s="338"/>
      <c r="DE74" s="338"/>
      <c r="DF74" s="338"/>
      <c r="DG74" s="338"/>
      <c r="DH74" s="338"/>
      <c r="DI74" s="338"/>
      <c r="DJ74" s="338"/>
      <c r="DK74" s="338"/>
      <c r="DL74" s="338"/>
      <c r="DM74" s="338"/>
      <c r="DN74" s="338"/>
      <c r="DO74" s="338"/>
      <c r="DP74" s="338"/>
      <c r="DQ74" s="338"/>
      <c r="DR74" s="338"/>
      <c r="DS74" s="338"/>
      <c r="DT74" s="338"/>
      <c r="DU74" s="338"/>
      <c r="DV74" s="338"/>
      <c r="DW74" s="338"/>
      <c r="DX74" s="338"/>
      <c r="DY74" s="338"/>
      <c r="DZ74" s="338"/>
      <c r="EA74" s="338"/>
      <c r="EB74" s="338"/>
      <c r="EC74" s="338"/>
      <c r="ED74" s="338"/>
      <c r="EE74" s="338"/>
      <c r="EF74" s="338"/>
      <c r="EG74" s="338"/>
      <c r="EH74" s="338"/>
      <c r="EI74" s="338"/>
      <c r="EJ74" s="338"/>
      <c r="EK74" s="338"/>
      <c r="EL74" s="338"/>
      <c r="EM74" s="338"/>
      <c r="EN74" s="338"/>
      <c r="EO74" s="338"/>
      <c r="EP74" s="338"/>
      <c r="EQ74" s="338"/>
      <c r="ER74" s="338"/>
      <c r="ES74" s="338"/>
      <c r="ET74" s="338"/>
      <c r="EU74" s="338"/>
      <c r="EV74" s="338"/>
      <c r="EW74" s="338"/>
      <c r="EX74" s="338"/>
      <c r="EY74" s="338"/>
      <c r="EZ74" s="338"/>
      <c r="FA74" s="338"/>
      <c r="FB74" s="338"/>
      <c r="FC74" s="338"/>
      <c r="FD74" s="338"/>
      <c r="FE74" s="338"/>
      <c r="FF74" s="338"/>
      <c r="FG74" s="338"/>
      <c r="FH74" s="338"/>
      <c r="FI74" s="338"/>
      <c r="FJ74" s="338"/>
      <c r="FK74" s="338"/>
      <c r="FL74" s="338"/>
    </row>
    <row r="75" spans="1:168">
      <c r="A75" s="655"/>
      <c r="B75" s="655"/>
      <c r="C75" s="655"/>
      <c r="D75" s="658"/>
      <c r="E75" s="661"/>
      <c r="F75" s="664"/>
      <c r="G75" s="450"/>
      <c r="H75" s="644"/>
      <c r="I75" s="644"/>
      <c r="J75" s="644"/>
      <c r="K75" s="644"/>
      <c r="L75" s="644"/>
      <c r="M75" s="646"/>
      <c r="N75" s="338"/>
    </row>
    <row r="76" spans="1:168">
      <c r="A76" s="655"/>
      <c r="B76" s="655"/>
      <c r="C76" s="655"/>
      <c r="D76" s="658"/>
      <c r="E76" s="661"/>
      <c r="F76" s="664"/>
      <c r="G76" s="450"/>
      <c r="H76" s="644"/>
      <c r="I76" s="644"/>
      <c r="J76" s="644"/>
      <c r="K76" s="644"/>
      <c r="L76" s="644"/>
      <c r="M76" s="646"/>
      <c r="N76" s="338"/>
    </row>
    <row r="77" spans="1:168">
      <c r="A77" s="655"/>
      <c r="B77" s="655"/>
      <c r="C77" s="655"/>
      <c r="D77" s="658"/>
      <c r="E77" s="661"/>
      <c r="F77" s="664"/>
      <c r="G77" s="450"/>
      <c r="H77" s="644"/>
      <c r="I77" s="644"/>
      <c r="J77" s="644"/>
      <c r="K77" s="644"/>
      <c r="L77" s="644"/>
      <c r="M77" s="646"/>
      <c r="N77" s="338"/>
    </row>
    <row r="78" spans="1:168">
      <c r="A78" s="655"/>
      <c r="B78" s="655"/>
      <c r="C78" s="655"/>
      <c r="D78" s="658"/>
      <c r="E78" s="661"/>
      <c r="F78" s="664"/>
      <c r="G78" s="450"/>
      <c r="H78" s="644"/>
      <c r="I78" s="644"/>
      <c r="J78" s="644"/>
      <c r="K78" s="644"/>
      <c r="L78" s="644"/>
      <c r="M78" s="646"/>
      <c r="N78" s="338"/>
    </row>
    <row r="79" spans="1:168">
      <c r="A79" s="656"/>
      <c r="B79" s="656"/>
      <c r="C79" s="656"/>
      <c r="D79" s="659"/>
      <c r="E79" s="662"/>
      <c r="F79" s="665"/>
      <c r="G79" s="459"/>
      <c r="H79" s="645"/>
      <c r="I79" s="645"/>
      <c r="J79" s="645"/>
      <c r="K79" s="645"/>
      <c r="L79" s="645"/>
      <c r="M79" s="647"/>
      <c r="N79" s="338"/>
    </row>
  </sheetData>
  <mergeCells count="109">
    <mergeCell ref="A4:B4"/>
    <mergeCell ref="C4:M4"/>
    <mergeCell ref="A5:B5"/>
    <mergeCell ref="C5:M5"/>
    <mergeCell ref="A1:B3"/>
    <mergeCell ref="C1:M3"/>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5"/>
    <mergeCell ref="M16:M19"/>
    <mergeCell ref="A9:G9"/>
    <mergeCell ref="A10:A19"/>
    <mergeCell ref="B10:B19"/>
    <mergeCell ref="C10:C19"/>
    <mergeCell ref="D10:D19"/>
    <mergeCell ref="E10:E19"/>
    <mergeCell ref="F10:F19"/>
    <mergeCell ref="G10:G19"/>
    <mergeCell ref="G20:G29"/>
    <mergeCell ref="H20:H29"/>
    <mergeCell ref="I20:I29"/>
    <mergeCell ref="J20:J29"/>
    <mergeCell ref="K20:K29"/>
    <mergeCell ref="L20:L29"/>
    <mergeCell ref="A20:A29"/>
    <mergeCell ref="B20:B29"/>
    <mergeCell ref="C20:C29"/>
    <mergeCell ref="D20:D29"/>
    <mergeCell ref="E20:E29"/>
    <mergeCell ref="F20:F29"/>
    <mergeCell ref="K30:K39"/>
    <mergeCell ref="L30:L39"/>
    <mergeCell ref="M30:M39"/>
    <mergeCell ref="A40:A49"/>
    <mergeCell ref="B40:B49"/>
    <mergeCell ref="C40:C49"/>
    <mergeCell ref="D40:D49"/>
    <mergeCell ref="E40:E49"/>
    <mergeCell ref="A30:A39"/>
    <mergeCell ref="B30:B39"/>
    <mergeCell ref="C30:C39"/>
    <mergeCell ref="D30:D39"/>
    <mergeCell ref="E30:E39"/>
    <mergeCell ref="F30:F39"/>
    <mergeCell ref="G30:G39"/>
    <mergeCell ref="H30:H39"/>
    <mergeCell ref="A50:A59"/>
    <mergeCell ref="B50:B59"/>
    <mergeCell ref="C50:C59"/>
    <mergeCell ref="D50:D59"/>
    <mergeCell ref="E50:E59"/>
    <mergeCell ref="F50:F59"/>
    <mergeCell ref="G50:G59"/>
    <mergeCell ref="H50:H59"/>
    <mergeCell ref="F40:F49"/>
    <mergeCell ref="G40:G49"/>
    <mergeCell ref="H40:H49"/>
    <mergeCell ref="A70:A79"/>
    <mergeCell ref="B70:B79"/>
    <mergeCell ref="C70:C79"/>
    <mergeCell ref="D70:D79"/>
    <mergeCell ref="E70:E79"/>
    <mergeCell ref="F70:F79"/>
    <mergeCell ref="G70:G79"/>
    <mergeCell ref="H70:H79"/>
    <mergeCell ref="F60:F69"/>
    <mergeCell ref="G60:G69"/>
    <mergeCell ref="H60:H69"/>
    <mergeCell ref="A60:A69"/>
    <mergeCell ref="B60:B69"/>
    <mergeCell ref="C60:C69"/>
    <mergeCell ref="D60:D69"/>
    <mergeCell ref="E60:E69"/>
    <mergeCell ref="I70:I79"/>
    <mergeCell ref="J70:J79"/>
    <mergeCell ref="K70:K79"/>
    <mergeCell ref="L70:L79"/>
    <mergeCell ref="M70:M79"/>
    <mergeCell ref="M40:M49"/>
    <mergeCell ref="M20:M27"/>
    <mergeCell ref="M28:M29"/>
    <mergeCell ref="L60:L69"/>
    <mergeCell ref="M60:M69"/>
    <mergeCell ref="I60:I69"/>
    <mergeCell ref="J60:J69"/>
    <mergeCell ref="K60:K69"/>
    <mergeCell ref="I50:I59"/>
    <mergeCell ref="J50:J59"/>
    <mergeCell ref="K50:K59"/>
    <mergeCell ref="L50:L59"/>
    <mergeCell ref="M50:M59"/>
    <mergeCell ref="L40:L49"/>
    <mergeCell ref="I40:I49"/>
    <mergeCell ref="J40:J49"/>
    <mergeCell ref="K40:K49"/>
    <mergeCell ref="I30:I39"/>
    <mergeCell ref="J30:J39"/>
  </mergeCells>
  <conditionalFormatting sqref="A7:B7">
    <cfRule type="containsText" dxfId="31" priority="59" operator="containsText" text="3- Moderado">
      <formula>NOT(ISERROR(SEARCH("3- Moderado",A7)))</formula>
    </cfRule>
    <cfRule type="containsText" dxfId="30" priority="60" operator="containsText" text="6- Moderado">
      <formula>NOT(ISERROR(SEARCH("6- Moderado",A7)))</formula>
    </cfRule>
    <cfRule type="containsText" dxfId="29" priority="61" operator="containsText" text="4- Moderado">
      <formula>NOT(ISERROR(SEARCH("4- Moderado",A7)))</formula>
    </cfRule>
    <cfRule type="containsText" dxfId="28" priority="62" operator="containsText" text="3- Bajo">
      <formula>NOT(ISERROR(SEARCH("3- Bajo",A7)))</formula>
    </cfRule>
    <cfRule type="containsText" dxfId="27" priority="63" operator="containsText" text="4- Bajo">
      <formula>NOT(ISERROR(SEARCH("4- Bajo",A7)))</formula>
    </cfRule>
    <cfRule type="containsText" dxfId="26" priority="64" operator="containsText" text="1- Bajo">
      <formula>NOT(ISERROR(SEARCH("1- Bajo",A7)))</formula>
    </cfRule>
  </conditionalFormatting>
  <conditionalFormatting sqref="A10:E10 A20:E20 A30:E30 A40:E40 A50:E50 A60:E60 A70:E70">
    <cfRule type="containsText" dxfId="25" priority="54" operator="containsText" text="6- Moderado">
      <formula>NOT(ISERROR(SEARCH("6- Moderado",A10)))</formula>
    </cfRule>
    <cfRule type="containsText" dxfId="24" priority="53" operator="containsText" text="3- Moderado">
      <formula>NOT(ISERROR(SEARCH("3- Moderado",A10)))</formula>
    </cfRule>
    <cfRule type="containsText" dxfId="23" priority="55" operator="containsText" text="4- Moderado">
      <formula>NOT(ISERROR(SEARCH("4- Moderado",A10)))</formula>
    </cfRule>
    <cfRule type="containsText" dxfId="22" priority="56" operator="containsText" text="3- Bajo">
      <formula>NOT(ISERROR(SEARCH("3- Bajo",A10)))</formula>
    </cfRule>
    <cfRule type="containsText" dxfId="21" priority="57" operator="containsText" text="4- Bajo">
      <formula>NOT(ISERROR(SEARCH("4- Bajo",A10)))</formula>
    </cfRule>
    <cfRule type="containsText" dxfId="20" priority="58" operator="containsText" text="1- Bajo">
      <formula>NOT(ISERROR(SEARCH("1- Bajo",A10)))</formula>
    </cfRule>
  </conditionalFormatting>
  <conditionalFormatting sqref="C8:F8">
    <cfRule type="containsText" dxfId="19" priority="49" operator="containsText" text="4- Moderado">
      <formula>NOT(ISERROR(SEARCH("4- Moderado",C8)))</formula>
    </cfRule>
    <cfRule type="containsText" dxfId="18" priority="50" operator="containsText" text="3- Bajo">
      <formula>NOT(ISERROR(SEARCH("3- Bajo",C8)))</formula>
    </cfRule>
    <cfRule type="containsText" dxfId="17" priority="47" operator="containsText" text="3- Moderado">
      <formula>NOT(ISERROR(SEARCH("3- Moderado",C8)))</formula>
    </cfRule>
    <cfRule type="containsText" dxfId="16" priority="48" operator="containsText" text="6- Moderado">
      <formula>NOT(ISERROR(SEARCH("6- Moderado",C8)))</formula>
    </cfRule>
    <cfRule type="containsText" dxfId="15" priority="52" operator="containsText" text="1- Bajo">
      <formula>NOT(ISERROR(SEARCH("1- Bajo",C8)))</formula>
    </cfRule>
    <cfRule type="containsText" dxfId="14" priority="51" operator="containsText" text="4- Bajo">
      <formula>NOT(ISERROR(SEARCH("4- Bajo",C8)))</formula>
    </cfRule>
  </conditionalFormatting>
  <conditionalFormatting sqref="D10:D79">
    <cfRule type="containsText" dxfId="13" priority="17" operator="containsText" text="Muy Alta">
      <formula>NOT(ISERROR(SEARCH("Muy Alta",D10)))</formula>
    </cfRule>
    <cfRule type="containsText" dxfId="12" priority="18" operator="containsText" text="Alta">
      <formula>NOT(ISERROR(SEARCH("Alta",D10)))</formula>
    </cfRule>
    <cfRule type="containsText" dxfId="11" priority="19" operator="containsText" text="Baja">
      <formula>NOT(ISERROR(SEARCH("Baja",D10)))</formula>
    </cfRule>
    <cfRule type="containsText" dxfId="10" priority="20" operator="containsText" text="Muy Baja">
      <formula>NOT(ISERROR(SEARCH("Muy Baja",D10)))</formula>
    </cfRule>
    <cfRule type="containsText" dxfId="9" priority="22" operator="containsText" text="Media">
      <formula>NOT(ISERROR(SEARCH("Media",D10)))</formula>
    </cfRule>
  </conditionalFormatting>
  <conditionalFormatting sqref="E10:E79">
    <cfRule type="containsText" dxfId="8" priority="16" operator="containsText" text="Leve">
      <formula>NOT(ISERROR(SEARCH("Leve",E10)))</formula>
    </cfRule>
    <cfRule type="containsText" dxfId="7" priority="13" operator="containsText" text="Catastrófico">
      <formula>NOT(ISERROR(SEARCH("Catastrófico",E10)))</formula>
    </cfRule>
    <cfRule type="containsText" dxfId="6" priority="14" operator="containsText" text="Mayor">
      <formula>NOT(ISERROR(SEARCH("Mayor",E10)))</formula>
    </cfRule>
    <cfRule type="containsText" dxfId="5" priority="15" operator="containsText" text="Menor">
      <formula>NOT(ISERROR(SEARCH("Menor",E10)))</formula>
    </cfRule>
  </conditionalFormatting>
  <conditionalFormatting sqref="E10:F79">
    <cfRule type="containsText" dxfId="4" priority="21" operator="containsText" text="Moderado">
      <formula>NOT(ISERROR(SEARCH("Moderado",E10)))</formula>
    </cfRule>
  </conditionalFormatting>
  <conditionalFormatting sqref="F10:F79">
    <cfRule type="containsText" dxfId="3" priority="32" operator="containsText" text="Extremo">
      <formula>NOT(ISERROR(SEARCH("Extremo",F10)))</formula>
    </cfRule>
    <cfRule type="containsText" dxfId="2" priority="31" operator="containsText" text="Alto">
      <formula>NOT(ISERROR(SEARCH("Alto",F10)))</formula>
    </cfRule>
    <cfRule type="containsText" dxfId="1" priority="30" operator="containsText" text="Moderado">
      <formula>NOT(ISERROR(SEARCH("Moderado",F10)))</formula>
    </cfRule>
    <cfRule type="containsText" dxfId="0" priority="29" operator="containsText" text="Bajo">
      <formula>NOT(ISERROR(SEARCH("Bajo",F10)))</formula>
    </cfRule>
    <cfRule type="colorScale" priority="6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2B4F122D-53DE-4296-9355-0C344517B73E}"/>
    <dataValidation allowBlank="1" showInputMessage="1" showErrorMessage="1" prompt="Seleccionar si el responsable es el responsable de las acciones es el nivel central" sqref="I7:I8" xr:uid="{EBC740D0-9AC6-4452-B4E4-75F6140AFD2D}"/>
    <dataValidation allowBlank="1" showInputMessage="1" showErrorMessage="1" prompt="Describir las actividades que se van a desarrollar para el proyecto" sqref="H7" xr:uid="{BBC5FB1C-5D3F-40CC-8923-4D647D166272}"/>
    <dataValidation allowBlank="1" showInputMessage="1" showErrorMessage="1" prompt="Registrar qué factor  que ocasina el riesgo: un facot identtficado el contexto._x000a_O  personas, recursos, estilo de direccion , factores externos, , codiciones ambientales" sqref="C8" xr:uid="{22C9DA1B-AAC3-4500-A8A3-93D415B6457C}"/>
  </dataValidations>
  <hyperlinks>
    <hyperlink ref="M16:M19" r:id="rId1" display="Consulte el radicador de TUTELAS aquí." xr:uid="{6EE4C7F5-5DF0-490F-8EAB-32080A737FC1}"/>
    <hyperlink ref="M28:M29" r:id="rId2" display="consulte vinculo aquí:" xr:uid="{6D8B4AD5-BB0D-44BA-8D3E-BDAB93AFF188}"/>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1- Presentación </vt:lpstr>
      <vt:lpstr>Conceptos 37001 </vt:lpstr>
      <vt:lpstr>2- Análisis de Contexto </vt:lpstr>
      <vt:lpstr>3- Estrategias</vt:lpstr>
      <vt:lpstr>4- Instructivo Riesgos </vt:lpstr>
      <vt:lpstr>5- Identificación de Riesgos</vt:lpstr>
      <vt:lpstr>7- Mapa Final</vt:lpstr>
      <vt:lpstr>6- Valoración Controles</vt:lpstr>
      <vt:lpstr>8- Políticas de Administración </vt:lpstr>
      <vt:lpstr>9- Matriz de Calor </vt:lpstr>
      <vt:lpstr>Seguimiento 1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Karla Vanessa Guarin Batanero</cp:lastModifiedBy>
  <cp:revision/>
  <dcterms:created xsi:type="dcterms:W3CDTF">2021-04-16T16:11:31Z</dcterms:created>
  <dcterms:modified xsi:type="dcterms:W3CDTF">2025-04-28T20:26:32Z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