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kguarinb\Downloads\"/>
    </mc:Choice>
  </mc:AlternateContent>
  <xr:revisionPtr revIDLastSave="0" documentId="13_ncr:1_{92B876B2-3E05-43F2-9F83-83C7E248D4D2}" xr6:coauthVersionLast="47" xr6:coauthVersionMax="47" xr10:uidLastSave="{00000000-0000-0000-0000-000000000000}"/>
  <bookViews>
    <workbookView xWindow="-120" yWindow="-120" windowWidth="29040" windowHeight="15840" tabRatio="898" firstSheet="12" activeTab="12"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8" r:id="rId12"/>
    <sheet name="Seguimiento 3 Trimestre" sheetId="39" r:id="rId13"/>
    <sheet name="Seguimiento 4 Trimestre" sheetId="36" r:id="rId14"/>
  </sheets>
  <externalReferences>
    <externalReference r:id="rId15"/>
    <externalReference r:id="rId16"/>
    <externalReference r:id="rId17"/>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38" l="1"/>
  <c r="F70" i="39"/>
  <c r="E70" i="39"/>
  <c r="D70" i="39"/>
  <c r="C70" i="39"/>
  <c r="B70" i="39"/>
  <c r="F60" i="39"/>
  <c r="E60" i="39"/>
  <c r="D60" i="39"/>
  <c r="C60" i="39"/>
  <c r="B60" i="39"/>
  <c r="H50" i="39"/>
  <c r="F50" i="39"/>
  <c r="E50" i="39"/>
  <c r="D50" i="39"/>
  <c r="C50" i="39"/>
  <c r="B50" i="39"/>
  <c r="H40" i="39"/>
  <c r="F40" i="39"/>
  <c r="E40" i="39"/>
  <c r="D40" i="39"/>
  <c r="C40" i="39"/>
  <c r="B40" i="39"/>
  <c r="A40" i="39"/>
  <c r="H30" i="39"/>
  <c r="F30" i="39"/>
  <c r="E30" i="39"/>
  <c r="D30" i="39"/>
  <c r="C30" i="39"/>
  <c r="B30" i="39"/>
  <c r="A30" i="39"/>
  <c r="H20" i="39"/>
  <c r="F20" i="39"/>
  <c r="E20" i="39"/>
  <c r="D20" i="39"/>
  <c r="C20" i="39"/>
  <c r="B20" i="39"/>
  <c r="A20" i="39"/>
  <c r="H10" i="39"/>
  <c r="F10" i="39"/>
  <c r="E10" i="39"/>
  <c r="D10" i="39"/>
  <c r="C10" i="39"/>
  <c r="B10" i="39"/>
  <c r="A10" i="39"/>
  <c r="F70" i="38"/>
  <c r="E70" i="38"/>
  <c r="D70" i="38"/>
  <c r="C70" i="38"/>
  <c r="B70" i="38"/>
  <c r="F60" i="38"/>
  <c r="E60" i="38"/>
  <c r="D60" i="38"/>
  <c r="C60" i="38"/>
  <c r="B60" i="38"/>
  <c r="H50" i="38"/>
  <c r="F50" i="38"/>
  <c r="E50" i="38"/>
  <c r="D50" i="38"/>
  <c r="C50" i="38"/>
  <c r="B50" i="38"/>
  <c r="H40" i="38"/>
  <c r="F40" i="38"/>
  <c r="E40" i="38"/>
  <c r="D40" i="38"/>
  <c r="C40" i="38"/>
  <c r="B40" i="38"/>
  <c r="A40" i="38"/>
  <c r="H30" i="38"/>
  <c r="F30" i="38"/>
  <c r="E30" i="38"/>
  <c r="D30" i="38"/>
  <c r="C30" i="38"/>
  <c r="B30" i="38"/>
  <c r="A30" i="38"/>
  <c r="H20" i="38"/>
  <c r="F20" i="38"/>
  <c r="E20" i="38"/>
  <c r="D20" i="38"/>
  <c r="C20" i="38"/>
  <c r="B20" i="38"/>
  <c r="A20" i="38"/>
  <c r="F10" i="38"/>
  <c r="E10" i="38"/>
  <c r="D10" i="38"/>
  <c r="C10" i="38"/>
  <c r="B10" i="38"/>
  <c r="A10" i="38"/>
  <c r="L71" i="28"/>
  <c r="R71" i="28"/>
  <c r="L72" i="28"/>
  <c r="R72" i="28"/>
  <c r="L73" i="28"/>
  <c r="R73" i="28"/>
  <c r="L74" i="28"/>
  <c r="R74" i="28"/>
  <c r="L75" i="28"/>
  <c r="R75" i="28"/>
  <c r="L76" i="28"/>
  <c r="R76" i="28"/>
  <c r="L77" i="28"/>
  <c r="R77" i="28"/>
  <c r="L78" i="28"/>
  <c r="R78" i="28"/>
  <c r="L79" i="28"/>
  <c r="R79" i="28"/>
  <c r="R31" i="28"/>
  <c r="R50" i="28"/>
  <c r="R51" i="28"/>
  <c r="L11" i="28"/>
  <c r="L12" i="28"/>
  <c r="L20" i="28"/>
  <c r="L21" i="28"/>
  <c r="L30" i="28"/>
  <c r="L31" i="28"/>
  <c r="L40" i="28"/>
  <c r="L41" i="28"/>
  <c r="L50" i="28"/>
  <c r="L51" i="28"/>
  <c r="L60" i="28"/>
  <c r="L70" i="28"/>
  <c r="R40" i="28"/>
  <c r="R41" i="28"/>
  <c r="K11" i="27"/>
  <c r="H10" i="18"/>
  <c r="H20" i="18"/>
  <c r="R11" i="28" l="1"/>
  <c r="J77" i="28"/>
  <c r="J76" i="28"/>
  <c r="J75" i="28"/>
  <c r="J74" i="28"/>
  <c r="J73" i="28"/>
  <c r="J72" i="28"/>
  <c r="J71" i="28"/>
  <c r="R70" i="28"/>
  <c r="J70" i="28"/>
  <c r="J67" i="28"/>
  <c r="J66" i="28"/>
  <c r="J65" i="28"/>
  <c r="J64" i="28"/>
  <c r="J63" i="28"/>
  <c r="J62" i="28"/>
  <c r="J61" i="28"/>
  <c r="R60" i="28"/>
  <c r="J60" i="28"/>
  <c r="J49" i="28"/>
  <c r="B60" i="28"/>
  <c r="C60" i="28"/>
  <c r="C61" i="28"/>
  <c r="B70" i="28"/>
  <c r="C70" i="28"/>
  <c r="C71" i="28"/>
  <c r="G70" i="27"/>
  <c r="G60" i="27"/>
  <c r="S78" i="28" l="1"/>
  <c r="K60" i="28"/>
  <c r="S60" i="28"/>
  <c r="K70" i="28"/>
  <c r="S70" i="28"/>
  <c r="H40" i="18" l="1"/>
  <c r="H50" i="18"/>
  <c r="H30" i="18"/>
  <c r="C4" i="28"/>
  <c r="G30" i="27"/>
  <c r="C6" i="29" l="1"/>
  <c r="C5" i="29"/>
  <c r="C4" i="29"/>
  <c r="C70" i="29"/>
  <c r="C70" i="18" s="1"/>
  <c r="B70" i="29"/>
  <c r="E70" i="29"/>
  <c r="L79" i="27"/>
  <c r="K79" i="27" s="1"/>
  <c r="L78" i="27"/>
  <c r="K78" i="27" s="1"/>
  <c r="L77" i="27"/>
  <c r="K77" i="27" s="1"/>
  <c r="L76" i="27"/>
  <c r="K76" i="27" s="1"/>
  <c r="L75" i="27"/>
  <c r="K75" i="27" s="1"/>
  <c r="L74" i="27"/>
  <c r="K74" i="27" s="1"/>
  <c r="L73" i="27"/>
  <c r="K73" i="27" s="1"/>
  <c r="L72" i="27"/>
  <c r="K72" i="27" s="1"/>
  <c r="L71" i="27"/>
  <c r="K71" i="27" s="1"/>
  <c r="L70" i="27"/>
  <c r="K70" i="27" s="1"/>
  <c r="H70" i="27"/>
  <c r="F70" i="29" l="1"/>
  <c r="T70" i="28"/>
  <c r="J70" i="29" s="1"/>
  <c r="B70" i="18"/>
  <c r="M70" i="27"/>
  <c r="U70" i="28" s="1"/>
  <c r="V70" i="28" l="1"/>
  <c r="K70" i="29"/>
  <c r="E70" i="18" s="1"/>
  <c r="N70" i="27"/>
  <c r="H70" i="29" s="1"/>
  <c r="G70" i="29"/>
  <c r="D70" i="18"/>
  <c r="M70" i="29" l="1"/>
  <c r="E79" i="29"/>
  <c r="E78" i="29"/>
  <c r="E77" i="29"/>
  <c r="E76" i="29"/>
  <c r="E75" i="29"/>
  <c r="E74" i="29"/>
  <c r="E73" i="29"/>
  <c r="E72" i="29"/>
  <c r="E71" i="29"/>
  <c r="L70" i="29"/>
  <c r="C70" i="36"/>
  <c r="E69" i="29"/>
  <c r="E68" i="29"/>
  <c r="E67" i="29"/>
  <c r="E66" i="29"/>
  <c r="E65" i="29"/>
  <c r="E64" i="29"/>
  <c r="E63" i="29"/>
  <c r="E62" i="29"/>
  <c r="E61" i="29"/>
  <c r="L60" i="29"/>
  <c r="E60" i="29"/>
  <c r="C60" i="29"/>
  <c r="C60" i="36" s="1"/>
  <c r="B60" i="29"/>
  <c r="B60" i="36" s="1"/>
  <c r="F70" i="18" l="1"/>
  <c r="B60" i="18"/>
  <c r="C60" i="18"/>
  <c r="B70" i="36"/>
  <c r="E70" i="36" l="1"/>
  <c r="D70" i="36"/>
  <c r="C24" i="28"/>
  <c r="L69" i="27"/>
  <c r="K69" i="27" s="1"/>
  <c r="L68" i="27"/>
  <c r="K68" i="27" s="1"/>
  <c r="L67" i="27"/>
  <c r="K67" i="27" s="1"/>
  <c r="L66" i="27"/>
  <c r="K66" i="27" s="1"/>
  <c r="L65" i="27"/>
  <c r="K65" i="27" s="1"/>
  <c r="L64" i="27"/>
  <c r="K64" i="27" s="1"/>
  <c r="L63" i="27"/>
  <c r="K63" i="27" s="1"/>
  <c r="L62" i="27"/>
  <c r="K62" i="27" s="1"/>
  <c r="L61" i="27"/>
  <c r="K61" i="27" s="1"/>
  <c r="L60" i="27"/>
  <c r="K60" i="27" s="1"/>
  <c r="H60" i="27"/>
  <c r="L59" i="27"/>
  <c r="K59" i="27" s="1"/>
  <c r="L58" i="27"/>
  <c r="K58" i="27" s="1"/>
  <c r="L57" i="27"/>
  <c r="K57" i="27" s="1"/>
  <c r="L56" i="27"/>
  <c r="K56" i="27" s="1"/>
  <c r="L55" i="27"/>
  <c r="K55" i="27" s="1"/>
  <c r="L54" i="27"/>
  <c r="K54" i="27" s="1"/>
  <c r="L53" i="27"/>
  <c r="K53" i="27" s="1"/>
  <c r="L52" i="27"/>
  <c r="K51" i="27" s="1"/>
  <c r="L51" i="27"/>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60" i="29" l="1"/>
  <c r="T60" i="28"/>
  <c r="J60" i="29" s="1"/>
  <c r="F70" i="36"/>
  <c r="M60" i="27"/>
  <c r="N60" i="27" s="1"/>
  <c r="H60" i="29" s="1"/>
  <c r="M50" i="27"/>
  <c r="M40" i="27"/>
  <c r="A40" i="28"/>
  <c r="A30" i="28"/>
  <c r="A20" i="28"/>
  <c r="G60" i="29" l="1"/>
  <c r="U60" i="28"/>
  <c r="V60" i="28" s="1"/>
  <c r="D60" i="18"/>
  <c r="D60" i="36"/>
  <c r="B20" i="28"/>
  <c r="B30" i="28"/>
  <c r="B40" i="28"/>
  <c r="L30" i="29"/>
  <c r="C50" i="29"/>
  <c r="B50" i="29"/>
  <c r="L40" i="29"/>
  <c r="C40" i="29"/>
  <c r="B40" i="29"/>
  <c r="A40" i="29"/>
  <c r="C30" i="29"/>
  <c r="B30" i="29"/>
  <c r="A30" i="29"/>
  <c r="C50" i="28"/>
  <c r="C51" i="28"/>
  <c r="C52" i="28"/>
  <c r="C53" i="28"/>
  <c r="C40" i="28"/>
  <c r="C41" i="28"/>
  <c r="C30" i="28"/>
  <c r="C31" i="28"/>
  <c r="C32" i="28"/>
  <c r="C33" i="28"/>
  <c r="C34" i="28"/>
  <c r="B40" i="36" l="1"/>
  <c r="C40" i="36"/>
  <c r="A40" i="36"/>
  <c r="B50" i="36"/>
  <c r="C30" i="36"/>
  <c r="C50" i="36"/>
  <c r="A30" i="36"/>
  <c r="B30" i="36"/>
  <c r="M60" i="29"/>
  <c r="K60" i="29"/>
  <c r="B40" i="18"/>
  <c r="C50" i="18"/>
  <c r="C30" i="18"/>
  <c r="A30" i="18"/>
  <c r="B50" i="18"/>
  <c r="B30" i="18"/>
  <c r="C40" i="18"/>
  <c r="A40" i="18"/>
  <c r="G50" i="29"/>
  <c r="E60" i="36" l="1"/>
  <c r="E60" i="18"/>
  <c r="F60" i="36"/>
  <c r="F60" i="18"/>
  <c r="G40" i="29"/>
  <c r="H30" i="27" l="1"/>
  <c r="F30" i="29" l="1"/>
  <c r="M30" i="27"/>
  <c r="G10" i="27"/>
  <c r="G20" i="27"/>
  <c r="O30" i="27" l="1"/>
  <c r="G30" i="29"/>
  <c r="N30" i="27"/>
  <c r="H30" i="29" s="1"/>
  <c r="C23" i="28"/>
  <c r="C20" i="28" l="1"/>
  <c r="J20" i="28"/>
  <c r="R20" i="28"/>
  <c r="C21" i="28"/>
  <c r="J21" i="28"/>
  <c r="R21" i="28"/>
  <c r="C22" i="28"/>
  <c r="J22" i="28"/>
  <c r="J23" i="28"/>
  <c r="J24" i="28"/>
  <c r="C25" i="28"/>
  <c r="J25" i="28"/>
  <c r="C26" i="28"/>
  <c r="J29" i="28"/>
  <c r="J30" i="28"/>
  <c r="R30" i="28"/>
  <c r="J31" i="28"/>
  <c r="J32" i="28"/>
  <c r="J33" i="28"/>
  <c r="J40" i="28"/>
  <c r="J41" i="28"/>
  <c r="J52" i="28"/>
  <c r="J51" i="28"/>
  <c r="J50" i="28"/>
  <c r="B50" i="28"/>
  <c r="S40" i="28" l="1"/>
  <c r="U40" i="28" s="1"/>
  <c r="K30" i="28"/>
  <c r="T30" i="28" s="1"/>
  <c r="S30" i="28"/>
  <c r="U30" i="28" s="1"/>
  <c r="K20" i="28"/>
  <c r="K40" i="28"/>
  <c r="S20" i="28"/>
  <c r="S50" i="28"/>
  <c r="K50" i="28"/>
  <c r="G40" i="27" l="1"/>
  <c r="N40" i="27" s="1"/>
  <c r="F40" i="29" l="1"/>
  <c r="T40" i="28"/>
  <c r="H40" i="29"/>
  <c r="O40" i="27" l="1"/>
  <c r="G50" i="27" l="1"/>
  <c r="H50" i="27" s="1"/>
  <c r="N50" i="27" s="1"/>
  <c r="C13" i="28"/>
  <c r="H50" i="29" l="1"/>
  <c r="F50" i="29"/>
  <c r="J30" i="29"/>
  <c r="T50" i="28"/>
  <c r="J50" i="29" s="1"/>
  <c r="D50" i="36" l="1"/>
  <c r="D30" i="36"/>
  <c r="D30" i="18"/>
  <c r="D50" i="18"/>
  <c r="J40" i="29"/>
  <c r="U50" i="28"/>
  <c r="K50" i="29" s="1"/>
  <c r="K30" i="29"/>
  <c r="O50" i="27"/>
  <c r="E50" i="36" l="1"/>
  <c r="E30" i="36"/>
  <c r="D40" i="36"/>
  <c r="E50" i="18"/>
  <c r="E30" i="18"/>
  <c r="D40" i="18"/>
  <c r="V50" i="28"/>
  <c r="M50" i="29" s="1"/>
  <c r="K40" i="29"/>
  <c r="V30" i="28"/>
  <c r="M30" i="29" s="1"/>
  <c r="F50" i="36" l="1"/>
  <c r="F30" i="36"/>
  <c r="E40" i="36"/>
  <c r="F50" i="18"/>
  <c r="F30" i="18"/>
  <c r="E40" i="18"/>
  <c r="V40" i="28"/>
  <c r="M40" i="29" s="1"/>
  <c r="A10" i="28"/>
  <c r="B10" i="28"/>
  <c r="I33" i="5" a="1"/>
  <c r="I33" i="5" s="1"/>
  <c r="F40" i="36" l="1"/>
  <c r="F40" i="18"/>
  <c r="C20" i="29"/>
  <c r="C20" i="18" s="1"/>
  <c r="C10" i="29"/>
  <c r="C10" i="18" s="1"/>
  <c r="I27" i="5" a="1"/>
  <c r="C10" i="36" l="1"/>
  <c r="C20" i="36"/>
  <c r="I27" i="5"/>
  <c r="L10" i="28"/>
  <c r="C11" i="28"/>
  <c r="C12" i="28"/>
  <c r="C10" i="28"/>
  <c r="L10" i="27" l="1"/>
  <c r="K10" i="27" s="1"/>
  <c r="I21" i="5"/>
  <c r="I22" i="5"/>
  <c r="M20" i="27" l="1"/>
  <c r="M10" i="27"/>
  <c r="G20" i="29" l="1"/>
  <c r="U20" i="28"/>
  <c r="G10" i="29"/>
  <c r="L20" i="29"/>
  <c r="E11" i="29"/>
  <c r="E12" i="29"/>
  <c r="A20" i="29"/>
  <c r="A20" i="18" s="1"/>
  <c r="B20" i="29"/>
  <c r="B20" i="18" s="1"/>
  <c r="R10" i="28"/>
  <c r="S10" i="28" s="1"/>
  <c r="J11" i="28"/>
  <c r="J12" i="28"/>
  <c r="J19" i="28"/>
  <c r="J10" i="28"/>
  <c r="A20" i="36" l="1"/>
  <c r="B20" i="36"/>
  <c r="K10" i="28"/>
  <c r="U10" i="28"/>
  <c r="H10" i="27" l="1"/>
  <c r="H20" i="27"/>
  <c r="N20" i="27" l="1"/>
  <c r="H20" i="29" s="1"/>
  <c r="T20" i="28"/>
  <c r="V20" i="28" s="1"/>
  <c r="M20" i="29" s="1"/>
  <c r="F20" i="18" s="1"/>
  <c r="O10" i="27"/>
  <c r="N10" i="27"/>
  <c r="H10" i="29" s="1"/>
  <c r="T10" i="28"/>
  <c r="V10" i="28" s="1"/>
  <c r="M10" i="29" s="1"/>
  <c r="F10" i="18" s="1"/>
  <c r="O20" i="27"/>
  <c r="F20" i="29"/>
  <c r="E10" i="29"/>
  <c r="B10" i="29"/>
  <c r="B10" i="18" s="1"/>
  <c r="A10" i="29"/>
  <c r="A10" i="18" s="1"/>
  <c r="B10" i="36" l="1"/>
  <c r="A10" i="36"/>
  <c r="F10" i="36"/>
  <c r="F20" i="36"/>
  <c r="J20" i="29"/>
  <c r="D20" i="18" s="1"/>
  <c r="D20" i="36" l="1"/>
  <c r="L10" i="29"/>
  <c r="K10" i="29" l="1"/>
  <c r="E10" i="18" s="1"/>
  <c r="E10" i="36" l="1"/>
  <c r="K20" i="29"/>
  <c r="E20" i="18" s="1"/>
  <c r="E20" i="36" l="1"/>
  <c r="F10" i="29"/>
  <c r="J10" i="29" l="1"/>
  <c r="D10" i="18" s="1"/>
  <c r="D10"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Ermes Guarnizo Motta</author>
  </authors>
  <commentList>
    <comment ref="E15" authorId="0" shapeId="0" xr:uid="{00000000-0006-0000-0200-000001000000}">
      <text>
        <r>
          <rPr>
            <b/>
            <sz val="9"/>
            <color indexed="81"/>
            <rFont val="Tahoma"/>
            <family val="2"/>
          </rPr>
          <t>Ermes Guarnizo Motta:</t>
        </r>
        <r>
          <rPr>
            <sz val="9"/>
            <color indexed="81"/>
            <rFont val="Tahoma"/>
            <family val="2"/>
          </rPr>
          <t xml:space="preserve">
Fue agregado como propuesta para subsanar la amenaza de acuerdo a la norma ISO, POR FAVOR, VERIFICAR.</t>
        </r>
      </text>
    </comment>
    <comment ref="E20" authorId="0" shapeId="0" xr:uid="{00000000-0006-0000-0200-000002000000}">
      <text>
        <r>
          <rPr>
            <b/>
            <sz val="9"/>
            <color indexed="81"/>
            <rFont val="Tahoma"/>
            <family val="2"/>
          </rPr>
          <t>Ermes Guarnizo Motta:</t>
        </r>
        <r>
          <rPr>
            <sz val="9"/>
            <color indexed="81"/>
            <rFont val="Tahoma"/>
            <family val="2"/>
          </rPr>
          <t xml:space="preserve">
pertenece a la vigencia 2023</t>
        </r>
      </text>
    </comment>
    <comment ref="C33" authorId="0" shapeId="0" xr:uid="{00000000-0006-0000-0200-000003000000}">
      <text>
        <r>
          <rPr>
            <b/>
            <sz val="9"/>
            <color indexed="81"/>
            <rFont val="Tahoma"/>
            <family val="2"/>
          </rPr>
          <t>Ermes Guarnizo Motta:</t>
        </r>
        <r>
          <rPr>
            <sz val="9"/>
            <color indexed="81"/>
            <rFont val="Tahoma"/>
            <family val="2"/>
          </rPr>
          <t xml:space="preserve">
Viene de la matriz de 2023 pero veo que con el factor anterior ya hace referencia a dicho Factor.
</t>
        </r>
      </text>
    </comment>
    <comment ref="E38" authorId="0" shapeId="0" xr:uid="{00000000-0006-0000-0200-000004000000}">
      <text>
        <r>
          <rPr>
            <b/>
            <sz val="9"/>
            <color indexed="81"/>
            <rFont val="Tahoma"/>
            <family val="2"/>
          </rPr>
          <t>Ermes Guarnizo Motta:</t>
        </r>
        <r>
          <rPr>
            <sz val="9"/>
            <color indexed="81"/>
            <rFont val="Tahoma"/>
            <family val="2"/>
          </rPr>
          <t xml:space="preserve">
Propongo se enfatice que los documentos rectores existen y están a disposición de quien lo requiera.</t>
        </r>
      </text>
    </comment>
    <comment ref="E42" authorId="0" shapeId="0" xr:uid="{00000000-0006-0000-0200-000005000000}">
      <text>
        <r>
          <rPr>
            <b/>
            <sz val="9"/>
            <color indexed="81"/>
            <rFont val="Tahoma"/>
            <family val="2"/>
          </rPr>
          <t>Ermes Guarnizo Motta:</t>
        </r>
        <r>
          <rPr>
            <sz val="9"/>
            <color indexed="81"/>
            <rFont val="Tahoma"/>
            <family val="2"/>
          </rPr>
          <t xml:space="preserve">
Queda la duda, ¿se tiene o no la Norma Técnica?. Se entiede que está para conseguirla, entonces no sería una fortaleza.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<sst xmlns="http://schemas.openxmlformats.org/spreadsheetml/2006/main" count="1025" uniqueCount="589">
  <si>
    <t xml:space="preserve"> MAPA DE RIESGOS SIGCMA</t>
  </si>
  <si>
    <t>DEPENDENCIA (Unidad misional del CSJ o Unidad de la DEAJ o Seccional o CSJ en caso de despachos judiciales certificados)</t>
  </si>
  <si>
    <t xml:space="preserve">Juzgado Primero Civil del Circuito Especializado en Restitución de Tierras de Florencia. </t>
  </si>
  <si>
    <t>PROCESO (indique el tipo de proceso si es Estratégico. Misional, Apoyo, Evaluación y Mejora y especifique el nombre del proceso)</t>
  </si>
  <si>
    <t xml:space="preserve">ESTRATEGICOS:    1. PLANEACION ESTRATEGICA.
                               2. COMUNICACION INSTITUCIONAL.
MISIONALES:          1. ACCIONES CONSTITUCIONALES.  
                               2. PROCESOS RESTITUCIÓN DE TIERRAS.
APOYO:                  1. ATENCIÓN AL CIUDADANO.    
                               2. GESTIÓN DE SERVICIOS JUDICIALES.
                               3. GESTIÓN ADMINISTRATIVA.                                  </t>
  </si>
  <si>
    <t>CONSEJO SUPERIOR DE LA JUDICATURA</t>
  </si>
  <si>
    <t>CONSEJO SECCIONAL DE LA JUDICATURA</t>
  </si>
  <si>
    <t>DIRECCIÓN SECCIONAL DE ADMINISTRACIÓN JUDICIAL</t>
  </si>
  <si>
    <t>DESPACHO JUDICIAL CERTIFICADO</t>
  </si>
  <si>
    <t>x</t>
  </si>
  <si>
    <t>FECHA</t>
  </si>
  <si>
    <t>30 de mayo de 2024</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</si>
  <si>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</si>
  <si>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</si>
  <si>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</si>
  <si>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</si>
  <si>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</si>
  <si>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</si>
  <si>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</si>
  <si>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</si>
  <si>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</si>
  <si>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</si>
  <si>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</si>
  <si>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</si>
  <si>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</si>
  <si>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</si>
  <si>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</si>
  <si>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</si>
  <si>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</si>
  <si>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TODOS LOS PROCESOS</t>
  </si>
  <si>
    <t xml:space="preserve">DEPENDENCIA ADMINISTRATIVA O JUDICIAL CERTIFICADA </t>
  </si>
  <si>
    <t>OBJETIVO DEL PROCESO</t>
  </si>
  <si>
    <t>MAPA DE PROCESOS CONSEJO SUPERIOR DE LA JUDICATURA</t>
  </si>
  <si>
    <t>PROCESOS DEPENDENCIA JUDICIALES CERTIFICADAS</t>
  </si>
  <si>
    <r>
      <rPr>
        <b/>
        <sz val="11"/>
        <rFont val="Azo Sans Medium"/>
      </rPr>
      <t xml:space="preserve">ESTRATEGICOS:  </t>
    </r>
    <r>
      <rPr>
        <sz val="11"/>
        <rFont val="Azo Sans Medium"/>
      </rPr>
      <t xml:space="preserve">  
1. PLANEACION ESTRATEGICA.
Establecer la planeación estratégica para los Juzgados de Restitución de Tierras , con base en las leyes, principios, normas y políticas de la organización, identificando los requerimientos, formulando, ejecutando y dando seguimiento a planes, programas, proyectos y políticas institucionales, a fin de suplir las necesidades y derechos constitucionales y procesales de los ciudadanos a partir del diseño, construcción y puesta en marcha de servicios con calidad, siguiendo los principios de gestión y administración de la justicia colombiana
2. COMUNICACION INSTITUCIONAL.
Gestionar la comunicación de los Juzgados de Restitución de Tierras de Florencia, a partir de proyectos, programas, planes y estrategias por medio de las tecnologías de la información y las comunicaciones con los que se cuenta, para así cumplir con la misión institucional de forma oportuna, así como generar visibilidad, credibilidad y reconocimiento en la administración de justicia en la sociedad, en el marco del Sistema Integrado de Gestión SIGCMA en la Rama Judicial.   
</t>
    </r>
    <r>
      <rPr>
        <b/>
        <sz val="11"/>
        <rFont val="Azo Sans Medium"/>
      </rPr>
      <t xml:space="preserve">MISIONALES:    </t>
    </r>
    <r>
      <rPr>
        <sz val="11"/>
        <rFont val="Azo Sans Medium"/>
      </rPr>
      <t xml:space="preserve">      
1. ACCIONES CONSTITUCIONALES.  
Propender por el cumplimiento de los derechos fundamentales de la población, a partir de la aplicación de los instrumentos contemplados en la Constitucional Nacional y la Ley. 
2. PROCESOS RESTITUCIÓN DE TIERRAS.
Hacer efectivo el goce de los derechos de los ciudadanos a la verdad, la justicia y la reparación con garantía de no repetición, de modo que se reconozca su condición de víctimas y se dignifique a través de la  materialización de sus derechos constitucionales.          
</t>
    </r>
    <r>
      <rPr>
        <b/>
        <sz val="11"/>
        <color theme="1"/>
        <rFont val="Azo Sans Medium"/>
      </rPr>
      <t xml:space="preserve">APOYO:             </t>
    </r>
    <r>
      <rPr>
        <sz val="11"/>
        <rFont val="Azo Sans Medium"/>
      </rPr>
      <t xml:space="preserve">   
1. ATENCIÓN AL CIUDADANO.    
Orientar, recibir, radicar y entregar oportunamente al grupo que corresponda las solicitudes de los ciudadanos, usuarios y partes interesadas relacionadas con procesos Judiciales del Sistema de Restitución de Tierras de Florencia Caquetá,  a través de los mecanismos y procedimientos establecidos, buscando la satisfacción de los mismos de acuerdo con sus requerimientos.
2. GESTIÓN DE SERVICIOS JUDICIALES.
Dar trámite oportuno y eficaz a lo ordenado por los Lideres de despacho en sus providencias, de acuerdo con los términos y requisitos establecidos en la Constitución y la Ley.
3. GESTIÓN ADMINISTRATIVA.  
Gestionar a traves de la Coordinación  administrativa Florencia - Caqueta , el suministro  oportuno  de los recursos para la atención de los servicios administrativos para el normal funcionamiento del Sistema Restitucion de Tierras de Florencia,  y administrar el Sistema de Gestión Documental Judicial y Administrativo.</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</si>
  <si>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</si>
  <si>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</si>
  <si>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</si>
  <si>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</si>
  <si>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</si>
  <si>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</si>
  <si>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</si>
  <si>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</si>
  <si>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Estrategias del Gobierno Nacional definidas en el Plan de Desarrollo 2023-2026, siendo esta la hoja de ruta del Gobierno del cambio para que nuestro país se convierta en un líder de la lucha mundial por la vida, la humanidad y la naturaleza.
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</si>
  <si>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</si>
  <si>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De acuerdo con la norma ISO 9001:2015, el Juzgado 01 Civil del Circuito Especializado en Restitución de Tierras de Florencia, Caquetá se espera implementar un Sistema de Monitoreo y Actualización Continua de Normativas Legales mediante el apoyo de un equipo interdisciplinario de abogados que realizan monitoreo y capacitación sobre las actualizaciones de la legislación emitida por el Gobierno Nacional o el Congreso de la República. Esto debe permitir crear alertas sobre la normativa legal y regulaciones que puedan impactar en el proceso de restitución de tierras.</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</si>
  <si>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</si>
  <si>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</si>
  <si>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</si>
  <si>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</si>
  <si>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 Implementar un proceso de planificación y gestión de contratación más eficiente, que permita anticiparse a posibles retrasos y asegurar la disponibilidad de los recursos necesarios para llevar a cabo los proyectos de manera oportuna y efectiva.</t>
  </si>
  <si>
    <t xml:space="preserve">Número deficiente de proveedores inscritos en la plataforma de Colombia Compra Eficiente, para suplir las necesidades de adquisición de bienes y servicios </t>
  </si>
  <si>
    <t xml:space="preserve">Desarrollo de campañas de difusión y promoción para incentivar la inscripción de proveedores en la plataforma de Colombia Compra Eficiente de manera simplificada apoyando el proceso de inscripción con asistencia técnica a través de alianzas entre entidades gubernamentales
</t>
  </si>
  <si>
    <t>Sociales  y culturales (cultura, religión, demografía, responsabilidad social, orden público)</t>
  </si>
  <si>
    <t>Interrupción del servicio público de Administrar Justicia a causa del conflicto armado de la región.
No realización de audiencias  por factores atribuibles a las partes interesadas externas (no traslados a las sedes judiciales de manera presencial, desconocimiento de las partes en el uso Tics, no asistencia de las partes procesales necesarias en el proceso)</t>
  </si>
  <si>
    <t xml:space="preserve">Incremento de la credibilidad y confianza en la administración de justicia al implementar y certificar sus Sistemas de Gestión. 
</t>
  </si>
  <si>
    <t>Protocolos y manuales para el uso de las Tics y de herramientas ofimáticas, con el fin de evitar la afectación en la realización de las audiencias.</t>
  </si>
  <si>
    <t>Interrupción del servicio público de Administrar Justicia a causa del pandemias y sus variantes.</t>
  </si>
  <si>
    <t>Promoviendo medidas ambientes saludables y seguros con sellos de bioseguridad y fomentando el autocuidado.</t>
  </si>
  <si>
    <t>Interrupción del servicio público de Administrar Justicia por razones de orden público</t>
  </si>
  <si>
    <t>Visibilizacion de la Administración de Justicia  entre los actores no formales de la justicia (Grupos y minorías Indígenas, género)</t>
  </si>
  <si>
    <t xml:space="preserve">Limitaciones en  la movilidad asociados a factores del orden público </t>
  </si>
  <si>
    <t>El despacho analizará la pertinencia y viabilidad en la implementación de un Sistema de Teletrabajo y Tecnología Remota para el Personal Judicial.</t>
  </si>
  <si>
    <t>Aumento de la demanda de Justicia a causa de la problemática social</t>
  </si>
  <si>
    <t>Apropiación de la plataforma digital del despacho para mejorar la eficiencia y efectividad del sistema judicial en la gestión de casos y automatización de procesos.</t>
  </si>
  <si>
    <t>Amenazas a servidores judiciales en razón al ejercicio de sus funciones.</t>
  </si>
  <si>
    <t>Implementación de un Plan Integral de Seguridad, para garantizar el cumplimiento de su labor en la administración de justicia.</t>
  </si>
  <si>
    <t xml:space="preserve">Afectaciones a la infraestructura física de las sedes Judiciales </t>
  </si>
  <si>
    <t>Implementación de un plan de mantenimiento preventivo y continuo.</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</si>
  <si>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</si>
  <si>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</si>
  <si>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</si>
  <si>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</si>
  <si>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</si>
  <si>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</si>
  <si>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Monitoreo proactivo de la infraestructura de conectividad para abordar rápidamente posibles problemas en la red antes de que afecten la prestación del servicio y brindar un adecuado funcionamiento de las operaciones judiciales.</t>
  </si>
  <si>
    <t>Ausencia de portal único de información del Estado (Ramas del poder, órganos autónomos y demás entes especiales), que garantice la consulta de información en línea de toda la información oficial. Gobierno en Línea)</t>
  </si>
  <si>
    <t>Generar espacios donde se realicen acuerdos interinstitucionales para poder consultar información que beneficie la administración de justicia.</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</si>
  <si>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</si>
  <si>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</si>
  <si>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</si>
  <si>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Ambientales (emisiones y residuos, energía, catástrofes naturales, desarrollo sostenible)</t>
  </si>
  <si>
    <t>Fenómenos naturales (Inundación, quema de bosques, sismo, vendavales, epidemias y plagas)</t>
  </si>
  <si>
    <t>Participación del sector justicia en los Comités Nacionales, Departamentales y Municipales de Emergencias.</t>
  </si>
  <si>
    <t>Emergencias ambientales externas que impacten directamente las instalaciones judiciales.</t>
  </si>
  <si>
    <t>Participación en  actividades de capacitación ejecutadas por los brigadistas de emergencia de la rama judicial.</t>
  </si>
  <si>
    <t>Inadecuada disposición de residuos e inservibles acordes con la legislación ambiental en la materia acorde con las políticas del Gobierno Nacional  y Local.</t>
  </si>
  <si>
    <t>Sistema Integral de Gestión de Residuos, en línea con la legislación ambiental y las políticas del Gobierno Nacional y Local.</t>
  </si>
  <si>
    <t>Aumento de los impactos ambientales negativos por pandemias</t>
  </si>
  <si>
    <t>Protocolos de bioseguridad por el sector justicia.</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</si>
  <si>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</si>
  <si>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</si>
  <si>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</si>
  <si>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</si>
  <si>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</si>
  <si>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
Existencia del Plan Sectorial de Desarrollo de la Rama Judicial disponible a todos los usuarios.</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</si>
  <si>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</si>
  <si>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</si>
  <si>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</si>
  <si>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</si>
  <si>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</si>
  <si>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</si>
  <si>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</si>
  <si>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</si>
  <si>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</si>
  <si>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</si>
  <si>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</si>
  <si>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Servidores Judiciales con comorbilidades y/o enfermedades laborales</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</si>
  <si>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</si>
  <si>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</si>
  <si>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</si>
  <si>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</si>
  <si>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</si>
  <si>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 cuenta con apoyo psicosocial promoviendo el bienestar del personal judicial. Además, contribuye a la retención de talento y la satisfacción laboral en el despacho judicial.</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</si>
  <si>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</si>
  <si>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</si>
  <si>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</si>
  <si>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Prestación del servicio con normalidad en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</si>
  <si>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</si>
  <si>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</si>
  <si>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</si>
  <si>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</si>
  <si>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</si>
  <si>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</si>
  <si>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</si>
  <si>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</si>
  <si>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</si>
  <si>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</si>
  <si>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</si>
  <si>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</si>
  <si>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</si>
  <si>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</si>
  <si>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</si>
  <si>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</si>
  <si>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</si>
  <si>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Digitalización de expedientes, trámites virtuales y capacitaciones en herrmanientas TIC.</t>
  </si>
  <si>
    <t>Fallas de conectividad para la realización de las actividades propias del proceso.</t>
  </si>
  <si>
    <t>Contingencia y redundancia en la infraestructura de conectividad a través de apoyo entre despachos judiciales y sus servidores.</t>
  </si>
  <si>
    <t xml:space="preserve">Falta de cobertura tecnológica en las sedes judiciales </t>
  </si>
  <si>
    <t>Desarrollo e implementación de un Plan de Cobertura Tecnológica Integral liderada por la oficina de TIC de la rama judicial.</t>
  </si>
  <si>
    <t>Carencia de modelos gobernanza de Tecnologías de la Información (TI) en la entidad</t>
  </si>
  <si>
    <t xml:space="preserve">Existencia de la oficina TIC que lideran el proceso de implementación de (TI) en la rama judicial y desarrolla campañas de capacitación sobre el uso de las herramientas asignadas para la mediación o desarrollo de las diligencias judiciales. </t>
  </si>
  <si>
    <t>Carencia del software de gestión para el manejo integral de la información.</t>
  </si>
  <si>
    <t>Los medios tecnológicos han permitido desarrollar las diligencias judiciales de acuerdo al protocolo y decoro que se requiere para las mismas.</t>
  </si>
  <si>
    <t>Falta de  comunicación asertiva entre los diferentes actores para la articulación de proyectos tecnológicos</t>
  </si>
  <si>
    <t>Está en proceso de transición al nuevo portal Rama judicial - Portal Publicaciones Judiciales.</t>
  </si>
  <si>
    <t>Debilidad en la generación de estrategias articuladas para la digitalización entre los proveedores y las dependencias Judiciales y Administrativas</t>
  </si>
  <si>
    <t>Colaboración en la digitalización de documentos o información allegada al despacho judicial por parte de las entidades vinculadas.</t>
  </si>
  <si>
    <t>Deficiencia en el  mantenimiento de la pagina web de la Rama Judicial</t>
  </si>
  <si>
    <t>Existe comunicación entre servidores judiciales de las TIC para conocer el estado de operabilidad del Portal Web.</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</si>
  <si>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</si>
  <si>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</si>
  <si>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</si>
  <si>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</si>
  <si>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</si>
  <si>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</si>
  <si>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Puede existir la implementación de un Sistema de Gestión Documental Estandarizado.</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</si>
  <si>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</si>
  <si>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</si>
  <si>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</si>
  <si>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</si>
  <si>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</si>
  <si>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</si>
  <si>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</si>
  <si>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</si>
  <si>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</si>
  <si>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</si>
  <si>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</si>
  <si>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</si>
  <si>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</si>
  <si>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</si>
  <si>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</si>
  <si>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</si>
  <si>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</si>
  <si>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</si>
  <si>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</si>
  <si>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</si>
  <si>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</si>
  <si>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</si>
  <si>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</si>
  <si>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</si>
  <si>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</si>
  <si>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</si>
  <si>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</si>
  <si>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</si>
  <si>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</si>
  <si>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</si>
  <si>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</si>
  <si>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</si>
  <si>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</si>
  <si>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</si>
  <si>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</si>
  <si>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</si>
  <si>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</si>
  <si>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</si>
  <si>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</si>
  <si>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</si>
  <si>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</si>
  <si>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</si>
  <si>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</si>
  <si>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</si>
  <si>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</si>
  <si>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</si>
  <si>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</si>
  <si>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10, 13,16,17,22</t>
  </si>
  <si>
    <t xml:space="preserve">Plan de acción </t>
  </si>
  <si>
    <t xml:space="preserve">Asistir y participar activamente en los procesos de sensibilización, capacitación y formación en los procesos SIGCMA </t>
  </si>
  <si>
    <t>6, 13, 12,19,30,31</t>
  </si>
  <si>
    <t>Realizar seguimiento al plan de acción y realizar el reporte oportuno</t>
  </si>
  <si>
    <t>6, 9, 19</t>
  </si>
  <si>
    <t>Implementar mecanismos para la retroalimentación de las  partes interesadas</t>
  </si>
  <si>
    <t>Hacer seguimiento a los cambios normativos y una vez identificados aquellos afecten la gestión judicial, dar cumplimiento a los mismos.</t>
  </si>
  <si>
    <t>3,14,17,23</t>
  </si>
  <si>
    <t>Mantener, actualizar y documentar  el Sistema Integrado de Gestión SIGCMA, en el contexto especifico</t>
  </si>
  <si>
    <t>13,14,15</t>
  </si>
  <si>
    <t>1,7,9,12,14</t>
  </si>
  <si>
    <t>4,6,7,8,5,14,15,16,18,19,31</t>
  </si>
  <si>
    <t>Solicitar apoyo al CENDOJ para realización de capacitaciones en tablas de retención documental (TRD)</t>
  </si>
  <si>
    <t>Hacer uso de la información y de las herramientas tecnológicas dispuestas para la prestación del servicio</t>
  </si>
  <si>
    <t>9,10,11,12,23</t>
  </si>
  <si>
    <t>16,17,29,32,41</t>
  </si>
  <si>
    <t>Motivar a los servidores judiciales en la Implementación del plan de gestión ambiental en cada sede administrativa o judicial</t>
  </si>
  <si>
    <t>30,31,32</t>
  </si>
  <si>
    <t>Matriz de riesgos</t>
  </si>
  <si>
    <t>Participar en los subcomités de la Especialidad de Restitución de Tierras</t>
  </si>
  <si>
    <t>Realizar identificación y cumplimiento de los requisitos legales y reglamentarios</t>
  </si>
  <si>
    <t>3,4,14</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</si>
  <si>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</si>
  <si>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</si>
  <si>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</si>
  <si>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</si>
  <si>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</si>
  <si>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</si>
  <si>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</si>
  <si>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</si>
  <si>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</si>
  <si>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</si>
  <si>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</si>
  <si>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</si>
  <si>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</si>
  <si>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</si>
  <si>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</si>
  <si>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</si>
  <si>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</si>
  <si>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</si>
  <si>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</si>
  <si>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</si>
  <si>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</si>
  <si>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</si>
  <si>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</si>
  <si>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</si>
  <si>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</si>
  <si>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</si>
  <si>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</si>
  <si>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</si>
  <si>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</si>
  <si>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</si>
  <si>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</si>
  <si>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</si>
  <si>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</si>
  <si>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</si>
  <si>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</si>
  <si>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</si>
  <si>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</si>
  <si>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</si>
  <si>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</si>
  <si>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</si>
  <si>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</si>
  <si>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</si>
  <si>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</si>
  <si>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</si>
  <si>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</si>
  <si>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</si>
  <si>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</si>
  <si>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</si>
  <si>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</si>
  <si>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</si>
  <si>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</si>
  <si>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</si>
  <si>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</si>
  <si>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</si>
  <si>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</si>
  <si>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</si>
  <si>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</si>
  <si>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</si>
  <si>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</si>
  <si>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</si>
  <si>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</si>
  <si>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</si>
  <si>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</si>
  <si>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</si>
  <si>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</si>
  <si>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</si>
  <si>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</si>
  <si>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</si>
  <si>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</si>
  <si>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</si>
  <si>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</si>
  <si>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</si>
  <si>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</si>
  <si>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</si>
  <si>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Ver mapa de procesos</t>
  </si>
  <si>
    <t>Objetivo:</t>
  </si>
  <si>
    <t>Ver caracterizaciones</t>
  </si>
  <si>
    <t>Alcance:</t>
  </si>
  <si>
    <t>Juzgado Primero Civil del Circuito Especializado en Restitución de Tierras de Florencia</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</si>
  <si>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</si>
  <si>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</si>
  <si>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</si>
  <si>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</si>
  <si>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</si>
  <si>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</si>
  <si>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</si>
  <si>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</si>
  <si>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</si>
  <si>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</si>
  <si>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</si>
  <si>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</si>
  <si>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</si>
  <si>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</si>
  <si>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</si>
  <si>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</si>
  <si>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</si>
  <si>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</si>
  <si>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</si>
  <si>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</si>
  <si>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</si>
  <si>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t>
  </si>
  <si>
    <t>1. Mayor demanda de justicia.</t>
  </si>
  <si>
    <t>Afectación de reputacion,imagén,  credibilidad, satisfacción de usuarios y PI</t>
  </si>
  <si>
    <t xml:space="preserve">De la entidad, seccional, despachos a nivel departamental </t>
  </si>
  <si>
    <t>2. Insuficiencia de  personal  para atender la función misional y la atención a las partes interesadas en los despachos judiciales.</t>
  </si>
  <si>
    <t>Incumplimiento de las metas establecidas</t>
  </si>
  <si>
    <t>Incumplimiento del 20% de los indicadores del proceso</t>
  </si>
  <si>
    <t>3. Complejidad de los procesos judiciales y solicitudes, lo cual incrementa los tiempos para su resolución.</t>
  </si>
  <si>
    <t>Interrupción o afectación en la prestación del servicio judicial</t>
  </si>
  <si>
    <t>Entre  0 a 48 horas habiles al año o afectación mínima</t>
  </si>
  <si>
    <t>4.Fallas o insuficiencia  en hardware, software, servicio de internet y/o en el fluido eléctrico</t>
  </si>
  <si>
    <t xml:space="preserve">Incumplimientos en la realizacion de audiencias </t>
  </si>
  <si>
    <t>Posibilidad de no atender la solicitud de una parte interesada para la realización de una audiencia o de no cumplir la programación de audiencias</t>
  </si>
  <si>
    <t xml:space="preserve">1. Inasistencia del Juez </t>
  </si>
  <si>
    <t xml:space="preserve">De la entidad, seccional, despachos a nivel local o municipal </t>
  </si>
  <si>
    <t>2. Inasistencia de los interrogados o partes obligatorias</t>
  </si>
  <si>
    <t>3. Prolongación en la realización de las audiencias.</t>
  </si>
  <si>
    <t>4 .Notificaciones judiciales erradas o inoportunas sobre la  fecha, hora y/o link de conexión para diligencia judicial convocada.</t>
  </si>
  <si>
    <t>5.Fallas o insuficiencia  en hardware, software, servicio de internet y/o en el fluido eléctrico</t>
  </si>
  <si>
    <t>6. Fallecimiento de una de las partes.</t>
  </si>
  <si>
    <t>7. Puesta en conocimiento al despacho de nuevos hechos que ameriten la suspención probatoria como por ejemplo la vinculación de otros sujetos, o el ordenamiento de una nueva decisión.</t>
  </si>
  <si>
    <t xml:space="preserve"> Efectuar notificaciones que no cumplan con los requistos</t>
  </si>
  <si>
    <t>No  realizar las notificaciones , no hacerlo  oportunamente o no aplicar la normatividad.</t>
  </si>
  <si>
    <t>1. Alta demanda de actuaciones que deban notificarse en un mismo día.</t>
  </si>
  <si>
    <t xml:space="preserve">2. Falta de personal para atender el  volúmen de solicitudes recibidas. </t>
  </si>
  <si>
    <t>3. Falta de comunicación y de oportunidad en la  actualización de las novedades de los juzgados.</t>
  </si>
  <si>
    <t>4. Errores en la transcripción y/o digitalizaciòn de la información.</t>
  </si>
  <si>
    <t>5.Fallas o insuficiencia  en el servicio de internet y/o en el fluido eléctrico, o del provedor del servicio de correo electronico y demàs aplicativos dispuestos para efectuar la notificación (Portal de Tierras).</t>
  </si>
  <si>
    <t>Afectación de la integridad fisica de los servidores judiciales en el cumplimiento de las inspecciones judiciales a los predios objeto de litigio.</t>
  </si>
  <si>
    <t>Daño de la integridad de los servidores publicos en razón de una actividad propia del cumplimiento de una orden judicial</t>
  </si>
  <si>
    <t xml:space="preserve">1. Territorios con condiciones de dificil acceso. </t>
  </si>
  <si>
    <t>Muy Baja - 1</t>
  </si>
  <si>
    <t xml:space="preserve">De la entidad y sector justicia a nivel internacional </t>
  </si>
  <si>
    <t>2. Amenazas o actos provenientes de grupos al margen de la ley contra la vida, integridad, libertad y/o seguridad de los servidores judiciales del despacho.</t>
  </si>
  <si>
    <t>Interrupción o afectación en la prestación del servicio administrativo</t>
  </si>
  <si>
    <t>Entre e 97 a 192 horas  habiles al año o afectación baja</t>
  </si>
  <si>
    <t>3. Falta de seguridad por parte de la fuerza pública</t>
  </si>
  <si>
    <t xml:space="preserve"> </t>
  </si>
  <si>
    <t>Pérdida de documentos</t>
  </si>
  <si>
    <t>Extravío temporal o definitivo de los  documentos de los procesos judiciales</t>
  </si>
  <si>
    <t>1. Falta de medios de control.</t>
  </si>
  <si>
    <t xml:space="preserve">Entre  145 a 192 horas  hábiles al año o afectación alta </t>
  </si>
  <si>
    <t>2.Falta de capacidad en el almacenamiento de los servidores dispuestos para el software institucional y/o copias de seguridad estandarizados.</t>
  </si>
  <si>
    <t>3. Alta demanda en el  ingreso de memoriales,  informaciòn y/o demàs documentos allegados durante jornada laboral.</t>
  </si>
  <si>
    <t>4. Falta de personal para realizar el registro de la documentación en las plataformas y/o aplicativos correspondientes.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</si>
  <si>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</si>
  <si>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información falsa</t>
  </si>
  <si>
    <t xml:space="preserve">1.Falta de ética  de los servidores judiciales 
</t>
  </si>
  <si>
    <t xml:space="preserve">2. Fallas en los controles de los procesos </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</si>
  <si>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</si>
  <si>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</si>
  <si>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</si>
  <si>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</si>
  <si>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</si>
  <si>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</si>
  <si>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</si>
  <si>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</si>
  <si>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</si>
  <si>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</si>
  <si>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</si>
  <si>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</si>
  <si>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</si>
  <si>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</si>
  <si>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</si>
  <si>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</si>
  <si>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</si>
  <si>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</si>
  <si>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</si>
  <si>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Por parte del despacho se generan las solicitudes al Consejo Superior y Seccional de la Judicatura pertinentes en cuanto a la creación de otro despacho judicial para la especialidad y de un colaborador de rango profesional universitario grado 16, asignado con funciones de tramitar procesos de restitución de derechos territoriales mediante oficios No 0057 del 1/08/2023 y oficio 0045 de 24/05/2024
Adicional a ello, el despacho realiza una identificación de los casos que por ley deben ser priorizados, a fin de dar el trámite correspondiente dentro del término legal establecido.</t>
  </si>
  <si>
    <t>SI</t>
  </si>
  <si>
    <t>Mantener un calendario detallado y compartido entre todos los miembros del juzgado, donde se regsitran todas las fechas criticas, audiencias y plazos legales</t>
  </si>
  <si>
    <t>Distribución equitativa de las funciones en los trámites pertinentes durante el estudio de los procesos asignados en cumplimiento de las metas establecidas a cada servidor judicial, consignada  en acta de trabajo 001 de fecha 23 de enero de 2024 quedo consignad el compromiso de priorizar los proceos de Restitucion de Tierras con radicados 2017-2018 y 2019 asi como los procesos en etapa de posfallo donde no se ha materializado la entrega del inmueble; en este mismos sentido en acta de trabajo N° 002 de fecha 22/04/2024 se acordó el compromiso de trabajo con cumpliento de metas por sustanciador  para asegurar las salidas efectivas trimestrales, asimismo la proyeccion de providencias de los procesos de connotacion nacional y especial complejidad que se tramitan en el despacho.
Esta designación tiene seguimiento trimestral por parte del lider del proceso y los servidores judiciales.</t>
  </si>
  <si>
    <t>Establecer criterios para priorizar casos cercanos a su vencimiento. Identificar responsables y dejar las anotaciones correspondientes en las actas de seguimiento trimestrales de desempeño para servidores judiciales.</t>
  </si>
  <si>
    <t>Reuniones de trabajo Trimestrales, para orientar las actividades y procesos que requieren de especial atención, atendiendo las condiciones de los solicitantes o necesidades del despacho a nivel interno, de lo cual se genera su respectiva acta.</t>
  </si>
  <si>
    <t xml:space="preserve">Apoyo interistitucional  en la resolución de necesidades en cuanto a acceso a internet y equipos tecnológicos que permita la realización de audiencias.
</t>
  </si>
  <si>
    <t>NO</t>
  </si>
  <si>
    <t>El  Juez director del despacho,  diariamente revisa los registros de control o planificadores, actualiza la planificación y verifica las fechas de las audiencias,  si evidencia actividades y actuaciones no incluidas, se integran al planificador.  Como registro del control queda el planificador y las actuaciones documentadas.</t>
  </si>
  <si>
    <t>Se establecera un protocolo para la reprogramacion inmediata de las audiencias cuando se produce una interrupcion en estas. Incliyendo una notificacion rapida a todas las partes e intervinientes y la signacion de una nueva fecha lo antes posible.</t>
  </si>
  <si>
    <t>El Juez director del despacho, antes y durante la realización de la audiencia,  hace seguimiento a  la asistencia de los interrogados y partes obligatorias para la audiencia, verificando la comparecencia  de los mismos, ajustando la programación si requiere incluir o hacer cambios imprevistos. Como registro del control quedan  las actas de las audiencias y las grabaciones audiovisuales en cada uno de los procesos bajo los lineamientos establecidos en el Acuerdo PCSJA24-12185 DE 27/05/2024</t>
  </si>
  <si>
    <t xml:space="preserve"> La orden por parte del juez de la  conducción de los interrogados por parte de la fuerza pública, y las compulsas de copias
Como evicencia de lo anterior quedan las actas, las grabaciones audiovisuales, los oficios a las entidades y los correos de remisiòn.</t>
  </si>
  <si>
    <t xml:space="preserve">El juez del despacho indicará a las partes al iniciar la diligencia ser concisos en sus intervenciones, no extralimitarse en el numero de preguntas. </t>
  </si>
  <si>
    <t>La secretaria del despacho o quien asigne el Juez, cuando lo requiera el juzgado solicita el apoyo de las audiencias, contactando a los administradores del sistema de audiencias y de las instalaciones de la edificación donde funciona el despacho, cuando se presentan inconvenientes tecnológicos o en el fluido eléctrico en el desarrollo de las actividades propias del despacho. Como registro del control quedan los correos y mensajes solicitando el apoyo, y en las providencias en los respectivos casos en donde se materializó el riesgo.</t>
  </si>
  <si>
    <t>El secretario del despacho o el empleado delegado por el juez diariamente,  ingresa los datos para la realización de citaciones y notificaciones verificando  en el aplicativo Portal de Tierras los datos de la audiencia y los de los intervinientes. Como registro del control quedan los datos en el aplicativo ingresados por el servidor judicial, los cuales no pueden ser cambiados.</t>
  </si>
  <si>
    <t>El secretario del despacho o el empleado delegado por el juez dispondrá de equipos alternativos como laptops y dispositivos moviles con suficiente bateria para continuar las audiencias si los equipos principales fallan.</t>
  </si>
  <si>
    <t xml:space="preserve">El Juez director del despacho, antes y durante la realizaciòn de la audiencia,  hace seguimiento a  la asistencia de los interrogados y partes obligatorias para la audiencia, verificando la comparecencia  de los mismos, ajustando la programación si requiere incluir o hacer cambios imprevistos. Como registro del control quedan  las actas de las audicencias y las grabaciones audiovisuales en cada uno de los procesos. </t>
  </si>
  <si>
    <t>El Juez director del despacho, antes de la realizaciòn de la audiencia,  estudia y revisa el proceso, verificando que no existan hechos nuevos que ameriten  la suspension de la etapa probatoria y por ende de la diligencia misma, verificando si requiere incluir o hacer cambios imprevistos. Como registro del control quedan  las providencias, actas de las audicencias y/o las grabaciones audiovisuales en cada uno de los procesos y dictar las ordenes pertinentes</t>
  </si>
  <si>
    <t>La secretaria del despacho diariamente, verifica que el notificador realice las notificaciones asignadas, revisando las providencias que deban efectuarse de acuerdo al registro realizado en el Portal de Tierras, los correos y los libros radicadores virtuales de control interno del grupo.  Sí se presenta represamiento en el trabajo se realiza una priorizacion sobre los mismos y se aplica el programa de contingencia estipulado en el acta de trabajo No. 001 del 11/01/2023 respecto a la reasignaciòn de funciones del resto del equipo de trabajo, para el cumplimiento de las metas. Como registro  quedan las bases de control internas del grupo y actas de trabajo.</t>
  </si>
  <si>
    <t>Cuando hay notificaciones que no cumplen los requisitos, según el tratamiento de salidas no conformes se vuelven a hacer  de conformidad con lo establecido en las normas legales correspondientes,  y para  mitigar el impacto sobre el servicio se adopta la decisión en el menor de los tiempos posibles y se hace la observación y el seguimiento del servidor judicial responsable en las actas de seguimiento trimestral de desempeño para empleados judiciales.</t>
  </si>
  <si>
    <t xml:space="preserve">
El juez  del despacho estableció los reemplazos para el cumplimiento de las funciones en los casos que un empleado se incapacite, o se encuentre de permisos legalmente otorgado, asimismo en el acta que otorgue el permiso al secretario se designará un secretario adhoc.
</t>
  </si>
  <si>
    <t xml:space="preserve">El Juez director del despacho, trimestralmente realiza reuniòn de trabajo con los servidores judiciales que integran el despacho en donde se comunican las novedades del despacho, verificando los cambios efectuados, los cuellos de botellas y si requiere incluir o hacer modificaciones imprevistas. Como registro del control quedan  las actas de trabajo. </t>
  </si>
  <si>
    <t xml:space="preserve">El Juez director del despacho, diariamente registra providencias proyectadas por los oficiales mayores, para que sean notificadas por secretarìa, quienes deben verificar la ausencia de errores en la informaciòn suministrada, y si encuentra incongruencias se toman los datos correctos registrados en los respectivos expediente digitales o demàs fuentes de informaciòn confiables antes de la notificación. Como registro  quedan las respectivas constancias secretariales en cada uno de los tràmites que se adelantan en el despacho. </t>
  </si>
  <si>
    <t>La secretaria del despacho un dia antes de la diligencia envia link para comparecencia a audiencia, mediante varios medios tecnologicos como lo son el correo electronico y via whatsApp a las partes e intervinientes, para que la conexion pueda efectuarse desde los dispositivos moviles si se produce un problema en los otros dispositivos dispuetos para la relaizacion de la diligencia.</t>
  </si>
  <si>
    <t xml:space="preserve">El Juez director del despacho antes de practicar diligencias en campo ordena una mesa de trabajo de alistamiento con las entidades encargadas de garantizar la seguridad de los servidores publicos y/o de las partes que van a intervenir en dichas actividades. Asi mismo, ordena a la fuerza pùblica un informe de seguridad en la zona en donde se encuentra el fundo, verificando que no existan problemas de orden pùblico que imposibilite el servicio y/o atente contra la integridad de quienes participan en la diligencia judicial y/o ordena las modificaciones frente a situaciones imprevistas. Como registro del control quedan  las providencias, actas de las mesas de trabajo y/o grabaciones audiovisuales. </t>
  </si>
  <si>
    <t>Proporcionar capcitación periodica a los servidores judiciales sobre medidas de autoprotección , procedimeinto de emergencias, indicando lineas  de emergencia conla policia  en caso de sentirse en peligro.</t>
  </si>
  <si>
    <t>3. Desconocimiento  de la  normatividad</t>
  </si>
  <si>
    <t>Desarrollar un programa de capacitación que cubra en detalle las normas y procedimiento relacionados con las inspecciones judiciales , como aspectos legales, protocolos de seguridad y manejo de situaciones de riesgo</t>
  </si>
  <si>
    <t>El juez del despacho anualmente realiza la asignaciòn de atenciòn al publico entre los servidores judiciales, quienes deben verificar la informaciòn allegada, y realizar el registro respectivo en el aplicativo Portal de Tierras, dejando las anotaciones del caso. Como registro  quedan los recordatorios registrados en la herramienta virtual Portal de Tierras.</t>
  </si>
  <si>
    <t xml:space="preserve">El secretario o empleado designado periodicamente almacenará la información de los procesos en la nube para contar con una copia de seguridad en caso de fallas en el Portal de Tierras 
</t>
  </si>
  <si>
    <t>El juez del despacho anualmente realiza la asignaciòn de atenciòn al publico entre los servidores judiciales, quienes deben verificar la informaciòn allegada, y realizar el registro respectivo en el aplicativo Portal de Tierras, dejando las anotaciones del caso. Como registro  quedan los recordatorios registrados en la herramienta virtual Portal de Tierras.
Adicional a ello, el despacho mediante acta de trabajo No. 01 del 11/1/2023 establecio los reemplazos para el cumplimiento de las funciones en los casos que un empleado se incapacite, o se encuentre de permisos legalmente otorgado, misma que se aplica en caso de materializarse el presente riesgo.</t>
  </si>
  <si>
    <t>El despacho mediante acta de trabajo No. 01 del 11/1/2023 establecio los reemplazos para el cumplimiento de las funciones en los casos que un empleado se incapacite, o se encuentre de permisos legalmente otorgado,</t>
  </si>
  <si>
    <t>El Juez del despacho realiza reuniones  trimestrales de forma virtual o presencial, a fin de motivar a los servidores judiciales a ejercer sus deberes de forma transparente, honesta,  eficaz y de alta calidad. Como evidencia de lo anterior quedan las actas de trabajo.
Adicional a ello los servidores del despacho procuran participar de forma virtual o presencial en las capacitaciones  etica profesional convocado por el Consejo Superior o Seccional de la Judicatura. Como evidencia de lo anterior quedan los resgistros de asistencia a  las capacitaciones.</t>
  </si>
  <si>
    <t>El Juez del despacho en el evento de la materializaciòn del riesgo ordenarà las respectivas investigaciones penales y/o disciplinarias a que haya lugar, para recuperar la imagen de la instituciòn. Como evidencia de ello queda el registro de la orden dada en los respectivos procesos y el oficio de la compulsa, para que la entidad correspondiente realice lo de su competencia.</t>
  </si>
  <si>
    <t xml:space="preserve">El juez del despacho trimestralmente asesora y orienta al equipo de trabajo sobre el Sistema de Gestiòn Antisoborno, haciendo enfasis en las normas penales y disciplinarias que sancionan las conductas y otras practicas no ajustadas a la etica profesional que aumentan la posibilidad de materializaciòn del riesgo,  ello con el fin de tomar medidas razonables para prevenir el soborno o corrupciòn y mantener la buena imagen de la instituciòn.  Como evidencia quedan las actas de trabajo.
 </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</si>
  <si>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</si>
  <si>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</si>
  <si>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</si>
  <si>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</si>
  <si>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</si>
  <si>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</si>
  <si>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</si>
  <si>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</si>
  <si>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</si>
  <si>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</si>
  <si>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</si>
  <si>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</si>
  <si>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</si>
  <si>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</si>
  <si>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</si>
  <si>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Diariamente el lider del proceso diligenciara un archivo excel en donde se registra la llegada y salida de las acciones constitucionales, por medio de archivo excel de alertas y recordatorios automáticos. 
Igualmente se efectuará una tabla  para los procesos de conocimiento.</t>
  </si>
  <si>
    <t>Lider del Proceso de Planeación Estrategica</t>
  </si>
  <si>
    <t>01/01/2024 al 31/12/2024</t>
  </si>
  <si>
    <t>Un dia antes de la fecha programada para la realizacion de las audiencias, se reenvia recordatorio por medio de correo electronico a las partes e intervinientes del proceso, asimismo se realizan llamadas a los abonados telefònicos para indagar sobre la comparescencia de estos.</t>
  </si>
  <si>
    <t>Aceptar el riesgo</t>
  </si>
  <si>
    <t>Trimestralmente se efectuara un conteo de las notificaciones efectuadas indebidamente, las cuales no podran superar el 10% de ellas.</t>
  </si>
  <si>
    <t>Antes de la salida a campo el lider del proceso realiza una reunión de alistamiento con las diferentes entidades encargadas del orden publico de la zona donde está ubicado el predio</t>
  </si>
  <si>
    <t>Trimestralmente el lider del proceso realiza capacitaciones al personal en la practica adecuadas de manejo de documentos y conciencia sobre la importancia de la seguridad documental</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</si>
  <si>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</si>
  <si>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</si>
  <si>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</si>
  <si>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</si>
  <si>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</si>
  <si>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</si>
  <si>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</si>
  <si>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</si>
  <si>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</si>
  <si>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</si>
  <si>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</si>
  <si>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</si>
  <si>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</si>
  <si>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</si>
  <si>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</si>
  <si>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</si>
  <si>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</si>
  <si>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</si>
  <si>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</si>
  <si>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</si>
  <si>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</si>
  <si>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</si>
  <si>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</si>
  <si>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</si>
  <si>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</si>
  <si>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</si>
  <si>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</si>
  <si>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Mayor</t>
  </si>
  <si>
    <t xml:space="preserve">De la entidad y sector justicia a nivel nacional </t>
  </si>
  <si>
    <t>Catastrófico</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</si>
  <si>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</si>
  <si>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</si>
  <si>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</si>
  <si>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</si>
  <si>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</si>
  <si>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</si>
  <si>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</si>
  <si>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</si>
  <si>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</si>
  <si>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</si>
  <si>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</si>
  <si>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</si>
  <si>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</si>
  <si>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</si>
  <si>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</si>
  <si>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</si>
  <si>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</si>
  <si>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</si>
  <si>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</si>
  <si>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</si>
  <si>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</si>
  <si>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</si>
  <si>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</si>
  <si>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</si>
  <si>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</si>
  <si>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</si>
  <si>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</si>
  <si>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</si>
  <si>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</si>
  <si>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</si>
  <si>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</si>
  <si>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</si>
  <si>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</si>
  <si>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</si>
  <si>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</si>
  <si>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</si>
  <si>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</si>
  <si>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</si>
  <si>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</si>
  <si>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</si>
  <si>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</si>
  <si>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</si>
  <si>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</si>
  <si>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</si>
  <si>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</si>
  <si>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</si>
  <si>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</si>
  <si>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</si>
  <si>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</si>
  <si>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</si>
  <si>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</si>
  <si>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</si>
  <si>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</si>
  <si>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</si>
  <si>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</si>
  <si>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</si>
  <si>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</si>
  <si>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</si>
  <si>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</si>
  <si>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</si>
  <si>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</si>
  <si>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</si>
  <si>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</si>
  <si>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</si>
  <si>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</si>
  <si>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</si>
  <si>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</si>
  <si>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</si>
  <si>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</si>
  <si>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</si>
  <si>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</si>
  <si>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</si>
  <si>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</si>
  <si>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</si>
  <si>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</si>
  <si>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</si>
  <si>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</si>
  <si>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</si>
  <si>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</si>
  <si>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</si>
  <si>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</si>
  <si>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</si>
  <si>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</si>
  <si>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</si>
  <si>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Durante el primer trimestre del año 2024 se tramitaron las acciones constitucionales dentro del término establecido, sin excepción alguna.</t>
  </si>
  <si>
    <t>Consulte el radicador de TUTELAS aquí.</t>
  </si>
  <si>
    <t>Durante el primer trimestre se programaron 48 audiencias dentro de 11 procesos de Restitución de Tierras, de las cuales se realizaron el 95,8%  se anexa vinculo de audiencias programadas y realizadas</t>
  </si>
  <si>
    <t>consulte vinculo aquí:</t>
  </si>
  <si>
    <t xml:space="preserve"> 31/03/2024</t>
  </si>
  <si>
    <t xml:space="preserve">Durante el primer trimestre del año 2024, se efectuo el registro de los oficios que no cumplian con los requisitos legales,  estableciendo que los mismos no superaron el 10%.
</t>
  </si>
  <si>
    <t xml:space="preserve">Durante el primer trimestre del año 2024 se llevaron a cabo sin contratiempos las diligencias de inspeccion judicial programadas se anexa link de consulta de actas de inspección </t>
  </si>
  <si>
    <t>Inpeccion judicial 73001312100220200036100</t>
  </si>
  <si>
    <t>Inspeccion judicial 73001312100120190018900</t>
  </si>
  <si>
    <t>Durante el primer trimestre del año 2024 no se presentó perdida de documentación en los procesos.</t>
  </si>
  <si>
    <t>Durante el segundo trimestre del año 2024 se tramitaron las acciones constitucionales dentro del término establecido, sin excepción alguna.</t>
  </si>
  <si>
    <t>Durante el segundo trimestre se programaron 61 audiencias dentro de 11 procesos de Restitución de Tierras, de las cuales se realizaron el 60,6%  se anexa vinculo de audiencias programadas y realizadas</t>
  </si>
  <si>
    <t xml:space="preserve">Durante el segundo trimestre del año 2024, se efectuo el registro de los oficios que no cumplian con los requisitos legales,  estableciendo que los mismos no superaron el 10%.
</t>
  </si>
  <si>
    <t xml:space="preserve">Durante el segundo trimestre del año 2024 se llevaron a cabo sin contratiempos las diligencias de inspeccion judicial programadas se anexa link de consulta de actas de inspección </t>
  </si>
  <si>
    <t>Durante el segundo trimestre del año 2024 no se presentó perdida de documentación en los procesos.</t>
  </si>
  <si>
    <t>Durante el tercer trimestre del año 2024 se tramitaron las acciones constitucionales dentro del término establecido, sin excepción alguna.</t>
  </si>
  <si>
    <t>Durante el tercer trimestre se programaron 85 audiencias dentro de 6 procesos de Restitución de Tierras, de las cuales se realizaron el 19%  scomo evidencia se encuentra el agendamiento del sistema de audiencias de la rama Judicial</t>
  </si>
  <si>
    <t xml:space="preserve">Durante el tercer trimestre del año 2024, se efectuo el registro de los oficios que no cumplian con los requisitos legales,  estableciendo que los mismos no superaron el 10%.
</t>
  </si>
  <si>
    <t xml:space="preserve">Durante el tercer trimestre del año 2024 se llevaron a cabo sin contratiempos las diligencias de inspeccion judicial programadas se anexa link de consulta de actas de inspección </t>
  </si>
  <si>
    <t>https://indiceelectronicoportalrestituciondetierras.ramajudicial.gov.co/api/v1/link/share/66f212d5328ee9001322115a</t>
  </si>
  <si>
    <t>Durante el tercer trimestre del año 2024 no se presentó perdida de documentación en los procesos.</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</si>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</sst>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2"/>
      <name val="Azo Sans Medium"/>
    </font>
    <font>
      <sz val="14"/>
      <color rgb="FF004D6D"/>
      <name val="Azo Sans Medium"/>
    </font>
    <font>
      <sz val="12"/>
      <color theme="1"/>
      <name val="Azo Sans Medium"/>
    </font>
    <font>
      <sz val="11"/>
      <color rgb="FF000000"/>
      <name val="Calibri"/>
      <charset val="1"/>
    </font>
    <font>
      <sz val="10"/>
      <color rgb="FF000000"/>
      <name val="Calibri"/>
      <family val="2"/>
      <scheme val="minor"/>
    </font>
    <font>
      <sz val="14"/>
      <color theme="1"/>
      <name val="Calibri"/>
      <family val="2"/>
      <scheme val="minor"/>
    </font>
    <font>
      <b/>
      <sz val="11"/>
      <name val="Azo Sans Medium"/>
    </font>
    <font>
      <b/>
      <sz val="11"/>
      <color theme="1"/>
      <name val="Azo Sans Medium"/>
    </font>
    <font>
      <sz val="11"/>
      <name val="Azo Sans Light"/>
    </font>
    <font>
      <sz val="11"/>
      <name val="Belyrium"/>
    </font>
    <font>
      <sz val="12"/>
      <name val="Azo Sans Light"/>
    </font>
    <font>
      <sz val="11"/>
      <color rgb="FF000000"/>
      <name val="Calibri"/>
      <family val="2"/>
    </font>
    <font>
      <u/>
      <sz val="11"/>
      <color theme="1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2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thin">
        <color indexed="64"/>
      </left>
      <right style="medium">
        <color indexed="64"/>
      </right>
      <top/>
      <bottom style="thin">
        <color indexed="64"/>
      </bottom>
      <diagonal/>
    </border>
  </borders>
  <cellStyleXfs count="7">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cellStyleXfs>
  <cellXfs count="734">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12" fillId="3" borderId="32" xfId="0" applyFont="1" applyFill="1" applyBorder="1" applyAlignment="1">
      <alignment horizontal="center" vertical="center" wrapText="1"/>
    </xf>
    <xf numFmtId="3" fontId="0" fillId="0" borderId="32" xfId="0" applyNumberFormat="1" applyBorder="1" applyAlignment="1">
      <alignment horizontal="justify" vertical="center" wrapText="1"/>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4" fontId="0" fillId="0" borderId="43" xfId="0" applyNumberFormat="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4" xfId="0" applyFont="1" applyFill="1" applyBorder="1" applyAlignment="1">
      <alignment vertical="center" wrapText="1"/>
    </xf>
    <xf numFmtId="0" fontId="59" fillId="3" borderId="110" xfId="0" applyFont="1" applyFill="1" applyBorder="1" applyAlignment="1">
      <alignment vertical="center" wrapText="1"/>
    </xf>
    <xf numFmtId="0" fontId="11" fillId="3" borderId="76" xfId="0" applyFont="1" applyFill="1" applyBorder="1"/>
    <xf numFmtId="0" fontId="11" fillId="0" borderId="76" xfId="0" applyFont="1" applyBorder="1"/>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28" fillId="4" borderId="10" xfId="0" applyFont="1" applyFill="1" applyBorder="1" applyAlignment="1">
      <alignment horizontal="center" vertical="center"/>
    </xf>
    <xf numFmtId="0" fontId="0" fillId="0" borderId="0" xfId="0" applyAlignment="1">
      <alignment horizontal="center"/>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12" fillId="3" borderId="20" xfId="0" applyFont="1" applyFill="1" applyBorder="1" applyAlignment="1">
      <alignment horizontal="center" vertical="center" wrapText="1"/>
    </xf>
    <xf numFmtId="0" fontId="77" fillId="3" borderId="119" xfId="0" applyFont="1" applyFill="1" applyBorder="1" applyAlignment="1">
      <alignment horizontal="center" vertical="center" wrapText="1"/>
    </xf>
    <xf numFmtId="0" fontId="77" fillId="3" borderId="77" xfId="0" applyFont="1" applyFill="1" applyBorder="1" applyAlignment="1">
      <alignment horizontal="center" vertical="center" wrapText="1"/>
    </xf>
    <xf numFmtId="0" fontId="78" fillId="3" borderId="75" xfId="0" applyFont="1" applyFill="1" applyBorder="1" applyAlignment="1">
      <alignment horizontal="center" vertical="center" wrapText="1"/>
    </xf>
    <xf numFmtId="0" fontId="78" fillId="3" borderId="17" xfId="0" applyFont="1" applyFill="1" applyBorder="1" applyAlignment="1">
      <alignment horizontal="center" vertical="center" wrapText="1"/>
    </xf>
    <xf numFmtId="0" fontId="77" fillId="3" borderId="120" xfId="0" applyFont="1" applyFill="1" applyBorder="1" applyAlignment="1">
      <alignment horizontal="center" vertical="center" wrapText="1"/>
    </xf>
    <xf numFmtId="0" fontId="77" fillId="3" borderId="12" xfId="0" applyFont="1" applyFill="1" applyBorder="1" applyAlignment="1">
      <alignment horizontal="center" vertical="center" wrapText="1"/>
    </xf>
    <xf numFmtId="14" fontId="78" fillId="3" borderId="17" xfId="0" applyNumberFormat="1" applyFont="1" applyFill="1" applyBorder="1" applyAlignment="1">
      <alignment horizontal="center" vertical="center" wrapText="1"/>
    </xf>
    <xf numFmtId="0" fontId="79" fillId="0" borderId="0" xfId="0" applyFont="1" applyAlignment="1" applyProtection="1">
      <alignment vertical="center"/>
      <protection locked="0"/>
    </xf>
    <xf numFmtId="0" fontId="79" fillId="0" borderId="0" xfId="0" applyFont="1" applyProtection="1">
      <protection locked="0"/>
    </xf>
    <xf numFmtId="0" fontId="79" fillId="0" borderId="0" xfId="0" applyFont="1"/>
    <xf numFmtId="0" fontId="81" fillId="19" borderId="121" xfId="0" applyFont="1" applyFill="1" applyBorder="1" applyAlignment="1" applyProtection="1">
      <alignment horizontal="left" vertical="center" wrapText="1"/>
      <protection locked="0"/>
    </xf>
    <xf numFmtId="0" fontId="81" fillId="19" borderId="121" xfId="0" applyFont="1" applyFill="1" applyBorder="1" applyAlignment="1" applyProtection="1">
      <alignment horizontal="center" vertical="center"/>
      <protection locked="0"/>
    </xf>
    <xf numFmtId="0" fontId="82" fillId="5" borderId="121" xfId="0" applyFont="1" applyFill="1" applyBorder="1" applyAlignment="1" applyProtection="1">
      <alignment horizontal="center" vertical="center" wrapText="1"/>
      <protection locked="0"/>
    </xf>
    <xf numFmtId="0" fontId="79" fillId="0" borderId="0" xfId="0" applyFont="1" applyAlignment="1" applyProtection="1">
      <alignment horizontal="left" vertical="center"/>
      <protection locked="0"/>
    </xf>
    <xf numFmtId="0" fontId="81"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0" xfId="0" applyFont="1" applyAlignment="1" applyProtection="1">
      <alignment horizontal="left"/>
      <protection locked="0"/>
    </xf>
    <xf numFmtId="0" fontId="79" fillId="0" borderId="0" xfId="0" applyFont="1" applyAlignment="1" applyProtection="1">
      <alignment horizontal="center"/>
      <protection locked="0"/>
    </xf>
    <xf numFmtId="0" fontId="79" fillId="0" borderId="0" xfId="0" applyFont="1" applyAlignment="1">
      <alignment horizontal="left"/>
    </xf>
    <xf numFmtId="0" fontId="79" fillId="0" borderId="0" xfId="0" applyFont="1" applyAlignment="1">
      <alignment horizontal="center"/>
    </xf>
    <xf numFmtId="0" fontId="84" fillId="0" borderId="0" xfId="0" applyFont="1" applyAlignment="1">
      <alignment wrapText="1"/>
    </xf>
    <xf numFmtId="0" fontId="86" fillId="0" borderId="0" xfId="0" applyFont="1"/>
    <xf numFmtId="0" fontId="86" fillId="0" borderId="0" xfId="0" applyFont="1" applyAlignment="1">
      <alignment horizontal="left"/>
    </xf>
    <xf numFmtId="0" fontId="84" fillId="0" borderId="0" xfId="0" applyFont="1" applyAlignment="1">
      <alignment horizontal="center"/>
    </xf>
    <xf numFmtId="0" fontId="86"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11" xfId="0" applyBorder="1" applyAlignment="1">
      <alignment horizontal="left" wrapText="1"/>
    </xf>
    <xf numFmtId="0" fontId="88" fillId="0" borderId="32" xfId="0" applyFont="1" applyBorder="1" applyAlignment="1" applyProtection="1">
      <alignment horizontal="justify" vertical="center" wrapText="1"/>
      <protection locked="0"/>
    </xf>
    <xf numFmtId="0" fontId="88" fillId="0" borderId="6" xfId="0" applyFont="1" applyBorder="1" applyAlignment="1" applyProtection="1">
      <alignment horizontal="justify" vertical="center" wrapText="1"/>
      <protection locked="0"/>
    </xf>
    <xf numFmtId="0" fontId="88" fillId="0" borderId="20" xfId="0" applyFont="1" applyBorder="1" applyAlignment="1" applyProtection="1">
      <alignment horizontal="justify" vertical="center" wrapText="1"/>
      <protection locked="0"/>
    </xf>
    <xf numFmtId="0" fontId="0" fillId="0" borderId="29" xfId="0" applyBorder="1" applyAlignment="1">
      <alignment horizontal="center" vertical="center" wrapText="1"/>
    </xf>
    <xf numFmtId="0" fontId="82" fillId="19" borderId="6" xfId="0" applyFont="1" applyFill="1" applyBorder="1" applyAlignment="1">
      <alignment horizontal="center" vertical="center" wrapText="1" readingOrder="1"/>
    </xf>
    <xf numFmtId="0" fontId="82" fillId="20" borderId="6" xfId="0" applyFont="1" applyFill="1" applyBorder="1" applyAlignment="1">
      <alignment horizontal="center" vertical="center" wrapText="1" readingOrder="1"/>
    </xf>
    <xf numFmtId="0" fontId="82" fillId="3" borderId="6" xfId="0" applyFont="1" applyFill="1" applyBorder="1" applyAlignment="1">
      <alignment horizontal="center" vertical="center" wrapText="1" readingOrder="1"/>
    </xf>
    <xf numFmtId="0" fontId="92" fillId="3" borderId="6" xfId="0" applyFont="1" applyFill="1" applyBorder="1" applyAlignment="1">
      <alignment horizontal="center" vertical="center" wrapText="1" readingOrder="1"/>
    </xf>
    <xf numFmtId="0" fontId="92" fillId="3" borderId="6" xfId="0" applyFont="1" applyFill="1" applyBorder="1" applyAlignment="1">
      <alignment horizontal="left" vertical="center" wrapText="1"/>
    </xf>
    <xf numFmtId="0" fontId="92" fillId="3" borderId="6" xfId="0" applyFont="1" applyFill="1" applyBorder="1" applyAlignment="1">
      <alignment horizontal="center" vertical="center" wrapText="1"/>
    </xf>
    <xf numFmtId="0" fontId="82" fillId="0" borderId="6" xfId="0" applyFont="1" applyBorder="1" applyAlignment="1">
      <alignment horizontal="left" vertical="center" wrapText="1" readingOrder="1"/>
    </xf>
    <xf numFmtId="0" fontId="92" fillId="0" borderId="6" xfId="0" applyFont="1" applyBorder="1" applyAlignment="1">
      <alignment horizontal="center" vertical="center" wrapText="1" readingOrder="1"/>
    </xf>
    <xf numFmtId="0" fontId="92" fillId="0" borderId="6" xfId="0" applyFont="1" applyBorder="1" applyAlignment="1">
      <alignment horizontal="left" vertical="center" wrapText="1"/>
    </xf>
    <xf numFmtId="0" fontId="82" fillId="0" borderId="6" xfId="0" applyFont="1" applyBorder="1" applyAlignment="1">
      <alignment horizontal="center" vertical="center" wrapText="1" readingOrder="1"/>
    </xf>
    <xf numFmtId="0" fontId="82" fillId="0" borderId="6" xfId="0" applyFont="1" applyBorder="1" applyAlignment="1">
      <alignment horizontal="center" vertical="center"/>
    </xf>
    <xf numFmtId="0" fontId="82" fillId="0" borderId="6" xfId="0" applyFont="1" applyBorder="1" applyAlignment="1">
      <alignment horizontal="center" vertical="center" wrapText="1"/>
    </xf>
    <xf numFmtId="0" fontId="92" fillId="21" borderId="6" xfId="0" applyFont="1" applyFill="1" applyBorder="1" applyAlignment="1">
      <alignment horizontal="left" vertical="center" wrapText="1"/>
    </xf>
    <xf numFmtId="0" fontId="92" fillId="3" borderId="6" xfId="0" applyFont="1" applyFill="1" applyBorder="1" applyAlignment="1">
      <alignment wrapText="1"/>
    </xf>
    <xf numFmtId="0" fontId="82" fillId="0" borderId="6" xfId="0" applyFont="1" applyBorder="1" applyAlignment="1">
      <alignment vertical="center" wrapText="1" readingOrder="1"/>
    </xf>
    <xf numFmtId="0" fontId="92" fillId="3" borderId="6" xfId="0" applyFont="1" applyFill="1" applyBorder="1" applyAlignment="1">
      <alignment horizontal="left" vertical="center" wrapText="1" readingOrder="1"/>
    </xf>
    <xf numFmtId="0" fontId="92" fillId="3" borderId="29" xfId="0" applyFont="1" applyFill="1" applyBorder="1" applyAlignment="1">
      <alignment horizontal="center" vertical="center" wrapText="1" readingOrder="1"/>
    </xf>
    <xf numFmtId="0" fontId="92" fillId="3" borderId="20" xfId="0" applyFont="1" applyFill="1" applyBorder="1" applyAlignment="1">
      <alignment horizontal="center" vertical="center" wrapText="1" readingOrder="1"/>
    </xf>
    <xf numFmtId="0" fontId="92" fillId="3" borderId="6" xfId="0" applyFont="1" applyFill="1" applyBorder="1" applyAlignment="1">
      <alignment vertical="center" wrapText="1"/>
    </xf>
    <xf numFmtId="0" fontId="92" fillId="3" borderId="6" xfId="0" applyFont="1" applyFill="1" applyBorder="1" applyAlignment="1">
      <alignment vertical="center" wrapText="1" readingOrder="1"/>
    </xf>
    <xf numFmtId="0" fontId="82" fillId="0" borderId="29" xfId="0" applyFont="1" applyBorder="1" applyAlignment="1">
      <alignment horizontal="center" vertical="center" wrapText="1" readingOrder="1"/>
    </xf>
    <xf numFmtId="0" fontId="92" fillId="3" borderId="25" xfId="0" applyFont="1" applyFill="1" applyBorder="1" applyAlignment="1">
      <alignment horizontal="center" vertical="center" wrapText="1" readingOrder="1"/>
    </xf>
    <xf numFmtId="0" fontId="92" fillId="3" borderId="6" xfId="0" applyFont="1" applyFill="1" applyBorder="1" applyAlignment="1">
      <alignment vertical="center"/>
    </xf>
    <xf numFmtId="0" fontId="92" fillId="3" borderId="6" xfId="0" applyFont="1" applyFill="1" applyBorder="1" applyAlignment="1">
      <alignment horizontal="center" vertical="center"/>
    </xf>
    <xf numFmtId="0" fontId="82" fillId="0" borderId="6" xfId="0" applyFont="1" applyBorder="1" applyAlignment="1">
      <alignment horizontal="left"/>
    </xf>
    <xf numFmtId="0" fontId="82" fillId="0" borderId="6" xfId="0" applyFont="1" applyBorder="1" applyAlignment="1">
      <alignment horizontal="center"/>
    </xf>
    <xf numFmtId="0" fontId="82" fillId="0" borderId="6" xfId="0" applyFont="1" applyBorder="1"/>
    <xf numFmtId="0" fontId="93" fillId="0" borderId="6" xfId="0" applyFont="1" applyBorder="1" applyAlignment="1">
      <alignment horizontal="center" vertical="center" wrapText="1"/>
    </xf>
    <xf numFmtId="0" fontId="93" fillId="0" borderId="6" xfId="0" applyFont="1" applyBorder="1" applyAlignment="1">
      <alignment horizontal="center" vertical="center"/>
    </xf>
    <xf numFmtId="0" fontId="84" fillId="20" borderId="6" xfId="0" applyFont="1" applyFill="1" applyBorder="1" applyAlignment="1">
      <alignment horizontal="center" vertical="center"/>
    </xf>
    <xf numFmtId="0" fontId="84" fillId="5" borderId="6" xfId="0" applyFont="1" applyFill="1" applyBorder="1" applyAlignment="1">
      <alignment horizontal="center" vertical="center"/>
    </xf>
    <xf numFmtId="0" fontId="84" fillId="5" borderId="6" xfId="0" applyFont="1" applyFill="1" applyBorder="1" applyAlignment="1">
      <alignment vertical="center" wrapText="1"/>
    </xf>
    <xf numFmtId="0" fontId="84" fillId="3" borderId="6" xfId="0" applyFont="1" applyFill="1" applyBorder="1" applyAlignment="1">
      <alignment horizontal="left" vertical="top" wrapText="1"/>
    </xf>
    <xf numFmtId="0" fontId="94" fillId="3" borderId="6" xfId="0" applyFont="1" applyFill="1" applyBorder="1" applyAlignment="1">
      <alignment horizontal="center" vertical="center" wrapText="1"/>
    </xf>
    <xf numFmtId="2" fontId="94" fillId="3" borderId="6" xfId="0" applyNumberFormat="1" applyFont="1" applyFill="1" applyBorder="1" applyAlignment="1">
      <alignment horizontal="center" vertical="center" wrapText="1"/>
    </xf>
    <xf numFmtId="0" fontId="94" fillId="3" borderId="6" xfId="0" applyFont="1" applyFill="1" applyBorder="1" applyAlignment="1">
      <alignment horizontal="left" vertical="center"/>
    </xf>
    <xf numFmtId="0" fontId="84" fillId="0" borderId="6" xfId="0" applyFont="1" applyBorder="1" applyAlignment="1">
      <alignment vertical="top" wrapText="1"/>
    </xf>
    <xf numFmtId="0" fontId="94" fillId="0" borderId="6" xfId="0" applyFont="1" applyBorder="1" applyAlignment="1">
      <alignment horizontal="center" vertical="center" wrapText="1"/>
    </xf>
    <xf numFmtId="0" fontId="94" fillId="0" borderId="6" xfId="0" applyFont="1" applyBorder="1" applyAlignment="1">
      <alignment horizontal="center" vertical="center"/>
    </xf>
    <xf numFmtId="0" fontId="84" fillId="0" borderId="6" xfId="0" applyFont="1" applyBorder="1" applyAlignment="1">
      <alignment horizontal="left" vertical="center" wrapText="1"/>
    </xf>
    <xf numFmtId="0" fontId="84" fillId="3" borderId="6" xfId="0" applyFont="1" applyFill="1" applyBorder="1" applyAlignment="1">
      <alignment horizontal="left" vertical="center" wrapText="1"/>
    </xf>
    <xf numFmtId="0" fontId="94" fillId="0" borderId="6" xfId="0" applyFont="1" applyBorder="1" applyAlignment="1">
      <alignment horizontal="left" vertical="center"/>
    </xf>
    <xf numFmtId="0" fontId="84" fillId="0" borderId="6" xfId="0" applyFont="1" applyBorder="1" applyAlignment="1">
      <alignment horizontal="left"/>
    </xf>
    <xf numFmtId="0" fontId="94" fillId="3" borderId="6" xfId="0" applyFont="1" applyFill="1" applyBorder="1" applyAlignment="1">
      <alignment horizontal="center" vertical="center"/>
    </xf>
    <xf numFmtId="0" fontId="0" fillId="15" borderId="6" xfId="0" applyFill="1" applyBorder="1" applyAlignment="1">
      <alignment horizontal="justify" vertical="center" wrapText="1"/>
    </xf>
    <xf numFmtId="0" fontId="0" fillId="15" borderId="21" xfId="0" applyFill="1" applyBorder="1" applyAlignment="1">
      <alignment horizontal="justify" vertical="center" wrapText="1"/>
    </xf>
    <xf numFmtId="0" fontId="0" fillId="15" borderId="6" xfId="0" applyFill="1" applyBorder="1" applyAlignment="1">
      <alignment horizontal="center" vertical="center" wrapText="1"/>
    </xf>
    <xf numFmtId="0" fontId="12" fillId="15" borderId="6" xfId="0" applyFont="1" applyFill="1" applyBorder="1" applyAlignment="1">
      <alignment horizontal="center" vertical="center" wrapText="1"/>
    </xf>
    <xf numFmtId="0" fontId="0" fillId="17" borderId="87" xfId="0" applyFill="1" applyBorder="1" applyAlignment="1">
      <alignment horizontal="justify" vertical="center" wrapText="1"/>
    </xf>
    <xf numFmtId="0" fontId="0" fillId="17" borderId="11" xfId="0" applyFill="1" applyBorder="1" applyAlignment="1">
      <alignment horizontal="left"/>
    </xf>
    <xf numFmtId="0" fontId="0" fillId="17" borderId="88" xfId="0" applyFill="1" applyBorder="1" applyAlignment="1">
      <alignment horizontal="justify" vertical="center" wrapText="1"/>
    </xf>
    <xf numFmtId="0" fontId="0" fillId="17" borderId="6" xfId="0" applyFill="1" applyBorder="1" applyAlignment="1">
      <alignment horizontal="center" vertical="center" wrapText="1"/>
    </xf>
    <xf numFmtId="0" fontId="12" fillId="17" borderId="6" xfId="0" applyFont="1" applyFill="1" applyBorder="1" applyAlignment="1">
      <alignment horizontal="center" vertical="center" wrapText="1"/>
    </xf>
    <xf numFmtId="0" fontId="0" fillId="17" borderId="21" xfId="0" applyFill="1" applyBorder="1" applyAlignment="1">
      <alignment horizontal="center" vertical="center" wrapText="1"/>
    </xf>
    <xf numFmtId="0" fontId="12" fillId="17" borderId="21" xfId="0" applyFont="1" applyFill="1" applyBorder="1" applyAlignment="1">
      <alignment horizontal="center" vertical="center" wrapText="1"/>
    </xf>
    <xf numFmtId="0" fontId="0" fillId="17" borderId="20" xfId="0" applyFill="1" applyBorder="1" applyAlignment="1">
      <alignment horizontal="left" vertical="center" wrapText="1"/>
    </xf>
    <xf numFmtId="0" fontId="0" fillId="17" borderId="20" xfId="0" applyFill="1" applyBorder="1" applyAlignment="1">
      <alignment horizontal="center" vertical="center" wrapText="1"/>
    </xf>
    <xf numFmtId="0" fontId="0" fillId="17" borderId="25" xfId="0" applyFill="1" applyBorder="1" applyAlignment="1">
      <alignment horizontal="center" vertical="center" wrapText="1"/>
    </xf>
    <xf numFmtId="0" fontId="0" fillId="17" borderId="43" xfId="0" applyFill="1" applyBorder="1" applyAlignment="1">
      <alignment horizontal="center" vertical="center" wrapText="1"/>
    </xf>
    <xf numFmtId="0" fontId="0" fillId="17" borderId="6" xfId="0" applyFill="1" applyBorder="1" applyAlignment="1">
      <alignment vertical="center" wrapText="1"/>
    </xf>
    <xf numFmtId="0" fontId="0" fillId="17" borderId="20" xfId="0" applyFill="1" applyBorder="1" applyAlignment="1">
      <alignment vertical="center" wrapText="1"/>
    </xf>
    <xf numFmtId="0" fontId="88" fillId="3" borderId="6" xfId="0" applyFont="1" applyFill="1" applyBorder="1" applyAlignment="1" applyProtection="1">
      <alignment horizontal="justify" vertical="center" wrapText="1"/>
      <protection locked="0"/>
    </xf>
    <xf numFmtId="0" fontId="88" fillId="3" borderId="32" xfId="0" applyFont="1" applyFill="1" applyBorder="1" applyAlignment="1" applyProtection="1">
      <alignment horizontal="justify" vertical="center" wrapText="1"/>
      <protection locked="0"/>
    </xf>
    <xf numFmtId="0" fontId="0" fillId="3" borderId="6" xfId="0" applyFill="1" applyBorder="1" applyAlignment="1">
      <alignment horizontal="center" vertical="center" wrapText="1"/>
    </xf>
    <xf numFmtId="0" fontId="24" fillId="3" borderId="6" xfId="0" applyFont="1" applyFill="1" applyBorder="1" applyAlignment="1" applyProtection="1">
      <alignment horizontal="justify" vertical="center" wrapText="1"/>
      <protection locked="0"/>
    </xf>
    <xf numFmtId="0" fontId="0" fillId="0" borderId="21" xfId="0" applyBorder="1" applyAlignment="1">
      <alignment horizontal="center" vertical="center" wrapText="1"/>
    </xf>
    <xf numFmtId="0" fontId="0" fillId="0" borderId="41" xfId="0" applyBorder="1" applyAlignment="1">
      <alignment horizontal="center" vertical="center" wrapText="1"/>
    </xf>
    <xf numFmtId="0" fontId="0" fillId="3" borderId="29" xfId="0" applyFill="1" applyBorder="1" applyAlignment="1">
      <alignment horizontal="center" vertical="center" wrapText="1"/>
    </xf>
    <xf numFmtId="0" fontId="66" fillId="0" borderId="6" xfId="0" applyFont="1" applyBorder="1" applyAlignment="1">
      <alignment horizontal="justify" vertical="center" wrapText="1"/>
    </xf>
    <xf numFmtId="0" fontId="0" fillId="0" borderId="21" xfId="0" applyBorder="1" applyAlignment="1">
      <alignment horizontal="left" vertical="top" wrapText="1"/>
    </xf>
    <xf numFmtId="0" fontId="75" fillId="0" borderId="6" xfId="0" applyFont="1" applyBorder="1" applyAlignment="1">
      <alignment horizontal="justify" vertical="center" wrapText="1"/>
    </xf>
    <xf numFmtId="0" fontId="75" fillId="0" borderId="6" xfId="0" applyFont="1" applyBorder="1" applyAlignment="1">
      <alignment horizontal="left" vertical="top" wrapText="1"/>
    </xf>
    <xf numFmtId="0" fontId="76" fillId="0" borderId="6" xfId="0" applyFont="1" applyBorder="1" applyAlignment="1">
      <alignment horizontal="justify" vertical="center" wrapText="1"/>
    </xf>
    <xf numFmtId="0" fontId="75" fillId="0" borderId="21" xfId="0" applyFont="1" applyBorder="1" applyAlignment="1">
      <alignment horizontal="justify" vertical="center" wrapText="1"/>
    </xf>
    <xf numFmtId="2" fontId="67" fillId="0" borderId="6" xfId="3" applyNumberFormat="1" applyFont="1" applyBorder="1" applyAlignment="1">
      <alignment horizontal="justify" vertical="center" wrapText="1"/>
    </xf>
    <xf numFmtId="2" fontId="0" fillId="0" borderId="6" xfId="3" applyNumberFormat="1" applyFont="1" applyBorder="1" applyAlignment="1">
      <alignment vertical="center" wrapText="1"/>
    </xf>
    <xf numFmtId="0" fontId="24" fillId="0" borderId="21" xfId="0" applyFont="1" applyBorder="1" applyAlignment="1" applyProtection="1">
      <alignment horizontal="justify" vertical="center" wrapText="1"/>
      <protection locked="0"/>
    </xf>
    <xf numFmtId="2" fontId="0" fillId="0" borderId="21" xfId="3" applyNumberFormat="1" applyFont="1" applyBorder="1" applyAlignment="1">
      <alignment horizontal="center" vertical="center" wrapText="1"/>
    </xf>
    <xf numFmtId="2" fontId="0" fillId="0" borderId="21" xfId="3" applyNumberFormat="1" applyFont="1" applyBorder="1" applyAlignment="1">
      <alignment vertical="center" wrapText="1"/>
    </xf>
    <xf numFmtId="2" fontId="67" fillId="0" borderId="21" xfId="3" applyNumberFormat="1" applyFont="1" applyBorder="1" applyAlignment="1">
      <alignment horizontal="justify" vertical="center" wrapText="1"/>
    </xf>
    <xf numFmtId="2" fontId="67" fillId="0" borderId="32"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3" fontId="0" fillId="15" borderId="6" xfId="0" applyNumberFormat="1" applyFill="1" applyBorder="1" applyAlignment="1">
      <alignment horizontal="justify" vertical="center" wrapText="1"/>
    </xf>
    <xf numFmtId="0" fontId="24" fillId="15" borderId="6" xfId="0" applyFont="1" applyFill="1" applyBorder="1" applyAlignment="1" applyProtection="1">
      <alignment horizontal="justify" vertical="center" wrapText="1"/>
      <protection locked="0"/>
    </xf>
    <xf numFmtId="0" fontId="11" fillId="15" borderId="6" xfId="0" applyFont="1" applyFill="1" applyBorder="1"/>
    <xf numFmtId="2" fontId="0" fillId="15" borderId="6" xfId="3" applyNumberFormat="1" applyFont="1" applyFill="1" applyBorder="1" applyAlignment="1">
      <alignment horizontal="justify" vertical="center" wrapText="1"/>
    </xf>
    <xf numFmtId="0" fontId="88" fillId="15" borderId="6" xfId="0" applyFont="1" applyFill="1" applyBorder="1" applyAlignment="1" applyProtection="1">
      <alignment horizontal="justify" vertical="center" wrapText="1"/>
      <protection locked="0"/>
    </xf>
    <xf numFmtId="0" fontId="68" fillId="15" borderId="6" xfId="0" applyFont="1" applyFill="1" applyBorder="1" applyAlignment="1" applyProtection="1">
      <alignment horizontal="justify" vertical="center" wrapText="1"/>
      <protection locked="0"/>
    </xf>
    <xf numFmtId="0" fontId="0" fillId="15" borderId="6" xfId="0" applyFill="1" applyBorder="1"/>
    <xf numFmtId="3" fontId="0" fillId="3" borderId="6" xfId="0" applyNumberFormat="1" applyFill="1" applyBorder="1" applyAlignment="1">
      <alignment horizontal="justify" vertical="center" wrapText="1"/>
    </xf>
    <xf numFmtId="2" fontId="0" fillId="3" borderId="6" xfId="3" applyNumberFormat="1" applyFont="1" applyFill="1" applyBorder="1" applyAlignment="1">
      <alignment horizontal="justify" vertical="center" wrapText="1"/>
    </xf>
    <xf numFmtId="2" fontId="0" fillId="3" borderId="32" xfId="3" applyNumberFormat="1" applyFont="1" applyFill="1" applyBorder="1" applyAlignment="1">
      <alignment horizontal="justify" vertical="center" wrapText="1"/>
    </xf>
    <xf numFmtId="2" fontId="0" fillId="3" borderId="20" xfId="3" applyNumberFormat="1" applyFont="1" applyFill="1" applyBorder="1" applyAlignment="1">
      <alignment horizontal="justify" vertical="center"/>
    </xf>
    <xf numFmtId="0" fontId="96" fillId="0" borderId="0" xfId="5"/>
    <xf numFmtId="0" fontId="96" fillId="3" borderId="0" xfId="5" applyFill="1" applyAlignment="1">
      <alignment wrapText="1"/>
    </xf>
    <xf numFmtId="0" fontId="96" fillId="3" borderId="25" xfId="5" applyFill="1" applyBorder="1" applyAlignment="1">
      <alignment vertical="top" wrapText="1"/>
    </xf>
    <xf numFmtId="0" fontId="96" fillId="3" borderId="20" xfId="5" applyFill="1" applyBorder="1" applyAlignment="1">
      <alignment vertical="top" wrapText="1"/>
    </xf>
    <xf numFmtId="2" fontId="0" fillId="0" borderId="6" xfId="3" applyNumberFormat="1" applyFont="1" applyFill="1" applyBorder="1" applyAlignment="1">
      <alignment horizontal="justify" vertical="center" wrapText="1"/>
    </xf>
    <xf numFmtId="2" fontId="0" fillId="15" borderId="6" xfId="3" applyNumberFormat="1" applyFont="1" applyFill="1" applyBorder="1" applyAlignment="1">
      <alignment horizontal="center" vertical="center" wrapText="1"/>
    </xf>
    <xf numFmtId="2" fontId="0" fillId="0" borderId="29" xfId="3" applyNumberFormat="1" applyFont="1" applyFill="1" applyBorder="1" applyAlignment="1">
      <alignment horizontal="justify" vertical="center" wrapText="1"/>
    </xf>
    <xf numFmtId="0" fontId="0" fillId="15" borderId="32" xfId="0" applyFill="1" applyBorder="1" applyAlignment="1">
      <alignment horizontal="center" vertical="center" wrapText="1"/>
    </xf>
    <xf numFmtId="0" fontId="11" fillId="0" borderId="20" xfId="0" applyFont="1" applyBorder="1"/>
    <xf numFmtId="2" fontId="67" fillId="0" borderId="20" xfId="3" applyNumberFormat="1" applyFont="1" applyFill="1" applyBorder="1" applyAlignment="1">
      <alignment horizontal="justify" vertical="center" wrapText="1"/>
    </xf>
    <xf numFmtId="2" fontId="0" fillId="0" borderId="41" xfId="3" applyNumberFormat="1" applyFont="1" applyBorder="1" applyAlignment="1">
      <alignment horizontal="justify" vertical="center" wrapText="1"/>
    </xf>
    <xf numFmtId="2" fontId="0" fillId="0" borderId="41" xfId="3" applyNumberFormat="1" applyFont="1" applyBorder="1" applyAlignment="1">
      <alignment horizontal="center" vertical="center" wrapText="1"/>
    </xf>
    <xf numFmtId="2" fontId="0" fillId="0" borderId="20" xfId="3" applyNumberFormat="1" applyFont="1" applyBorder="1" applyAlignment="1">
      <alignment horizontal="justify" vertical="center" wrapText="1"/>
    </xf>
    <xf numFmtId="0" fontId="67" fillId="0" borderId="6" xfId="0" applyFont="1" applyBorder="1" applyAlignment="1">
      <alignment wrapText="1"/>
    </xf>
    <xf numFmtId="2" fontId="0" fillId="0" borderId="6" xfId="3" applyNumberFormat="1" applyFont="1" applyFill="1" applyBorder="1" applyAlignment="1">
      <alignment horizontal="justify" vertical="center"/>
    </xf>
    <xf numFmtId="0" fontId="96" fillId="3" borderId="0" xfId="6" applyFill="1" applyAlignment="1">
      <alignment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0" xfId="0" applyFont="1" applyFill="1" applyAlignment="1" applyProtection="1">
      <alignment horizontal="left" vertical="top" wrapText="1"/>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0" fillId="0" borderId="0" xfId="0" applyFont="1" applyAlignment="1" applyProtection="1">
      <alignment horizontal="center" vertical="center" wrapText="1"/>
      <protection locked="0"/>
    </xf>
    <xf numFmtId="0" fontId="82" fillId="5" borderId="122" xfId="0" applyFont="1" applyFill="1" applyBorder="1" applyAlignment="1" applyProtection="1">
      <alignment horizontal="center" vertical="center" wrapText="1"/>
      <protection locked="0"/>
    </xf>
    <xf numFmtId="0" fontId="82" fillId="5" borderId="123" xfId="0" applyFont="1" applyFill="1" applyBorder="1" applyAlignment="1" applyProtection="1">
      <alignment horizontal="center" vertical="center" wrapText="1"/>
      <protection locked="0"/>
    </xf>
    <xf numFmtId="0" fontId="82" fillId="5" borderId="121" xfId="0" applyFont="1" applyFill="1" applyBorder="1" applyAlignment="1" applyProtection="1">
      <alignment horizontal="center" vertical="center"/>
      <protection locked="0"/>
    </xf>
    <xf numFmtId="0" fontId="81" fillId="5" borderId="121" xfId="0" applyFont="1" applyFill="1" applyBorder="1" applyAlignment="1" applyProtection="1">
      <alignment horizontal="center" vertical="center"/>
      <protection locked="0"/>
    </xf>
    <xf numFmtId="0" fontId="83" fillId="0" borderId="121" xfId="0" applyFont="1" applyBorder="1" applyAlignment="1" applyProtection="1">
      <alignment horizontal="center" vertical="center"/>
      <protection locked="0"/>
    </xf>
    <xf numFmtId="0" fontId="83" fillId="20" borderId="121" xfId="0" applyFont="1" applyFill="1" applyBorder="1" applyAlignment="1" applyProtection="1">
      <alignment horizontal="center" vertical="center"/>
      <protection locked="0"/>
    </xf>
    <xf numFmtId="0" fontId="82" fillId="3" borderId="121" xfId="0" applyFont="1" applyFill="1" applyBorder="1" applyAlignment="1" applyProtection="1">
      <alignment horizontal="center" vertical="center" wrapText="1"/>
      <protection locked="0"/>
    </xf>
    <xf numFmtId="0" fontId="81" fillId="3" borderId="121" xfId="0" applyFont="1" applyFill="1" applyBorder="1" applyAlignment="1" applyProtection="1">
      <alignment horizontal="center" vertical="center" wrapText="1"/>
      <protection locked="0"/>
    </xf>
    <xf numFmtId="49" fontId="82" fillId="0" borderId="121" xfId="0" applyNumberFormat="1" applyFont="1" applyBorder="1" applyAlignment="1" applyProtection="1">
      <alignment horizontal="justify" vertical="top" wrapText="1"/>
      <protection locked="0"/>
    </xf>
    <xf numFmtId="49" fontId="82" fillId="0" borderId="121" xfId="0" applyNumberFormat="1" applyFont="1" applyBorder="1" applyAlignment="1" applyProtection="1">
      <alignment horizontal="justify" vertical="top"/>
      <protection locked="0"/>
    </xf>
    <xf numFmtId="0" fontId="84" fillId="20" borderId="6" xfId="0" applyFont="1" applyFill="1" applyBorder="1" applyAlignment="1">
      <alignment horizontal="center" vertical="center" wrapText="1"/>
    </xf>
    <xf numFmtId="0" fontId="84" fillId="20" borderId="6" xfId="0" applyFont="1" applyFill="1" applyBorder="1" applyAlignment="1">
      <alignment horizontal="center" vertical="center"/>
    </xf>
    <xf numFmtId="0" fontId="85" fillId="0" borderId="0" xfId="0" applyFont="1" applyAlignment="1">
      <alignment horizontal="center" vertical="center" wrapText="1"/>
    </xf>
    <xf numFmtId="0" fontId="84" fillId="19" borderId="6" xfId="0" applyFont="1" applyFill="1" applyBorder="1" applyAlignment="1">
      <alignment horizontal="center"/>
    </xf>
    <xf numFmtId="0" fontId="73" fillId="3" borderId="0" xfId="1" applyFont="1" applyFill="1" applyAlignment="1">
      <alignment horizontal="justify" vertical="center" wrapText="1"/>
    </xf>
    <xf numFmtId="0" fontId="73" fillId="3" borderId="0" xfId="1" applyFont="1" applyFill="1" applyAlignment="1">
      <alignment horizontal="left" vertical="center" wrapText="1"/>
    </xf>
    <xf numFmtId="0" fontId="73"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3" fillId="3" borderId="6" xfId="1" applyFont="1" applyFill="1" applyBorder="1" applyAlignment="1">
      <alignment horizontal="justify" vertical="center" wrapText="1"/>
    </xf>
    <xf numFmtId="0" fontId="73"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17" xfId="1" applyFont="1" applyFill="1" applyBorder="1" applyAlignment="1">
      <alignment horizontal="justify" vertical="center" wrapText="1"/>
    </xf>
    <xf numFmtId="0" fontId="53" fillId="3" borderId="113"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12" xfId="1" applyFont="1" applyFill="1" applyBorder="1" applyAlignment="1">
      <alignment horizontal="justify" vertical="center" wrapText="1"/>
    </xf>
    <xf numFmtId="0" fontId="59" fillId="3" borderId="114" xfId="0" applyFont="1" applyFill="1" applyBorder="1" applyAlignment="1">
      <alignment vertical="center" wrapText="1"/>
    </xf>
    <xf numFmtId="0" fontId="59" fillId="3" borderId="110" xfId="0" applyFont="1" applyFill="1" applyBorder="1" applyAlignment="1">
      <alignment vertical="center" wrapText="1"/>
    </xf>
    <xf numFmtId="0" fontId="59" fillId="3" borderId="115" xfId="0" applyFont="1" applyFill="1" applyBorder="1" applyAlignment="1">
      <alignment vertical="center" wrapText="1"/>
    </xf>
    <xf numFmtId="0" fontId="59" fillId="3" borderId="116" xfId="0" applyFont="1" applyFill="1" applyBorder="1" applyAlignment="1">
      <alignment vertical="center" wrapText="1"/>
    </xf>
    <xf numFmtId="0" fontId="59" fillId="3" borderId="111" xfId="0" applyFont="1" applyFill="1" applyBorder="1" applyAlignment="1">
      <alignment vertical="center" wrapText="1"/>
    </xf>
    <xf numFmtId="0" fontId="59" fillId="3" borderId="110" xfId="0" applyFont="1" applyFill="1" applyBorder="1" applyAlignment="1">
      <alignment horizontal="left" vertical="center" wrapText="1"/>
    </xf>
    <xf numFmtId="0" fontId="59" fillId="3" borderId="111"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09" xfId="1" applyFont="1" applyFill="1" applyBorder="1" applyAlignment="1">
      <alignment horizontal="center" vertical="center"/>
    </xf>
    <xf numFmtId="0" fontId="60" fillId="4" borderId="89" xfId="1" applyFont="1" applyFill="1" applyBorder="1" applyAlignment="1">
      <alignment horizontal="center" vertical="center"/>
    </xf>
    <xf numFmtId="0" fontId="74" fillId="10" borderId="11" xfId="0" applyFont="1" applyFill="1" applyBorder="1" applyAlignment="1">
      <alignment horizontal="center" vertical="center" wrapText="1"/>
    </xf>
    <xf numFmtId="0" fontId="74" fillId="10" borderId="0" xfId="0" applyFont="1" applyFill="1" applyAlignment="1">
      <alignment horizontal="center" vertical="center" wrapText="1"/>
    </xf>
    <xf numFmtId="0" fontId="74"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17" borderId="32"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21" xfId="0" applyFill="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7" borderId="86" xfId="0" applyFill="1" applyBorder="1" applyAlignment="1">
      <alignment horizontal="center" vertical="center" wrapText="1"/>
    </xf>
    <xf numFmtId="0" fontId="0" fillId="7" borderId="87" xfId="0" applyFill="1" applyBorder="1" applyAlignment="1">
      <alignment horizontal="center" vertical="center" wrapText="1"/>
    </xf>
    <xf numFmtId="0" fontId="0" fillId="7" borderId="88"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95" fillId="0" borderId="41" xfId="0" applyFont="1" applyBorder="1" applyAlignment="1">
      <alignment horizontal="center" vertical="center" wrapText="1"/>
    </xf>
    <xf numFmtId="9" fontId="0" fillId="0" borderId="43" xfId="4" applyFont="1" applyBorder="1" applyAlignment="1">
      <alignment horizontal="center" vertical="center" wrapText="1"/>
    </xf>
    <xf numFmtId="0" fontId="27" fillId="0" borderId="43"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87" fillId="0" borderId="101" xfId="0" applyFont="1"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5" fillId="4" borderId="6" xfId="0" applyFont="1" applyFill="1" applyBorder="1" applyAlignment="1">
      <alignment horizontal="left" vertical="center"/>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0" xfId="0" applyFont="1" applyFill="1" applyAlignment="1">
      <alignment horizontal="center" vertical="center"/>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14" fillId="0" borderId="3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1" xfId="0" applyFont="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12" fillId="11" borderId="86" xfId="0" applyFont="1" applyFill="1" applyBorder="1" applyAlignment="1">
      <alignment horizontal="center" vertical="center" wrapText="1"/>
    </xf>
    <xf numFmtId="0" fontId="12" fillId="11" borderId="87" xfId="0" applyFont="1" applyFill="1" applyBorder="1" applyAlignment="1">
      <alignment horizontal="center" vertical="center" wrapText="1"/>
    </xf>
    <xf numFmtId="0" fontId="12" fillId="11" borderId="88" xfId="0" applyFont="1" applyFill="1" applyBorder="1" applyAlignment="1">
      <alignment horizontal="center" vertical="center" wrapText="1"/>
    </xf>
    <xf numFmtId="0" fontId="0" fillId="17" borderId="103" xfId="0" applyFill="1" applyBorder="1" applyAlignment="1">
      <alignment horizontal="center" vertical="center" wrapText="1"/>
    </xf>
    <xf numFmtId="0" fontId="0" fillId="17" borderId="104" xfId="0" applyFill="1" applyBorder="1" applyAlignment="1">
      <alignment horizontal="center" vertical="center" wrapText="1"/>
    </xf>
    <xf numFmtId="0" fontId="0" fillId="17" borderId="105" xfId="0" applyFill="1" applyBorder="1" applyAlignment="1">
      <alignment horizontal="center" vertical="center" wrapText="1"/>
    </xf>
    <xf numFmtId="0" fontId="0" fillId="17" borderId="20" xfId="0" applyFill="1" applyBorder="1" applyAlignment="1">
      <alignment horizontal="center" vertical="center" wrapText="1"/>
    </xf>
    <xf numFmtId="0" fontId="0" fillId="17" borderId="29" xfId="0" applyFill="1" applyBorder="1" applyAlignment="1">
      <alignment horizontal="center" vertical="center" wrapText="1"/>
    </xf>
    <xf numFmtId="0" fontId="75" fillId="0" borderId="42" xfId="0" applyFont="1" applyBorder="1" applyAlignment="1">
      <alignment horizontal="center" vertical="center" wrapText="1"/>
    </xf>
    <xf numFmtId="0" fontId="75" fillId="0" borderId="118"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43"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18" xfId="0" applyFont="1" applyFill="1" applyBorder="1" applyAlignment="1">
      <alignment horizontal="center" vertical="center" wrapText="1"/>
    </xf>
    <xf numFmtId="0" fontId="0" fillId="7" borderId="7" xfId="0" applyFill="1" applyBorder="1" applyAlignment="1">
      <alignment horizontal="center" vertical="center" wrapText="1"/>
    </xf>
    <xf numFmtId="0" fontId="0" fillId="7" borderId="106"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10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7" fillId="0" borderId="107" xfId="0" applyFont="1" applyBorder="1" applyAlignment="1">
      <alignment horizontal="center" vertical="center" wrapText="1"/>
    </xf>
    <xf numFmtId="0" fontId="27" fillId="0" borderId="28" xfId="0" applyFont="1" applyBorder="1" applyAlignment="1">
      <alignment horizontal="center" vertical="center" wrapText="1"/>
    </xf>
    <xf numFmtId="0" fontId="0" fillId="11" borderId="40" xfId="0" applyFill="1" applyBorder="1" applyAlignment="1">
      <alignment horizontal="center" vertical="center" wrapText="1"/>
    </xf>
    <xf numFmtId="0" fontId="0" fillId="11" borderId="42" xfId="0" applyFill="1" applyBorder="1" applyAlignment="1">
      <alignment horizontal="center" vertical="center" wrapText="1"/>
    </xf>
    <xf numFmtId="0" fontId="0" fillId="11" borderId="96" xfId="0" applyFill="1" applyBorder="1" applyAlignment="1">
      <alignment horizontal="center" vertical="center" wrapText="1"/>
    </xf>
    <xf numFmtId="0" fontId="0" fillId="11" borderId="118" xfId="0" applyFill="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0" fontId="12" fillId="3" borderId="41" xfId="0" applyFont="1" applyFill="1" applyBorder="1" applyAlignment="1">
      <alignment horizontal="justify" vertical="center" wrapText="1"/>
    </xf>
    <xf numFmtId="0" fontId="12" fillId="3" borderId="25" xfId="0" applyFont="1" applyFill="1" applyBorder="1" applyAlignment="1">
      <alignment horizontal="justify" vertical="center" wrapText="1"/>
    </xf>
    <xf numFmtId="0" fontId="12" fillId="3" borderId="20" xfId="0" applyFont="1" applyFill="1" applyBorder="1" applyAlignment="1">
      <alignment horizontal="justify" vertical="center" wrapText="1"/>
    </xf>
    <xf numFmtId="0" fontId="12" fillId="3" borderId="4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3" xfId="0" applyFont="1" applyFill="1" applyBorder="1" applyAlignment="1">
      <alignment horizontal="center" vertical="center"/>
    </xf>
    <xf numFmtId="0" fontId="12" fillId="3" borderId="104" xfId="0" applyFont="1" applyFill="1" applyBorder="1" applyAlignment="1">
      <alignment horizontal="center" vertical="center"/>
    </xf>
    <xf numFmtId="0" fontId="12" fillId="3" borderId="124" xfId="0" applyFont="1" applyFill="1" applyBorder="1" applyAlignment="1">
      <alignment horizontal="center" vertical="center"/>
    </xf>
    <xf numFmtId="0" fontId="12" fillId="3" borderId="108" xfId="0" applyFont="1" applyFill="1"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2" fontId="0" fillId="0" borderId="41" xfId="0" applyNumberForma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0" fillId="7" borderId="9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6" xfId="0" applyBorder="1" applyAlignment="1">
      <alignment horizontal="center" vertical="center"/>
    </xf>
    <xf numFmtId="9" fontId="0" fillId="0" borderId="41" xfId="0" applyNumberFormat="1"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103" xfId="0"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5" xfId="0" applyFont="1" applyFill="1" applyBorder="1" applyAlignment="1">
      <alignment horizontal="center" vertical="center"/>
    </xf>
    <xf numFmtId="0" fontId="12" fillId="3" borderId="105" xfId="0" applyFont="1" applyFill="1" applyBorder="1" applyAlignment="1">
      <alignment horizontal="center" vertical="center"/>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12" fillId="3" borderId="29" xfId="5" applyFont="1" applyFill="1" applyBorder="1" applyAlignment="1">
      <alignment horizontal="center" wrapText="1"/>
    </xf>
    <xf numFmtId="0" fontId="12" fillId="3" borderId="25" xfId="5" applyFont="1" applyFill="1" applyBorder="1" applyAlignment="1">
      <alignment horizontal="center" wrapText="1"/>
    </xf>
    <xf numFmtId="0" fontId="96" fillId="3" borderId="25" xfId="5" applyFill="1" applyBorder="1" applyAlignment="1">
      <alignment horizontal="center" vertical="top" wrapText="1"/>
    </xf>
    <xf numFmtId="0" fontId="96" fillId="3" borderId="20" xfId="5" applyFill="1" applyBorder="1" applyAlignment="1">
      <alignment horizontal="center" vertical="top"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0" fontId="35" fillId="0" borderId="21"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3" borderId="32" xfId="0" applyFont="1" applyFill="1" applyBorder="1" applyAlignment="1">
      <alignment horizontal="justify" vertical="center" wrapText="1"/>
    </xf>
    <xf numFmtId="0" fontId="13" fillId="3" borderId="6" xfId="0" applyFont="1" applyFill="1" applyBorder="1" applyAlignment="1">
      <alignment horizontal="justify"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32" xfId="0" applyFont="1" applyBorder="1" applyAlignment="1">
      <alignment horizontal="justify" vertical="center" wrapText="1"/>
    </xf>
    <xf numFmtId="0" fontId="13" fillId="0" borderId="6" xfId="0" applyFont="1" applyBorder="1" applyAlignment="1">
      <alignment horizontal="justify" vertical="center" wrapText="1"/>
    </xf>
    <xf numFmtId="0" fontId="89" fillId="0" borderId="6"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14" fontId="0" fillId="0" borderId="6" xfId="0" applyNumberFormat="1" applyBorder="1" applyAlignment="1">
      <alignment horizontal="center" vertical="center"/>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40" xfId="0" applyNumberFormat="1" applyFont="1" applyBorder="1" applyAlignment="1" applyProtection="1">
      <alignment horizontal="center" vertical="center" wrapText="1"/>
      <protection locked="0"/>
    </xf>
    <xf numFmtId="1" fontId="35" fillId="0" borderId="42" xfId="0" applyNumberFormat="1" applyFont="1" applyBorder="1" applyAlignment="1" applyProtection="1">
      <alignment horizontal="center" vertical="center" wrapText="1"/>
      <protection locked="0"/>
    </xf>
    <xf numFmtId="1" fontId="35" fillId="0" borderId="96" xfId="0" applyNumberFormat="1" applyFont="1" applyBorder="1" applyAlignment="1" applyProtection="1">
      <alignment horizontal="center" vertical="center" wrapText="1"/>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20" xfId="0" applyNumberFormat="1" applyFont="1" applyBorder="1" applyAlignment="1" applyProtection="1">
      <alignment horizontal="center" vertical="center" wrapText="1"/>
      <protection locked="0"/>
    </xf>
    <xf numFmtId="14" fontId="0" fillId="0" borderId="41" xfId="0" applyNumberFormat="1" applyBorder="1" applyAlignment="1">
      <alignment horizontal="center" vertical="center"/>
    </xf>
    <xf numFmtId="14" fontId="0" fillId="0" borderId="25" xfId="0" applyNumberFormat="1" applyBorder="1" applyAlignment="1">
      <alignment horizontal="center" vertical="center"/>
    </xf>
    <xf numFmtId="14" fontId="0" fillId="0" borderId="20" xfId="0" applyNumberFormat="1" applyBorder="1" applyAlignment="1">
      <alignment horizontal="center" vertical="center"/>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41" xfId="0" applyFont="1" applyBorder="1" applyAlignment="1">
      <alignment horizontal="justify" vertical="center" wrapText="1"/>
    </xf>
    <xf numFmtId="0" fontId="13" fillId="0" borderId="25" xfId="0" applyFont="1" applyBorder="1" applyAlignment="1">
      <alignment horizontal="justify" vertical="center" wrapText="1"/>
    </xf>
    <xf numFmtId="0" fontId="13" fillId="0" borderId="43" xfId="0" applyFont="1" applyBorder="1" applyAlignment="1">
      <alignment horizontal="justify" vertical="center" wrapText="1"/>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20" xfId="0" applyFont="1" applyBorder="1" applyAlignment="1">
      <alignment horizontal="center" vertical="center"/>
    </xf>
    <xf numFmtId="0" fontId="0" fillId="0" borderId="41"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7" borderId="87" xfId="0" applyNumberFormat="1" applyFont="1" applyFill="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20"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20"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71" xfId="0" applyFont="1" applyBorder="1" applyAlignment="1">
      <alignment horizontal="center" vertic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cellXfs>
  <cellStyles count="7">
    <cellStyle name="Hipervínculo" xfId="5" builtinId="8"/>
    <cellStyle name="Hyperlink" xfId="6"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0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BFC7FDE7-E592-4434-81B5-DFECC34249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ADACC9BA-F937-4DD1-B44B-9A3FBFC0FFE4}"/>
            </a:ext>
            <a:ext uri="{147F2762-F138-4A5C-976F-8EAC2B608ADB}">
              <a16:predDERef xmlns:a16="http://schemas.microsoft.com/office/drawing/2014/main" pred="{BFC7FDE7-E592-4434-81B5-DFECC34249F3}"/>
            </a:ext>
          </a:extLst>
        </xdr:cNvPr>
        <xdr:cNvPicPr>
          <a:picLocks noChangeAspect="1"/>
        </xdr:cNvPicPr>
      </xdr:nvPicPr>
      <xdr:blipFill>
        <a:blip xmlns:r="http://schemas.openxmlformats.org/officeDocument/2006/relationships" r:embed="rId2"/>
        <a:stretch>
          <a:fillRect/>
        </a:stretch>
      </xdr:blipFill>
      <xdr:spPr>
        <a:xfrm>
          <a:off x="16922750" y="304800"/>
          <a:ext cx="2218488"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EF19F834-1E32-4A25-A9C7-FFFFE3CD3F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0E1E1D3A-4552-4F14-84F3-01620205283A}"/>
            </a:ext>
            <a:ext uri="{147F2762-F138-4A5C-976F-8EAC2B608ADB}">
              <a16:predDERef xmlns:a16="http://schemas.microsoft.com/office/drawing/2014/main" pred="{EF19F834-1E32-4A25-A9C7-FFFFE3CD3F0B}"/>
            </a:ext>
          </a:extLst>
        </xdr:cNvPr>
        <xdr:cNvPicPr>
          <a:picLocks noChangeAspect="1"/>
        </xdr:cNvPicPr>
      </xdr:nvPicPr>
      <xdr:blipFill>
        <a:blip xmlns:r="http://schemas.openxmlformats.org/officeDocument/2006/relationships" r:embed="rId2"/>
        <a:stretch>
          <a:fillRect/>
        </a:stretch>
      </xdr:blipFill>
      <xdr:spPr>
        <a:xfrm>
          <a:off x="16922750" y="304800"/>
          <a:ext cx="2218488"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gonzalg/Downloads/Matriz+de+Riesgos+_Modelo+Judicial+_VF%2005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ón "/>
      <sheetName val="Conceptos 37001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row r="60">
          <cell r="I60" t="str">
            <v>Afectación de reputacion,imagén,  credibilidad, satisfacción de usuarios y PI</v>
          </cell>
          <cell r="J60" t="str">
            <v xml:space="preserve">De la entidad y sector justicia a nivel internacional </v>
          </cell>
        </row>
        <row r="61">
          <cell r="J61"/>
        </row>
        <row r="62">
          <cell r="J62"/>
        </row>
        <row r="63">
          <cell r="J63"/>
        </row>
        <row r="64">
          <cell r="J64"/>
        </row>
        <row r="65">
          <cell r="J65"/>
        </row>
        <row r="66">
          <cell r="J66"/>
        </row>
        <row r="67">
          <cell r="J67"/>
        </row>
        <row r="68">
          <cell r="J68"/>
        </row>
        <row r="69">
          <cell r="J69"/>
        </row>
        <row r="70">
          <cell r="J70" t="str">
            <v xml:space="preserve">De la entidad y sector justicia a nivel internacional </v>
          </cell>
        </row>
        <row r="71">
          <cell r="J71"/>
        </row>
        <row r="72">
          <cell r="J72"/>
        </row>
        <row r="73">
          <cell r="J73"/>
        </row>
        <row r="74">
          <cell r="J74"/>
        </row>
        <row r="75">
          <cell r="J75"/>
        </row>
        <row r="76">
          <cell r="J76"/>
        </row>
        <row r="77">
          <cell r="J77"/>
        </row>
        <row r="78">
          <cell r="J78"/>
        </row>
        <row r="79">
          <cell r="J79"/>
        </row>
      </sheetData>
      <sheetData sheetId="6"/>
      <sheetData sheetId="7"/>
      <sheetData sheetId="8">
        <row r="16">
          <cell r="B16"/>
          <cell r="C16" t="str">
            <v>Afectación de reputacion,imagén,  credibilidad, satisfacción de usuarios y PI</v>
          </cell>
          <cell r="D16"/>
          <cell r="E16"/>
          <cell r="F16"/>
        </row>
        <row r="17">
          <cell r="B17" t="str">
            <v>Leve</v>
          </cell>
          <cell r="C17" t="str">
            <v xml:space="preserve">De un área del nivel central, seccional o despacho judicial </v>
          </cell>
          <cell r="D17"/>
          <cell r="E17"/>
          <cell r="F17">
            <v>1</v>
          </cell>
        </row>
        <row r="18">
          <cell r="B18" t="str">
            <v>Menor</v>
          </cell>
          <cell r="C18" t="str">
            <v xml:space="preserve">De la entidad, seccional, despachos a nivel local o municipal </v>
          </cell>
          <cell r="D18"/>
          <cell r="E18"/>
          <cell r="F18">
            <v>2</v>
          </cell>
        </row>
        <row r="19">
          <cell r="B19" t="str">
            <v>Moderado</v>
          </cell>
          <cell r="C19" t="str">
            <v xml:space="preserve">De la entidad, seccional, despachos a nivel departamental </v>
          </cell>
          <cell r="D19"/>
          <cell r="E19"/>
          <cell r="F19">
            <v>3</v>
          </cell>
        </row>
        <row r="20">
          <cell r="B20" t="str">
            <v>Mayor</v>
          </cell>
          <cell r="C20" t="str">
            <v xml:space="preserve">De la entidad y sector justicia a nivel nacional </v>
          </cell>
          <cell r="D20"/>
          <cell r="E20"/>
          <cell r="F20">
            <v>4</v>
          </cell>
        </row>
        <row r="21">
          <cell r="B21" t="str">
            <v>Catastrófico</v>
          </cell>
          <cell r="C21" t="str">
            <v xml:space="preserve">De la entidad y sector justicia a nivel internacional </v>
          </cell>
          <cell r="D21"/>
          <cell r="E21"/>
          <cell r="F21">
            <v>5</v>
          </cell>
        </row>
        <row r="22">
          <cell r="B22"/>
          <cell r="C22"/>
          <cell r="D22"/>
          <cell r="E22"/>
          <cell r="F22"/>
        </row>
        <row r="23">
          <cell r="B23"/>
          <cell r="C23"/>
          <cell r="D23"/>
          <cell r="E23"/>
          <cell r="F23"/>
        </row>
        <row r="24">
          <cell r="B24"/>
          <cell r="C24" t="str">
            <v>Afectación Económica</v>
          </cell>
          <cell r="D24"/>
          <cell r="E24"/>
          <cell r="F24"/>
        </row>
        <row r="25">
          <cell r="B25" t="str">
            <v>Leve</v>
          </cell>
          <cell r="C25" t="str">
            <v>Afectación al presupuesto en un valor ≥0,5%.</v>
          </cell>
          <cell r="D25"/>
          <cell r="E25"/>
          <cell r="F25">
            <v>1</v>
          </cell>
        </row>
        <row r="26">
          <cell r="B26" t="str">
            <v>Menor</v>
          </cell>
          <cell r="C26" t="str">
            <v>Afectación al presupuesto en un valor &lt;0,5% y ≥1%.</v>
          </cell>
          <cell r="D26"/>
          <cell r="E26"/>
          <cell r="F26">
            <v>2</v>
          </cell>
        </row>
        <row r="27">
          <cell r="B27" t="str">
            <v>Moderado</v>
          </cell>
          <cell r="C27" t="str">
            <v>Afectación al presupuesto  en un valor  &lt;1% y ≥5%.</v>
          </cell>
          <cell r="D27"/>
          <cell r="E27"/>
          <cell r="F27">
            <v>3</v>
          </cell>
        </row>
        <row r="28">
          <cell r="B28" t="str">
            <v>Mayor</v>
          </cell>
          <cell r="C28" t="str">
            <v>Afectación al  presupuesto en un valor  &lt;5% y  ≥20%.</v>
          </cell>
          <cell r="D28"/>
          <cell r="E28"/>
          <cell r="F28">
            <v>4</v>
          </cell>
        </row>
        <row r="29">
          <cell r="B29" t="str">
            <v>Catastrófico</v>
          </cell>
          <cell r="C29" t="str">
            <v>Afectación al presupuesto en un valor ≥50%.</v>
          </cell>
          <cell r="D29"/>
          <cell r="E29"/>
          <cell r="F29">
            <v>5</v>
          </cell>
        </row>
        <row r="30">
          <cell r="B30"/>
          <cell r="C30"/>
          <cell r="D30"/>
          <cell r="E30"/>
          <cell r="F30"/>
        </row>
        <row r="31">
          <cell r="B31"/>
          <cell r="C31"/>
          <cell r="D31"/>
          <cell r="E31"/>
          <cell r="F31"/>
        </row>
        <row r="32">
          <cell r="B32"/>
          <cell r="C32" t="str">
            <v>Incumplimiento de las metas establecidas</v>
          </cell>
          <cell r="D32"/>
          <cell r="E32"/>
          <cell r="F32"/>
        </row>
        <row r="33">
          <cell r="B33" t="str">
            <v>Leve</v>
          </cell>
          <cell r="C33" t="str">
            <v>Incumplimiento del 20% de los indicadores del proceso</v>
          </cell>
          <cell r="D33"/>
          <cell r="E33"/>
          <cell r="F33">
            <v>1</v>
          </cell>
        </row>
        <row r="34">
          <cell r="B34" t="str">
            <v>Menor</v>
          </cell>
          <cell r="C34" t="str">
            <v>Incumplimiento del 40% de los indicadores del proceso</v>
          </cell>
          <cell r="D34"/>
          <cell r="E34"/>
          <cell r="F34">
            <v>2</v>
          </cell>
        </row>
        <row r="35">
          <cell r="B35" t="str">
            <v>Moderado</v>
          </cell>
          <cell r="C35" t="str">
            <v>Incumplimiento del 60% de los indicadores del proceso</v>
          </cell>
          <cell r="D35"/>
          <cell r="E35"/>
          <cell r="F35">
            <v>3</v>
          </cell>
        </row>
        <row r="36">
          <cell r="B36" t="str">
            <v>Mayor</v>
          </cell>
          <cell r="C36" t="str">
            <v>Incumplimiento del 80% de los indicadores del proceso</v>
          </cell>
          <cell r="D36"/>
          <cell r="E36"/>
          <cell r="F36">
            <v>4</v>
          </cell>
        </row>
        <row r="37">
          <cell r="B37" t="str">
            <v>Catastrófico</v>
          </cell>
          <cell r="C37" t="str">
            <v>Incumplimiento del 100% de los indicadores del proceso</v>
          </cell>
          <cell r="D37"/>
          <cell r="E37"/>
          <cell r="F37">
            <v>5</v>
          </cell>
        </row>
        <row r="38">
          <cell r="B38"/>
          <cell r="C38"/>
          <cell r="D38"/>
          <cell r="E38"/>
          <cell r="F38"/>
        </row>
        <row r="39">
          <cell r="B39"/>
          <cell r="C39"/>
          <cell r="D39"/>
          <cell r="E39"/>
          <cell r="F39"/>
        </row>
        <row r="40">
          <cell r="B40"/>
          <cell r="C40" t="str">
            <v>Interrupción o afectación en la prestación del servicio judicial</v>
          </cell>
          <cell r="D40"/>
          <cell r="E40"/>
          <cell r="F40"/>
        </row>
        <row r="41">
          <cell r="B41" t="str">
            <v>Leve</v>
          </cell>
          <cell r="C41" t="str">
            <v>Entre  0 a 48 horas habiles al año o afectación mínima</v>
          </cell>
          <cell r="D41"/>
          <cell r="E41"/>
          <cell r="F41">
            <v>1</v>
          </cell>
        </row>
        <row r="42">
          <cell r="B42" t="str">
            <v>Menor</v>
          </cell>
          <cell r="C42" t="str">
            <v>Entre 49 a 96 horas  habiles al año  o afectación baja</v>
          </cell>
          <cell r="D42"/>
          <cell r="E42"/>
          <cell r="F42">
            <v>2</v>
          </cell>
        </row>
        <row r="43">
          <cell r="B43" t="str">
            <v>Moderado</v>
          </cell>
          <cell r="C43" t="str">
            <v>Entre  97 a 144 horas   habiles al año  o afectación media</v>
          </cell>
          <cell r="D43"/>
          <cell r="E43"/>
          <cell r="F43">
            <v>3</v>
          </cell>
        </row>
        <row r="44">
          <cell r="B44" t="str">
            <v>Mayor</v>
          </cell>
          <cell r="C44" t="str">
            <v xml:space="preserve">Entre  145 a 192 horas  hábiles al año o afectación alta </v>
          </cell>
          <cell r="D44"/>
          <cell r="E44"/>
          <cell r="F44">
            <v>4</v>
          </cell>
        </row>
        <row r="45">
          <cell r="B45" t="str">
            <v>Catastrófico</v>
          </cell>
          <cell r="C45" t="str">
            <v xml:space="preserve">Entre e 193 a 240 horas  habiles al año   o afectación extrema </v>
          </cell>
          <cell r="D45"/>
          <cell r="E45"/>
          <cell r="F45">
            <v>5</v>
          </cell>
        </row>
        <row r="46">
          <cell r="B46"/>
          <cell r="C46" t="str">
            <v xml:space="preserve">     El riesgo afecta la imagen de la entidad con algunos usuarios de relevancia frente al logro de los objetivos</v>
          </cell>
          <cell r="D46"/>
          <cell r="F46"/>
        </row>
        <row r="47">
          <cell r="B47"/>
          <cell r="C47"/>
          <cell r="D47"/>
          <cell r="F47"/>
        </row>
        <row r="48">
          <cell r="B48"/>
          <cell r="C48" t="str">
            <v>Interrupción o afectación en la prestación del servicio administrativo</v>
          </cell>
          <cell r="D48"/>
          <cell r="E48"/>
          <cell r="F48"/>
        </row>
        <row r="49">
          <cell r="B49" t="str">
            <v>Leve</v>
          </cell>
          <cell r="C49" t="str">
            <v>Entre 0 a 96 horas habiles al año  o afectación minima</v>
          </cell>
          <cell r="D49"/>
          <cell r="E49"/>
          <cell r="F49">
            <v>1</v>
          </cell>
        </row>
        <row r="50">
          <cell r="B50" t="str">
            <v>Menor</v>
          </cell>
          <cell r="C50" t="str">
            <v>Entre e 97 a 192 horas  habiles al año o afectación baja</v>
          </cell>
          <cell r="D50"/>
          <cell r="E50"/>
          <cell r="F50">
            <v>2</v>
          </cell>
        </row>
        <row r="51">
          <cell r="B51" t="str">
            <v>Moderado</v>
          </cell>
          <cell r="C51" t="str">
            <v>Entre 193 a 288 horas   habiles al año  o afectación media</v>
          </cell>
          <cell r="D51"/>
          <cell r="E51"/>
          <cell r="F51">
            <v>3</v>
          </cell>
        </row>
        <row r="52">
          <cell r="B52" t="str">
            <v>Mayor</v>
          </cell>
          <cell r="C52" t="str">
            <v>Entre  289 a 384 horas o afectación alta</v>
          </cell>
          <cell r="D52"/>
          <cell r="E52"/>
          <cell r="F52">
            <v>4</v>
          </cell>
        </row>
        <row r="53">
          <cell r="B53" t="str">
            <v>Catastrófico</v>
          </cell>
          <cell r="C53" t="str">
            <v>Entre  385 a 540 horas  habiles al año  o afectación extrema</v>
          </cell>
          <cell r="D53"/>
          <cell r="E53"/>
          <cell r="F53">
            <v>5</v>
          </cell>
        </row>
        <row r="54">
          <cell r="C54"/>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indiceelectronicoportalrestituciondetierras.ramajudicial.gov.co/api/v1/link/share/667097e389b39200123dd803" TargetMode="External"/><Relationship Id="rId2" Type="http://schemas.openxmlformats.org/officeDocument/2006/relationships/hyperlink" Target="https://indiceelectronicoportalrestituciondetierras.ramajudicial.gov.co/api/v1/link/share/6661df4cfc500e0019e8a378" TargetMode="External"/><Relationship Id="rId1" Type="http://schemas.openxmlformats.org/officeDocument/2006/relationships/hyperlink" Target="https://etbcsj-my.sharepoint.com/:x:/r/personal/j01cctortflc_cendoj_ramajudicial_gov_co/Documents/1.Juzgado%20Primero%20Civil%20del%20Circuito%20Especializado%20en%20Restituci%C3%B3n%20de%20Tierras/ASUNTOS%20ADMINISTRATIVOS/AUDIENCIAS/2024/AUDIENCIAS%202024%20ESTADISTICA.xlsm?d=wca76b744781c4b74865c9a7529337b6c&amp;csf=1&amp;web=1&amp;e=13vU2S" TargetMode="External"/><Relationship Id="rId6" Type="http://schemas.openxmlformats.org/officeDocument/2006/relationships/drawing" Target="../drawings/drawing7.xml"/><Relationship Id="rId5" Type="http://schemas.openxmlformats.org/officeDocument/2006/relationships/printerSettings" Target="../printerSettings/printerSettings10.bin"/><Relationship Id="rId4" Type="http://schemas.openxmlformats.org/officeDocument/2006/relationships/hyperlink" Target="https://etbcsj-my.sharepoint.com/:x:/r/personal/j01cctortflc_cendoj_ramajudicial_gov_co/Documents/1.Juzgado%20Primero%20Civil%20del%20Circuito%20Especializado%20en%20Restituci%C3%B3n%20de%20Tierras/CONSTITUCIONALES/TUTELAS%20DE%201%C2%B0%20INSTANCIA/RADICADOR%20TUTELAS/RELACI%C3%92N%20DE%20TUTELAS%202024.xlsx?d=w1bff26fd8c20454c9cf848f6eca7c155&amp;csf=1&amp;web=1&amp;e=FCj4S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indiceelectronicoportalrestituciondetierras.ramajudicial.gov.co/api/v1/link/share/667097e389b39200123dd803" TargetMode="External"/><Relationship Id="rId2" Type="http://schemas.openxmlformats.org/officeDocument/2006/relationships/hyperlink" Target="https://indiceelectronicoportalrestituciondetierras.ramajudicial.gov.co/api/v1/link/share/6661df4cfc500e0019e8a378" TargetMode="External"/><Relationship Id="rId1" Type="http://schemas.openxmlformats.org/officeDocument/2006/relationships/hyperlink" Target="https://etbcsj-my.sharepoint.com/:x:/r/personal/j01cctortflc_cendoj_ramajudicial_gov_co/Documents/1.Juzgado%20Primero%20Civil%20del%20Circuito%20Especializado%20en%20Restituci%C3%B3n%20de%20Tierras/ASUNTOS%20ADMINISTRATIVOS/AUDIENCIAS/2024/AUDIENCIAS%202024%20ESTADISTICA.xlsm?d=wca76b744781c4b74865c9a7529337b6c&amp;csf=1&amp;web=1&amp;e=13vU2S" TargetMode="External"/><Relationship Id="rId5" Type="http://schemas.openxmlformats.org/officeDocument/2006/relationships/drawing" Target="../drawings/drawing8.xml"/><Relationship Id="rId4" Type="http://schemas.openxmlformats.org/officeDocument/2006/relationships/hyperlink" Target="https://etbcsj-my.sharepoint.com/:x:/r/personal/j01cctortflc_cendoj_ramajudicial_gov_co/Documents/1.Juzgado%20Primero%20Civil%20del%20Circuito%20Especializado%20en%20Restituci%C3%B3n%20de%20Tierras/CONSTITUCIONALES/TUTELAS%20DE%201%C2%B0%20INSTANCIA/RADICADOR%20TUTELAS/RELACI%C3%92N%20DE%20TUTELAS%202024.xlsx?d=w1bff26fd8c20454c9cf848f6eca7c155&amp;csf=1&amp;web=1&amp;e=FCj4S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indiceelectronicoportalrestituciondetierras.ramajudicial.gov.co/api/v1/link/share/66f212d5328ee9001322115a" TargetMode="External"/><Relationship Id="rId2" Type="http://schemas.openxmlformats.org/officeDocument/2006/relationships/hyperlink" Target="https://etbcsj-my.sharepoint.com/:x:/r/personal/j01cctortflc_cendoj_ramajudicial_gov_co/Documents/1.Juzgado%20Primero%20Civil%20del%20Circuito%20Especializado%20en%20Restituci%C3%B3n%20de%20Tierras/CONSTITUCIONALES/TUTELAS%20DE%201%C2%B0%20INSTANCIA/RADICADOR%20TUTELAS/RELACI%C3%92N%20DE%20TUTELAS%202024.xlsx?d=w1bff26fd8c20454c9cf848f6eca7c155&amp;csf=1&amp;web=1&amp;e=FCj4SL" TargetMode="External"/><Relationship Id="rId1" Type="http://schemas.openxmlformats.org/officeDocument/2006/relationships/hyperlink" Target="https://etbcsj-my.sharepoint.com/:x:/r/personal/j01cctortflc_cendoj_ramajudicial_gov_co/Documents/1.Juzgado%20Primero%20Civil%20del%20Circuito%20Especializado%20en%20Restituci%C3%B3n%20de%20Tierras/ASUNTOS%20ADMINISTRATIVOS/AUDIENCIAS/2024/AUDIENCIAS%202024%20ESTADISTICA.xlsm?d=wca76b744781c4b74865c9a7529337b6c&amp;csf=1&amp;web=1&amp;e=13vU2S" TargetMode="External"/><Relationship Id="rId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130" zoomScaleNormal="130" workbookViewId="0">
      <selection activeCell="C11" sqref="C11:I11"/>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51"/>
      <c r="B1" s="351"/>
      <c r="C1" s="351"/>
      <c r="D1" s="351"/>
      <c r="E1" s="351"/>
      <c r="F1" s="351"/>
    </row>
    <row r="5" spans="1:9">
      <c r="D5" s="14"/>
      <c r="E5" s="14"/>
      <c r="F5" s="14"/>
      <c r="G5" s="14"/>
      <c r="H5" s="14"/>
    </row>
    <row r="6" spans="1:9" ht="16.7" customHeight="1">
      <c r="D6" s="14"/>
      <c r="E6" s="14"/>
      <c r="F6" s="14"/>
      <c r="G6" s="14"/>
      <c r="H6" s="14"/>
    </row>
    <row r="7" spans="1:9" ht="33.75">
      <c r="A7" s="352" t="s">
        <v>0</v>
      </c>
      <c r="B7" s="352"/>
      <c r="C7" s="352"/>
      <c r="D7" s="352"/>
      <c r="E7" s="352"/>
      <c r="F7" s="352"/>
      <c r="G7" s="352"/>
      <c r="H7" s="352"/>
      <c r="I7" s="352"/>
    </row>
    <row r="9" spans="1:9" s="7" customFormat="1" ht="63.75">
      <c r="A9" s="8" t="s">
        <v>1</v>
      </c>
      <c r="B9" s="353" t="s">
        <v>2</v>
      </c>
      <c r="C9" s="353"/>
      <c r="D9" s="353"/>
      <c r="E9" s="353"/>
      <c r="F9" s="353"/>
      <c r="G9" s="353"/>
      <c r="H9" s="353"/>
      <c r="I9" s="353"/>
    </row>
    <row r="10" spans="1:9" s="7" customFormat="1" ht="21" customHeight="1">
      <c r="A10" s="12"/>
      <c r="B10" s="13"/>
      <c r="C10" s="13"/>
      <c r="D10" s="12"/>
      <c r="E10" s="11"/>
    </row>
    <row r="11" spans="1:9" s="7" customFormat="1" ht="117.75" customHeight="1">
      <c r="A11" s="8" t="s">
        <v>3</v>
      </c>
      <c r="B11" s="233"/>
      <c r="C11" s="354" t="s">
        <v>4</v>
      </c>
      <c r="D11" s="354"/>
      <c r="E11" s="354"/>
      <c r="F11" s="354"/>
      <c r="G11" s="354"/>
      <c r="H11" s="354"/>
      <c r="I11" s="354"/>
    </row>
    <row r="12" spans="1:9" ht="12.75" customHeight="1">
      <c r="A12" s="232" t="s">
        <v>3</v>
      </c>
      <c r="B12" s="233"/>
      <c r="C12" s="349"/>
      <c r="D12" s="349"/>
      <c r="E12" s="349"/>
      <c r="F12" s="349"/>
      <c r="G12" s="349"/>
      <c r="H12" s="349"/>
      <c r="I12" s="349"/>
    </row>
    <row r="13" spans="1:9" ht="12.75" customHeight="1">
      <c r="A13" s="9" t="s">
        <v>5</v>
      </c>
      <c r="B13" s="349"/>
      <c r="C13" s="349"/>
      <c r="D13" s="349"/>
      <c r="E13" s="349"/>
      <c r="F13" s="349"/>
      <c r="G13" s="349"/>
      <c r="H13" s="349"/>
      <c r="I13" s="349"/>
    </row>
    <row r="14" spans="1:9" s="7" customFormat="1" ht="25.5">
      <c r="A14" s="9" t="s">
        <v>6</v>
      </c>
      <c r="B14" s="349"/>
      <c r="C14" s="349"/>
      <c r="D14" s="349"/>
      <c r="E14" s="349"/>
      <c r="F14" s="349"/>
      <c r="G14" s="349"/>
      <c r="H14" s="349"/>
      <c r="I14" s="349"/>
    </row>
    <row r="15" spans="1:9" s="7" customFormat="1" ht="25.5">
      <c r="A15" s="9" t="s">
        <v>7</v>
      </c>
      <c r="B15" s="349"/>
      <c r="C15" s="349"/>
      <c r="D15" s="349"/>
      <c r="E15" s="349"/>
      <c r="F15" s="349"/>
      <c r="G15" s="349"/>
      <c r="H15" s="349"/>
      <c r="I15" s="349"/>
    </row>
    <row r="16" spans="1:9" s="7" customFormat="1" ht="25.5">
      <c r="A16" s="8" t="s">
        <v>8</v>
      </c>
      <c r="B16" s="350" t="s">
        <v>9</v>
      </c>
      <c r="C16" s="350"/>
      <c r="D16" s="350"/>
      <c r="E16" s="350"/>
      <c r="F16" s="350"/>
      <c r="G16" s="350"/>
      <c r="H16" s="350"/>
      <c r="I16" s="350"/>
    </row>
    <row r="18" spans="1:9" s="7" customFormat="1" ht="24.75" customHeight="1">
      <c r="A18" s="8" t="s">
        <v>10</v>
      </c>
      <c r="B18" s="348" t="s">
        <v>11</v>
      </c>
      <c r="C18" s="348"/>
      <c r="D18" s="348"/>
      <c r="E18" s="348"/>
      <c r="F18" s="348"/>
      <c r="G18" s="348"/>
      <c r="H18" s="348"/>
      <c r="I18" s="348"/>
    </row>
    <row r="20" spans="1:9" ht="15.75" thickBot="1"/>
    <row r="21" spans="1:9" ht="12.75" customHeight="1">
      <c r="B21" s="207" t="s">
        <v>12</v>
      </c>
      <c r="C21" s="208" t="s">
        <v>13</v>
      </c>
      <c r="D21" s="208" t="s">
        <v>14</v>
      </c>
      <c r="E21" s="208" t="s">
        <v>15</v>
      </c>
    </row>
    <row r="22" spans="1:9" ht="12.75" customHeight="1" thickBot="1">
      <c r="B22" s="209" t="s">
        <v>16</v>
      </c>
      <c r="C22" s="210" t="s">
        <v>17</v>
      </c>
      <c r="D22" s="210" t="s">
        <v>18</v>
      </c>
      <c r="E22" s="210" t="s">
        <v>19</v>
      </c>
    </row>
    <row r="23" spans="1:9" ht="12.75" customHeight="1">
      <c r="B23" s="211" t="s">
        <v>20</v>
      </c>
      <c r="C23" s="212" t="s">
        <v>10</v>
      </c>
      <c r="D23" s="212" t="s">
        <v>10</v>
      </c>
      <c r="E23" s="212" t="s">
        <v>10</v>
      </c>
    </row>
    <row r="24" spans="1:9" ht="12.75" customHeight="1" thickBot="1">
      <c r="B24" s="209">
        <v>1</v>
      </c>
      <c r="C24" s="213">
        <v>45243</v>
      </c>
      <c r="D24" s="213">
        <v>45272</v>
      </c>
      <c r="E24" s="213">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55" t="s">
        <v>21</v>
      </c>
      <c r="C2" s="355"/>
      <c r="D2" s="355"/>
      <c r="E2" s="355"/>
      <c r="F2" s="355"/>
      <c r="G2" s="355"/>
      <c r="H2" s="355"/>
      <c r="I2" s="355"/>
      <c r="J2" s="355"/>
    </row>
    <row r="3" spans="2:10" ht="15.75" thickBot="1"/>
    <row r="4" spans="2:10">
      <c r="B4" s="356" t="s">
        <v>22</v>
      </c>
      <c r="C4" s="357"/>
      <c r="D4" s="357"/>
      <c r="E4" s="357"/>
      <c r="F4" s="357"/>
      <c r="G4" s="357"/>
      <c r="H4" s="357"/>
      <c r="I4" s="357"/>
      <c r="J4" s="358"/>
    </row>
    <row r="5" spans="2:10">
      <c r="B5" s="359"/>
      <c r="C5" s="360"/>
      <c r="D5" s="360"/>
      <c r="E5" s="360"/>
      <c r="F5" s="360"/>
      <c r="G5" s="360"/>
      <c r="H5" s="360"/>
      <c r="I5" s="360"/>
      <c r="J5" s="361"/>
    </row>
    <row r="6" spans="2:10">
      <c r="B6" s="359"/>
      <c r="C6" s="360"/>
      <c r="D6" s="360"/>
      <c r="E6" s="360"/>
      <c r="F6" s="360"/>
      <c r="G6" s="360"/>
      <c r="H6" s="360"/>
      <c r="I6" s="360"/>
      <c r="J6" s="361"/>
    </row>
    <row r="7" spans="2:10" ht="15.75" thickBot="1">
      <c r="B7" s="362"/>
      <c r="C7" s="363"/>
      <c r="D7" s="363"/>
      <c r="E7" s="363"/>
      <c r="F7" s="363"/>
      <c r="G7" s="363"/>
      <c r="H7" s="363"/>
      <c r="I7" s="363"/>
      <c r="J7" s="364"/>
    </row>
    <row r="8" spans="2:10" ht="15.75" thickBot="1"/>
    <row r="9" spans="2:10">
      <c r="B9" s="356" t="s">
        <v>23</v>
      </c>
      <c r="C9" s="357"/>
      <c r="D9" s="357"/>
      <c r="E9" s="357"/>
      <c r="F9" s="357"/>
      <c r="G9" s="357"/>
      <c r="H9" s="357"/>
      <c r="I9" s="357"/>
      <c r="J9" s="358"/>
    </row>
    <row r="10" spans="2:10">
      <c r="B10" s="359"/>
      <c r="C10" s="360"/>
      <c r="D10" s="360"/>
      <c r="E10" s="360"/>
      <c r="F10" s="360"/>
      <c r="G10" s="360"/>
      <c r="H10" s="360"/>
      <c r="I10" s="360"/>
      <c r="J10" s="361"/>
    </row>
    <row r="11" spans="2:10">
      <c r="B11" s="359"/>
      <c r="C11" s="360"/>
      <c r="D11" s="360"/>
      <c r="E11" s="360"/>
      <c r="F11" s="360"/>
      <c r="G11" s="360"/>
      <c r="H11" s="360"/>
      <c r="I11" s="360"/>
      <c r="J11" s="361"/>
    </row>
    <row r="12" spans="2:10">
      <c r="B12" s="359"/>
      <c r="C12" s="360"/>
      <c r="D12" s="360"/>
      <c r="E12" s="360"/>
      <c r="F12" s="360"/>
      <c r="G12" s="360"/>
      <c r="H12" s="360"/>
      <c r="I12" s="360"/>
      <c r="J12" s="361"/>
    </row>
    <row r="13" spans="2:10">
      <c r="B13" s="359"/>
      <c r="C13" s="360"/>
      <c r="D13" s="360"/>
      <c r="E13" s="360"/>
      <c r="F13" s="360"/>
      <c r="G13" s="360"/>
      <c r="H13" s="360"/>
      <c r="I13" s="360"/>
      <c r="J13" s="361"/>
    </row>
    <row r="14" spans="2:10">
      <c r="B14" s="359"/>
      <c r="C14" s="360"/>
      <c r="D14" s="360"/>
      <c r="E14" s="360"/>
      <c r="F14" s="360"/>
      <c r="G14" s="360"/>
      <c r="H14" s="360"/>
      <c r="I14" s="360"/>
      <c r="J14" s="361"/>
    </row>
    <row r="15" spans="2:10" ht="15.75" thickBot="1">
      <c r="B15" s="362"/>
      <c r="C15" s="363"/>
      <c r="D15" s="363"/>
      <c r="E15" s="363"/>
      <c r="F15" s="363"/>
      <c r="G15" s="363"/>
      <c r="H15" s="363"/>
      <c r="I15" s="363"/>
      <c r="J15" s="364"/>
    </row>
    <row r="16" spans="2:10" ht="15.75" thickBot="1"/>
    <row r="17" spans="2:10">
      <c r="B17" s="356" t="s">
        <v>24</v>
      </c>
      <c r="C17" s="357"/>
      <c r="D17" s="357"/>
      <c r="E17" s="357"/>
      <c r="F17" s="357"/>
      <c r="G17" s="357"/>
      <c r="H17" s="357"/>
      <c r="I17" s="357"/>
      <c r="J17" s="358"/>
    </row>
    <row r="18" spans="2:10">
      <c r="B18" s="359"/>
      <c r="C18" s="360"/>
      <c r="D18" s="360"/>
      <c r="E18" s="360"/>
      <c r="F18" s="360"/>
      <c r="G18" s="360"/>
      <c r="H18" s="360"/>
      <c r="I18" s="360"/>
      <c r="J18" s="361"/>
    </row>
    <row r="19" spans="2:10">
      <c r="B19" s="359"/>
      <c r="C19" s="360"/>
      <c r="D19" s="360"/>
      <c r="E19" s="360"/>
      <c r="F19" s="360"/>
      <c r="G19" s="360"/>
      <c r="H19" s="360"/>
      <c r="I19" s="360"/>
      <c r="J19" s="361"/>
    </row>
    <row r="20" spans="2:10" ht="15.75" thickBot="1">
      <c r="B20" s="362"/>
      <c r="C20" s="363"/>
      <c r="D20" s="363"/>
      <c r="E20" s="363"/>
      <c r="F20" s="363"/>
      <c r="G20" s="363"/>
      <c r="H20" s="363"/>
      <c r="I20" s="363"/>
      <c r="J20" s="364"/>
    </row>
    <row r="21" spans="2:10" ht="15.75" thickBot="1"/>
    <row r="22" spans="2:10">
      <c r="B22" s="356" t="s">
        <v>25</v>
      </c>
      <c r="C22" s="357"/>
      <c r="D22" s="357"/>
      <c r="E22" s="357"/>
      <c r="F22" s="357"/>
      <c r="G22" s="357"/>
      <c r="H22" s="357"/>
      <c r="I22" s="357"/>
      <c r="J22" s="358"/>
    </row>
    <row r="23" spans="2:10">
      <c r="B23" s="359"/>
      <c r="C23" s="360"/>
      <c r="D23" s="360"/>
      <c r="E23" s="360"/>
      <c r="F23" s="360"/>
      <c r="G23" s="360"/>
      <c r="H23" s="360"/>
      <c r="I23" s="360"/>
      <c r="J23" s="361"/>
    </row>
    <row r="24" spans="2:10">
      <c r="B24" s="359"/>
      <c r="C24" s="360"/>
      <c r="D24" s="360"/>
      <c r="E24" s="360"/>
      <c r="F24" s="360"/>
      <c r="G24" s="360"/>
      <c r="H24" s="360"/>
      <c r="I24" s="360"/>
      <c r="J24" s="361"/>
    </row>
    <row r="25" spans="2:10">
      <c r="B25" s="359"/>
      <c r="C25" s="360"/>
      <c r="D25" s="360"/>
      <c r="E25" s="360"/>
      <c r="F25" s="360"/>
      <c r="G25" s="360"/>
      <c r="H25" s="360"/>
      <c r="I25" s="360"/>
      <c r="J25" s="361"/>
    </row>
    <row r="26" spans="2:10">
      <c r="B26" s="359"/>
      <c r="C26" s="360"/>
      <c r="D26" s="360"/>
      <c r="E26" s="360"/>
      <c r="F26" s="360"/>
      <c r="G26" s="360"/>
      <c r="H26" s="360"/>
      <c r="I26" s="360"/>
      <c r="J26" s="361"/>
    </row>
    <row r="27" spans="2:10">
      <c r="B27" s="359"/>
      <c r="C27" s="360"/>
      <c r="D27" s="360"/>
      <c r="E27" s="360"/>
      <c r="F27" s="360"/>
      <c r="G27" s="360"/>
      <c r="H27" s="360"/>
      <c r="I27" s="360"/>
      <c r="J27" s="361"/>
    </row>
    <row r="28" spans="2:10">
      <c r="B28" s="359"/>
      <c r="C28" s="360"/>
      <c r="D28" s="360"/>
      <c r="E28" s="360"/>
      <c r="F28" s="360"/>
      <c r="G28" s="360"/>
      <c r="H28" s="360"/>
      <c r="I28" s="360"/>
      <c r="J28" s="361"/>
    </row>
    <row r="29" spans="2:10">
      <c r="B29" s="359"/>
      <c r="C29" s="360"/>
      <c r="D29" s="360"/>
      <c r="E29" s="360"/>
      <c r="F29" s="360"/>
      <c r="G29" s="360"/>
      <c r="H29" s="360"/>
      <c r="I29" s="360"/>
      <c r="J29" s="361"/>
    </row>
    <row r="30" spans="2:10" ht="15.75" thickBot="1">
      <c r="B30" s="362"/>
      <c r="C30" s="363"/>
      <c r="D30" s="363"/>
      <c r="E30" s="363"/>
      <c r="F30" s="363"/>
      <c r="G30" s="363"/>
      <c r="H30" s="363"/>
      <c r="I30" s="363"/>
      <c r="J30" s="364"/>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H90"/>
  <sheetViews>
    <sheetView showGridLines="0" topLeftCell="A4" zoomScale="70" zoomScaleNormal="70" workbookViewId="0">
      <selection activeCell="C15" sqref="C15"/>
    </sheetView>
  </sheetViews>
  <sheetFormatPr baseColWidth="10" defaultColWidth="61.7109375" defaultRowHeight="14.25"/>
  <cols>
    <col min="1" max="1" width="61.7109375" style="225"/>
    <col min="2" max="2" width="61.7109375" style="226"/>
    <col min="3" max="3" width="61.7109375" style="216"/>
    <col min="4" max="4" width="61.7109375" style="226"/>
    <col min="5" max="5" width="69.7109375" style="216" customWidth="1"/>
    <col min="6" max="16384" width="61.7109375" style="216"/>
  </cols>
  <sheetData>
    <row r="1" spans="1:8" ht="108" customHeight="1">
      <c r="A1" s="214"/>
      <c r="B1" s="365" t="s">
        <v>26</v>
      </c>
      <c r="C1" s="365"/>
      <c r="D1" s="365"/>
      <c r="E1" s="214"/>
      <c r="F1" s="215"/>
      <c r="G1" s="215"/>
      <c r="H1" s="215"/>
    </row>
    <row r="2" spans="1:8" ht="42.75">
      <c r="A2" s="217" t="s">
        <v>27</v>
      </c>
      <c r="B2" s="366"/>
      <c r="C2" s="367"/>
      <c r="D2" s="218" t="s">
        <v>28</v>
      </c>
      <c r="E2" s="219" t="s">
        <v>29</v>
      </c>
    </row>
    <row r="3" spans="1:8">
      <c r="A3" s="220"/>
      <c r="B3" s="221"/>
      <c r="C3" s="221"/>
      <c r="D3" s="222"/>
      <c r="E3" s="221"/>
    </row>
    <row r="4" spans="1:8">
      <c r="A4" s="217" t="s">
        <v>30</v>
      </c>
      <c r="B4" s="368" t="s">
        <v>2</v>
      </c>
      <c r="C4" s="369"/>
      <c r="D4" s="369"/>
      <c r="E4" s="369"/>
    </row>
    <row r="5" spans="1:8">
      <c r="A5" s="223"/>
      <c r="B5" s="224"/>
      <c r="D5" s="222"/>
      <c r="E5" s="222"/>
    </row>
    <row r="6" spans="1:8">
      <c r="A6" s="370" t="s">
        <v>31</v>
      </c>
      <c r="B6" s="371" t="s">
        <v>32</v>
      </c>
      <c r="C6" s="371"/>
      <c r="D6" s="371" t="s">
        <v>33</v>
      </c>
      <c r="E6" s="371"/>
    </row>
    <row r="7" spans="1:8" ht="408.75" customHeight="1">
      <c r="A7" s="370"/>
      <c r="B7" s="372"/>
      <c r="C7" s="373"/>
      <c r="D7" s="374" t="s">
        <v>34</v>
      </c>
      <c r="E7" s="375"/>
    </row>
    <row r="8" spans="1:8">
      <c r="A8" s="223"/>
      <c r="B8" s="224"/>
      <c r="D8" s="222"/>
      <c r="E8" s="222"/>
    </row>
    <row r="12" spans="1:8">
      <c r="A12" s="239" t="s">
        <v>35</v>
      </c>
      <c r="B12" s="239"/>
      <c r="C12" s="239"/>
      <c r="D12" s="239"/>
      <c r="E12" s="239"/>
    </row>
    <row r="13" spans="1:8">
      <c r="A13" s="240" t="s">
        <v>36</v>
      </c>
      <c r="B13" s="240" t="s">
        <v>37</v>
      </c>
      <c r="C13" s="240" t="s">
        <v>38</v>
      </c>
      <c r="D13" s="240" t="s">
        <v>39</v>
      </c>
      <c r="E13" s="240" t="s">
        <v>40</v>
      </c>
    </row>
    <row r="14" spans="1:8" ht="156.75">
      <c r="A14" s="241" t="s">
        <v>41</v>
      </c>
      <c r="B14" s="242">
        <v>1</v>
      </c>
      <c r="C14" s="243" t="s">
        <v>42</v>
      </c>
      <c r="D14" s="244">
        <v>1</v>
      </c>
      <c r="E14" s="243" t="s">
        <v>43</v>
      </c>
    </row>
    <row r="15" spans="1:8" ht="128.25">
      <c r="A15" s="241"/>
      <c r="B15" s="242">
        <v>2</v>
      </c>
      <c r="C15" s="243" t="s">
        <v>44</v>
      </c>
      <c r="D15" s="244">
        <v>2</v>
      </c>
      <c r="E15" s="243" t="s">
        <v>45</v>
      </c>
    </row>
    <row r="16" spans="1:8" ht="28.5">
      <c r="A16" s="245" t="s">
        <v>46</v>
      </c>
      <c r="B16" s="246">
        <v>3</v>
      </c>
      <c r="C16" s="247" t="s">
        <v>47</v>
      </c>
      <c r="D16" s="246">
        <v>3</v>
      </c>
      <c r="E16" s="247" t="s">
        <v>48</v>
      </c>
    </row>
    <row r="17" spans="1:5" ht="57">
      <c r="A17" s="245"/>
      <c r="B17" s="246">
        <v>4</v>
      </c>
      <c r="C17" s="247" t="s">
        <v>49</v>
      </c>
      <c r="D17" s="246">
        <v>4</v>
      </c>
      <c r="E17" s="243" t="s">
        <v>50</v>
      </c>
    </row>
    <row r="18" spans="1:5" ht="99.75">
      <c r="A18" s="245"/>
      <c r="B18" s="246">
        <v>5</v>
      </c>
      <c r="C18" s="247" t="s">
        <v>51</v>
      </c>
      <c r="D18" s="246">
        <v>5</v>
      </c>
      <c r="E18" s="243" t="s">
        <v>52</v>
      </c>
    </row>
    <row r="19" spans="1:5" ht="114">
      <c r="A19" s="248" t="s">
        <v>53</v>
      </c>
      <c r="B19" s="246">
        <v>6</v>
      </c>
      <c r="C19" s="244" t="s">
        <v>54</v>
      </c>
      <c r="D19" s="246">
        <v>6</v>
      </c>
      <c r="E19" s="243" t="s">
        <v>55</v>
      </c>
    </row>
    <row r="20" spans="1:5" ht="42.75">
      <c r="A20" s="248"/>
      <c r="B20" s="246"/>
      <c r="C20" s="244"/>
      <c r="D20" s="249">
        <v>7</v>
      </c>
      <c r="E20" s="250" t="s">
        <v>56</v>
      </c>
    </row>
    <row r="21" spans="1:5" ht="28.5">
      <c r="A21" s="248"/>
      <c r="B21" s="246">
        <v>7</v>
      </c>
      <c r="C21" s="247" t="s">
        <v>57</v>
      </c>
      <c r="D21" s="246">
        <v>8</v>
      </c>
      <c r="E21" s="243" t="s">
        <v>58</v>
      </c>
    </row>
    <row r="22" spans="1:5" ht="28.5">
      <c r="A22" s="248"/>
      <c r="B22" s="246">
        <v>8</v>
      </c>
      <c r="C22" s="247" t="s">
        <v>59</v>
      </c>
      <c r="D22" s="246">
        <v>9</v>
      </c>
      <c r="E22" s="251" t="s">
        <v>60</v>
      </c>
    </row>
    <row r="23" spans="1:5" ht="42.75">
      <c r="A23" s="248"/>
      <c r="B23" s="246">
        <v>9</v>
      </c>
      <c r="C23" s="247" t="s">
        <v>61</v>
      </c>
      <c r="D23" s="246">
        <v>10</v>
      </c>
      <c r="E23" s="243" t="s">
        <v>62</v>
      </c>
    </row>
    <row r="24" spans="1:5" ht="42.75">
      <c r="A24" s="248"/>
      <c r="B24" s="246">
        <v>10</v>
      </c>
      <c r="C24" s="247" t="s">
        <v>63</v>
      </c>
      <c r="D24" s="246">
        <v>11</v>
      </c>
      <c r="E24" s="243" t="s">
        <v>64</v>
      </c>
    </row>
    <row r="25" spans="1:5" ht="28.5">
      <c r="A25" s="248"/>
      <c r="B25" s="246">
        <v>11</v>
      </c>
      <c r="C25" s="247" t="s">
        <v>65</v>
      </c>
      <c r="D25" s="246">
        <v>12</v>
      </c>
      <c r="E25" s="243" t="s">
        <v>66</v>
      </c>
    </row>
    <row r="26" spans="1:5">
      <c r="A26" s="248"/>
      <c r="B26" s="246">
        <v>12</v>
      </c>
      <c r="C26" s="247" t="s">
        <v>67</v>
      </c>
      <c r="D26" s="246">
        <v>13</v>
      </c>
      <c r="E26" s="243" t="s">
        <v>68</v>
      </c>
    </row>
    <row r="27" spans="1:5" ht="28.5">
      <c r="A27" s="248" t="s">
        <v>69</v>
      </c>
      <c r="B27" s="246">
        <v>13</v>
      </c>
      <c r="C27" s="243" t="s">
        <v>70</v>
      </c>
      <c r="D27" s="242">
        <v>14</v>
      </c>
      <c r="E27" s="243" t="s">
        <v>71</v>
      </c>
    </row>
    <row r="28" spans="1:5" ht="28.5">
      <c r="A28" s="248"/>
      <c r="B28" s="246">
        <v>14</v>
      </c>
      <c r="C28" s="243" t="s">
        <v>72</v>
      </c>
      <c r="D28" s="242">
        <v>15</v>
      </c>
      <c r="E28" s="243" t="s">
        <v>73</v>
      </c>
    </row>
    <row r="29" spans="1:5" ht="57">
      <c r="A29" s="248"/>
      <c r="B29" s="246">
        <v>15</v>
      </c>
      <c r="C29" s="243" t="s">
        <v>74</v>
      </c>
      <c r="D29" s="242">
        <v>16</v>
      </c>
      <c r="E29" s="252" t="s">
        <v>75</v>
      </c>
    </row>
    <row r="30" spans="1:5" ht="57">
      <c r="A30" s="248"/>
      <c r="B30" s="246">
        <v>16</v>
      </c>
      <c r="C30" s="243" t="s">
        <v>76</v>
      </c>
      <c r="D30" s="242">
        <v>17</v>
      </c>
      <c r="E30" s="243" t="s">
        <v>77</v>
      </c>
    </row>
    <row r="31" spans="1:5" ht="28.5">
      <c r="A31" s="253" t="s">
        <v>78</v>
      </c>
      <c r="B31" s="246">
        <v>17</v>
      </c>
      <c r="C31" s="243" t="s">
        <v>79</v>
      </c>
      <c r="D31" s="242">
        <v>18</v>
      </c>
      <c r="E31" s="243" t="s">
        <v>80</v>
      </c>
    </row>
    <row r="32" spans="1:5" ht="28.5">
      <c r="A32" s="248" t="s">
        <v>81</v>
      </c>
      <c r="B32" s="246">
        <v>18</v>
      </c>
      <c r="C32" s="254" t="s">
        <v>82</v>
      </c>
      <c r="D32" s="246">
        <v>19</v>
      </c>
      <c r="E32" s="247" t="s">
        <v>83</v>
      </c>
    </row>
    <row r="33" spans="1:5" ht="28.5">
      <c r="A33" s="248"/>
      <c r="B33" s="246">
        <v>19</v>
      </c>
      <c r="C33" s="254" t="s">
        <v>84</v>
      </c>
      <c r="D33" s="246">
        <v>20</v>
      </c>
      <c r="E33" s="243" t="s">
        <v>85</v>
      </c>
    </row>
    <row r="34" spans="1:5" ht="42.75">
      <c r="A34" s="248"/>
      <c r="B34" s="246">
        <v>20</v>
      </c>
      <c r="C34" s="254" t="s">
        <v>86</v>
      </c>
      <c r="D34" s="246">
        <v>21</v>
      </c>
      <c r="E34" s="243" t="s">
        <v>87</v>
      </c>
    </row>
    <row r="35" spans="1:5">
      <c r="A35" s="248"/>
      <c r="B35" s="246">
        <v>21</v>
      </c>
      <c r="C35" s="254" t="s">
        <v>88</v>
      </c>
      <c r="D35" s="246">
        <v>22</v>
      </c>
      <c r="E35" s="247" t="s">
        <v>89</v>
      </c>
    </row>
    <row r="36" spans="1:5">
      <c r="A36" s="239" t="s">
        <v>90</v>
      </c>
      <c r="B36" s="239"/>
      <c r="C36" s="239"/>
      <c r="D36" s="239"/>
      <c r="E36" s="239"/>
    </row>
    <row r="37" spans="1:5">
      <c r="A37" s="240" t="s">
        <v>36</v>
      </c>
      <c r="B37" s="240" t="s">
        <v>37</v>
      </c>
      <c r="C37" s="240" t="s">
        <v>91</v>
      </c>
      <c r="D37" s="240" t="s">
        <v>39</v>
      </c>
      <c r="E37" s="240" t="s">
        <v>92</v>
      </c>
    </row>
    <row r="38" spans="1:5" ht="71.25">
      <c r="A38" s="248" t="s">
        <v>93</v>
      </c>
      <c r="B38" s="242">
        <v>1</v>
      </c>
      <c r="C38" s="243" t="s">
        <v>94</v>
      </c>
      <c r="D38" s="242">
        <v>1</v>
      </c>
      <c r="E38" s="243" t="s">
        <v>95</v>
      </c>
    </row>
    <row r="39" spans="1:5" ht="42.75" customHeight="1">
      <c r="A39" s="248"/>
      <c r="B39" s="242">
        <v>2</v>
      </c>
      <c r="C39" s="244" t="s">
        <v>96</v>
      </c>
      <c r="D39" s="242">
        <v>2</v>
      </c>
      <c r="E39" s="243" t="s">
        <v>97</v>
      </c>
    </row>
    <row r="40" spans="1:5" ht="28.5">
      <c r="A40" s="248"/>
      <c r="B40" s="242"/>
      <c r="C40" s="244"/>
      <c r="D40" s="242">
        <v>3</v>
      </c>
      <c r="E40" s="243" t="s">
        <v>98</v>
      </c>
    </row>
    <row r="41" spans="1:5" ht="28.5">
      <c r="A41" s="248"/>
      <c r="B41" s="242"/>
      <c r="C41" s="244"/>
      <c r="D41" s="242">
        <v>4</v>
      </c>
      <c r="E41" s="243" t="s">
        <v>99</v>
      </c>
    </row>
    <row r="42" spans="1:5" ht="28.5">
      <c r="A42" s="248"/>
      <c r="B42" s="242"/>
      <c r="C42" s="244"/>
      <c r="D42" s="242">
        <v>5</v>
      </c>
      <c r="E42" s="243" t="s">
        <v>100</v>
      </c>
    </row>
    <row r="43" spans="1:5" ht="28.5">
      <c r="A43" s="248"/>
      <c r="B43" s="242"/>
      <c r="C43" s="244"/>
      <c r="D43" s="242">
        <v>6</v>
      </c>
      <c r="E43" s="243" t="s">
        <v>101</v>
      </c>
    </row>
    <row r="44" spans="1:5">
      <c r="A44" s="248"/>
      <c r="B44" s="242"/>
      <c r="C44" s="244"/>
      <c r="D44" s="242">
        <v>7</v>
      </c>
      <c r="E44" s="254" t="s">
        <v>102</v>
      </c>
    </row>
    <row r="45" spans="1:5" ht="28.5">
      <c r="A45" s="248" t="s">
        <v>103</v>
      </c>
      <c r="B45" s="242">
        <v>3</v>
      </c>
      <c r="C45" s="255" t="s">
        <v>104</v>
      </c>
      <c r="D45" s="242">
        <v>8</v>
      </c>
      <c r="E45" s="254" t="s">
        <v>105</v>
      </c>
    </row>
    <row r="46" spans="1:5" ht="42.75">
      <c r="A46" s="248"/>
      <c r="B46" s="242"/>
      <c r="C46" s="256"/>
      <c r="D46" s="242">
        <v>9</v>
      </c>
      <c r="E46" s="254" t="s">
        <v>106</v>
      </c>
    </row>
    <row r="47" spans="1:5" ht="28.5">
      <c r="A47" s="248"/>
      <c r="B47" s="242"/>
      <c r="C47" s="255" t="s">
        <v>107</v>
      </c>
      <c r="D47" s="242">
        <v>10</v>
      </c>
      <c r="E47" s="254" t="s">
        <v>108</v>
      </c>
    </row>
    <row r="48" spans="1:5">
      <c r="A48" s="248"/>
      <c r="B48" s="242"/>
      <c r="C48" s="256"/>
      <c r="D48" s="242">
        <v>11</v>
      </c>
      <c r="E48" s="254" t="s">
        <v>109</v>
      </c>
    </row>
    <row r="49" spans="1:5" ht="28.5">
      <c r="A49" s="248" t="s">
        <v>110</v>
      </c>
      <c r="B49" s="242">
        <v>4</v>
      </c>
      <c r="C49" s="243" t="s">
        <v>111</v>
      </c>
      <c r="D49" s="242">
        <v>12</v>
      </c>
      <c r="E49" s="257" t="s">
        <v>112</v>
      </c>
    </row>
    <row r="50" spans="1:5" ht="42.75">
      <c r="A50" s="248"/>
      <c r="B50" s="242">
        <v>5</v>
      </c>
      <c r="C50" s="243" t="s">
        <v>107</v>
      </c>
      <c r="D50" s="242">
        <v>13</v>
      </c>
      <c r="E50" s="243" t="s">
        <v>113</v>
      </c>
    </row>
    <row r="51" spans="1:5" ht="42.75">
      <c r="A51" s="248"/>
      <c r="B51" s="242">
        <v>6</v>
      </c>
      <c r="C51" s="243" t="s">
        <v>114</v>
      </c>
      <c r="D51" s="242">
        <v>14</v>
      </c>
      <c r="E51" s="243" t="s">
        <v>115</v>
      </c>
    </row>
    <row r="52" spans="1:5" ht="42.75">
      <c r="A52" s="248"/>
      <c r="B52" s="242">
        <v>7</v>
      </c>
      <c r="C52" s="243" t="s">
        <v>116</v>
      </c>
      <c r="D52" s="242">
        <v>15</v>
      </c>
      <c r="E52" s="243" t="s">
        <v>117</v>
      </c>
    </row>
    <row r="53" spans="1:5" ht="28.5">
      <c r="A53" s="248"/>
      <c r="B53" s="242">
        <v>8</v>
      </c>
      <c r="C53" s="257" t="s">
        <v>118</v>
      </c>
      <c r="D53" s="242">
        <v>16</v>
      </c>
      <c r="E53" s="243" t="s">
        <v>119</v>
      </c>
    </row>
    <row r="54" spans="1:5" ht="42.75">
      <c r="A54" s="248"/>
      <c r="B54" s="242">
        <v>9</v>
      </c>
      <c r="C54" s="243" t="s">
        <v>120</v>
      </c>
      <c r="D54" s="242">
        <v>17</v>
      </c>
      <c r="E54" s="243" t="s">
        <v>121</v>
      </c>
    </row>
    <row r="55" spans="1:5" ht="85.5">
      <c r="A55" s="248" t="s">
        <v>122</v>
      </c>
      <c r="B55" s="242">
        <v>10</v>
      </c>
      <c r="C55" s="243" t="s">
        <v>123</v>
      </c>
      <c r="D55" s="242">
        <v>18</v>
      </c>
      <c r="E55" s="243" t="s">
        <v>124</v>
      </c>
    </row>
    <row r="56" spans="1:5" ht="57">
      <c r="A56" s="248"/>
      <c r="B56" s="242">
        <v>11</v>
      </c>
      <c r="C56" s="243" t="s">
        <v>125</v>
      </c>
      <c r="D56" s="244">
        <v>19</v>
      </c>
      <c r="E56" s="243" t="s">
        <v>126</v>
      </c>
    </row>
    <row r="57" spans="1:5" ht="28.5">
      <c r="A57" s="248"/>
      <c r="B57" s="242">
        <v>12</v>
      </c>
      <c r="C57" s="243" t="s">
        <v>127</v>
      </c>
      <c r="D57" s="244">
        <v>20</v>
      </c>
      <c r="E57" s="243" t="s">
        <v>128</v>
      </c>
    </row>
    <row r="58" spans="1:5" ht="42.75">
      <c r="A58" s="248" t="s">
        <v>129</v>
      </c>
      <c r="B58" s="242">
        <v>13</v>
      </c>
      <c r="C58" s="243" t="s">
        <v>130</v>
      </c>
      <c r="D58" s="244">
        <v>21</v>
      </c>
      <c r="E58" s="257" t="s">
        <v>131</v>
      </c>
    </row>
    <row r="59" spans="1:5" ht="28.5">
      <c r="A59" s="248"/>
      <c r="B59" s="242">
        <v>14</v>
      </c>
      <c r="C59" s="243" t="s">
        <v>132</v>
      </c>
      <c r="D59" s="244">
        <v>22</v>
      </c>
      <c r="E59" s="257" t="s">
        <v>133</v>
      </c>
    </row>
    <row r="60" spans="1:5" ht="71.25">
      <c r="A60" s="248"/>
      <c r="B60" s="242">
        <v>15</v>
      </c>
      <c r="C60" s="243" t="s">
        <v>134</v>
      </c>
      <c r="D60" s="244">
        <v>23</v>
      </c>
      <c r="E60" s="257" t="s">
        <v>135</v>
      </c>
    </row>
    <row r="61" spans="1:5" ht="28.5">
      <c r="A61" s="248"/>
      <c r="B61" s="242">
        <v>16</v>
      </c>
      <c r="C61" s="243" t="s">
        <v>136</v>
      </c>
      <c r="D61" s="244">
        <v>24</v>
      </c>
      <c r="E61" s="257" t="s">
        <v>137</v>
      </c>
    </row>
    <row r="62" spans="1:5" ht="28.5">
      <c r="A62" s="248"/>
      <c r="B62" s="242">
        <v>17</v>
      </c>
      <c r="C62" s="243" t="s">
        <v>138</v>
      </c>
      <c r="D62" s="244">
        <v>25</v>
      </c>
      <c r="E62" s="257" t="s">
        <v>139</v>
      </c>
    </row>
    <row r="63" spans="1:5" ht="57">
      <c r="A63" s="248"/>
      <c r="B63" s="242">
        <v>18</v>
      </c>
      <c r="C63" s="243" t="s">
        <v>140</v>
      </c>
      <c r="D63" s="244">
        <v>26</v>
      </c>
      <c r="E63" s="257" t="s">
        <v>141</v>
      </c>
    </row>
    <row r="64" spans="1:5" ht="42.75">
      <c r="A64" s="248"/>
      <c r="B64" s="242">
        <v>19</v>
      </c>
      <c r="C64" s="243" t="s">
        <v>142</v>
      </c>
      <c r="D64" s="244">
        <v>27</v>
      </c>
      <c r="E64" s="257" t="s">
        <v>143</v>
      </c>
    </row>
    <row r="65" spans="1:5" ht="28.5">
      <c r="A65" s="248"/>
      <c r="B65" s="242">
        <v>20</v>
      </c>
      <c r="C65" s="243" t="s">
        <v>144</v>
      </c>
      <c r="D65" s="244">
        <v>28</v>
      </c>
      <c r="E65" s="257" t="s">
        <v>145</v>
      </c>
    </row>
    <row r="66" spans="1:5" ht="42.75">
      <c r="A66" s="248"/>
      <c r="B66" s="242">
        <v>21</v>
      </c>
      <c r="C66" s="243" t="s">
        <v>146</v>
      </c>
      <c r="D66" s="244">
        <v>29</v>
      </c>
      <c r="E66" s="257" t="s">
        <v>147</v>
      </c>
    </row>
    <row r="67" spans="1:5" ht="28.5">
      <c r="A67" s="248"/>
      <c r="B67" s="242">
        <v>22</v>
      </c>
      <c r="C67" s="243" t="s">
        <v>148</v>
      </c>
      <c r="D67" s="244">
        <v>30</v>
      </c>
      <c r="E67" s="258" t="s">
        <v>149</v>
      </c>
    </row>
    <row r="68" spans="1:5" ht="42.75">
      <c r="A68" s="248" t="s">
        <v>150</v>
      </c>
      <c r="B68" s="242">
        <v>23</v>
      </c>
      <c r="C68" s="243" t="s">
        <v>151</v>
      </c>
      <c r="D68" s="244">
        <v>31</v>
      </c>
      <c r="E68" s="257" t="s">
        <v>152</v>
      </c>
    </row>
    <row r="69" spans="1:5" ht="28.5">
      <c r="A69" s="248"/>
      <c r="B69" s="242">
        <v>24</v>
      </c>
      <c r="C69" s="243" t="s">
        <v>153</v>
      </c>
      <c r="D69" s="244">
        <v>32</v>
      </c>
      <c r="E69" s="243" t="s">
        <v>154</v>
      </c>
    </row>
    <row r="70" spans="1:5" ht="28.5">
      <c r="A70" s="248"/>
      <c r="B70" s="242">
        <v>25</v>
      </c>
      <c r="C70" s="243" t="s">
        <v>155</v>
      </c>
      <c r="D70" s="244">
        <v>33</v>
      </c>
      <c r="E70" s="257" t="s">
        <v>156</v>
      </c>
    </row>
    <row r="71" spans="1:5" ht="57">
      <c r="A71" s="259" t="s">
        <v>157</v>
      </c>
      <c r="B71" s="242">
        <v>26</v>
      </c>
      <c r="C71" s="243" t="s">
        <v>158</v>
      </c>
      <c r="D71" s="244">
        <v>34</v>
      </c>
      <c r="E71" s="257" t="s">
        <v>159</v>
      </c>
    </row>
    <row r="72" spans="1:5" ht="14.25" customHeight="1">
      <c r="A72" s="248" t="s">
        <v>160</v>
      </c>
      <c r="B72" s="255">
        <v>27</v>
      </c>
      <c r="C72" s="244" t="s">
        <v>161</v>
      </c>
      <c r="D72" s="244">
        <v>35</v>
      </c>
      <c r="E72" s="243" t="s">
        <v>162</v>
      </c>
    </row>
    <row r="73" spans="1:5" ht="28.5">
      <c r="A73" s="248"/>
      <c r="B73" s="256"/>
      <c r="C73" s="244"/>
      <c r="D73" s="244">
        <v>36</v>
      </c>
      <c r="E73" s="243" t="s">
        <v>163</v>
      </c>
    </row>
    <row r="74" spans="1:5" ht="28.5" customHeight="1">
      <c r="A74" s="248" t="s">
        <v>164</v>
      </c>
      <c r="B74" s="242">
        <v>28</v>
      </c>
      <c r="C74" s="257" t="s">
        <v>165</v>
      </c>
      <c r="D74" s="244">
        <v>37</v>
      </c>
      <c r="E74" s="257" t="s">
        <v>166</v>
      </c>
    </row>
    <row r="75" spans="1:5" ht="28.5">
      <c r="A75" s="248"/>
      <c r="B75" s="255">
        <v>29</v>
      </c>
      <c r="C75" s="244" t="s">
        <v>167</v>
      </c>
      <c r="D75" s="244">
        <v>38</v>
      </c>
      <c r="E75" s="257" t="s">
        <v>168</v>
      </c>
    </row>
    <row r="76" spans="1:5" ht="28.5">
      <c r="A76" s="248"/>
      <c r="B76" s="260"/>
      <c r="C76" s="244"/>
      <c r="D76" s="244">
        <v>39</v>
      </c>
      <c r="E76" s="257" t="s">
        <v>169</v>
      </c>
    </row>
    <row r="77" spans="1:5" ht="28.5">
      <c r="A77" s="248"/>
      <c r="B77" s="260"/>
      <c r="C77" s="244"/>
      <c r="D77" s="244">
        <v>40</v>
      </c>
      <c r="E77" s="257" t="s">
        <v>170</v>
      </c>
    </row>
    <row r="78" spans="1:5">
      <c r="A78" s="248"/>
      <c r="B78" s="260"/>
      <c r="C78" s="244"/>
      <c r="D78" s="244">
        <v>41</v>
      </c>
      <c r="E78" s="257" t="s">
        <v>171</v>
      </c>
    </row>
    <row r="79" spans="1:5">
      <c r="A79" s="248"/>
      <c r="B79" s="260"/>
      <c r="C79" s="244"/>
      <c r="D79" s="244">
        <v>42</v>
      </c>
      <c r="E79" s="257" t="s">
        <v>172</v>
      </c>
    </row>
    <row r="80" spans="1:5">
      <c r="A80" s="248"/>
      <c r="B80" s="260"/>
      <c r="C80" s="244"/>
      <c r="D80" s="244">
        <v>43</v>
      </c>
      <c r="E80" s="261" t="s">
        <v>173</v>
      </c>
    </row>
    <row r="81" spans="1:5" ht="28.5">
      <c r="A81" s="248"/>
      <c r="B81" s="256"/>
      <c r="C81" s="244"/>
      <c r="D81" s="244">
        <v>44</v>
      </c>
      <c r="E81" s="257" t="s">
        <v>174</v>
      </c>
    </row>
    <row r="82" spans="1:5" ht="28.5">
      <c r="A82" s="248" t="s">
        <v>175</v>
      </c>
      <c r="B82" s="242">
        <v>30</v>
      </c>
      <c r="C82" s="243" t="s">
        <v>176</v>
      </c>
      <c r="D82" s="244">
        <v>45</v>
      </c>
      <c r="E82" s="243" t="s">
        <v>177</v>
      </c>
    </row>
    <row r="83" spans="1:5" ht="28.5">
      <c r="A83" s="248"/>
      <c r="B83" s="242">
        <v>31</v>
      </c>
      <c r="C83" s="243" t="s">
        <v>178</v>
      </c>
      <c r="D83" s="244">
        <v>46</v>
      </c>
      <c r="E83" s="243" t="s">
        <v>179</v>
      </c>
    </row>
    <row r="84" spans="1:5" ht="28.5">
      <c r="A84" s="248"/>
      <c r="B84" s="242">
        <v>32</v>
      </c>
      <c r="C84" s="243" t="s">
        <v>180</v>
      </c>
      <c r="D84" s="262">
        <v>47</v>
      </c>
      <c r="E84" s="243" t="s">
        <v>181</v>
      </c>
    </row>
    <row r="85" spans="1:5" ht="28.5">
      <c r="A85" s="248"/>
      <c r="B85" s="242">
        <v>33</v>
      </c>
      <c r="C85" s="243" t="s">
        <v>182</v>
      </c>
      <c r="D85" s="262">
        <v>48</v>
      </c>
      <c r="E85" s="243" t="s">
        <v>183</v>
      </c>
    </row>
    <row r="86" spans="1:5" ht="42.75">
      <c r="A86" s="248"/>
      <c r="B86" s="242">
        <v>34</v>
      </c>
      <c r="C86" s="243" t="s">
        <v>184</v>
      </c>
      <c r="D86" s="262">
        <v>49</v>
      </c>
      <c r="E86" s="243" t="s">
        <v>185</v>
      </c>
    </row>
    <row r="87" spans="1:5">
      <c r="A87" s="263"/>
      <c r="B87" s="264"/>
      <c r="C87" s="265"/>
      <c r="D87" s="264"/>
      <c r="E87" s="265"/>
    </row>
    <row r="88" spans="1:5" ht="28.5">
      <c r="A88" s="266" t="s">
        <v>186</v>
      </c>
      <c r="B88" s="266" t="s">
        <v>187</v>
      </c>
      <c r="C88" s="267"/>
      <c r="D88" s="266" t="s">
        <v>188</v>
      </c>
      <c r="E88" s="266" t="s">
        <v>189</v>
      </c>
    </row>
    <row r="89" spans="1:5" ht="28.5">
      <c r="A89" s="266" t="s">
        <v>190</v>
      </c>
      <c r="B89" s="266" t="s">
        <v>191</v>
      </c>
      <c r="C89" s="267"/>
      <c r="D89" s="266" t="s">
        <v>192</v>
      </c>
      <c r="E89" s="266" t="s">
        <v>193</v>
      </c>
    </row>
    <row r="90" spans="1:5">
      <c r="A90" s="263"/>
      <c r="B90" s="264"/>
      <c r="C90" s="265"/>
      <c r="D90" s="264"/>
      <c r="E90" s="265"/>
    </row>
  </sheetData>
  <mergeCells count="8">
    <mergeCell ref="B1:D1"/>
    <mergeCell ref="B2:C2"/>
    <mergeCell ref="B4:E4"/>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15"/>
  <sheetViews>
    <sheetView showGridLines="0" zoomScale="90" zoomScaleNormal="90" workbookViewId="0">
      <selection activeCell="E17" sqref="E17"/>
    </sheetView>
  </sheetViews>
  <sheetFormatPr baseColWidth="10" defaultColWidth="10.42578125" defaultRowHeight="92.25" customHeight="1"/>
  <cols>
    <col min="1" max="1" width="60.85546875" style="229" customWidth="1"/>
    <col min="2" max="2" width="15.85546875" style="230" customWidth="1"/>
    <col min="3" max="5" width="15.85546875" style="231" customWidth="1"/>
    <col min="6" max="6" width="40.85546875" style="229" customWidth="1"/>
    <col min="7" max="7" width="2.7109375" style="228" customWidth="1"/>
    <col min="8" max="16384" width="10.42578125" style="228"/>
  </cols>
  <sheetData>
    <row r="1" spans="1:6" ht="90.75" customHeight="1">
      <c r="A1" s="227"/>
      <c r="B1" s="378" t="s">
        <v>194</v>
      </c>
      <c r="C1" s="378"/>
      <c r="D1" s="378"/>
      <c r="E1" s="378"/>
      <c r="F1" s="227"/>
    </row>
    <row r="2" spans="1:6" ht="15">
      <c r="A2" s="379" t="s">
        <v>195</v>
      </c>
      <c r="B2" s="379"/>
      <c r="C2" s="379"/>
      <c r="D2" s="379"/>
      <c r="E2" s="379"/>
      <c r="F2" s="379"/>
    </row>
    <row r="3" spans="1:6" ht="15">
      <c r="A3" s="376" t="s">
        <v>196</v>
      </c>
      <c r="B3" s="377" t="s">
        <v>197</v>
      </c>
      <c r="C3" s="377"/>
      <c r="D3" s="377"/>
      <c r="E3" s="377"/>
      <c r="F3" s="268" t="s">
        <v>198</v>
      </c>
    </row>
    <row r="4" spans="1:6" ht="15">
      <c r="A4" s="376"/>
      <c r="B4" s="269" t="s">
        <v>199</v>
      </c>
      <c r="C4" s="269" t="s">
        <v>200</v>
      </c>
      <c r="D4" s="269" t="s">
        <v>201</v>
      </c>
      <c r="E4" s="269" t="s">
        <v>202</v>
      </c>
      <c r="F4" s="270"/>
    </row>
    <row r="5" spans="1:6" ht="45">
      <c r="A5" s="271" t="s">
        <v>203</v>
      </c>
      <c r="B5" s="272">
        <v>2</v>
      </c>
      <c r="C5" s="272">
        <v>2</v>
      </c>
      <c r="D5" s="273">
        <v>6.1</v>
      </c>
      <c r="E5" s="272" t="s">
        <v>204</v>
      </c>
      <c r="F5" s="274" t="s">
        <v>205</v>
      </c>
    </row>
    <row r="6" spans="1:6" ht="45">
      <c r="A6" s="275" t="s">
        <v>206</v>
      </c>
      <c r="B6" s="276"/>
      <c r="C6" s="276"/>
      <c r="D6" s="276">
        <v>8</v>
      </c>
      <c r="E6" s="276" t="s">
        <v>207</v>
      </c>
      <c r="F6" s="274" t="s">
        <v>205</v>
      </c>
    </row>
    <row r="7" spans="1:6" ht="30">
      <c r="A7" s="275" t="s">
        <v>208</v>
      </c>
      <c r="B7" s="277"/>
      <c r="C7" s="277">
        <v>3.4</v>
      </c>
      <c r="D7" s="277">
        <v>1</v>
      </c>
      <c r="E7" s="277" t="s">
        <v>209</v>
      </c>
      <c r="F7" s="274" t="s">
        <v>205</v>
      </c>
    </row>
    <row r="8" spans="1:6" ht="30">
      <c r="A8" s="278" t="s">
        <v>210</v>
      </c>
      <c r="B8" s="277"/>
      <c r="C8" s="277">
        <v>3.4</v>
      </c>
      <c r="D8" s="277">
        <v>1</v>
      </c>
      <c r="E8" s="277" t="s">
        <v>209</v>
      </c>
      <c r="F8" s="274" t="s">
        <v>205</v>
      </c>
    </row>
    <row r="9" spans="1:6" ht="45">
      <c r="A9" s="279" t="s">
        <v>211</v>
      </c>
      <c r="B9" s="250">
        <v>2.16</v>
      </c>
      <c r="C9" s="250">
        <v>11.12</v>
      </c>
      <c r="D9" s="250">
        <v>1</v>
      </c>
      <c r="E9" s="250" t="s">
        <v>212</v>
      </c>
      <c r="F9" s="274" t="s">
        <v>205</v>
      </c>
    </row>
    <row r="10" spans="1:6" ht="30">
      <c r="A10" s="278" t="s">
        <v>213</v>
      </c>
      <c r="B10" s="277" t="s">
        <v>214</v>
      </c>
      <c r="C10" s="277">
        <v>2.7</v>
      </c>
      <c r="D10" s="276" t="s">
        <v>215</v>
      </c>
      <c r="E10" s="276" t="s">
        <v>216</v>
      </c>
      <c r="F10" s="274" t="s">
        <v>205</v>
      </c>
    </row>
    <row r="11" spans="1:6" ht="30">
      <c r="A11" s="275" t="s">
        <v>217</v>
      </c>
      <c r="B11" s="276"/>
      <c r="C11" s="276"/>
      <c r="D11" s="276">
        <v>24.25</v>
      </c>
      <c r="E11" s="276">
        <v>23</v>
      </c>
      <c r="F11" s="280" t="s">
        <v>205</v>
      </c>
    </row>
    <row r="12" spans="1:6" ht="30">
      <c r="A12" s="278" t="s">
        <v>218</v>
      </c>
      <c r="B12" s="277"/>
      <c r="C12" s="277">
        <v>17</v>
      </c>
      <c r="D12" s="277" t="s">
        <v>219</v>
      </c>
      <c r="E12" s="277" t="s">
        <v>220</v>
      </c>
      <c r="F12" s="280" t="s">
        <v>205</v>
      </c>
    </row>
    <row r="13" spans="1:6" ht="45">
      <c r="A13" s="278" t="s">
        <v>221</v>
      </c>
      <c r="B13" s="277">
        <v>19</v>
      </c>
      <c r="C13" s="277"/>
      <c r="D13" s="276" t="s">
        <v>222</v>
      </c>
      <c r="E13" s="277">
        <v>45</v>
      </c>
      <c r="F13" s="280" t="s">
        <v>223</v>
      </c>
    </row>
    <row r="14" spans="1:6" ht="30">
      <c r="A14" s="279" t="s">
        <v>224</v>
      </c>
      <c r="B14" s="277"/>
      <c r="C14" s="277"/>
      <c r="D14" s="276">
        <v>9</v>
      </c>
      <c r="E14" s="277">
        <v>14</v>
      </c>
      <c r="F14" s="281" t="s">
        <v>205</v>
      </c>
    </row>
    <row r="15" spans="1:6" ht="30">
      <c r="A15" s="278" t="s">
        <v>225</v>
      </c>
      <c r="B15" s="282">
        <v>2.17</v>
      </c>
      <c r="C15" s="282">
        <v>8</v>
      </c>
      <c r="D15" s="282">
        <v>1</v>
      </c>
      <c r="E15" s="282" t="s">
        <v>226</v>
      </c>
      <c r="F15" s="281" t="s">
        <v>223</v>
      </c>
    </row>
  </sheetData>
  <mergeCells count="4">
    <mergeCell ref="A3:A4"/>
    <mergeCell ref="B3:E3"/>
    <mergeCell ref="B1:E1"/>
    <mergeCell ref="A2:F2"/>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28"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20" t="s">
        <v>227</v>
      </c>
      <c r="C2" s="421"/>
      <c r="D2" s="421"/>
      <c r="E2" s="421"/>
      <c r="F2" s="421"/>
      <c r="G2" s="422"/>
    </row>
    <row r="3" spans="2:9" ht="15">
      <c r="B3" s="423" t="s">
        <v>228</v>
      </c>
      <c r="C3" s="424"/>
      <c r="D3" s="425"/>
      <c r="E3" s="425"/>
      <c r="F3" s="425"/>
      <c r="G3" s="426"/>
    </row>
    <row r="4" spans="2:9" ht="88.5" customHeight="1">
      <c r="B4" s="427" t="s">
        <v>229</v>
      </c>
      <c r="C4" s="428"/>
      <c r="D4" s="428"/>
      <c r="E4" s="428"/>
      <c r="F4" s="428"/>
      <c r="G4" s="429"/>
    </row>
    <row r="5" spans="2:9" ht="15">
      <c r="B5" s="124"/>
      <c r="C5" s="136"/>
      <c r="D5" s="137"/>
      <c r="E5" s="138"/>
      <c r="F5" s="138"/>
      <c r="G5" s="138"/>
    </row>
    <row r="6" spans="2:9" ht="16.5" customHeight="1">
      <c r="B6" s="430" t="s">
        <v>230</v>
      </c>
      <c r="C6" s="431"/>
      <c r="D6" s="431"/>
      <c r="E6" s="431"/>
      <c r="F6" s="431"/>
      <c r="G6" s="432"/>
    </row>
    <row r="7" spans="2:9" ht="76.5" customHeight="1">
      <c r="B7" s="430"/>
      <c r="C7" s="431"/>
      <c r="D7" s="431"/>
      <c r="E7" s="431"/>
      <c r="F7" s="431"/>
      <c r="G7" s="432"/>
    </row>
    <row r="8" spans="2:9" ht="15" thickBot="1">
      <c r="B8" s="139"/>
      <c r="C8" s="140"/>
      <c r="D8" s="140"/>
      <c r="E8" s="141"/>
      <c r="F8" s="142"/>
      <c r="G8" s="142"/>
    </row>
    <row r="9" spans="2:9">
      <c r="B9" s="143"/>
      <c r="C9" s="191" t="s">
        <v>231</v>
      </c>
      <c r="D9" s="433" t="s">
        <v>232</v>
      </c>
      <c r="E9" s="434"/>
      <c r="F9" s="435" t="s">
        <v>233</v>
      </c>
      <c r="G9" s="436"/>
    </row>
    <row r="10" spans="2:9" ht="15" customHeight="1">
      <c r="B10" s="144"/>
      <c r="C10" s="126">
        <v>5</v>
      </c>
      <c r="D10" s="418" t="s">
        <v>234</v>
      </c>
      <c r="E10" s="419"/>
      <c r="F10" s="412" t="s">
        <v>235</v>
      </c>
      <c r="G10" s="409"/>
      <c r="H10" s="381"/>
      <c r="I10" s="381"/>
    </row>
    <row r="11" spans="2:9">
      <c r="B11" s="144"/>
      <c r="C11" s="126">
        <v>5</v>
      </c>
      <c r="D11" s="418" t="s">
        <v>236</v>
      </c>
      <c r="E11" s="419"/>
      <c r="F11" s="412" t="s">
        <v>237</v>
      </c>
      <c r="G11" s="409"/>
      <c r="H11" s="381"/>
      <c r="I11" s="381"/>
    </row>
    <row r="12" spans="2:9">
      <c r="B12" s="144"/>
      <c r="C12" s="126">
        <v>5</v>
      </c>
      <c r="D12" s="418" t="s">
        <v>238</v>
      </c>
      <c r="E12" s="419"/>
      <c r="F12" s="412" t="s">
        <v>239</v>
      </c>
      <c r="G12" s="409"/>
      <c r="H12" s="381"/>
      <c r="I12" s="381"/>
    </row>
    <row r="13" spans="2:9" ht="27.75" customHeight="1">
      <c r="B13" s="144"/>
      <c r="C13" s="126">
        <v>5</v>
      </c>
      <c r="D13" s="418" t="s">
        <v>240</v>
      </c>
      <c r="E13" s="419"/>
      <c r="F13" s="412" t="s">
        <v>241</v>
      </c>
      <c r="G13" s="409"/>
      <c r="H13" s="381"/>
      <c r="I13" s="381"/>
    </row>
    <row r="14" spans="2:9">
      <c r="B14" s="144"/>
      <c r="C14" s="126">
        <v>5</v>
      </c>
      <c r="D14" s="418" t="s">
        <v>242</v>
      </c>
      <c r="E14" s="419"/>
      <c r="F14" s="412" t="s">
        <v>243</v>
      </c>
      <c r="G14" s="409"/>
      <c r="H14" s="381"/>
      <c r="I14" s="381"/>
    </row>
    <row r="15" spans="2:9" ht="41.25" customHeight="1">
      <c r="B15" s="144"/>
      <c r="C15" s="126">
        <v>5</v>
      </c>
      <c r="D15" s="418" t="s">
        <v>244</v>
      </c>
      <c r="E15" s="419"/>
      <c r="F15" s="412" t="s">
        <v>245</v>
      </c>
      <c r="G15" s="409"/>
      <c r="H15" s="381"/>
      <c r="I15" s="381"/>
    </row>
    <row r="16" spans="2:9" ht="41.25" customHeight="1">
      <c r="B16" s="144"/>
      <c r="C16" s="126">
        <v>5</v>
      </c>
      <c r="D16" s="413" t="s">
        <v>246</v>
      </c>
      <c r="E16" s="414"/>
      <c r="F16" s="412" t="s">
        <v>247</v>
      </c>
      <c r="G16" s="409"/>
      <c r="H16" s="381"/>
      <c r="I16" s="381"/>
    </row>
    <row r="17" spans="2:9" ht="51.75" customHeight="1">
      <c r="B17" s="144"/>
      <c r="C17" s="126">
        <v>5</v>
      </c>
      <c r="D17" s="414" t="s">
        <v>248</v>
      </c>
      <c r="E17" s="417"/>
      <c r="F17" s="412" t="s">
        <v>249</v>
      </c>
      <c r="G17" s="409"/>
      <c r="H17" s="381"/>
      <c r="I17" s="381"/>
    </row>
    <row r="18" spans="2:9" ht="51.75" customHeight="1">
      <c r="B18" s="144"/>
      <c r="C18" s="126">
        <v>5</v>
      </c>
      <c r="D18" s="413" t="s">
        <v>250</v>
      </c>
      <c r="E18" s="414"/>
      <c r="F18" s="412" t="s">
        <v>251</v>
      </c>
      <c r="G18" s="409"/>
      <c r="H18" s="381"/>
      <c r="I18" s="381"/>
    </row>
    <row r="19" spans="2:9" ht="51.75" customHeight="1">
      <c r="B19" s="144"/>
      <c r="C19" s="126">
        <v>5</v>
      </c>
      <c r="D19" s="192" t="s">
        <v>252</v>
      </c>
      <c r="E19" s="193"/>
      <c r="F19" s="412" t="s">
        <v>253</v>
      </c>
      <c r="G19" s="409"/>
      <c r="H19" s="381"/>
      <c r="I19" s="381"/>
    </row>
    <row r="20" spans="2:9" ht="51.75" customHeight="1">
      <c r="B20" s="144"/>
      <c r="C20" s="126">
        <v>5</v>
      </c>
      <c r="D20" s="192" t="s">
        <v>254</v>
      </c>
      <c r="E20" s="193"/>
      <c r="F20" s="412" t="s">
        <v>255</v>
      </c>
      <c r="G20" s="409"/>
      <c r="H20" s="381"/>
      <c r="I20" s="381"/>
    </row>
    <row r="21" spans="2:9" ht="66.75" customHeight="1">
      <c r="B21" s="144"/>
      <c r="C21" s="126">
        <v>5</v>
      </c>
      <c r="D21" s="413" t="s">
        <v>256</v>
      </c>
      <c r="E21" s="414"/>
      <c r="F21" s="412" t="s">
        <v>257</v>
      </c>
      <c r="G21" s="409"/>
      <c r="H21" s="381"/>
      <c r="I21" s="381"/>
    </row>
    <row r="22" spans="2:9" ht="36" customHeight="1">
      <c r="B22" s="144"/>
      <c r="C22" s="126">
        <v>5</v>
      </c>
      <c r="D22" s="415" t="s">
        <v>258</v>
      </c>
      <c r="E22" s="416"/>
      <c r="F22" s="412" t="s">
        <v>259</v>
      </c>
      <c r="G22" s="409"/>
      <c r="H22" s="382"/>
      <c r="I22" s="382"/>
    </row>
    <row r="23" spans="2:9" ht="26.25" customHeight="1">
      <c r="B23" s="144"/>
      <c r="C23" s="126">
        <v>5</v>
      </c>
      <c r="D23" s="407" t="s">
        <v>260</v>
      </c>
      <c r="E23" s="407"/>
      <c r="F23" s="408" t="s">
        <v>261</v>
      </c>
      <c r="G23" s="409"/>
      <c r="H23" s="381"/>
      <c r="I23" s="381"/>
    </row>
    <row r="24" spans="2:9" ht="26.25" customHeight="1">
      <c r="B24" s="144"/>
      <c r="C24" s="126">
        <v>5</v>
      </c>
      <c r="D24" s="407" t="s">
        <v>262</v>
      </c>
      <c r="E24" s="407"/>
      <c r="F24" s="408" t="s">
        <v>263</v>
      </c>
      <c r="G24" s="409"/>
      <c r="H24" s="381"/>
      <c r="I24" s="381"/>
    </row>
    <row r="25" spans="2:9" ht="26.25" customHeight="1">
      <c r="B25" s="144"/>
      <c r="C25" s="126">
        <v>5</v>
      </c>
      <c r="D25" s="410" t="s">
        <v>264</v>
      </c>
      <c r="E25" s="411"/>
      <c r="F25" s="408" t="s">
        <v>265</v>
      </c>
      <c r="G25" s="409"/>
      <c r="H25" s="381"/>
      <c r="I25" s="381"/>
    </row>
    <row r="26" spans="2:9" ht="27" customHeight="1">
      <c r="B26" s="145"/>
      <c r="C26" s="398" t="s">
        <v>266</v>
      </c>
      <c r="D26" s="399"/>
      <c r="E26" s="399"/>
      <c r="F26" s="399"/>
      <c r="G26" s="400"/>
    </row>
    <row r="27" spans="2:9" ht="27" customHeight="1">
      <c r="B27" s="401" t="s">
        <v>267</v>
      </c>
      <c r="C27" s="402"/>
      <c r="D27" s="402"/>
      <c r="E27" s="402"/>
      <c r="F27" s="402"/>
      <c r="G27" s="403"/>
    </row>
    <row r="28" spans="2:9" ht="10.5" customHeight="1">
      <c r="B28" s="146"/>
      <c r="D28" s="147"/>
      <c r="E28" s="148"/>
      <c r="F28" s="149"/>
      <c r="G28" s="149"/>
    </row>
    <row r="29" spans="2:9">
      <c r="B29" s="146"/>
      <c r="C29" s="150"/>
      <c r="D29" s="404" t="s">
        <v>232</v>
      </c>
      <c r="E29" s="404"/>
      <c r="F29" s="405" t="s">
        <v>233</v>
      </c>
      <c r="G29" s="406"/>
    </row>
    <row r="30" spans="2:9">
      <c r="B30" s="146"/>
      <c r="D30" s="389" t="s">
        <v>234</v>
      </c>
      <c r="E30" s="389"/>
      <c r="F30" s="390" t="s">
        <v>268</v>
      </c>
      <c r="G30" s="391"/>
      <c r="H30" s="381"/>
      <c r="I30" s="381"/>
    </row>
    <row r="31" spans="2:9">
      <c r="B31" s="146"/>
      <c r="D31" s="389" t="s">
        <v>236</v>
      </c>
      <c r="E31" s="389"/>
      <c r="F31" s="390" t="s">
        <v>269</v>
      </c>
      <c r="G31" s="391"/>
      <c r="H31" s="381"/>
      <c r="I31" s="381"/>
    </row>
    <row r="32" spans="2:9">
      <c r="B32" s="146"/>
      <c r="D32" s="389" t="s">
        <v>238</v>
      </c>
      <c r="E32" s="389"/>
      <c r="F32" s="390" t="s">
        <v>270</v>
      </c>
      <c r="G32" s="391"/>
      <c r="H32" s="381"/>
      <c r="I32" s="381"/>
    </row>
    <row r="33" spans="2:9">
      <c r="B33" s="146"/>
      <c r="D33" s="389" t="s">
        <v>240</v>
      </c>
      <c r="E33" s="389"/>
      <c r="F33" s="390" t="s">
        <v>271</v>
      </c>
      <c r="G33" s="391"/>
      <c r="H33" s="381"/>
      <c r="I33" s="381"/>
    </row>
    <row r="34" spans="2:9">
      <c r="B34" s="146"/>
      <c r="D34" s="389" t="s">
        <v>242</v>
      </c>
      <c r="E34" s="389"/>
      <c r="F34" s="390" t="s">
        <v>272</v>
      </c>
      <c r="G34" s="391"/>
      <c r="H34" s="381"/>
      <c r="I34" s="381"/>
    </row>
    <row r="35" spans="2:9" ht="40.9" customHeight="1">
      <c r="B35" s="146"/>
      <c r="D35" s="389" t="s">
        <v>273</v>
      </c>
      <c r="E35" s="389"/>
      <c r="F35" s="390" t="s">
        <v>274</v>
      </c>
      <c r="G35" s="391"/>
      <c r="H35" s="381"/>
      <c r="I35" s="381"/>
    </row>
    <row r="36" spans="2:9" ht="42" customHeight="1">
      <c r="B36" s="125"/>
      <c r="C36" s="151"/>
      <c r="D36" s="389" t="s">
        <v>275</v>
      </c>
      <c r="E36" s="389"/>
      <c r="F36" s="390" t="s">
        <v>276</v>
      </c>
      <c r="G36" s="391"/>
      <c r="H36" s="380"/>
      <c r="I36" s="380"/>
    </row>
    <row r="37" spans="2:9" ht="30.75" customHeight="1">
      <c r="B37" s="125"/>
      <c r="C37" s="151"/>
      <c r="D37" s="389" t="s">
        <v>277</v>
      </c>
      <c r="E37" s="389"/>
      <c r="F37" s="392" t="s">
        <v>278</v>
      </c>
      <c r="G37" s="393"/>
      <c r="H37" s="380"/>
      <c r="I37" s="380"/>
    </row>
    <row r="38" spans="2:9" ht="33" customHeight="1">
      <c r="B38" s="125"/>
      <c r="C38" s="151"/>
      <c r="D38" s="389" t="s">
        <v>279</v>
      </c>
      <c r="E38" s="389"/>
      <c r="F38" s="392" t="s">
        <v>278</v>
      </c>
      <c r="G38" s="393"/>
      <c r="H38" s="380"/>
      <c r="I38" s="380"/>
    </row>
    <row r="39" spans="2:9" ht="30" customHeight="1">
      <c r="B39" s="125"/>
      <c r="C39" s="151"/>
      <c r="D39" s="389" t="s">
        <v>280</v>
      </c>
      <c r="E39" s="389"/>
      <c r="F39" s="392" t="s">
        <v>278</v>
      </c>
      <c r="G39" s="393"/>
      <c r="H39" s="380"/>
      <c r="I39" s="380"/>
    </row>
    <row r="40" spans="2:9" ht="30" customHeight="1">
      <c r="B40" s="125"/>
      <c r="C40" s="151"/>
      <c r="D40" s="389" t="s">
        <v>281</v>
      </c>
      <c r="E40" s="389"/>
      <c r="F40" s="392" t="s">
        <v>278</v>
      </c>
      <c r="G40" s="393"/>
      <c r="H40" s="380"/>
      <c r="I40" s="380"/>
    </row>
    <row r="41" spans="2:9" ht="30" customHeight="1">
      <c r="B41" s="125"/>
      <c r="C41" s="151"/>
      <c r="D41" s="394" t="s">
        <v>282</v>
      </c>
      <c r="E41" s="395"/>
      <c r="F41" s="390" t="s">
        <v>283</v>
      </c>
      <c r="G41" s="391"/>
      <c r="H41" s="380"/>
      <c r="I41" s="380"/>
    </row>
    <row r="42" spans="2:9" ht="35.25" customHeight="1">
      <c r="B42" s="125"/>
      <c r="C42" s="151"/>
      <c r="D42" s="389" t="s">
        <v>284</v>
      </c>
      <c r="E42" s="389"/>
      <c r="F42" s="390" t="s">
        <v>285</v>
      </c>
      <c r="G42" s="391"/>
      <c r="H42" s="380"/>
      <c r="I42" s="380"/>
    </row>
    <row r="43" spans="2:9" ht="31.5" customHeight="1">
      <c r="B43" s="125"/>
      <c r="C43" s="151"/>
      <c r="D43" s="389" t="s">
        <v>277</v>
      </c>
      <c r="E43" s="389"/>
      <c r="F43" s="392" t="s">
        <v>278</v>
      </c>
      <c r="G43" s="393"/>
      <c r="H43" s="380"/>
      <c r="I43" s="380"/>
    </row>
    <row r="44" spans="2:9" ht="35.25" customHeight="1">
      <c r="B44" s="125"/>
      <c r="C44" s="151"/>
      <c r="D44" s="389" t="s">
        <v>286</v>
      </c>
      <c r="E44" s="389"/>
      <c r="F44" s="392" t="s">
        <v>278</v>
      </c>
      <c r="G44" s="393"/>
      <c r="H44" s="380"/>
      <c r="I44" s="380"/>
    </row>
    <row r="45" spans="2:9" ht="57" customHeight="1">
      <c r="B45" s="125"/>
      <c r="C45" s="151"/>
      <c r="D45" s="389" t="s">
        <v>281</v>
      </c>
      <c r="E45" s="389"/>
      <c r="F45" s="392" t="s">
        <v>278</v>
      </c>
      <c r="G45" s="393"/>
      <c r="H45" s="380"/>
      <c r="I45" s="380"/>
    </row>
    <row r="46" spans="2:9" ht="32.25" customHeight="1">
      <c r="B46" s="125"/>
      <c r="C46" s="151"/>
      <c r="D46" s="389" t="s">
        <v>279</v>
      </c>
      <c r="E46" s="389"/>
      <c r="F46" s="392" t="s">
        <v>278</v>
      </c>
      <c r="G46" s="393"/>
      <c r="H46" s="380"/>
      <c r="I46" s="380"/>
    </row>
    <row r="47" spans="2:9" ht="32.25" customHeight="1">
      <c r="B47" s="125"/>
      <c r="C47" s="151"/>
      <c r="D47" s="394" t="s">
        <v>287</v>
      </c>
      <c r="E47" s="395"/>
      <c r="F47" s="396" t="s">
        <v>288</v>
      </c>
      <c r="G47" s="397"/>
      <c r="H47" s="380"/>
      <c r="I47" s="380"/>
    </row>
    <row r="48" spans="2:9" ht="32.25" customHeight="1">
      <c r="B48" s="125"/>
      <c r="C48" s="151"/>
      <c r="D48" s="389" t="s">
        <v>289</v>
      </c>
      <c r="E48" s="389"/>
      <c r="F48" s="390" t="s">
        <v>290</v>
      </c>
      <c r="G48" s="391"/>
      <c r="H48" s="380"/>
      <c r="I48" s="380"/>
    </row>
    <row r="49" spans="2:9" ht="32.25" customHeight="1">
      <c r="B49" s="125"/>
      <c r="C49" s="151"/>
      <c r="D49" s="389" t="s">
        <v>291</v>
      </c>
      <c r="E49" s="389"/>
      <c r="F49" s="390" t="s">
        <v>292</v>
      </c>
      <c r="G49" s="391"/>
      <c r="H49" s="380"/>
      <c r="I49" s="380"/>
    </row>
    <row r="50" spans="2:9" ht="32.25" customHeight="1">
      <c r="B50" s="125"/>
      <c r="C50" s="151"/>
      <c r="D50" s="389" t="s">
        <v>293</v>
      </c>
      <c r="E50" s="389"/>
      <c r="F50" s="390" t="s">
        <v>294</v>
      </c>
      <c r="G50" s="391"/>
      <c r="H50" s="380"/>
      <c r="I50" s="380"/>
    </row>
    <row r="51" spans="2:9" ht="32.25" customHeight="1">
      <c r="B51" s="125"/>
      <c r="C51" s="151"/>
      <c r="D51" s="147"/>
      <c r="E51" s="147"/>
      <c r="F51" s="149"/>
      <c r="G51" s="149"/>
      <c r="H51" s="380"/>
      <c r="I51" s="380"/>
    </row>
    <row r="52" spans="2:9" ht="32.25" customHeight="1">
      <c r="B52" s="125"/>
      <c r="C52" s="151"/>
      <c r="D52" s="147"/>
      <c r="E52" s="147"/>
      <c r="F52" s="149"/>
      <c r="G52" s="149"/>
    </row>
    <row r="53" spans="2:9" ht="32.25" customHeight="1">
      <c r="B53" s="125"/>
      <c r="C53" s="151"/>
      <c r="D53" s="147"/>
      <c r="E53" s="147"/>
      <c r="F53" s="149"/>
      <c r="G53" s="149"/>
    </row>
    <row r="54" spans="2:9" ht="21.75" customHeight="1">
      <c r="B54" s="383" t="s">
        <v>295</v>
      </c>
      <c r="C54" s="384"/>
      <c r="D54" s="384"/>
      <c r="E54" s="384"/>
      <c r="F54" s="384"/>
      <c r="G54" s="385"/>
    </row>
    <row r="55" spans="2:9" ht="21.75" customHeight="1">
      <c r="B55" s="383" t="s">
        <v>296</v>
      </c>
      <c r="C55" s="384"/>
      <c r="D55" s="384"/>
      <c r="E55" s="384"/>
      <c r="F55" s="384"/>
      <c r="G55" s="385"/>
    </row>
    <row r="56" spans="2:9" ht="20.25" customHeight="1">
      <c r="B56" s="383" t="s">
        <v>297</v>
      </c>
      <c r="C56" s="384"/>
      <c r="D56" s="384"/>
      <c r="E56" s="384"/>
      <c r="F56" s="384"/>
      <c r="G56" s="385"/>
    </row>
    <row r="57" spans="2:9" ht="20.25" customHeight="1">
      <c r="B57" s="383" t="s">
        <v>298</v>
      </c>
      <c r="C57" s="384"/>
      <c r="D57" s="384"/>
      <c r="E57" s="384"/>
      <c r="F57" s="384"/>
      <c r="G57" s="385"/>
    </row>
    <row r="58" spans="2:9" ht="18" customHeight="1" thickBot="1">
      <c r="B58" s="386" t="s">
        <v>299</v>
      </c>
      <c r="C58" s="387"/>
      <c r="D58" s="387"/>
      <c r="E58" s="387"/>
      <c r="F58" s="387"/>
      <c r="G58" s="388"/>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topLeftCell="D4" zoomScale="80" zoomScaleNormal="80" zoomScalePageLayoutView="50" workbookViewId="0">
      <selection activeCell="I51" sqref="I51"/>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199"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03"/>
      <c r="B1" s="504"/>
      <c r="C1" s="504"/>
      <c r="D1" s="41"/>
      <c r="E1" s="42"/>
      <c r="F1" s="42"/>
      <c r="G1" s="42"/>
      <c r="H1" s="42"/>
      <c r="I1" s="42"/>
      <c r="J1" s="42"/>
      <c r="K1" s="42"/>
      <c r="L1" s="198"/>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05"/>
      <c r="B2" s="506"/>
      <c r="C2" s="506"/>
      <c r="D2" s="36"/>
      <c r="E2" s="35"/>
      <c r="F2" s="35"/>
      <c r="G2" s="35"/>
      <c r="H2" s="35"/>
      <c r="I2" s="35"/>
      <c r="J2" s="35"/>
      <c r="K2" s="35"/>
      <c r="L2" s="190"/>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190"/>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87" t="s">
        <v>300</v>
      </c>
      <c r="B4" s="487"/>
      <c r="C4" s="487"/>
      <c r="D4" s="494" t="s">
        <v>301</v>
      </c>
      <c r="E4" s="495"/>
      <c r="F4" s="495"/>
      <c r="G4" s="495"/>
      <c r="H4" s="495"/>
      <c r="I4" s="495"/>
      <c r="J4" s="495"/>
      <c r="K4" s="495"/>
      <c r="L4" s="495"/>
      <c r="M4" s="495"/>
      <c r="N4" s="496"/>
      <c r="O4" s="181"/>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87" t="s">
        <v>302</v>
      </c>
      <c r="B5" s="487"/>
      <c r="C5" s="487"/>
      <c r="D5" s="494" t="s">
        <v>303</v>
      </c>
      <c r="E5" s="495"/>
      <c r="F5" s="495"/>
      <c r="G5" s="495"/>
      <c r="H5" s="495"/>
      <c r="I5" s="495"/>
      <c r="J5" s="495"/>
      <c r="K5" s="495"/>
      <c r="L5" s="495"/>
      <c r="M5" s="495"/>
      <c r="N5" s="496"/>
      <c r="O5" s="182"/>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87" t="s">
        <v>304</v>
      </c>
      <c r="B6" s="487"/>
      <c r="C6" s="487"/>
      <c r="D6" s="494" t="s">
        <v>305</v>
      </c>
      <c r="E6" s="495"/>
      <c r="F6" s="495"/>
      <c r="G6" s="495"/>
      <c r="H6" s="495"/>
      <c r="I6" s="495"/>
      <c r="J6" s="495"/>
      <c r="K6" s="495"/>
      <c r="L6" s="495"/>
      <c r="M6" s="495"/>
      <c r="N6" s="496"/>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306</v>
      </c>
      <c r="B7" s="156"/>
      <c r="C7" s="156"/>
      <c r="D7" s="493" t="s">
        <v>307</v>
      </c>
      <c r="E7" s="490" t="s">
        <v>308</v>
      </c>
      <c r="F7" s="491"/>
      <c r="G7" s="491"/>
      <c r="H7" s="492"/>
      <c r="I7" s="500" t="s">
        <v>309</v>
      </c>
      <c r="J7" s="501"/>
      <c r="K7" s="501"/>
      <c r="L7" s="501"/>
      <c r="M7" s="502"/>
      <c r="N7" s="497" t="s">
        <v>310</v>
      </c>
      <c r="O7" s="498"/>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07" t="s">
        <v>311</v>
      </c>
      <c r="B8" s="509" t="s">
        <v>312</v>
      </c>
      <c r="C8" s="133" t="s">
        <v>313</v>
      </c>
      <c r="D8" s="493"/>
      <c r="E8" s="488" t="s">
        <v>248</v>
      </c>
      <c r="F8" s="488" t="s">
        <v>314</v>
      </c>
      <c r="G8" s="488" t="s">
        <v>315</v>
      </c>
      <c r="H8" s="488" t="s">
        <v>254</v>
      </c>
      <c r="I8" s="499" t="s">
        <v>316</v>
      </c>
      <c r="J8" s="127" t="s">
        <v>317</v>
      </c>
      <c r="K8" s="499" t="s">
        <v>309</v>
      </c>
      <c r="L8" s="499" t="s">
        <v>318</v>
      </c>
      <c r="M8" s="499" t="s">
        <v>319</v>
      </c>
      <c r="N8" s="472" t="s">
        <v>320</v>
      </c>
      <c r="O8" s="472" t="s">
        <v>321</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08"/>
      <c r="B9" s="493"/>
      <c r="C9" s="98" t="s">
        <v>322</v>
      </c>
      <c r="D9" s="493"/>
      <c r="E9" s="489"/>
      <c r="F9" s="489"/>
      <c r="G9" s="489"/>
      <c r="H9" s="489"/>
      <c r="I9" s="489"/>
      <c r="J9" s="134" t="s">
        <v>323</v>
      </c>
      <c r="K9" s="489" t="s">
        <v>324</v>
      </c>
      <c r="L9" s="489"/>
      <c r="M9" s="489" t="s">
        <v>324</v>
      </c>
      <c r="N9" s="474"/>
      <c r="O9" s="473"/>
      <c r="P9" s="17"/>
      <c r="Q9" s="19" t="s">
        <v>325</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5.25" customHeight="1" thickBot="1">
      <c r="A10" s="460">
        <v>1</v>
      </c>
      <c r="B10" s="513" t="s">
        <v>326</v>
      </c>
      <c r="C10" s="510" t="s">
        <v>327</v>
      </c>
      <c r="D10" s="160" t="s">
        <v>328</v>
      </c>
      <c r="E10" s="514">
        <v>400</v>
      </c>
      <c r="F10" s="514">
        <v>100</v>
      </c>
      <c r="G10" s="457">
        <f>+F10/E10</f>
        <v>0.25</v>
      </c>
      <c r="H10" s="479"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61" t="s">
        <v>329</v>
      </c>
      <c r="J10" s="170" t="s">
        <v>330</v>
      </c>
      <c r="K10" s="161" t="str">
        <f>IFERROR(CONCATENATE(INDEX('8- Políticas de Administración '!$B$16:$F$53,MATCH('5- Identificación de Riesgos'!J10,'8- Políticas de Administración '!$C$16:$C$54,0),1)," - ",L10),"")</f>
        <v>Moderado - 3</v>
      </c>
      <c r="L10" s="178">
        <f>IFERROR(VLOOKUP(INDEX('8- Políticas de Administración '!$B$16:$F$63,MATCH('5- Identificación de Riesgos'!J10,'8- Políticas de Administración '!$C$16:$C$64,0),1),'8- Políticas de Administración '!$B$16:$F$64,5,FALSE),"")</f>
        <v>3</v>
      </c>
      <c r="M10" s="454" t="str">
        <f>IFERROR(CONCATENATE(INDEX('8- Políticas de Administración '!$B$16:$F$53,MATCH(ROUND(AVERAGE(L10:L19),0),'8- Políticas de Administración '!$F$16:$F$53,0),1)," - ",ROUND(AVERAGE(L10:L19),0)),"")</f>
        <v>Menor - 2</v>
      </c>
      <c r="N10" s="469" t="str">
        <f>IFERROR(CONCATENATE(VLOOKUP((LEFT(H10,LEN(H10)-4)&amp;LEFT(M10,LEN(M10)-4)),'9- Matriz de Calor '!$D$18:$E$42,2,0)," - ",RIGHT(H10,1)*RIGHT(M10,1)),"")</f>
        <v>Moderado - 6</v>
      </c>
      <c r="O10" s="478">
        <f>RIGHT(H10,1)*RIGHT(M10,1)</f>
        <v>6</v>
      </c>
      <c r="P10" s="17"/>
    </row>
    <row r="11" spans="1:257" ht="45.75" thickBot="1">
      <c r="A11" s="461"/>
      <c r="B11" s="464"/>
      <c r="C11" s="511"/>
      <c r="D11" s="168" t="s">
        <v>331</v>
      </c>
      <c r="E11" s="515"/>
      <c r="F11" s="515"/>
      <c r="G11" s="458"/>
      <c r="H11" s="480"/>
      <c r="I11" s="238" t="s">
        <v>332</v>
      </c>
      <c r="J11" s="196" t="s">
        <v>333</v>
      </c>
      <c r="K11" s="305" t="str">
        <f>IFERROR(CONCATENATE(INDEX('8- Políticas de Administración '!$B$16:$F$53,MATCH('5- Identificación de Riesgos'!J11,'8- Políticas de Administración '!$C$16:$C$54,0),1)," - ",L11),"")</f>
        <v xml:space="preserve">Leve - </v>
      </c>
      <c r="L11" s="179" t="str">
        <f>IFERROR(VLOOKUP(INDEX('8- Políticas de Administración '!$B$16:$F$63,MATCH('5- Identificación de Riesgos'!#REF!,'8- Políticas de Administración '!$C$16:$C$64,0),1),'8- Políticas de Administración '!$B$16:$F$64,5,FALSE),"")</f>
        <v/>
      </c>
      <c r="M11" s="455"/>
      <c r="N11" s="470"/>
      <c r="O11" s="478"/>
      <c r="P11" s="17"/>
    </row>
    <row r="12" spans="1:257" ht="30">
      <c r="A12" s="461"/>
      <c r="B12" s="464"/>
      <c r="C12" s="511"/>
      <c r="D12" s="169" t="s">
        <v>334</v>
      </c>
      <c r="E12" s="515"/>
      <c r="F12" s="515"/>
      <c r="G12" s="458"/>
      <c r="H12" s="480"/>
      <c r="I12" s="306" t="s">
        <v>335</v>
      </c>
      <c r="J12" s="196" t="s">
        <v>336</v>
      </c>
      <c r="K12" s="305" t="str">
        <f>IFERROR(CONCATENATE(INDEX('8- Políticas de Administración '!$B$16:$F$53,MATCH('5- Identificación de Riesgos'!J12,'8- Políticas de Administración '!$C$16:$C$54,0),1)," - ",L12),"")</f>
        <v>Leve - 1</v>
      </c>
      <c r="L12" s="179">
        <f>IFERROR(VLOOKUP(INDEX('8- Políticas de Administración '!$B$16:$F$63,MATCH('5- Identificación de Riesgos'!J11,'8- Políticas de Administración '!$C$16:$C$64,0),1),'8- Políticas de Administración '!$B$16:$F$64,5,FALSE),"")</f>
        <v>1</v>
      </c>
      <c r="M12" s="455"/>
      <c r="N12" s="470"/>
      <c r="O12" s="478"/>
      <c r="P12" s="17"/>
    </row>
    <row r="13" spans="1:257" ht="30">
      <c r="A13" s="461"/>
      <c r="B13" s="464"/>
      <c r="C13" s="511"/>
      <c r="D13" s="169" t="s">
        <v>337</v>
      </c>
      <c r="E13" s="515"/>
      <c r="F13" s="515"/>
      <c r="G13" s="458"/>
      <c r="H13" s="480"/>
      <c r="I13" s="327"/>
      <c r="J13" s="327"/>
      <c r="K13" s="285" t="str">
        <f>IFERROR(CONCATENATE(INDEX('8- Políticas de Administración '!$B$16:$F$53,MATCH('5- Identificación de Riesgos'!J13,'8- Políticas de Administración '!$C$16:$C$54,0),1)," - ",L13),"")</f>
        <v/>
      </c>
      <c r="L13" s="179">
        <f>IFERROR(VLOOKUP(INDEX('8- Políticas de Administración '!$B$16:$F$63,MATCH('5- Identificación de Riesgos'!J12,'8- Políticas de Administración '!$C$16:$C$64,0),1),'8- Políticas de Administración '!$B$16:$F$64,5,FALSE),"")</f>
        <v>1</v>
      </c>
      <c r="M13" s="455"/>
      <c r="N13" s="470"/>
      <c r="O13" s="478"/>
      <c r="P13" s="17"/>
    </row>
    <row r="14" spans="1:257" ht="16.5">
      <c r="A14" s="461"/>
      <c r="B14" s="464"/>
      <c r="C14" s="511"/>
      <c r="D14" s="283"/>
      <c r="E14" s="515"/>
      <c r="F14" s="515"/>
      <c r="G14" s="458"/>
      <c r="H14" s="480"/>
      <c r="I14" s="285"/>
      <c r="J14" s="286"/>
      <c r="K14" s="285" t="str">
        <f>IFERROR(CONCATENATE(INDEX('8- Políticas de Administración '!$B$16:$F$53,MATCH('5- Identificación de Riesgos'!J14,'8- Políticas de Administración '!$C$16:$C$54,0),1)," - ",L14),"")</f>
        <v/>
      </c>
      <c r="L14" s="179" t="str">
        <f>IFERROR(VLOOKUP(INDEX('8- Políticas de Administración '!$B$16:$F$63,MATCH('5- Identificación de Riesgos'!J14,'8- Políticas de Administración '!$C$16:$C$64,0),1),'8- Políticas de Administración '!$B$16:$F$64,5,FALSE),"")</f>
        <v/>
      </c>
      <c r="M14" s="455"/>
      <c r="N14" s="470"/>
      <c r="O14" s="478"/>
      <c r="P14" s="17"/>
    </row>
    <row r="15" spans="1:257" ht="16.5">
      <c r="A15" s="461"/>
      <c r="B15" s="464"/>
      <c r="C15" s="511"/>
      <c r="D15" s="283"/>
      <c r="E15" s="515"/>
      <c r="F15" s="515"/>
      <c r="G15" s="458"/>
      <c r="H15" s="480"/>
      <c r="I15" s="285"/>
      <c r="J15" s="286"/>
      <c r="K15" s="285" t="str">
        <f>IFERROR(CONCATENATE(INDEX('8- Políticas de Administración '!$B$16:$F$53,MATCH('5- Identificación de Riesgos'!J15,'8- Políticas de Administración '!$C$16:$C$54,0),1)," - ",L15),"")</f>
        <v/>
      </c>
      <c r="L15" s="179" t="str">
        <f>IFERROR(VLOOKUP(INDEX('8- Políticas de Administración '!$B$16:$F$63,MATCH('5- Identificación de Riesgos'!J15,'8- Políticas de Administración '!$C$16:$C$64,0),1),'8- Políticas de Administración '!$B$16:$F$64,5,FALSE),"")</f>
        <v/>
      </c>
      <c r="M15" s="455"/>
      <c r="N15" s="470"/>
      <c r="O15" s="478"/>
      <c r="P15" s="17"/>
    </row>
    <row r="16" spans="1:257" ht="16.5">
      <c r="A16" s="461"/>
      <c r="B16" s="464"/>
      <c r="C16" s="511"/>
      <c r="D16" s="283"/>
      <c r="E16" s="515"/>
      <c r="F16" s="515"/>
      <c r="G16" s="458"/>
      <c r="H16" s="480"/>
      <c r="I16" s="285"/>
      <c r="J16" s="286"/>
      <c r="K16" s="285" t="str">
        <f>IFERROR(CONCATENATE(INDEX('8- Políticas de Administración '!$B$16:$F$53,MATCH('5- Identificación de Riesgos'!J16,'8- Políticas de Administración '!$C$16:$C$54,0),1)," - ",L16),"")</f>
        <v/>
      </c>
      <c r="L16" s="179" t="str">
        <f>IFERROR(VLOOKUP(INDEX('8- Políticas de Administración '!$B$16:$F$63,MATCH('5- Identificación de Riesgos'!J16,'8- Políticas de Administración '!$C$16:$C$64,0),1),'8- Políticas de Administración '!$B$16:$F$64,5,FALSE),"")</f>
        <v/>
      </c>
      <c r="M16" s="455"/>
      <c r="N16" s="470"/>
      <c r="O16" s="478"/>
      <c r="P16" s="17"/>
    </row>
    <row r="17" spans="1:16" ht="16.5">
      <c r="A17" s="461"/>
      <c r="B17" s="464"/>
      <c r="C17" s="511"/>
      <c r="D17" s="283"/>
      <c r="E17" s="515"/>
      <c r="F17" s="515"/>
      <c r="G17" s="458"/>
      <c r="H17" s="480"/>
      <c r="I17" s="285"/>
      <c r="J17" s="286"/>
      <c r="K17" s="285" t="str">
        <f>IFERROR(CONCATENATE(INDEX('8- Políticas de Administración '!$B$16:$F$53,MATCH('5- Identificación de Riesgos'!J17,'8- Políticas de Administración '!$C$16:$C$54,0),1)," - ",L17),"")</f>
        <v/>
      </c>
      <c r="L17" s="179" t="str">
        <f>IFERROR(VLOOKUP(INDEX('8- Políticas de Administración '!$B$16:$F$63,MATCH('5- Identificación de Riesgos'!J17,'8- Políticas de Administración '!$C$16:$C$64,0),1),'8- Políticas de Administración '!$B$16:$F$64,5,FALSE),"")</f>
        <v/>
      </c>
      <c r="M17" s="455"/>
      <c r="N17" s="470"/>
      <c r="O17" s="478"/>
      <c r="P17" s="17"/>
    </row>
    <row r="18" spans="1:16" ht="16.5">
      <c r="A18" s="461"/>
      <c r="B18" s="464"/>
      <c r="C18" s="511"/>
      <c r="D18" s="283"/>
      <c r="E18" s="515"/>
      <c r="F18" s="515"/>
      <c r="G18" s="458"/>
      <c r="H18" s="480"/>
      <c r="I18" s="285"/>
      <c r="J18" s="286"/>
      <c r="K18" s="285" t="str">
        <f>IFERROR(CONCATENATE(INDEX('8- Políticas de Administración '!$B$16:$F$53,MATCH('5- Identificación de Riesgos'!J18,'8- Políticas de Administración '!$C$16:$C$54,0),1)," - ",L18),"")</f>
        <v/>
      </c>
      <c r="L18" s="179" t="str">
        <f>IFERROR(VLOOKUP(INDEX('8- Políticas de Administración '!$B$16:$F$63,MATCH('5- Identificación de Riesgos'!J18,'8- Políticas de Administración '!$C$16:$C$64,0),1),'8- Políticas de Administración '!$B$16:$F$64,5,FALSE),"")</f>
        <v/>
      </c>
      <c r="M18" s="455"/>
      <c r="N18" s="470"/>
      <c r="O18" s="478"/>
      <c r="P18" s="17"/>
    </row>
    <row r="19" spans="1:16" ht="17.25" thickBot="1">
      <c r="A19" s="462"/>
      <c r="B19" s="465"/>
      <c r="C19" s="512"/>
      <c r="D19" s="284"/>
      <c r="E19" s="516"/>
      <c r="F19" s="516"/>
      <c r="G19" s="459"/>
      <c r="H19" s="481"/>
      <c r="I19" s="285"/>
      <c r="J19" s="286"/>
      <c r="K19" s="285" t="str">
        <f>IFERROR(CONCATENATE(INDEX('8- Políticas de Administración '!$B$16:$F$53,MATCH('5- Identificación de Riesgos'!J19,'8- Políticas de Administración '!$C$16:$C$54,0),1)," - ",L19),"")</f>
        <v/>
      </c>
      <c r="L19" s="180" t="str">
        <f>IFERROR(VLOOKUP(INDEX('8- Políticas de Administración '!$B$16:$F$63,MATCH('5- Identificación de Riesgos'!J19,'8- Políticas de Administración '!$C$16:$C$64,0),1),'8- Políticas de Administración '!$B$16:$F$64,5,FALSE),"")</f>
        <v/>
      </c>
      <c r="M19" s="456"/>
      <c r="N19" s="471"/>
      <c r="O19" s="478"/>
      <c r="P19" s="17"/>
    </row>
    <row r="20" spans="1:16" ht="63" customHeight="1">
      <c r="A20" s="460">
        <v>2</v>
      </c>
      <c r="B20" s="463" t="s">
        <v>338</v>
      </c>
      <c r="C20" s="484" t="s">
        <v>339</v>
      </c>
      <c r="D20" s="185" t="s">
        <v>340</v>
      </c>
      <c r="E20" s="454">
        <v>300</v>
      </c>
      <c r="F20" s="454">
        <v>80</v>
      </c>
      <c r="G20" s="457">
        <f t="shared" ref="G20" si="0">F20/E20</f>
        <v>0.26666666666666666</v>
      </c>
      <c r="H20" s="47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163" t="s">
        <v>329</v>
      </c>
      <c r="J20" s="206" t="s">
        <v>341</v>
      </c>
      <c r="K20" s="163" t="str">
        <f>IFERROR(CONCATENATE(INDEX('8- Políticas de Administración '!$B$16:$F$53,MATCH('5- Identificación de Riesgos'!J20,'8- Políticas de Administración '!$C$16:$C$54,0),1)," - ",L20),"")</f>
        <v>Menor - 2</v>
      </c>
      <c r="L20" s="178">
        <f>IFERROR(VLOOKUP(INDEX('8- Políticas de Administración '!$B$16:$F$63,MATCH('5- Identificación de Riesgos'!J20,'8- Políticas de Administración '!$C$16:$C$64,0),1),'8- Políticas de Administración '!$B$16:$F$64,5,FALSE),"")</f>
        <v>2</v>
      </c>
      <c r="M20" s="454" t="str">
        <f>IFERROR(CONCATENATE(INDEX('8- Políticas de Administración '!$B$16:$F$53,MATCH(ROUND(AVERAGE(L20:L29),0),'8- Políticas de Administración '!$F$16:$F$53,0),1)," - ",ROUND(AVERAGE(L20:L29),0)),"")</f>
        <v>Menor - 2</v>
      </c>
      <c r="N20" s="469" t="str">
        <f>IFERROR(CONCATENATE(VLOOKUP((LEFT(H20,LEN(H20)-4)&amp;LEFT(M20,LEN(M20)-4)),'9- Matriz de Calor '!$D$18:$E$42,2,0)," - ",RIGHT(H20,1)*RIGHT(M20,1)),"")</f>
        <v>Moderado - 6</v>
      </c>
      <c r="O20" s="478">
        <f>RIGHT(H20,1)*RIGHT(M20,1)</f>
        <v>6</v>
      </c>
    </row>
    <row r="21" spans="1:16" ht="30">
      <c r="A21" s="461"/>
      <c r="B21" s="464"/>
      <c r="C21" s="485"/>
      <c r="D21" s="185" t="s">
        <v>342</v>
      </c>
      <c r="E21" s="455"/>
      <c r="F21" s="455"/>
      <c r="G21" s="458"/>
      <c r="H21" s="480"/>
      <c r="I21" s="162" t="s">
        <v>332</v>
      </c>
      <c r="J21" s="97" t="s">
        <v>333</v>
      </c>
      <c r="K21" s="162" t="str">
        <f>IFERROR(CONCATENATE(INDEX('8- Políticas de Administración '!$B$16:$F$53,MATCH('5- Identificación de Riesgos'!J21,'8- Políticas de Administración '!$C$16:$C$54,0),1)," - ",L21),"")</f>
        <v>Leve - 1</v>
      </c>
      <c r="L21" s="179">
        <f>IFERROR(VLOOKUP(INDEX('8- Políticas de Administración '!$B$16:$F$63,MATCH('5- Identificación de Riesgos'!J21,'8- Políticas de Administración '!$C$16:$C$64,0),1),'8- Políticas de Administración '!$B$16:$F$64,5,FALSE),"")</f>
        <v>1</v>
      </c>
      <c r="M21" s="455"/>
      <c r="N21" s="470"/>
      <c r="O21" s="478"/>
    </row>
    <row r="22" spans="1:16" ht="59.25" customHeight="1">
      <c r="A22" s="461"/>
      <c r="B22" s="464"/>
      <c r="C22" s="485"/>
      <c r="D22" s="185" t="s">
        <v>343</v>
      </c>
      <c r="E22" s="455"/>
      <c r="F22" s="455"/>
      <c r="G22" s="458"/>
      <c r="H22" s="480"/>
      <c r="I22" s="285"/>
      <c r="J22" s="286"/>
      <c r="K22" s="285" t="str">
        <f>IFERROR(CONCATENATE(INDEX('8- Políticas de Administración '!$B$16:$F$53,MATCH('5- Identificación de Riesgos'!J22,'8- Políticas de Administración '!$C$16:$C$54,0),1)," - ",L22),"")</f>
        <v/>
      </c>
      <c r="L22" s="179" t="str">
        <f>IFERROR(VLOOKUP(INDEX('8- Políticas de Administración '!$B$16:$F$63,MATCH('5- Identificación de Riesgos'!J22,'8- Políticas de Administración '!$C$16:$C$64,0),1),'8- Políticas de Administración '!$B$16:$F$64,5,FALSE),"")</f>
        <v/>
      </c>
      <c r="M22" s="455"/>
      <c r="N22" s="470"/>
      <c r="O22" s="478"/>
    </row>
    <row r="23" spans="1:16" ht="69" customHeight="1">
      <c r="A23" s="461"/>
      <c r="B23" s="464"/>
      <c r="C23" s="485"/>
      <c r="D23" s="186" t="s">
        <v>344</v>
      </c>
      <c r="E23" s="455"/>
      <c r="F23" s="455"/>
      <c r="G23" s="458"/>
      <c r="H23" s="480"/>
      <c r="I23" s="285"/>
      <c r="J23" s="286"/>
      <c r="K23" s="285" t="str">
        <f>IFERROR(CONCATENATE(INDEX('8- Políticas de Administración '!$B$16:$F$53,MATCH('5- Identificación de Riesgos'!J23,'8- Políticas de Administración '!$C$16:$C$54,0),1)," - ",L23),"")</f>
        <v/>
      </c>
      <c r="L23" s="179" t="str">
        <f>IFERROR(VLOOKUP(INDEX('8- Políticas de Administración '!$B$16:$F$63,MATCH('5- Identificación de Riesgos'!J23,'8- Políticas de Administración '!$C$16:$C$64,0),1),'8- Políticas de Administración '!$B$16:$F$64,5,FALSE),"")</f>
        <v/>
      </c>
      <c r="M23" s="455"/>
      <c r="N23" s="470"/>
      <c r="O23" s="478"/>
    </row>
    <row r="24" spans="1:16" ht="45" customHeight="1">
      <c r="A24" s="461"/>
      <c r="B24" s="464"/>
      <c r="C24" s="485"/>
      <c r="D24" s="185" t="s">
        <v>345</v>
      </c>
      <c r="E24" s="455"/>
      <c r="F24" s="455"/>
      <c r="G24" s="458"/>
      <c r="H24" s="480"/>
      <c r="I24" s="290"/>
      <c r="J24" s="291"/>
      <c r="K24" s="290" t="str">
        <f>IFERROR(CONCATENATE(INDEX('8- Políticas de Administración '!$B$16:$F$53,MATCH('5- Identificación de Riesgos'!J24,'8- Políticas de Administración '!$C$16:$C$54,0),1)," - ",L24),"")</f>
        <v/>
      </c>
      <c r="L24" s="179" t="str">
        <f>IFERROR(VLOOKUP(INDEX('8- Políticas de Administración '!$B$16:$F$63,MATCH('5- Identificación de Riesgos'!J24,'8- Políticas de Administración '!$C$16:$C$64,0),1),'8- Políticas de Administración '!$B$16:$F$64,5,FALSE),"")</f>
        <v/>
      </c>
      <c r="M24" s="455"/>
      <c r="N24" s="470"/>
      <c r="O24" s="478"/>
    </row>
    <row r="25" spans="1:16" ht="58.5" customHeight="1">
      <c r="A25" s="461"/>
      <c r="B25" s="464"/>
      <c r="C25" s="485"/>
      <c r="D25" s="185" t="s">
        <v>346</v>
      </c>
      <c r="E25" s="455"/>
      <c r="F25" s="455"/>
      <c r="G25" s="458"/>
      <c r="H25" s="480"/>
      <c r="I25" s="290"/>
      <c r="J25" s="291"/>
      <c r="K25" s="290" t="str">
        <f>IFERROR(CONCATENATE(INDEX('8- Políticas de Administración '!$B$16:$F$53,MATCH('5- Identificación de Riesgos'!J25,'8- Políticas de Administración '!$C$16:$C$54,0),1)," - ",L25),"")</f>
        <v/>
      </c>
      <c r="L25" s="179" t="str">
        <f>IFERROR(VLOOKUP(INDEX('8- Políticas de Administración '!$B$16:$F$63,MATCH('5- Identificación de Riesgos'!J25,'8- Políticas de Administración '!$C$16:$C$64,0),1),'8- Políticas de Administración '!$B$16:$F$64,5,FALSE),"")</f>
        <v/>
      </c>
      <c r="M25" s="455"/>
      <c r="N25" s="470"/>
      <c r="O25" s="478"/>
    </row>
    <row r="26" spans="1:16" ht="60">
      <c r="A26" s="461"/>
      <c r="B26" s="464"/>
      <c r="C26" s="485"/>
      <c r="D26" s="234" t="s">
        <v>347</v>
      </c>
      <c r="E26" s="455"/>
      <c r="F26" s="455"/>
      <c r="G26" s="458"/>
      <c r="H26" s="480"/>
      <c r="I26" s="290"/>
      <c r="J26" s="291"/>
      <c r="K26" s="290" t="str">
        <f>IFERROR(CONCATENATE(INDEX('8- Políticas de Administración '!$B$16:$F$53,MATCH('5- Identificación de Riesgos'!J26,'8- Políticas de Administración '!$C$16:$C$54,0),1)," - ",L26),"")</f>
        <v/>
      </c>
      <c r="L26" s="179" t="str">
        <f>IFERROR(VLOOKUP(INDEX('8- Políticas de Administración '!$B$16:$F$63,MATCH('5- Identificación de Riesgos'!J26,'8- Políticas de Administración '!$C$16:$C$64,0),1),'8- Políticas de Administración '!$B$16:$F$64,5,FALSE),"")</f>
        <v/>
      </c>
      <c r="M26" s="455"/>
      <c r="N26" s="470"/>
      <c r="O26" s="478"/>
    </row>
    <row r="27" spans="1:16">
      <c r="A27" s="461"/>
      <c r="B27" s="464"/>
      <c r="C27" s="485"/>
      <c r="D27" s="287"/>
      <c r="E27" s="455"/>
      <c r="F27" s="455"/>
      <c r="G27" s="458"/>
      <c r="H27" s="480"/>
      <c r="I27" s="290"/>
      <c r="J27" s="291"/>
      <c r="K27" s="290" t="str">
        <f>IFERROR(CONCATENATE(INDEX('8- Políticas de Administración '!$B$16:$F$53,MATCH('5- Identificación de Riesgos'!J27,'8- Políticas de Administración '!$C$16:$C$54,0),1)," - ",L27),"")</f>
        <v/>
      </c>
      <c r="L27" s="179" t="str">
        <f>IFERROR(VLOOKUP(INDEX('8- Políticas de Administración '!$B$16:$F$63,MATCH('5- Identificación de Riesgos'!J27,'8- Políticas de Administración '!$C$16:$C$64,0),1),'8- Políticas de Administración '!$B$16:$F$64,5,FALSE),"")</f>
        <v/>
      </c>
      <c r="M27" s="455"/>
      <c r="N27" s="470"/>
      <c r="O27" s="478"/>
    </row>
    <row r="28" spans="1:16">
      <c r="A28" s="461"/>
      <c r="B28" s="464"/>
      <c r="C28" s="485"/>
      <c r="D28" s="288"/>
      <c r="E28" s="455"/>
      <c r="F28" s="455"/>
      <c r="G28" s="458"/>
      <c r="H28" s="480"/>
      <c r="I28" s="290"/>
      <c r="J28" s="291"/>
      <c r="K28" s="290" t="str">
        <f>IFERROR(CONCATENATE(INDEX('8- Políticas de Administración '!$B$16:$F$53,MATCH('5- Identificación de Riesgos'!J28,'8- Políticas de Administración '!$C$16:$C$54,0),1)," - ",L28),"")</f>
        <v/>
      </c>
      <c r="L28" s="179" t="str">
        <f>IFERROR(VLOOKUP(INDEX('8- Políticas de Administración '!$B$16:$F$63,MATCH('5- Identificación de Riesgos'!J28,'8- Políticas de Administración '!$C$16:$C$64,0),1),'8- Políticas de Administración '!$B$16:$F$64,5,FALSE),"")</f>
        <v/>
      </c>
      <c r="M28" s="455"/>
      <c r="N28" s="470"/>
      <c r="O28" s="478"/>
    </row>
    <row r="29" spans="1:16">
      <c r="A29" s="462"/>
      <c r="B29" s="465"/>
      <c r="C29" s="486"/>
      <c r="D29" s="289"/>
      <c r="E29" s="456"/>
      <c r="F29" s="456"/>
      <c r="G29" s="459"/>
      <c r="H29" s="481"/>
      <c r="I29" s="292"/>
      <c r="J29" s="293"/>
      <c r="K29" s="292" t="str">
        <f>IFERROR(CONCATENATE(INDEX('8- Políticas de Administración '!$B$16:$F$53,MATCH('5- Identificación de Riesgos'!J29,'8- Políticas de Administración '!$C$16:$C$54,0),1)," - ",L29),"")</f>
        <v/>
      </c>
      <c r="L29" s="180" t="str">
        <f>IFERROR(VLOOKUP(INDEX('8- Políticas de Administración '!$B$16:$F$63,MATCH('5- Identificación de Riesgos'!J29,'8- Políticas de Administración '!$C$16:$C$64,0),1),'8- Políticas de Administración '!$B$16:$F$64,5,FALSE),"")</f>
        <v/>
      </c>
      <c r="M29" s="456"/>
      <c r="N29" s="471"/>
      <c r="O29" s="478"/>
    </row>
    <row r="30" spans="1:16" ht="45">
      <c r="A30" s="460">
        <v>3</v>
      </c>
      <c r="B30" s="463" t="s">
        <v>348</v>
      </c>
      <c r="C30" s="446" t="s">
        <v>349</v>
      </c>
      <c r="D30" s="187" t="s">
        <v>350</v>
      </c>
      <c r="E30" s="454">
        <v>150000</v>
      </c>
      <c r="F30" s="454">
        <v>100</v>
      </c>
      <c r="G30" s="457">
        <f>F30/E30</f>
        <v>6.6666666666666664E-4</v>
      </c>
      <c r="H30" s="479"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329</v>
      </c>
      <c r="J30" s="170" t="s">
        <v>330</v>
      </c>
      <c r="K30" s="161" t="str">
        <f>IFERROR(CONCATENATE(INDEX('8- Políticas de Administración '!$B$16:$F$53,MATCH('5- Identificación de Riesgos'!J30,'8- Políticas de Administración '!$C$16:$C$54,0),1)," - ",L30),"")</f>
        <v>Moderado - 3</v>
      </c>
      <c r="L30" s="178">
        <f>IFERROR(VLOOKUP(INDEX('8- Políticas de Administración '!$B$16:$F$63,MATCH('5- Identificación de Riesgos'!J30,'8- Políticas de Administración '!$C$16:$C$64,0),1),'8- Políticas de Administración '!$B$16:$F$64,5,FALSE),"")</f>
        <v>3</v>
      </c>
      <c r="M30" s="454" t="str">
        <f>IFERROR(CONCATENATE(INDEX('8- Políticas de Administración '!$B$16:$F$53,MATCH(ROUND(AVERAGE(L30:L39),0),'8- Políticas de Administración '!$F$16:$F$53,0),1)," - ",ROUND(AVERAGE(L30:L39),0)),"")</f>
        <v>Menor - 2</v>
      </c>
      <c r="N30" s="469" t="str">
        <f>IFERROR(CONCATENATE(VLOOKUP((LEFT(H30,LEN(H30)-4)&amp;LEFT(M30,LEN(M30)-4)),'9- Matriz de Calor '!$D$18:$E$42,2,0)," - ",RIGHT(H30,1)*RIGHT(M30,1)),"")</f>
        <v>Bajo - 2</v>
      </c>
      <c r="O30" s="478">
        <f>RIGHT(H30,1)*RIGHT(M30,1)</f>
        <v>2</v>
      </c>
    </row>
    <row r="31" spans="1:16" ht="30">
      <c r="A31" s="461"/>
      <c r="B31" s="464"/>
      <c r="C31" s="447"/>
      <c r="D31" s="184" t="s">
        <v>351</v>
      </c>
      <c r="E31" s="455"/>
      <c r="F31" s="455"/>
      <c r="G31" s="458"/>
      <c r="H31" s="480"/>
      <c r="I31" s="162" t="s">
        <v>332</v>
      </c>
      <c r="J31" s="97" t="s">
        <v>333</v>
      </c>
      <c r="K31" s="162" t="str">
        <f>IFERROR(CONCATENATE(INDEX('8- Políticas de Administración '!$B$16:$F$53,MATCH('5- Identificación de Riesgos'!J31,'8- Políticas de Administración '!$C$16:$C$54,0),1)," - ",L31),"")</f>
        <v>Leve - 1</v>
      </c>
      <c r="L31" s="179">
        <f>IFERROR(VLOOKUP(INDEX('8- Políticas de Administración '!$B$16:$F$63,MATCH('5- Identificación de Riesgos'!J31,'8- Políticas de Administración '!$C$16:$C$64,0),1),'8- Políticas de Administración '!$B$16:$F$64,5,FALSE),"")</f>
        <v>1</v>
      </c>
      <c r="M31" s="455"/>
      <c r="N31" s="470"/>
      <c r="O31" s="478"/>
    </row>
    <row r="32" spans="1:16" ht="30">
      <c r="A32" s="461"/>
      <c r="B32" s="464"/>
      <c r="C32" s="447"/>
      <c r="D32" s="184" t="s">
        <v>352</v>
      </c>
      <c r="E32" s="455"/>
      <c r="F32" s="455"/>
      <c r="G32" s="458"/>
      <c r="H32" s="480"/>
      <c r="I32" s="285"/>
      <c r="J32" s="286"/>
      <c r="K32" s="290" t="str">
        <f>IFERROR(CONCATENATE(INDEX('8- Políticas de Administración '!$B$16:$F$53,MATCH('5- Identificación de Riesgos'!J32,'8- Políticas de Administración '!$C$16:$C$54,0),1)," - ",L32),"")</f>
        <v/>
      </c>
      <c r="L32" s="179" t="str">
        <f>IFERROR(VLOOKUP(INDEX('8- Políticas de Administración '!$B$16:$F$63,MATCH('5- Identificación de Riesgos'!J32,'8- Políticas de Administración '!$C$16:$C$64,0),1),'8- Políticas de Administración '!$B$16:$F$64,5,FALSE),"")</f>
        <v/>
      </c>
      <c r="M32" s="455"/>
      <c r="N32" s="470"/>
      <c r="O32" s="478"/>
    </row>
    <row r="33" spans="1:15" ht="30">
      <c r="A33" s="461"/>
      <c r="B33" s="464"/>
      <c r="C33" s="447"/>
      <c r="D33" s="184" t="s">
        <v>353</v>
      </c>
      <c r="E33" s="455"/>
      <c r="F33" s="455"/>
      <c r="G33" s="458"/>
      <c r="H33" s="480"/>
      <c r="I33" s="290"/>
      <c r="J33" s="291"/>
      <c r="K33" s="290" t="str">
        <f>IFERROR(CONCATENATE(INDEX('8- Políticas de Administración '!$B$16:$F$53,MATCH('5- Identificación de Riesgos'!J33,'8- Políticas de Administración '!$C$16:$C$54,0),1)," - ",L33),"")</f>
        <v/>
      </c>
      <c r="L33" s="179" t="str">
        <f>IFERROR(VLOOKUP(INDEX('8- Políticas de Administración '!$B$16:$F$63,MATCH('5- Identificación de Riesgos'!J33,'8- Políticas de Administración '!$C$16:$C$64,0),1),'8- Políticas de Administración '!$B$16:$F$64,5,FALSE),"")</f>
        <v/>
      </c>
      <c r="M33" s="455"/>
      <c r="N33" s="470"/>
      <c r="O33" s="478"/>
    </row>
    <row r="34" spans="1:15" ht="60">
      <c r="A34" s="461"/>
      <c r="B34" s="464"/>
      <c r="C34" s="447"/>
      <c r="D34" s="184" t="s">
        <v>354</v>
      </c>
      <c r="E34" s="455"/>
      <c r="F34" s="455"/>
      <c r="G34" s="458"/>
      <c r="H34" s="480"/>
      <c r="I34" s="290"/>
      <c r="J34" s="291"/>
      <c r="K34" s="290" t="str">
        <f>IFERROR(CONCATENATE(INDEX('8- Políticas de Administración '!$B$16:$F$53,MATCH('5- Identificación de Riesgos'!J34,'8- Políticas de Administración '!$C$16:$C$54,0),1)," - ",L34),"")</f>
        <v/>
      </c>
      <c r="L34" s="179" t="str">
        <f>IFERROR(VLOOKUP(INDEX('8- Políticas de Administración '!$B$16:$F$63,MATCH('5- Identificación de Riesgos'!J34,'8- Políticas de Administración '!$C$16:$C$64,0),1),'8- Políticas de Administración '!$B$16:$F$64,5,FALSE),"")</f>
        <v/>
      </c>
      <c r="M34" s="455"/>
      <c r="N34" s="470"/>
      <c r="O34" s="478"/>
    </row>
    <row r="35" spans="1:15">
      <c r="A35" s="461"/>
      <c r="B35" s="464"/>
      <c r="C35" s="447"/>
      <c r="D35" s="294"/>
      <c r="E35" s="455"/>
      <c r="F35" s="455"/>
      <c r="G35" s="458"/>
      <c r="H35" s="480"/>
      <c r="I35" s="290"/>
      <c r="J35" s="291"/>
      <c r="K35" s="290" t="str">
        <f>IFERROR(CONCATENATE(INDEX('8- Políticas de Administración '!$B$16:$F$53,MATCH('5- Identificación de Riesgos'!J35,'8- Políticas de Administración '!$C$16:$C$54,0),1)," - ",L35),"")</f>
        <v/>
      </c>
      <c r="L35" s="179" t="str">
        <f>IFERROR(VLOOKUP(INDEX('8- Políticas de Administración '!$B$16:$F$63,MATCH('5- Identificación de Riesgos'!J35,'8- Políticas de Administración '!$C$16:$C$64,0),1),'8- Políticas de Administración '!$B$16:$F$64,5,FALSE),"")</f>
        <v/>
      </c>
      <c r="M35" s="455"/>
      <c r="N35" s="470"/>
      <c r="O35" s="478"/>
    </row>
    <row r="36" spans="1:15">
      <c r="A36" s="461"/>
      <c r="B36" s="464"/>
      <c r="C36" s="447"/>
      <c r="D36" s="295"/>
      <c r="E36" s="455"/>
      <c r="F36" s="455"/>
      <c r="G36" s="458"/>
      <c r="H36" s="480"/>
      <c r="I36" s="290"/>
      <c r="J36" s="291"/>
      <c r="K36" s="290" t="str">
        <f>IFERROR(CONCATENATE(INDEX('8- Políticas de Administración '!$B$16:$F$53,MATCH('5- Identificación de Riesgos'!J36,'8- Políticas de Administración '!$C$16:$C$54,0),1)," - ",L36),"")</f>
        <v/>
      </c>
      <c r="L36" s="179" t="str">
        <f>IFERROR(VLOOKUP(INDEX('8- Políticas de Administración '!$B$16:$F$63,MATCH('5- Identificación de Riesgos'!J36,'8- Políticas de Administración '!$C$16:$C$64,0),1),'8- Políticas de Administración '!$B$16:$F$64,5,FALSE),"")</f>
        <v/>
      </c>
      <c r="M36" s="455"/>
      <c r="N36" s="470"/>
      <c r="O36" s="478"/>
    </row>
    <row r="37" spans="1:15">
      <c r="A37" s="461"/>
      <c r="B37" s="464"/>
      <c r="C37" s="447"/>
      <c r="D37" s="295"/>
      <c r="E37" s="455"/>
      <c r="F37" s="455"/>
      <c r="G37" s="458"/>
      <c r="H37" s="480"/>
      <c r="I37" s="290"/>
      <c r="J37" s="291"/>
      <c r="K37" s="290" t="str">
        <f>IFERROR(CONCATENATE(INDEX('8- Políticas de Administración '!$B$16:$F$53,MATCH('5- Identificación de Riesgos'!J37,'8- Políticas de Administración '!$C$16:$C$54,0),1)," - ",L37),"")</f>
        <v/>
      </c>
      <c r="L37" s="179" t="str">
        <f>IFERROR(VLOOKUP(INDEX('8- Políticas de Administración '!$B$16:$F$63,MATCH('5- Identificación de Riesgos'!J37,'8- Políticas de Administración '!$C$16:$C$64,0),1),'8- Políticas de Administración '!$B$16:$F$64,5,FALSE),"")</f>
        <v/>
      </c>
      <c r="M37" s="455"/>
      <c r="N37" s="470"/>
      <c r="O37" s="478"/>
    </row>
    <row r="38" spans="1:15">
      <c r="A38" s="461"/>
      <c r="B38" s="464"/>
      <c r="C38" s="447"/>
      <c r="D38" s="296"/>
      <c r="E38" s="455"/>
      <c r="F38" s="455"/>
      <c r="G38" s="458"/>
      <c r="H38" s="480"/>
      <c r="I38" s="290"/>
      <c r="J38" s="291"/>
      <c r="K38" s="290" t="str">
        <f>IFERROR(CONCATENATE(INDEX('8- Políticas de Administración '!$B$16:$F$53,MATCH('5- Identificación de Riesgos'!J38,'8- Políticas de Administración '!$C$16:$C$54,0),1)," - ",L38),"")</f>
        <v/>
      </c>
      <c r="L38" s="179" t="str">
        <f>IFERROR(VLOOKUP(INDEX('8- Políticas de Administración '!$B$16:$F$63,MATCH('5- Identificación de Riesgos'!J38,'8- Políticas de Administración '!$C$16:$C$64,0),1),'8- Políticas de Administración '!$B$16:$F$64,5,FALSE),"")</f>
        <v/>
      </c>
      <c r="M38" s="455"/>
      <c r="N38" s="470"/>
      <c r="O38" s="478"/>
    </row>
    <row r="39" spans="1:15">
      <c r="A39" s="462"/>
      <c r="B39" s="465"/>
      <c r="C39" s="448"/>
      <c r="D39" s="297"/>
      <c r="E39" s="456"/>
      <c r="F39" s="456"/>
      <c r="G39" s="459"/>
      <c r="H39" s="481"/>
      <c r="I39" s="292"/>
      <c r="J39" s="293"/>
      <c r="K39" s="292" t="str">
        <f>IFERROR(CONCATENATE(INDEX('8- Políticas de Administración '!$B$16:$F$53,MATCH('5- Identificación de Riesgos'!J39,'8- Políticas de Administración '!$C$16:$C$54,0),1)," - ",L39),"")</f>
        <v/>
      </c>
      <c r="L39" s="180" t="str">
        <f>IFERROR(VLOOKUP(INDEX('8- Políticas de Administración '!$B$16:$F$63,MATCH('5- Identificación de Riesgos'!J39,'8- Políticas de Administración '!$C$16:$C$64,0),1),'8- Políticas de Administración '!$B$16:$F$64,5,FALSE),"")</f>
        <v/>
      </c>
      <c r="M39" s="456"/>
      <c r="N39" s="471"/>
      <c r="O39" s="478"/>
    </row>
    <row r="40" spans="1:15" ht="45">
      <c r="A40" s="460">
        <v>4</v>
      </c>
      <c r="B40" s="463" t="s">
        <v>355</v>
      </c>
      <c r="C40" s="466" t="s">
        <v>356</v>
      </c>
      <c r="D40" s="187" t="s">
        <v>357</v>
      </c>
      <c r="E40" s="454">
        <v>150</v>
      </c>
      <c r="F40" s="454">
        <v>0</v>
      </c>
      <c r="G40" s="457">
        <f t="shared" ref="G40" si="1">F40/E40</f>
        <v>0</v>
      </c>
      <c r="H40" s="479" t="s">
        <v>358</v>
      </c>
      <c r="I40" s="161" t="s">
        <v>329</v>
      </c>
      <c r="J40" s="170" t="s">
        <v>359</v>
      </c>
      <c r="K40" s="161" t="str">
        <f>IFERROR(CONCATENATE(INDEX('8- Políticas de Administración '!$B$16:$F$53,MATCH('5- Identificación de Riesgos'!J40,'8- Políticas de Administración '!$C$16:$C$54,0),1)," - ",L40),"")</f>
        <v>Catastrófico - 5</v>
      </c>
      <c r="L40" s="178">
        <f>IFERROR(VLOOKUP(INDEX('8- Políticas de Administración '!$B$16:$F$63,MATCH('5- Identificación de Riesgos'!J40,'8- Políticas de Administración '!$C$16:$C$64,0),1),'8- Políticas de Administración '!$B$16:$F$64,5,FALSE),"")</f>
        <v>5</v>
      </c>
      <c r="M40" s="454" t="str">
        <f>IFERROR(CONCATENATE(INDEX('8- Políticas de Administración '!$B$16:$F$53,MATCH(ROUND(AVERAGE(L40:L49),0),'8- Políticas de Administración '!$F$16:$F$53,0),1)," - ",ROUND(AVERAGE(L40:L49),0)),"")</f>
        <v>Mayor - 4</v>
      </c>
      <c r="N40" s="469" t="str">
        <f>IFERROR(CONCATENATE(VLOOKUP((LEFT(H40,LEN(H40)-4)&amp;LEFT(M40,LEN(M40)-4)),'9- Matriz de Calor '!$D$18:$E$42,2,0)," - ",RIGHT(H40,1)*RIGHT(M40,1)),"")</f>
        <v>Alto  - 4</v>
      </c>
      <c r="O40" s="478">
        <f>RIGHT(H40,1)*RIGHT(M40,1)</f>
        <v>4</v>
      </c>
    </row>
    <row r="41" spans="1:15" ht="45">
      <c r="A41" s="461"/>
      <c r="B41" s="464"/>
      <c r="C41" s="447"/>
      <c r="D41" s="184" t="s">
        <v>360</v>
      </c>
      <c r="E41" s="455"/>
      <c r="F41" s="455"/>
      <c r="G41" s="458"/>
      <c r="H41" s="480"/>
      <c r="I41" s="162" t="s">
        <v>361</v>
      </c>
      <c r="J41" s="97" t="s">
        <v>362</v>
      </c>
      <c r="K41" s="162" t="str">
        <f>IFERROR(CONCATENATE(INDEX('8- Políticas de Administración '!$B$16:$F$53,MATCH('5- Identificación de Riesgos'!J41,'8- Políticas de Administración '!$C$16:$C$54,0),1)," - ",L41),"")</f>
        <v>Menor - 2</v>
      </c>
      <c r="L41" s="179">
        <f>IFERROR(VLOOKUP(INDEX('8- Políticas de Administración '!$B$16:$F$63,MATCH('5- Identificación de Riesgos'!J41,'8- Políticas de Administración '!$C$16:$C$64,0),1),'8- Políticas de Administración '!$B$16:$F$64,5,FALSE),"")</f>
        <v>2</v>
      </c>
      <c r="M41" s="455"/>
      <c r="N41" s="470"/>
      <c r="O41" s="478"/>
    </row>
    <row r="42" spans="1:15">
      <c r="A42" s="461"/>
      <c r="B42" s="464"/>
      <c r="C42" s="447"/>
      <c r="D42" s="184" t="s">
        <v>363</v>
      </c>
      <c r="E42" s="455"/>
      <c r="F42" s="455"/>
      <c r="G42" s="458"/>
      <c r="H42" s="480"/>
      <c r="I42" s="285"/>
      <c r="J42" s="286"/>
      <c r="K42" s="285" t="str">
        <f>IFERROR(CONCATENATE(INDEX('8- Políticas de Administración '!$B$16:$F$53,MATCH('5- Identificación de Riesgos'!J42,'8- Políticas de Administración '!$C$16:$C$54,0),1)," - ",L42),"")</f>
        <v/>
      </c>
      <c r="L42" s="179" t="str">
        <f>IFERROR(VLOOKUP(INDEX('8- Políticas de Administración '!$B$16:$F$63,MATCH('5- Identificación de Riesgos'!J42,'8- Políticas de Administración '!$C$16:$C$64,0),1),'8- Políticas de Administración '!$B$16:$F$64,5,FALSE),"")</f>
        <v/>
      </c>
      <c r="M42" s="455"/>
      <c r="N42" s="470"/>
      <c r="O42" s="478"/>
    </row>
    <row r="43" spans="1:15">
      <c r="A43" s="461"/>
      <c r="B43" s="464"/>
      <c r="C43" s="447"/>
      <c r="D43" s="294"/>
      <c r="E43" s="455"/>
      <c r="F43" s="455"/>
      <c r="G43" s="458"/>
      <c r="H43" s="480"/>
      <c r="I43" s="290"/>
      <c r="J43" s="291"/>
      <c r="K43" s="290" t="str">
        <f>IFERROR(CONCATENATE(INDEX('8- Políticas de Administración '!$B$16:$F$53,MATCH('5- Identificación de Riesgos'!J43,'8- Políticas de Administración '!$C$16:$C$54,0),1)," - ",L43),"")</f>
        <v/>
      </c>
      <c r="L43" s="179" t="str">
        <f>IFERROR(VLOOKUP(INDEX('8- Políticas de Administración '!$B$16:$F$63,MATCH('5- Identificación de Riesgos'!J43,'8- Políticas de Administración '!$C$16:$C$64,0),1),'8- Políticas de Administración '!$B$16:$F$64,5,FALSE),"")</f>
        <v/>
      </c>
      <c r="M43" s="455"/>
      <c r="N43" s="470"/>
      <c r="O43" s="478"/>
    </row>
    <row r="44" spans="1:15">
      <c r="A44" s="461"/>
      <c r="B44" s="464"/>
      <c r="C44" s="447"/>
      <c r="D44" s="295" t="s">
        <v>364</v>
      </c>
      <c r="E44" s="455"/>
      <c r="F44" s="455"/>
      <c r="G44" s="458"/>
      <c r="H44" s="480"/>
      <c r="I44" s="290"/>
      <c r="J44" s="291"/>
      <c r="K44" s="290" t="str">
        <f>IFERROR(CONCATENATE(INDEX('8- Políticas de Administración '!$B$16:$F$53,MATCH('5- Identificación de Riesgos'!J44,'8- Políticas de Administración '!$C$16:$C$54,0),1)," - ",L44),"")</f>
        <v/>
      </c>
      <c r="L44" s="179" t="str">
        <f>IFERROR(VLOOKUP(INDEX('8- Políticas de Administración '!$B$16:$F$63,MATCH('5- Identificación de Riesgos'!J44,'8- Políticas de Administración '!$C$16:$C$64,0),1),'8- Políticas de Administración '!$B$16:$F$64,5,FALSE),"")</f>
        <v/>
      </c>
      <c r="M44" s="455"/>
      <c r="N44" s="470"/>
      <c r="O44" s="478"/>
    </row>
    <row r="45" spans="1:15">
      <c r="A45" s="461"/>
      <c r="B45" s="464"/>
      <c r="C45" s="447"/>
      <c r="D45" s="295"/>
      <c r="E45" s="455"/>
      <c r="F45" s="455"/>
      <c r="G45" s="458"/>
      <c r="H45" s="480"/>
      <c r="I45" s="290"/>
      <c r="J45" s="291"/>
      <c r="K45" s="290" t="str">
        <f>IFERROR(CONCATENATE(INDEX('8- Políticas de Administración '!$B$16:$F$53,MATCH('5- Identificación de Riesgos'!J45,'8- Políticas de Administración '!$C$16:$C$54,0),1)," - ",L45),"")</f>
        <v/>
      </c>
      <c r="L45" s="179" t="str">
        <f>IFERROR(VLOOKUP(INDEX('8- Políticas de Administración '!$B$16:$F$63,MATCH('5- Identificación de Riesgos'!J45,'8- Políticas de Administración '!$C$16:$C$64,0),1),'8- Políticas de Administración '!$B$16:$F$64,5,FALSE),"")</f>
        <v/>
      </c>
      <c r="M45" s="455"/>
      <c r="N45" s="470"/>
      <c r="O45" s="478"/>
    </row>
    <row r="46" spans="1:15">
      <c r="A46" s="461"/>
      <c r="B46" s="464"/>
      <c r="C46" s="447"/>
      <c r="D46" s="295"/>
      <c r="E46" s="455"/>
      <c r="F46" s="455"/>
      <c r="G46" s="458"/>
      <c r="H46" s="480"/>
      <c r="I46" s="290"/>
      <c r="J46" s="291"/>
      <c r="K46" s="290" t="str">
        <f>IFERROR(CONCATENATE(INDEX('8- Políticas de Administración '!$B$16:$F$53,MATCH('5- Identificación de Riesgos'!J46,'8- Políticas de Administración '!$C$16:$C$54,0),1)," - ",L46),"")</f>
        <v/>
      </c>
      <c r="L46" s="179" t="str">
        <f>IFERROR(VLOOKUP(INDEX('8- Políticas de Administración '!$B$16:$F$63,MATCH('5- Identificación de Riesgos'!J46,'8- Políticas de Administración '!$C$16:$C$64,0),1),'8- Políticas de Administración '!$B$16:$F$64,5,FALSE),"")</f>
        <v/>
      </c>
      <c r="M46" s="455"/>
      <c r="N46" s="470"/>
      <c r="O46" s="478"/>
    </row>
    <row r="47" spans="1:15">
      <c r="A47" s="461"/>
      <c r="B47" s="464"/>
      <c r="C47" s="447"/>
      <c r="D47" s="295"/>
      <c r="E47" s="455"/>
      <c r="F47" s="455"/>
      <c r="G47" s="458"/>
      <c r="H47" s="480"/>
      <c r="I47" s="290"/>
      <c r="J47" s="291"/>
      <c r="K47" s="290" t="str">
        <f>IFERROR(CONCATENATE(INDEX('8- Políticas de Administración '!$B$16:$F$53,MATCH('5- Identificación de Riesgos'!J47,'8- Políticas de Administración '!$C$16:$C$54,0),1)," - ",L47),"")</f>
        <v/>
      </c>
      <c r="L47" s="179" t="str">
        <f>IFERROR(VLOOKUP(INDEX('8- Políticas de Administración '!$B$16:$F$63,MATCH('5- Identificación de Riesgos'!J47,'8- Políticas de Administración '!$C$16:$C$64,0),1),'8- Políticas de Administración '!$B$16:$F$64,5,FALSE),"")</f>
        <v/>
      </c>
      <c r="M47" s="455"/>
      <c r="N47" s="470"/>
      <c r="O47" s="478"/>
    </row>
    <row r="48" spans="1:15">
      <c r="A48" s="461"/>
      <c r="B48" s="464"/>
      <c r="C48" s="447"/>
      <c r="D48" s="295"/>
      <c r="E48" s="455"/>
      <c r="F48" s="455"/>
      <c r="G48" s="458"/>
      <c r="H48" s="480"/>
      <c r="I48" s="290"/>
      <c r="J48" s="291"/>
      <c r="K48" s="290" t="str">
        <f>IFERROR(CONCATENATE(INDEX('8- Políticas de Administración '!$B$16:$F$53,MATCH('5- Identificación de Riesgos'!J48,'8- Políticas de Administración '!$C$16:$C$54,0),1)," - ",L48),"")</f>
        <v/>
      </c>
      <c r="L48" s="179" t="str">
        <f>IFERROR(VLOOKUP(INDEX('8- Políticas de Administración '!$B$16:$F$63,MATCH('5- Identificación de Riesgos'!J48,'8- Políticas de Administración '!$C$16:$C$64,0),1),'8- Políticas de Administración '!$B$16:$F$64,5,FALSE),"")</f>
        <v/>
      </c>
      <c r="M48" s="455"/>
      <c r="N48" s="470"/>
      <c r="O48" s="478"/>
    </row>
    <row r="49" spans="1:25" ht="15.75" thickBot="1">
      <c r="A49" s="462"/>
      <c r="B49" s="465"/>
      <c r="C49" s="448"/>
      <c r="D49" s="297"/>
      <c r="E49" s="456"/>
      <c r="F49" s="456"/>
      <c r="G49" s="459"/>
      <c r="H49" s="481"/>
      <c r="I49" s="292"/>
      <c r="J49" s="293"/>
      <c r="K49" s="292" t="str">
        <f>IFERROR(CONCATENATE(INDEX('8- Políticas de Administración '!$B$16:$F$53,MATCH('5- Identificación de Riesgos'!J49,'8- Políticas de Administración '!$C$16:$C$54,0),1)," - ",L49),"")</f>
        <v/>
      </c>
      <c r="L49" s="180" t="str">
        <f>IFERROR(VLOOKUP(INDEX('8- Políticas de Administración '!$B$16:$F$63,MATCH('5- Identificación de Riesgos'!J49,'8- Políticas de Administración '!$C$16:$C$64,0),1),'8- Políticas de Administración '!$B$16:$F$64,5,FALSE),"")</f>
        <v/>
      </c>
      <c r="M49" s="456"/>
      <c r="N49" s="471"/>
      <c r="O49" s="478"/>
    </row>
    <row r="50" spans="1:25" ht="30">
      <c r="A50" s="460">
        <v>5</v>
      </c>
      <c r="B50" s="482" t="s">
        <v>365</v>
      </c>
      <c r="C50" s="446" t="s">
        <v>366</v>
      </c>
      <c r="D50" s="188" t="s">
        <v>367</v>
      </c>
      <c r="E50" s="446">
        <v>15000</v>
      </c>
      <c r="F50" s="446">
        <v>30</v>
      </c>
      <c r="G50" s="442">
        <f>F50/E50</f>
        <v>2E-3</v>
      </c>
      <c r="H50" s="444"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335</v>
      </c>
      <c r="J50" s="170" t="s">
        <v>368</v>
      </c>
      <c r="K50" s="161" t="str">
        <f>IFERROR(CONCATENATE(INDEX('8- Políticas de Administración '!$B$16:$F$53,MATCH('5- Identificación de Riesgos'!J50,'8- Políticas de Administración '!$C$16:$C$54,0),1)," - ",L50),"")</f>
        <v>Mayor - 4</v>
      </c>
      <c r="L50" s="178">
        <f>IFERROR(VLOOKUP(INDEX('8- Políticas de Administración '!$B$16:$F$63,MATCH('5- Identificación de Riesgos'!J50,'8- Políticas de Administración '!$C$16:$C$64,0),1),'8- Políticas de Administración '!$B$16:$F$64,5,FALSE),"")</f>
        <v>4</v>
      </c>
      <c r="M50" s="454" t="str">
        <f>IFERROR(CONCATENATE(INDEX('8- Políticas de Administración '!$B$16:$F$53,MATCH(ROUND(AVERAGE(L50:L59),0),'8- Políticas de Administración '!$F$16:$F$53,0),1)," - ",ROUND(AVERAGE(L50:L59),0)),"")</f>
        <v>Moderado - 3</v>
      </c>
      <c r="N50" s="469" t="str">
        <f>IFERROR(CONCATENATE(VLOOKUP((LEFT(H50,LEN(H50)-4)&amp;LEFT(M50,LEN(M50)-4)),'9- Matriz de Calor '!$D$18:$E$42,2,0)," - ",RIGHT(H50,1)*RIGHT(M50,1)),"")</f>
        <v>Moderado - 3</v>
      </c>
      <c r="O50" s="475">
        <f>RIGHT(H50,1)*RIGHT(M50,1)</f>
        <v>3</v>
      </c>
    </row>
    <row r="51" spans="1:25" ht="45">
      <c r="A51" s="461"/>
      <c r="B51" s="482"/>
      <c r="C51" s="447"/>
      <c r="D51" s="93" t="s">
        <v>369</v>
      </c>
      <c r="E51" s="447"/>
      <c r="F51" s="447"/>
      <c r="G51" s="443"/>
      <c r="H51" s="445"/>
      <c r="I51" s="302" t="s">
        <v>329</v>
      </c>
      <c r="J51" s="97" t="s">
        <v>341</v>
      </c>
      <c r="K51" s="290" t="str">
        <f>IFERROR(CONCATENATE(INDEX('8- Políticas de Administración '!$B$16:$F$53,MATCH('5- Identificación de Riesgos'!J51,'8- Políticas de Administración '!$C$16:$C$54,0),1)," - ",L52),"")</f>
        <v>Menor - 2</v>
      </c>
      <c r="L51" s="179" t="str">
        <f>IFERROR(VLOOKUP(INDEX('8- Políticas de Administración '!$B$16:$F$63,MATCH('5- Identificación de Riesgos'!#REF!,'8- Políticas de Administración '!$C$16:$C$64,0),1),'8- Políticas de Administración '!$B$16:$F$64,5,FALSE),"")</f>
        <v/>
      </c>
      <c r="M51" s="455"/>
      <c r="N51" s="470"/>
      <c r="O51" s="476"/>
    </row>
    <row r="52" spans="1:25" ht="45">
      <c r="A52" s="461"/>
      <c r="B52" s="482"/>
      <c r="C52" s="447"/>
      <c r="D52" s="93" t="s">
        <v>370</v>
      </c>
      <c r="E52" s="447"/>
      <c r="F52" s="447"/>
      <c r="G52" s="443"/>
      <c r="H52" s="445"/>
      <c r="I52" s="327"/>
      <c r="J52" s="327"/>
      <c r="K52" s="327"/>
      <c r="L52" s="179">
        <f>IFERROR(VLOOKUP(INDEX('8- Políticas de Administración '!$B$16:$F$63,MATCH('5- Identificación de Riesgos'!J51,'8- Políticas de Administración '!$C$16:$C$64,0),1),'8- Políticas de Administración '!$B$16:$F$64,5,FALSE),"")</f>
        <v>2</v>
      </c>
      <c r="M52" s="455"/>
      <c r="N52" s="470"/>
      <c r="O52" s="476"/>
    </row>
    <row r="53" spans="1:25" ht="45">
      <c r="A53" s="461"/>
      <c r="B53" s="482"/>
      <c r="C53" s="447"/>
      <c r="D53" s="93" t="s">
        <v>371</v>
      </c>
      <c r="E53" s="447"/>
      <c r="F53" s="447"/>
      <c r="G53" s="443"/>
      <c r="H53" s="445"/>
      <c r="I53" s="290"/>
      <c r="J53" s="291"/>
      <c r="K53" s="290" t="str">
        <f>IFERROR(CONCATENATE(INDEX('8- Políticas de Administración '!$B$16:$F$53,MATCH('5- Identificación de Riesgos'!J53,'8- Políticas de Administración '!$C$16:$C$54,0),1)," - ",L53),"")</f>
        <v/>
      </c>
      <c r="L53" s="179" t="str">
        <f>IFERROR(VLOOKUP(INDEX('8- Políticas de Administración '!$B$16:$F$63,MATCH('5- Identificación de Riesgos'!J53,'8- Políticas de Administración '!$C$16:$C$64,0),1),'8- Políticas de Administración '!$B$16:$F$64,5,FALSE),"")</f>
        <v/>
      </c>
      <c r="M53" s="455"/>
      <c r="N53" s="470"/>
      <c r="O53" s="476"/>
    </row>
    <row r="54" spans="1:25">
      <c r="A54" s="461"/>
      <c r="B54" s="482"/>
      <c r="C54" s="447"/>
      <c r="D54" s="298"/>
      <c r="E54" s="447"/>
      <c r="F54" s="447"/>
      <c r="G54" s="443"/>
      <c r="H54" s="445"/>
      <c r="I54" s="290"/>
      <c r="J54" s="291"/>
      <c r="K54" s="290" t="str">
        <f>IFERROR(CONCATENATE(INDEX('8- Políticas de Administración '!$B$16:$F$53,MATCH('5- Identificación de Riesgos'!J54,'8- Políticas de Administración '!$C$16:$C$54,0),1)," - ",L54),"")</f>
        <v/>
      </c>
      <c r="L54" s="179" t="str">
        <f>IFERROR(VLOOKUP(INDEX('8- Políticas de Administración '!$B$16:$F$63,MATCH('5- Identificación de Riesgos'!J54,'8- Políticas de Administración '!$C$16:$C$64,0),1),'8- Políticas de Administración '!$B$16:$F$64,5,FALSE),"")</f>
        <v/>
      </c>
      <c r="M54" s="455"/>
      <c r="N54" s="470"/>
      <c r="O54" s="476"/>
    </row>
    <row r="55" spans="1:25">
      <c r="A55" s="461"/>
      <c r="B55" s="482"/>
      <c r="C55" s="447"/>
      <c r="D55" s="298"/>
      <c r="E55" s="447"/>
      <c r="F55" s="447"/>
      <c r="G55" s="443"/>
      <c r="H55" s="445"/>
      <c r="I55" s="290"/>
      <c r="J55" s="291"/>
      <c r="K55" s="290" t="str">
        <f>IFERROR(CONCATENATE(INDEX('8- Políticas de Administración '!$B$16:$F$53,MATCH('5- Identificación de Riesgos'!J55,'8- Políticas de Administración '!$C$16:$C$54,0),1)," - ",L55),"")</f>
        <v/>
      </c>
      <c r="L55" s="179" t="str">
        <f>IFERROR(VLOOKUP(INDEX('8- Políticas de Administración '!$B$16:$F$63,MATCH('5- Identificación de Riesgos'!J55,'8- Políticas de Administración '!$C$16:$C$64,0),1),'8- Políticas de Administración '!$B$16:$F$64,5,FALSE),"")</f>
        <v/>
      </c>
      <c r="M55" s="455"/>
      <c r="N55" s="470"/>
      <c r="O55" s="476"/>
    </row>
    <row r="56" spans="1:25">
      <c r="A56" s="461"/>
      <c r="B56" s="482"/>
      <c r="C56" s="447"/>
      <c r="D56" s="299"/>
      <c r="E56" s="447"/>
      <c r="F56" s="447"/>
      <c r="G56" s="443"/>
      <c r="H56" s="445"/>
      <c r="I56" s="290"/>
      <c r="J56" s="291"/>
      <c r="K56" s="290" t="str">
        <f>IFERROR(CONCATENATE(INDEX('8- Políticas de Administración '!$B$16:$F$53,MATCH('5- Identificación de Riesgos'!J56,'8- Políticas de Administración '!$C$16:$C$54,0),1)," - ",L56),"")</f>
        <v/>
      </c>
      <c r="L56" s="179" t="str">
        <f>IFERROR(VLOOKUP(INDEX('8- Políticas de Administración '!$B$16:$F$63,MATCH('5- Identificación de Riesgos'!J56,'8- Políticas de Administración '!$C$16:$C$64,0),1),'8- Políticas de Administración '!$B$16:$F$64,5,FALSE),"")</f>
        <v/>
      </c>
      <c r="M56" s="455"/>
      <c r="N56" s="470"/>
      <c r="O56" s="476"/>
    </row>
    <row r="57" spans="1:25">
      <c r="A57" s="461"/>
      <c r="B57" s="482"/>
      <c r="C57" s="447"/>
      <c r="D57" s="299"/>
      <c r="E57" s="447"/>
      <c r="F57" s="447"/>
      <c r="G57" s="443"/>
      <c r="H57" s="445"/>
      <c r="I57" s="290"/>
      <c r="J57" s="291"/>
      <c r="K57" s="290" t="str">
        <f>IFERROR(CONCATENATE(INDEX('8- Políticas de Administración '!$B$16:$F$53,MATCH('5- Identificación de Riesgos'!J57,'8- Políticas de Administración '!$C$16:$C$54,0),1)," - ",L57),"")</f>
        <v/>
      </c>
      <c r="L57" s="179" t="str">
        <f>IFERROR(VLOOKUP(INDEX('8- Políticas de Administración '!$B$16:$F$63,MATCH('5- Identificación de Riesgos'!J57,'8- Políticas de Administración '!$C$16:$C$64,0),1),'8- Políticas de Administración '!$B$16:$F$64,5,FALSE),"")</f>
        <v/>
      </c>
      <c r="M57" s="455"/>
      <c r="N57" s="470"/>
      <c r="O57" s="476"/>
    </row>
    <row r="58" spans="1:25">
      <c r="A58" s="461"/>
      <c r="B58" s="482"/>
      <c r="C58" s="447"/>
      <c r="D58" s="299"/>
      <c r="E58" s="447"/>
      <c r="F58" s="447"/>
      <c r="G58" s="443"/>
      <c r="H58" s="445"/>
      <c r="I58" s="290"/>
      <c r="J58" s="291"/>
      <c r="K58" s="290" t="str">
        <f>IFERROR(CONCATENATE(INDEX('8- Políticas de Administración '!$B$16:$F$53,MATCH('5- Identificación de Riesgos'!J58,'8- Políticas de Administración '!$C$16:$C$54,0),1)," - ",L58),"")</f>
        <v/>
      </c>
      <c r="L58" s="179" t="str">
        <f>IFERROR(VLOOKUP(INDEX('8- Políticas de Administración '!$B$16:$F$63,MATCH('5- Identificación de Riesgos'!J58,'8- Políticas de Administración '!$C$16:$C$64,0),1),'8- Políticas de Administración '!$B$16:$F$64,5,FALSE),"")</f>
        <v/>
      </c>
      <c r="M58" s="455"/>
      <c r="N58" s="470"/>
      <c r="O58" s="476"/>
    </row>
    <row r="59" spans="1:25" ht="59.25" customHeight="1" thickBot="1">
      <c r="A59" s="462"/>
      <c r="B59" s="483"/>
      <c r="C59" s="448"/>
      <c r="D59" s="295"/>
      <c r="E59" s="448"/>
      <c r="F59" s="448"/>
      <c r="G59" s="467"/>
      <c r="H59" s="468"/>
      <c r="I59" s="292"/>
      <c r="J59" s="293"/>
      <c r="K59" s="292" t="str">
        <f>IFERROR(CONCATENATE(INDEX('8- Políticas de Administración '!$B$16:$F$53,MATCH('5- Identificación de Riesgos'!J59,'8- Políticas de Administración '!$C$16:$C$54,0),1)," - ",L59),"")</f>
        <v/>
      </c>
      <c r="L59" s="180" t="str">
        <f>IFERROR(VLOOKUP(INDEX('8- Políticas de Administración '!$B$16:$F$63,MATCH('5- Identificación de Riesgos'!J59,'8- Políticas de Administración '!$C$16:$C$64,0),1),'8- Políticas de Administración '!$B$16:$F$64,5,FALSE),"")</f>
        <v/>
      </c>
      <c r="M59" s="456"/>
      <c r="N59" s="471"/>
      <c r="O59" s="477"/>
    </row>
    <row r="60" spans="1:25" ht="45" customHeight="1">
      <c r="A60" s="517">
        <v>6</v>
      </c>
      <c r="B60" s="532" t="s">
        <v>372</v>
      </c>
      <c r="C60" s="446" t="s">
        <v>373</v>
      </c>
      <c r="D60" s="167" t="s">
        <v>374</v>
      </c>
      <c r="E60" s="449">
        <v>220</v>
      </c>
      <c r="F60" s="440">
        <v>0</v>
      </c>
      <c r="G60" s="442">
        <f t="shared" ref="G60" si="2">F60/E60</f>
        <v>0</v>
      </c>
      <c r="H60" s="444"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329</v>
      </c>
      <c r="J60" s="170" t="s">
        <v>359</v>
      </c>
      <c r="K60" s="161" t="str">
        <f>IFERROR(CONCATENATE(INDEX('[3]8- Políticas de Administración '!$B$16:$F$53,MATCH('[3]5- Identificación de Riesgos'!J60,'[3]8- Políticas de Administración '!$C$16:$C$54,0),1)," - ",L60),"")</f>
        <v>Catastrófico - 5</v>
      </c>
      <c r="L60" s="178">
        <f>IFERROR(VLOOKUP(INDEX('8- Políticas de Administración '!$B$16:$F$63,MATCH('5- Identificación de Riesgos'!J60,'8- Políticas de Administración '!$C$16:$C$64,0),1),'8- Políticas de Administración '!$B$16:$F$64,5,FALSE),"")</f>
        <v>5</v>
      </c>
      <c r="M60" s="451" t="str">
        <f>IFERROR(CONCATENATE(INDEX('8- Políticas de Administración '!$B$16:$F$53,MATCH(ROUND(AVERAGE(L60:L69),0),'8- Políticas de Administración '!$F$16:$F$53,0),1)," - ",ROUND(AVERAGE(L60:L69),0)),"")</f>
        <v>Catastrófico - 5</v>
      </c>
      <c r="N60" s="523" t="str">
        <f>IFERROR(CONCATENATE(VLOOKUP((LEFT(H60,LEN(H60)-4)&amp;LEFT(M60,LEN(M60)-4)),'9- Matriz de Calor '!$D$18:$E$42,2,0)," - ",RIGHT(H60,1)*RIGHT(M60,1)),"")</f>
        <v>Extremo - 5</v>
      </c>
      <c r="Q60" s="437"/>
      <c r="R60" s="438"/>
      <c r="S60" s="438"/>
      <c r="T60" s="438"/>
      <c r="U60" s="438"/>
      <c r="V60" s="438"/>
      <c r="W60" s="438"/>
      <c r="X60" s="438"/>
      <c r="Y60" s="439"/>
    </row>
    <row r="61" spans="1:25">
      <c r="A61" s="518"/>
      <c r="B61" s="533"/>
      <c r="C61" s="447"/>
      <c r="D61" s="307" t="s">
        <v>375</v>
      </c>
      <c r="E61" s="450"/>
      <c r="F61" s="441"/>
      <c r="G61" s="443"/>
      <c r="H61" s="445"/>
      <c r="I61" s="162"/>
      <c r="J61" s="97"/>
      <c r="K61" s="162" t="str">
        <f>IFERROR(CONCATENATE(INDEX('[3]8- Políticas de Administración '!$B$16:$F$53,MATCH('[3]5- Identificación de Riesgos'!J61,'[3]8- Políticas de Administración '!$C$16:$C$54,0),1)," - ",L61),"")</f>
        <v/>
      </c>
      <c r="L61" s="179" t="str">
        <f>IFERROR(VLOOKUP(INDEX('8- Políticas de Administración '!$B$16:$F$63,MATCH('5- Identificación de Riesgos'!J61,'8- Políticas de Administración '!$C$16:$C$64,0),1),'8- Políticas de Administración '!$B$16:$F$64,5,FALSE),"")</f>
        <v/>
      </c>
      <c r="M61" s="452"/>
      <c r="N61" s="524"/>
      <c r="Q61" s="437"/>
      <c r="R61" s="438"/>
      <c r="S61" s="438"/>
      <c r="T61" s="438"/>
      <c r="U61" s="438"/>
      <c r="V61" s="438"/>
      <c r="W61" s="438"/>
      <c r="X61" s="438"/>
      <c r="Y61" s="439"/>
    </row>
    <row r="62" spans="1:25" ht="15" customHeight="1">
      <c r="A62" s="518"/>
      <c r="B62" s="533"/>
      <c r="C62" s="447"/>
      <c r="D62" s="307"/>
      <c r="E62" s="450"/>
      <c r="F62" s="441"/>
      <c r="G62" s="443"/>
      <c r="H62" s="445"/>
      <c r="I62" s="162"/>
      <c r="J62" s="97"/>
      <c r="K62" s="162" t="str">
        <f>IFERROR(CONCATENATE(INDEX('[3]8- Políticas de Administración '!$B$16:$F$53,MATCH('[3]5- Identificación de Riesgos'!J62,'[3]8- Políticas de Administración '!$C$16:$C$54,0),1)," - ",L62),"")</f>
        <v/>
      </c>
      <c r="L62" s="179" t="str">
        <f>IFERROR(VLOOKUP(INDEX('8- Políticas de Administración '!$B$16:$F$63,MATCH('5- Identificación de Riesgos'!J62,'8- Políticas de Administración '!$C$16:$C$64,0),1),'8- Políticas de Administración '!$B$16:$F$64,5,FALSE),"")</f>
        <v/>
      </c>
      <c r="M62" s="452"/>
      <c r="N62" s="524"/>
      <c r="Q62" s="437"/>
      <c r="R62" s="438"/>
      <c r="S62" s="438"/>
      <c r="T62" s="438"/>
      <c r="U62" s="438"/>
      <c r="V62" s="438"/>
      <c r="W62" s="438"/>
      <c r="X62" s="438"/>
      <c r="Y62" s="439"/>
    </row>
    <row r="63" spans="1:25" ht="15" customHeight="1">
      <c r="A63" s="518"/>
      <c r="B63" s="533"/>
      <c r="C63" s="447"/>
      <c r="D63" s="168"/>
      <c r="E63" s="450"/>
      <c r="F63" s="441"/>
      <c r="G63" s="443"/>
      <c r="H63" s="445"/>
      <c r="I63" s="162"/>
      <c r="J63" s="97"/>
      <c r="K63" s="162" t="str">
        <f>IFERROR(CONCATENATE(INDEX('[3]8- Políticas de Administración '!$B$16:$F$53,MATCH('[3]5- Identificación de Riesgos'!J63,'[3]8- Políticas de Administración '!$C$16:$C$54,0),1)," - ",L63),"")</f>
        <v/>
      </c>
      <c r="L63" s="179" t="str">
        <f>IFERROR(VLOOKUP(INDEX('8- Políticas de Administración '!$B$16:$F$63,MATCH('5- Identificación de Riesgos'!J63,'8- Políticas de Administración '!$C$16:$C$64,0),1),'8- Políticas de Administración '!$B$16:$F$64,5,FALSE),"")</f>
        <v/>
      </c>
      <c r="M63" s="452"/>
      <c r="N63" s="524"/>
      <c r="Q63" s="437"/>
      <c r="R63" s="438"/>
      <c r="S63" s="438"/>
      <c r="T63" s="438"/>
      <c r="U63" s="438"/>
      <c r="V63" s="438"/>
      <c r="W63" s="438"/>
      <c r="X63" s="438"/>
      <c r="Y63" s="439"/>
    </row>
    <row r="64" spans="1:25" ht="15" customHeight="1">
      <c r="A64" s="518"/>
      <c r="B64" s="533"/>
      <c r="C64" s="447"/>
      <c r="D64" s="168"/>
      <c r="E64" s="450"/>
      <c r="F64" s="441"/>
      <c r="G64" s="443"/>
      <c r="H64" s="445"/>
      <c r="I64" s="162"/>
      <c r="J64" s="97"/>
      <c r="K64" s="162" t="str">
        <f>IFERROR(CONCATENATE(INDEX('[3]8- Políticas de Administración '!$B$16:$F$53,MATCH('[3]5- Identificación de Riesgos'!J64,'[3]8- Políticas de Administración '!$C$16:$C$54,0),1)," - ",L64),"")</f>
        <v/>
      </c>
      <c r="L64" s="179" t="str">
        <f>IFERROR(VLOOKUP(INDEX('8- Políticas de Administración '!$B$16:$F$63,MATCH('5- Identificación de Riesgos'!J64,'8- Políticas de Administración '!$C$16:$C$64,0),1),'8- Políticas de Administración '!$B$16:$F$64,5,FALSE),"")</f>
        <v/>
      </c>
      <c r="M64" s="452"/>
      <c r="N64" s="524"/>
      <c r="Q64" s="437"/>
      <c r="R64" s="438"/>
      <c r="S64" s="438"/>
      <c r="T64" s="438"/>
      <c r="U64" s="438"/>
      <c r="V64" s="438"/>
      <c r="W64" s="438"/>
      <c r="X64" s="438"/>
      <c r="Y64" s="439"/>
    </row>
    <row r="65" spans="1:25" ht="15" customHeight="1">
      <c r="A65" s="518"/>
      <c r="B65" s="533"/>
      <c r="C65" s="447"/>
      <c r="D65" s="168"/>
      <c r="E65" s="450"/>
      <c r="F65" s="441"/>
      <c r="G65" s="443"/>
      <c r="H65" s="445"/>
      <c r="I65" s="162"/>
      <c r="J65" s="97"/>
      <c r="K65" s="162" t="str">
        <f>IFERROR(CONCATENATE(INDEX('[3]8- Políticas de Administración '!$B$16:$F$53,MATCH('[3]5- Identificación de Riesgos'!J65,'[3]8- Políticas de Administración '!$C$16:$C$54,0),1)," - ",L65),"")</f>
        <v/>
      </c>
      <c r="L65" s="179" t="str">
        <f>IFERROR(VLOOKUP(INDEX('8- Políticas de Administración '!$B$16:$F$63,MATCH('5- Identificación de Riesgos'!J65,'8- Políticas de Administración '!$C$16:$C$64,0),1),'8- Políticas de Administración '!$B$16:$F$64,5,FALSE),"")</f>
        <v/>
      </c>
      <c r="M65" s="452"/>
      <c r="N65" s="524"/>
      <c r="Q65" s="437"/>
      <c r="R65" s="438"/>
      <c r="S65" s="438"/>
      <c r="T65" s="438"/>
      <c r="U65" s="438"/>
      <c r="V65" s="438"/>
      <c r="W65" s="438"/>
      <c r="X65" s="438"/>
      <c r="Y65" s="439"/>
    </row>
    <row r="66" spans="1:25" ht="15" customHeight="1">
      <c r="A66" s="518"/>
      <c r="B66" s="533"/>
      <c r="C66" s="447"/>
      <c r="D66" s="168"/>
      <c r="E66" s="450"/>
      <c r="F66" s="441"/>
      <c r="G66" s="443"/>
      <c r="H66" s="445"/>
      <c r="I66" s="162"/>
      <c r="J66" s="97"/>
      <c r="K66" s="162" t="str">
        <f>IFERROR(CONCATENATE(INDEX('[3]8- Políticas de Administración '!$B$16:$F$53,MATCH('[3]5- Identificación de Riesgos'!J66,'[3]8- Políticas de Administración '!$C$16:$C$54,0),1)," - ",L66),"")</f>
        <v/>
      </c>
      <c r="L66" s="179" t="str">
        <f>IFERROR(VLOOKUP(INDEX('8- Políticas de Administración '!$B$16:$F$63,MATCH('5- Identificación de Riesgos'!J66,'8- Políticas de Administración '!$C$16:$C$64,0),1),'8- Políticas de Administración '!$B$16:$F$64,5,FALSE),"")</f>
        <v/>
      </c>
      <c r="M66" s="452"/>
      <c r="N66" s="524"/>
      <c r="Q66" s="437"/>
      <c r="R66" s="438"/>
      <c r="S66" s="438"/>
      <c r="T66" s="438"/>
      <c r="U66" s="438"/>
      <c r="V66" s="438"/>
      <c r="W66" s="438"/>
      <c r="X66" s="438"/>
      <c r="Y66" s="439"/>
    </row>
    <row r="67" spans="1:25" ht="15.75" customHeight="1" thickBot="1">
      <c r="A67" s="518"/>
      <c r="B67" s="533"/>
      <c r="C67" s="447"/>
      <c r="D67" s="168"/>
      <c r="E67" s="450"/>
      <c r="F67" s="441"/>
      <c r="G67" s="443"/>
      <c r="H67" s="445"/>
      <c r="I67" s="162"/>
      <c r="J67" s="97"/>
      <c r="K67" s="162" t="str">
        <f>IFERROR(CONCATENATE(INDEX('[3]8- Políticas de Administración '!$B$16:$F$53,MATCH('[3]5- Identificación de Riesgos'!J67,'[3]8- Políticas de Administración '!$C$16:$C$54,0),1)," - ",L67),"")</f>
        <v/>
      </c>
      <c r="L67" s="180" t="str">
        <f>IFERROR(VLOOKUP(INDEX('8- Políticas de Administración '!$B$16:$F$63,MATCH('5- Identificación de Riesgos'!J67,'8- Políticas de Administración '!$C$16:$C$64,0),1),'8- Políticas de Administración '!$B$16:$F$64,5,FALSE),"")</f>
        <v/>
      </c>
      <c r="M67" s="452"/>
      <c r="N67" s="524"/>
      <c r="Q67" s="437"/>
      <c r="R67" s="438"/>
      <c r="S67" s="438"/>
      <c r="T67" s="438"/>
      <c r="U67" s="438"/>
      <c r="V67" s="438"/>
      <c r="W67" s="438"/>
      <c r="X67" s="438"/>
      <c r="Y67" s="439"/>
    </row>
    <row r="68" spans="1:25" ht="23.25" customHeight="1">
      <c r="A68" s="518"/>
      <c r="B68" s="533"/>
      <c r="C68" s="447"/>
      <c r="D68" s="168"/>
      <c r="E68" s="450"/>
      <c r="F68" s="441"/>
      <c r="G68" s="443"/>
      <c r="H68" s="445"/>
      <c r="I68" s="162"/>
      <c r="J68" s="97"/>
      <c r="K68" s="162" t="str">
        <f>IFERROR(CONCATENATE(INDEX('[3]8- Políticas de Administración '!$B$16:$F$53,MATCH('[3]5- Identificación de Riesgos'!J68,'[3]8- Políticas de Administración '!$C$16:$C$54,0),1)," - ",L68),"")</f>
        <v/>
      </c>
      <c r="L68" s="189" t="str">
        <f>IFERROR(VLOOKUP(INDEX('8- Políticas de Administración '!$B$16:$F$63,MATCH('5- Identificación de Riesgos'!J68,'8- Políticas de Administración '!$C$16:$C$64,0),1),'8- Políticas de Administración '!$B$16:$F$64,5,FALSE),"")</f>
        <v/>
      </c>
      <c r="M68" s="452"/>
      <c r="N68" s="524"/>
      <c r="Q68" s="437"/>
      <c r="R68" s="438"/>
      <c r="S68" s="438"/>
      <c r="T68" s="438"/>
      <c r="U68" s="438"/>
      <c r="V68" s="438"/>
      <c r="W68" s="438"/>
      <c r="X68" s="438"/>
      <c r="Y68" s="439"/>
    </row>
    <row r="69" spans="1:25" ht="15" customHeight="1" thickBot="1">
      <c r="A69" s="519"/>
      <c r="B69" s="534"/>
      <c r="C69" s="448"/>
      <c r="D69" s="308"/>
      <c r="E69" s="450"/>
      <c r="F69" s="441"/>
      <c r="G69" s="443"/>
      <c r="H69" s="445"/>
      <c r="I69" s="238"/>
      <c r="J69" s="196"/>
      <c r="K69" s="238" t="str">
        <f>IFERROR(CONCATENATE(INDEX('[3]8- Políticas de Administración '!$B$16:$F$53,MATCH('[3]5- Identificación de Riesgos'!J69,'[3]8- Políticas de Administración '!$C$16:$C$54,0),1)," - ",L69),"")</f>
        <v/>
      </c>
      <c r="L69" s="180" t="str">
        <f>IFERROR(VLOOKUP(INDEX('8- Políticas de Administración '!$B$16:$F$63,MATCH('5- Identificación de Riesgos'!J69,'8- Políticas de Administración '!$C$16:$C$64,0),1),'8- Políticas de Administración '!$B$16:$F$64,5,FALSE),"")</f>
        <v/>
      </c>
      <c r="M69" s="453"/>
      <c r="N69" s="525"/>
    </row>
    <row r="70" spans="1:25" ht="45" customHeight="1">
      <c r="A70" s="520">
        <v>7</v>
      </c>
      <c r="B70" s="528" t="s">
        <v>376</v>
      </c>
      <c r="C70" s="530" t="s">
        <v>377</v>
      </c>
      <c r="D70" s="160" t="s">
        <v>374</v>
      </c>
      <c r="E70" s="455">
        <v>220</v>
      </c>
      <c r="F70" s="455">
        <v>0</v>
      </c>
      <c r="G70" s="458">
        <f t="shared" ref="G70" si="3">F70/E70</f>
        <v>0</v>
      </c>
      <c r="H70" s="480"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2" t="s">
        <v>329</v>
      </c>
      <c r="J70" s="97" t="s">
        <v>359</v>
      </c>
      <c r="K70" s="162" t="str">
        <f>IFERROR(CONCATENATE(INDEX('[3]8- Políticas de Administración '!$B$16:$F$53,MATCH('[3]5- Identificación de Riesgos'!J70,'[3]8- Políticas de Administración '!$C$16:$C$54,0),1)," - ",L70),"")</f>
        <v>Catastrófico - 5</v>
      </c>
      <c r="L70" s="189">
        <f>IFERROR(VLOOKUP(INDEX('8- Políticas de Administración '!$B$16:$F$63,MATCH('5- Identificación de Riesgos'!J70,'8- Políticas de Administración '!$C$16:$C$64,0),1),'8- Políticas de Administración '!$B$16:$F$64,5,FALSE),"")</f>
        <v>5</v>
      </c>
      <c r="M70" s="526" t="str">
        <f>IFERROR(CONCATENATE(INDEX('8- Políticas de Administración '!$B$16:$F$53,MATCH(ROUND(AVERAGE(L70:L79),0),'8- Políticas de Administración '!$F$16:$F$53,0),1)," - ",ROUND(AVERAGE(L70:L79),0)),"")</f>
        <v>Catastrófico - 5</v>
      </c>
      <c r="N70" s="524" t="str">
        <f>IFERROR(CONCATENATE(VLOOKUP((LEFT(H70,LEN(H70)-4)&amp;LEFT(M70,LEN(M70)-4)),'9- Matriz de Calor '!$D$18:$E$42,2,0)," - ",RIGHT(H70,1)*RIGHT(M70,1)),"")</f>
        <v>Extremo - 5</v>
      </c>
    </row>
    <row r="71" spans="1:25" ht="15" customHeight="1">
      <c r="A71" s="521"/>
      <c r="B71" s="528"/>
      <c r="C71" s="530"/>
      <c r="D71" s="309" t="s">
        <v>375</v>
      </c>
      <c r="E71" s="455"/>
      <c r="F71" s="455"/>
      <c r="G71" s="458"/>
      <c r="H71" s="480"/>
      <c r="I71" s="162"/>
      <c r="J71" s="97"/>
      <c r="K71" s="162" t="str">
        <f>IFERROR(CONCATENATE(INDEX('[3]8- Políticas de Administración '!$B$16:$F$53,MATCH('[3]5- Identificación de Riesgos'!J71,'[3]8- Políticas de Administración '!$C$16:$C$54,0),1)," - ",L71),"")</f>
        <v/>
      </c>
      <c r="L71" s="179" t="str">
        <f>IFERROR(VLOOKUP(INDEX('8- Políticas de Administración '!$B$16:$F$63,MATCH('5- Identificación de Riesgos'!J71,'8- Políticas de Administración '!$C$16:$C$64,0),1),'8- Políticas de Administración '!$B$16:$F$64,5,FALSE),"")</f>
        <v/>
      </c>
      <c r="M71" s="452"/>
      <c r="N71" s="524"/>
    </row>
    <row r="72" spans="1:25" ht="15" customHeight="1">
      <c r="A72" s="521"/>
      <c r="B72" s="528"/>
      <c r="C72" s="530"/>
      <c r="D72" s="310"/>
      <c r="E72" s="455"/>
      <c r="F72" s="455"/>
      <c r="G72" s="458"/>
      <c r="H72" s="480"/>
      <c r="I72" s="162"/>
      <c r="J72" s="97"/>
      <c r="K72" s="162" t="str">
        <f>IFERROR(CONCATENATE(INDEX('[3]8- Políticas de Administración '!$B$16:$F$53,MATCH('[3]5- Identificación de Riesgos'!J72,'[3]8- Políticas de Administración '!$C$16:$C$54,0),1)," - ",L72),"")</f>
        <v/>
      </c>
      <c r="L72" s="179" t="str">
        <f>IFERROR(VLOOKUP(INDEX('8- Políticas de Administración '!$B$16:$F$63,MATCH('5- Identificación de Riesgos'!J72,'8- Políticas de Administración '!$C$16:$C$64,0),1),'8- Políticas de Administración '!$B$16:$F$64,5,FALSE),"")</f>
        <v/>
      </c>
      <c r="M72" s="452"/>
      <c r="N72" s="524"/>
    </row>
    <row r="73" spans="1:25" ht="15" customHeight="1">
      <c r="A73" s="521"/>
      <c r="B73" s="528"/>
      <c r="C73" s="530"/>
      <c r="D73" s="310"/>
      <c r="E73" s="455"/>
      <c r="F73" s="455"/>
      <c r="G73" s="458"/>
      <c r="H73" s="480"/>
      <c r="I73" s="162"/>
      <c r="J73" s="97"/>
      <c r="K73" s="162" t="str">
        <f>IFERROR(CONCATENATE(INDEX('[3]8- Políticas de Administración '!$B$16:$F$53,MATCH('[3]5- Identificación de Riesgos'!J73,'[3]8- Políticas de Administración '!$C$16:$C$54,0),1)," - ",L73),"")</f>
        <v/>
      </c>
      <c r="L73" s="179" t="str">
        <f>IFERROR(VLOOKUP(INDEX('8- Políticas de Administración '!$B$16:$F$63,MATCH('5- Identificación de Riesgos'!J73,'8- Políticas de Administración '!$C$16:$C$64,0),1),'8- Políticas de Administración '!$B$16:$F$64,5,FALSE),"")</f>
        <v/>
      </c>
      <c r="M73" s="452"/>
      <c r="N73" s="524"/>
    </row>
    <row r="74" spans="1:25" ht="15" customHeight="1">
      <c r="A74" s="521"/>
      <c r="B74" s="528"/>
      <c r="C74" s="530"/>
      <c r="D74" s="311"/>
      <c r="E74" s="455"/>
      <c r="F74" s="455"/>
      <c r="G74" s="458"/>
      <c r="H74" s="480"/>
      <c r="I74" s="162"/>
      <c r="J74" s="97"/>
      <c r="K74" s="162" t="str">
        <f>IFERROR(CONCATENATE(INDEX('[3]8- Políticas de Administración '!$B$16:$F$53,MATCH('[3]5- Identificación de Riesgos'!J74,'[3]8- Políticas de Administración '!$C$16:$C$54,0),1)," - ",L74),"")</f>
        <v/>
      </c>
      <c r="L74" s="179" t="str">
        <f>IFERROR(VLOOKUP(INDEX('8- Políticas de Administración '!$B$16:$F$63,MATCH('5- Identificación de Riesgos'!J74,'8- Políticas de Administración '!$C$16:$C$64,0),1),'8- Políticas de Administración '!$B$16:$F$64,5,FALSE),"")</f>
        <v/>
      </c>
      <c r="M74" s="452"/>
      <c r="N74" s="524"/>
    </row>
    <row r="75" spans="1:25" ht="15" customHeight="1">
      <c r="A75" s="521"/>
      <c r="B75" s="528"/>
      <c r="C75" s="530"/>
      <c r="D75" s="309"/>
      <c r="E75" s="455"/>
      <c r="F75" s="455"/>
      <c r="G75" s="458"/>
      <c r="H75" s="480"/>
      <c r="I75" s="162"/>
      <c r="J75" s="97"/>
      <c r="K75" s="162" t="str">
        <f>IFERROR(CONCATENATE(INDEX('[3]8- Políticas de Administración '!$B$16:$F$53,MATCH('[3]5- Identificación de Riesgos'!J75,'[3]8- Políticas de Administración '!$C$16:$C$54,0),1)," - ",L75),"")</f>
        <v/>
      </c>
      <c r="L75" s="179" t="str">
        <f>IFERROR(VLOOKUP(INDEX('8- Políticas de Administración '!$B$16:$F$63,MATCH('5- Identificación de Riesgos'!J75,'8- Políticas de Administración '!$C$16:$C$64,0),1),'8- Políticas de Administración '!$B$16:$F$64,5,FALSE),"")</f>
        <v/>
      </c>
      <c r="M75" s="452"/>
      <c r="N75" s="524"/>
    </row>
    <row r="76" spans="1:25" ht="15" customHeight="1">
      <c r="A76" s="521"/>
      <c r="B76" s="528"/>
      <c r="C76" s="530"/>
      <c r="D76" s="309"/>
      <c r="E76" s="455"/>
      <c r="F76" s="455"/>
      <c r="G76" s="458"/>
      <c r="H76" s="480"/>
      <c r="I76" s="162"/>
      <c r="J76" s="97"/>
      <c r="K76" s="162" t="str">
        <f>IFERROR(CONCATENATE(INDEX('[3]8- Políticas de Administración '!$B$16:$F$53,MATCH('[3]5- Identificación de Riesgos'!J76,'[3]8- Políticas de Administración '!$C$16:$C$54,0),1)," - ",L76),"")</f>
        <v/>
      </c>
      <c r="L76" s="179" t="str">
        <f>IFERROR(VLOOKUP(INDEX('8- Políticas de Administración '!$B$16:$F$63,MATCH('5- Identificación de Riesgos'!J76,'8- Políticas de Administración '!$C$16:$C$64,0),1),'8- Políticas de Administración '!$B$16:$F$64,5,FALSE),"")</f>
        <v/>
      </c>
      <c r="M76" s="452"/>
      <c r="N76" s="524"/>
    </row>
    <row r="77" spans="1:25" ht="15.75" customHeight="1" thickBot="1">
      <c r="A77" s="521"/>
      <c r="B77" s="528"/>
      <c r="C77" s="530"/>
      <c r="D77" s="309"/>
      <c r="E77" s="455"/>
      <c r="F77" s="455"/>
      <c r="G77" s="458"/>
      <c r="H77" s="480"/>
      <c r="I77" s="162"/>
      <c r="J77" s="97"/>
      <c r="K77" s="162" t="str">
        <f>IFERROR(CONCATENATE(INDEX('[3]8- Políticas de Administración '!$B$16:$F$53,MATCH('[3]5- Identificación de Riesgos'!J77,'[3]8- Políticas de Administración '!$C$16:$C$54,0),1)," - ",L77),"")</f>
        <v/>
      </c>
      <c r="L77" s="180" t="str">
        <f>IFERROR(VLOOKUP(INDEX('8- Políticas de Administración '!$B$16:$F$63,MATCH('5- Identificación de Riesgos'!J77,'8- Políticas de Administración '!$C$16:$C$64,0),1),'8- Políticas de Administración '!$B$16:$F$64,5,FALSE),"")</f>
        <v/>
      </c>
      <c r="M77" s="452"/>
      <c r="N77" s="524"/>
    </row>
    <row r="78" spans="1:25" ht="23.25" customHeight="1">
      <c r="A78" s="521"/>
      <c r="B78" s="528"/>
      <c r="C78" s="530"/>
      <c r="D78" s="309"/>
      <c r="E78" s="455"/>
      <c r="F78" s="455"/>
      <c r="G78" s="458"/>
      <c r="H78" s="480"/>
      <c r="I78" s="162"/>
      <c r="J78" s="97"/>
      <c r="K78" s="162" t="str">
        <f>IFERROR(CONCATENATE(INDEX('[3]8- Políticas de Administración '!$B$16:$F$53,MATCH('[3]5- Identificación de Riesgos'!J78,'[3]8- Políticas de Administración '!$C$16:$C$54,0),1)," - ",L78),"")</f>
        <v/>
      </c>
      <c r="L78" s="189" t="str">
        <f>IFERROR(VLOOKUP(INDEX('8- Políticas de Administración '!$B$16:$F$63,MATCH('5- Identificación de Riesgos'!J78,'8- Políticas de Administración '!$C$16:$C$64,0),1),'8- Políticas de Administración '!$B$16:$F$64,5,FALSE),"")</f>
        <v/>
      </c>
      <c r="M78" s="452"/>
      <c r="N78" s="524"/>
    </row>
    <row r="79" spans="1:25" ht="15" customHeight="1" thickBot="1">
      <c r="A79" s="522"/>
      <c r="B79" s="529"/>
      <c r="C79" s="531"/>
      <c r="D79" s="312"/>
      <c r="E79" s="455"/>
      <c r="F79" s="455"/>
      <c r="G79" s="458"/>
      <c r="H79" s="480"/>
      <c r="I79" s="162"/>
      <c r="J79" s="97"/>
      <c r="K79" s="162" t="str">
        <f>IFERROR(CONCATENATE(INDEX('[3]8- Políticas de Administración '!$B$16:$F$53,MATCH('[3]5- Identificación de Riesgos'!J79,'[3]8- Políticas de Administración '!$C$16:$C$54,0),1)," - ",L79),"")</f>
        <v/>
      </c>
      <c r="L79" s="197" t="str">
        <f>IFERROR(VLOOKUP(INDEX('8- Políticas de Administración '!$B$16:$F$63,MATCH('5- Identificación de Riesgos'!J79,'8- Políticas de Administración '!$C$16:$C$64,0),1),'8- Políticas de Administración '!$B$16:$F$64,5,FALSE),"")</f>
        <v/>
      </c>
      <c r="M79" s="527"/>
      <c r="N79" s="524"/>
    </row>
  </sheetData>
  <mergeCells count="92">
    <mergeCell ref="A60:A69"/>
    <mergeCell ref="A70:A79"/>
    <mergeCell ref="N60:N69"/>
    <mergeCell ref="H70:H79"/>
    <mergeCell ref="M70:M79"/>
    <mergeCell ref="N70:N79"/>
    <mergeCell ref="B70:B79"/>
    <mergeCell ref="C70:C79"/>
    <mergeCell ref="E70:E79"/>
    <mergeCell ref="F70:F79"/>
    <mergeCell ref="G70:G79"/>
    <mergeCell ref="B60:B6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0:A59"/>
    <mergeCell ref="B50:B59"/>
    <mergeCell ref="C50:C59"/>
    <mergeCell ref="E50:E59"/>
    <mergeCell ref="F50:F5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F40:F49"/>
    <mergeCell ref="G40:G49"/>
    <mergeCell ref="A40:A49"/>
    <mergeCell ref="B40:B49"/>
    <mergeCell ref="C40:C49"/>
    <mergeCell ref="E40:E49"/>
    <mergeCell ref="Q60:Y68"/>
    <mergeCell ref="F60:F69"/>
    <mergeCell ref="G60:G69"/>
    <mergeCell ref="H60:H69"/>
    <mergeCell ref="C60:C69"/>
    <mergeCell ref="E60:E69"/>
    <mergeCell ref="M60:M69"/>
  </mergeCells>
  <conditionalFormatting sqref="H10 H20">
    <cfRule type="containsText" dxfId="708" priority="732" operator="containsText" text="Muy Baja">
      <formula>NOT(ISERROR(SEARCH("Muy Baja",H10)))</formula>
    </cfRule>
    <cfRule type="containsText" dxfId="707" priority="733" operator="containsText" text="Baja">
      <formula>NOT(ISERROR(SEARCH("Baja",H10)))</formula>
    </cfRule>
    <cfRule type="containsText" dxfId="706" priority="734" operator="containsText" text="Muy Alta">
      <formula>NOT(ISERROR(SEARCH("Muy Alta",H10)))</formula>
    </cfRule>
    <cfRule type="containsText" dxfId="705" priority="736" operator="containsText" text="Alta">
      <formula>NOT(ISERROR(SEARCH("Alta",H10)))</formula>
    </cfRule>
    <cfRule type="containsText" dxfId="704" priority="737" operator="containsText" text="Media">
      <formula>NOT(ISERROR(SEARCH("Media",H10)))</formula>
    </cfRule>
    <cfRule type="containsText" dxfId="703" priority="738" operator="containsText" text="Media">
      <formula>NOT(ISERROR(SEARCH("Media",H10)))</formula>
    </cfRule>
    <cfRule type="containsText" dxfId="702" priority="739" operator="containsText" text="Media">
      <formula>NOT(ISERROR(SEARCH("Media",H10)))</formula>
    </cfRule>
    <cfRule type="containsText" dxfId="701" priority="740" operator="containsText" text="Muy Baja">
      <formula>NOT(ISERROR(SEARCH("Muy Baja",H10)))</formula>
    </cfRule>
    <cfRule type="containsText" dxfId="700" priority="741" operator="containsText" text="Baja">
      <formula>NOT(ISERROR(SEARCH("Baja",H10)))</formula>
    </cfRule>
    <cfRule type="containsText" dxfId="699" priority="742" operator="containsText" text="Muy Baja">
      <formula>NOT(ISERROR(SEARCH("Muy Baja",H10)))</formula>
    </cfRule>
    <cfRule type="containsText" dxfId="698" priority="743" operator="containsText" text="Muy Baja">
      <formula>NOT(ISERROR(SEARCH("Muy Baja",H10)))</formula>
    </cfRule>
    <cfRule type="containsText" dxfId="697" priority="744" operator="containsText" text="Muy Baja">
      <formula>NOT(ISERROR(SEARCH("Muy Baja",H10)))</formula>
    </cfRule>
    <cfRule type="containsText" dxfId="696" priority="745" operator="containsText" text="Muy Baja'Tabla probabilidad'!">
      <formula>NOT(ISERROR(SEARCH("Muy Baja'Tabla probabilidad'!",H10)))</formula>
    </cfRule>
    <cfRule type="containsText" dxfId="695" priority="746" operator="containsText" text="Muy bajo">
      <formula>NOT(ISERROR(SEARCH("Muy bajo",H10)))</formula>
    </cfRule>
    <cfRule type="containsText" dxfId="694" priority="747" operator="containsText" text="Alta">
      <formula>NOT(ISERROR(SEARCH("Alta",H10)))</formula>
    </cfRule>
    <cfRule type="containsText" dxfId="693" priority="748" operator="containsText" text="Media">
      <formula>NOT(ISERROR(SEARCH("Media",H10)))</formula>
    </cfRule>
    <cfRule type="containsText" dxfId="692" priority="749" operator="containsText" text="Baja">
      <formula>NOT(ISERROR(SEARCH("Baja",H10)))</formula>
    </cfRule>
    <cfRule type="containsText" dxfId="691" priority="750" operator="containsText" text="Muy baja">
      <formula>NOT(ISERROR(SEARCH("Muy baja",H10)))</formula>
    </cfRule>
    <cfRule type="cellIs" dxfId="690" priority="753" operator="between">
      <formula>1</formula>
      <formula>2</formula>
    </cfRule>
    <cfRule type="cellIs" dxfId="689" priority="754" operator="between">
      <formula>0</formula>
      <formula>2</formula>
    </cfRule>
  </conditionalFormatting>
  <conditionalFormatting sqref="H30">
    <cfRule type="containsText" dxfId="688" priority="339" operator="containsText" text="Muy Baja">
      <formula>NOT(ISERROR(SEARCH("Muy Baja",H30)))</formula>
    </cfRule>
    <cfRule type="containsText" dxfId="687" priority="340" operator="containsText" text="Baja">
      <formula>NOT(ISERROR(SEARCH("Baja",H30)))</formula>
    </cfRule>
    <cfRule type="containsText" dxfId="686" priority="341" operator="containsText" text="Muy Alta">
      <formula>NOT(ISERROR(SEARCH("Muy Alta",H30)))</formula>
    </cfRule>
    <cfRule type="containsText" dxfId="685" priority="343" operator="containsText" text="Alta">
      <formula>NOT(ISERROR(SEARCH("Alta",H30)))</formula>
    </cfRule>
    <cfRule type="containsText" dxfId="684" priority="344" operator="containsText" text="Media">
      <formula>NOT(ISERROR(SEARCH("Media",H30)))</formula>
    </cfRule>
    <cfRule type="containsText" dxfId="683" priority="345" operator="containsText" text="Media">
      <formula>NOT(ISERROR(SEARCH("Media",H30)))</formula>
    </cfRule>
    <cfRule type="containsText" dxfId="682" priority="346" operator="containsText" text="Media">
      <formula>NOT(ISERROR(SEARCH("Media",H30)))</formula>
    </cfRule>
    <cfRule type="containsText" dxfId="681" priority="347" operator="containsText" text="Muy Baja">
      <formula>NOT(ISERROR(SEARCH("Muy Baja",H30)))</formula>
    </cfRule>
    <cfRule type="containsText" dxfId="680" priority="348" operator="containsText" text="Baja">
      <formula>NOT(ISERROR(SEARCH("Baja",H30)))</formula>
    </cfRule>
    <cfRule type="containsText" dxfId="679" priority="349" operator="containsText" text="Muy Baja">
      <formula>NOT(ISERROR(SEARCH("Muy Baja",H30)))</formula>
    </cfRule>
    <cfRule type="containsText" dxfId="678" priority="350" operator="containsText" text="Muy Baja">
      <formula>NOT(ISERROR(SEARCH("Muy Baja",H30)))</formula>
    </cfRule>
    <cfRule type="containsText" dxfId="677" priority="351" operator="containsText" text="Muy Baja">
      <formula>NOT(ISERROR(SEARCH("Muy Baja",H30)))</formula>
    </cfRule>
    <cfRule type="containsText" dxfId="676" priority="352" operator="containsText" text="Muy Baja'Tabla probabilidad'!">
      <formula>NOT(ISERROR(SEARCH("Muy Baja'Tabla probabilidad'!",H30)))</formula>
    </cfRule>
    <cfRule type="containsText" dxfId="675" priority="353" operator="containsText" text="Muy bajo">
      <formula>NOT(ISERROR(SEARCH("Muy bajo",H30)))</formula>
    </cfRule>
    <cfRule type="containsText" dxfId="674" priority="354" operator="containsText" text="Alta">
      <formula>NOT(ISERROR(SEARCH("Alta",H30)))</formula>
    </cfRule>
    <cfRule type="containsText" dxfId="673" priority="355" operator="containsText" text="Media">
      <formula>NOT(ISERROR(SEARCH("Media",H30)))</formula>
    </cfRule>
    <cfRule type="containsText" dxfId="672" priority="356" operator="containsText" text="Baja">
      <formula>NOT(ISERROR(SEARCH("Baja",H30)))</formula>
    </cfRule>
    <cfRule type="containsText" dxfId="671" priority="357" operator="containsText" text="Muy baja">
      <formula>NOT(ISERROR(SEARCH("Muy baja",H30)))</formula>
    </cfRule>
    <cfRule type="cellIs" dxfId="670" priority="360" operator="between">
      <formula>1</formula>
      <formula>2</formula>
    </cfRule>
    <cfRule type="cellIs" dxfId="669" priority="361" operator="between">
      <formula>0</formula>
      <formula>2</formula>
    </cfRule>
  </conditionalFormatting>
  <conditionalFormatting sqref="H40">
    <cfRule type="containsText" dxfId="668" priority="409" operator="containsText" text="Muy Baja">
      <formula>NOT(ISERROR(SEARCH("Muy Baja",H40)))</formula>
    </cfRule>
    <cfRule type="containsText" dxfId="667" priority="410" operator="containsText" text="Baja">
      <formula>NOT(ISERROR(SEARCH("Baja",H40)))</formula>
    </cfRule>
    <cfRule type="containsText" dxfId="666" priority="411" operator="containsText" text="Muy Alta">
      <formula>NOT(ISERROR(SEARCH("Muy Alta",H40)))</formula>
    </cfRule>
    <cfRule type="containsText" dxfId="665" priority="413" operator="containsText" text="Alta">
      <formula>NOT(ISERROR(SEARCH("Alta",H40)))</formula>
    </cfRule>
    <cfRule type="containsText" dxfId="664" priority="414" operator="containsText" text="Media">
      <formula>NOT(ISERROR(SEARCH("Media",H40)))</formula>
    </cfRule>
    <cfRule type="containsText" dxfId="663" priority="415" operator="containsText" text="Media">
      <formula>NOT(ISERROR(SEARCH("Media",H40)))</formula>
    </cfRule>
    <cfRule type="containsText" dxfId="662" priority="416" operator="containsText" text="Media">
      <formula>NOT(ISERROR(SEARCH("Media",H40)))</formula>
    </cfRule>
    <cfRule type="containsText" dxfId="661" priority="417" operator="containsText" text="Muy Baja">
      <formula>NOT(ISERROR(SEARCH("Muy Baja",H40)))</formula>
    </cfRule>
    <cfRule type="containsText" dxfId="660" priority="418" operator="containsText" text="Baja">
      <formula>NOT(ISERROR(SEARCH("Baja",H40)))</formula>
    </cfRule>
    <cfRule type="containsText" dxfId="659" priority="419" operator="containsText" text="Muy Baja">
      <formula>NOT(ISERROR(SEARCH("Muy Baja",H40)))</formula>
    </cfRule>
    <cfRule type="containsText" dxfId="658" priority="420" operator="containsText" text="Muy Baja">
      <formula>NOT(ISERROR(SEARCH("Muy Baja",H40)))</formula>
    </cfRule>
    <cfRule type="containsText" dxfId="657" priority="421" operator="containsText" text="Muy Baja">
      <formula>NOT(ISERROR(SEARCH("Muy Baja",H40)))</formula>
    </cfRule>
    <cfRule type="containsText" dxfId="656" priority="422" operator="containsText" text="Muy Baja'Tabla probabilidad'!">
      <formula>NOT(ISERROR(SEARCH("Muy Baja'Tabla probabilidad'!",H40)))</formula>
    </cfRule>
    <cfRule type="containsText" dxfId="655" priority="423" operator="containsText" text="Muy bajo">
      <formula>NOT(ISERROR(SEARCH("Muy bajo",H40)))</formula>
    </cfRule>
    <cfRule type="containsText" dxfId="654" priority="424" operator="containsText" text="Alta">
      <formula>NOT(ISERROR(SEARCH("Alta",H40)))</formula>
    </cfRule>
    <cfRule type="containsText" dxfId="653" priority="425" operator="containsText" text="Media">
      <formula>NOT(ISERROR(SEARCH("Media",H40)))</formula>
    </cfRule>
    <cfRule type="containsText" dxfId="652" priority="426" operator="containsText" text="Baja">
      <formula>NOT(ISERROR(SEARCH("Baja",H40)))</formula>
    </cfRule>
    <cfRule type="containsText" dxfId="651" priority="427" operator="containsText" text="Muy baja">
      <formula>NOT(ISERROR(SEARCH("Muy baja",H40)))</formula>
    </cfRule>
    <cfRule type="cellIs" dxfId="650" priority="428" operator="between">
      <formula>1</formula>
      <formula>2</formula>
    </cfRule>
    <cfRule type="cellIs" dxfId="649" priority="429" operator="between">
      <formula>0</formula>
      <formula>2</formula>
    </cfRule>
  </conditionalFormatting>
  <conditionalFormatting sqref="H50">
    <cfRule type="containsText" dxfId="648" priority="512" operator="containsText" text="Muy Baja">
      <formula>NOT(ISERROR(SEARCH("Muy Baja",H50)))</formula>
    </cfRule>
    <cfRule type="containsText" dxfId="647" priority="513" operator="containsText" text="Baja">
      <formula>NOT(ISERROR(SEARCH("Baja",H50)))</formula>
    </cfRule>
    <cfRule type="containsText" dxfId="646" priority="514" operator="containsText" text="Muy Alta">
      <formula>NOT(ISERROR(SEARCH("Muy Alta",H50)))</formula>
    </cfRule>
    <cfRule type="containsText" dxfId="645" priority="516" operator="containsText" text="Alta">
      <formula>NOT(ISERROR(SEARCH("Alta",H50)))</formula>
    </cfRule>
    <cfRule type="containsText" dxfId="644" priority="517" operator="containsText" text="Media">
      <formula>NOT(ISERROR(SEARCH("Media",H50)))</formula>
    </cfRule>
    <cfRule type="containsText" dxfId="643" priority="518" operator="containsText" text="Media">
      <formula>NOT(ISERROR(SEARCH("Media",H50)))</formula>
    </cfRule>
    <cfRule type="containsText" dxfId="642" priority="519" operator="containsText" text="Media">
      <formula>NOT(ISERROR(SEARCH("Media",H50)))</formula>
    </cfRule>
    <cfRule type="containsText" dxfId="641" priority="520" operator="containsText" text="Muy Baja">
      <formula>NOT(ISERROR(SEARCH("Muy Baja",H50)))</formula>
    </cfRule>
    <cfRule type="containsText" dxfId="640" priority="521" operator="containsText" text="Baja">
      <formula>NOT(ISERROR(SEARCH("Baja",H50)))</formula>
    </cfRule>
    <cfRule type="containsText" dxfId="639" priority="522" operator="containsText" text="Muy Baja">
      <formula>NOT(ISERROR(SEARCH("Muy Baja",H50)))</formula>
    </cfRule>
    <cfRule type="containsText" dxfId="638" priority="523" operator="containsText" text="Muy Baja">
      <formula>NOT(ISERROR(SEARCH("Muy Baja",H50)))</formula>
    </cfRule>
    <cfRule type="containsText" dxfId="637" priority="524" operator="containsText" text="Muy Baja">
      <formula>NOT(ISERROR(SEARCH("Muy Baja",H50)))</formula>
    </cfRule>
    <cfRule type="containsText" dxfId="636" priority="525" operator="containsText" text="Muy Baja'Tabla probabilidad'!">
      <formula>NOT(ISERROR(SEARCH("Muy Baja'Tabla probabilidad'!",H50)))</formula>
    </cfRule>
    <cfRule type="containsText" dxfId="635" priority="526" operator="containsText" text="Muy bajo">
      <formula>NOT(ISERROR(SEARCH("Muy bajo",H50)))</formula>
    </cfRule>
    <cfRule type="containsText" dxfId="634" priority="527" operator="containsText" text="Alta">
      <formula>NOT(ISERROR(SEARCH("Alta",H50)))</formula>
    </cfRule>
    <cfRule type="containsText" dxfId="633" priority="528" operator="containsText" text="Media">
      <formula>NOT(ISERROR(SEARCH("Media",H50)))</formula>
    </cfRule>
    <cfRule type="containsText" dxfId="632" priority="529" operator="containsText" text="Baja">
      <formula>NOT(ISERROR(SEARCH("Baja",H50)))</formula>
    </cfRule>
    <cfRule type="containsText" dxfId="631" priority="530" operator="containsText" text="Muy baja">
      <formula>NOT(ISERROR(SEARCH("Muy baja",H50)))</formula>
    </cfRule>
    <cfRule type="cellIs" dxfId="630" priority="533" operator="between">
      <formula>1</formula>
      <formula>2</formula>
    </cfRule>
    <cfRule type="cellIs" dxfId="629" priority="534" operator="between">
      <formula>0</formula>
      <formula>2</formula>
    </cfRule>
  </conditionalFormatting>
  <conditionalFormatting sqref="H60">
    <cfRule type="containsText" dxfId="628" priority="193" operator="containsText" text="Muy Baja">
      <formula>NOT(ISERROR(SEARCH("Muy Baja",H60)))</formula>
    </cfRule>
    <cfRule type="containsText" dxfId="627" priority="194" operator="containsText" text="Baja">
      <formula>NOT(ISERROR(SEARCH("Baja",H60)))</formula>
    </cfRule>
    <cfRule type="containsText" dxfId="626" priority="195" operator="containsText" text="Muy Alta">
      <formula>NOT(ISERROR(SEARCH("Muy Alta",H60)))</formula>
    </cfRule>
    <cfRule type="containsText" dxfId="625" priority="196" operator="containsText" text="Alta">
      <formula>NOT(ISERROR(SEARCH("Alta",H60)))</formula>
    </cfRule>
    <cfRule type="containsText" dxfId="624" priority="197" operator="containsText" text="Media">
      <formula>NOT(ISERROR(SEARCH("Media",H60)))</formula>
    </cfRule>
    <cfRule type="containsText" dxfId="623" priority="198" operator="containsText" text="Media">
      <formula>NOT(ISERROR(SEARCH("Media",H60)))</formula>
    </cfRule>
    <cfRule type="containsText" dxfId="622" priority="199" operator="containsText" text="Media">
      <formula>NOT(ISERROR(SEARCH("Media",H60)))</formula>
    </cfRule>
    <cfRule type="containsText" dxfId="621" priority="200" operator="containsText" text="Muy Baja">
      <formula>NOT(ISERROR(SEARCH("Muy Baja",H60)))</formula>
    </cfRule>
    <cfRule type="containsText" dxfId="620" priority="201" operator="containsText" text="Baja">
      <formula>NOT(ISERROR(SEARCH("Baja",H60)))</formula>
    </cfRule>
    <cfRule type="containsText" dxfId="619" priority="202" operator="containsText" text="Muy Baja">
      <formula>NOT(ISERROR(SEARCH("Muy Baja",H60)))</formula>
    </cfRule>
    <cfRule type="containsText" dxfId="618" priority="203" operator="containsText" text="Muy Baja">
      <formula>NOT(ISERROR(SEARCH("Muy Baja",H60)))</formula>
    </cfRule>
    <cfRule type="containsText" dxfId="617" priority="204" operator="containsText" text="Muy Baja">
      <formula>NOT(ISERROR(SEARCH("Muy Baja",H60)))</formula>
    </cfRule>
    <cfRule type="containsText" dxfId="616" priority="205" operator="containsText" text="Muy Baja'Tabla probabilidad'!">
      <formula>NOT(ISERROR(SEARCH("Muy Baja'Tabla probabilidad'!",H60)))</formula>
    </cfRule>
    <cfRule type="containsText" dxfId="615" priority="206" operator="containsText" text="Muy bajo">
      <formula>NOT(ISERROR(SEARCH("Muy bajo",H60)))</formula>
    </cfRule>
    <cfRule type="containsText" dxfId="614" priority="207" operator="containsText" text="Alta">
      <formula>NOT(ISERROR(SEARCH("Alta",H60)))</formula>
    </cfRule>
    <cfRule type="containsText" dxfId="613" priority="208" operator="containsText" text="Media">
      <formula>NOT(ISERROR(SEARCH("Media",H60)))</formula>
    </cfRule>
    <cfRule type="containsText" dxfId="612" priority="209" operator="containsText" text="Baja">
      <formula>NOT(ISERROR(SEARCH("Baja",H60)))</formula>
    </cfRule>
    <cfRule type="containsText" dxfId="611" priority="210" operator="containsText" text="Muy baja">
      <formula>NOT(ISERROR(SEARCH("Muy baja",H60)))</formula>
    </cfRule>
    <cfRule type="cellIs" dxfId="610" priority="213" operator="between">
      <formula>1</formula>
      <formula>2</formula>
    </cfRule>
    <cfRule type="cellIs" dxfId="609" priority="214" operator="between">
      <formula>0</formula>
      <formula>2</formula>
    </cfRule>
  </conditionalFormatting>
  <conditionalFormatting sqref="H70">
    <cfRule type="containsText" dxfId="608" priority="17" operator="containsText" text="Muy Baja">
      <formula>NOT(ISERROR(SEARCH("Muy Baja",H70)))</formula>
    </cfRule>
    <cfRule type="containsText" dxfId="607" priority="18" operator="containsText" text="Baja">
      <formula>NOT(ISERROR(SEARCH("Baja",H70)))</formula>
    </cfRule>
    <cfRule type="containsText" dxfId="606" priority="19" operator="containsText" text="Muy Alta">
      <formula>NOT(ISERROR(SEARCH("Muy Alta",H70)))</formula>
    </cfRule>
    <cfRule type="containsText" dxfId="605" priority="20" operator="containsText" text="Alta">
      <formula>NOT(ISERROR(SEARCH("Alta",H70)))</formula>
    </cfRule>
    <cfRule type="containsText" dxfId="604" priority="21" operator="containsText" text="Media">
      <formula>NOT(ISERROR(SEARCH("Media",H70)))</formula>
    </cfRule>
    <cfRule type="containsText" dxfId="603" priority="22" operator="containsText" text="Media">
      <formula>NOT(ISERROR(SEARCH("Media",H70)))</formula>
    </cfRule>
    <cfRule type="containsText" dxfId="602" priority="23" operator="containsText" text="Media">
      <formula>NOT(ISERROR(SEARCH("Media",H70)))</formula>
    </cfRule>
    <cfRule type="containsText" dxfId="601" priority="24" operator="containsText" text="Muy Baja">
      <formula>NOT(ISERROR(SEARCH("Muy Baja",H70)))</formula>
    </cfRule>
    <cfRule type="containsText" dxfId="600" priority="25" operator="containsText" text="Baja">
      <formula>NOT(ISERROR(SEARCH("Baja",H70)))</formula>
    </cfRule>
    <cfRule type="containsText" dxfId="599" priority="26" operator="containsText" text="Muy Baja">
      <formula>NOT(ISERROR(SEARCH("Muy Baja",H70)))</formula>
    </cfRule>
    <cfRule type="containsText" dxfId="598" priority="27" operator="containsText" text="Muy Baja">
      <formula>NOT(ISERROR(SEARCH("Muy Baja",H70)))</formula>
    </cfRule>
    <cfRule type="containsText" dxfId="597" priority="28" operator="containsText" text="Muy Baja">
      <formula>NOT(ISERROR(SEARCH("Muy Baja",H70)))</formula>
    </cfRule>
    <cfRule type="containsText" dxfId="596" priority="29" operator="containsText" text="Muy Baja'Tabla probabilidad'!">
      <formula>NOT(ISERROR(SEARCH("Muy Baja'Tabla probabilidad'!",H70)))</formula>
    </cfRule>
    <cfRule type="containsText" dxfId="595" priority="30" operator="containsText" text="Muy bajo">
      <formula>NOT(ISERROR(SEARCH("Muy bajo",H70)))</formula>
    </cfRule>
    <cfRule type="containsText" dxfId="594" priority="31" operator="containsText" text="Alta">
      <formula>NOT(ISERROR(SEARCH("Alta",H70)))</formula>
    </cfRule>
    <cfRule type="containsText" dxfId="593" priority="32" operator="containsText" text="Media">
      <formula>NOT(ISERROR(SEARCH("Media",H70)))</formula>
    </cfRule>
    <cfRule type="containsText" dxfId="592" priority="33" operator="containsText" text="Baja">
      <formula>NOT(ISERROR(SEARCH("Baja",H70)))</formula>
    </cfRule>
    <cfRule type="containsText" dxfId="591" priority="34" operator="containsText" text="Muy baja">
      <formula>NOT(ISERROR(SEARCH("Muy baja",H70)))</formula>
    </cfRule>
    <cfRule type="cellIs" dxfId="590" priority="37" operator="between">
      <formula>1</formula>
      <formula>2</formula>
    </cfRule>
    <cfRule type="cellIs" dxfId="589" priority="38" operator="between">
      <formula>0</formula>
      <formula>2</formula>
    </cfRule>
  </conditionalFormatting>
  <conditionalFormatting sqref="M10 M20 K53:K59 K10:K51">
    <cfRule type="containsText" dxfId="588" priority="726" operator="containsText" text="Catastrófico">
      <formula>NOT(ISERROR(SEARCH("Catastrófico",K10)))</formula>
    </cfRule>
    <cfRule type="containsText" dxfId="587" priority="727" operator="containsText" text="Mayor">
      <formula>NOT(ISERROR(SEARCH("Mayor",K10)))</formula>
    </cfRule>
    <cfRule type="containsText" dxfId="586" priority="728" operator="containsText" text="Alta">
      <formula>NOT(ISERROR(SEARCH("Alta",K10)))</formula>
    </cfRule>
    <cfRule type="containsText" dxfId="585" priority="730" operator="containsText" text="Menor">
      <formula>NOT(ISERROR(SEARCH("Menor",K10)))</formula>
    </cfRule>
    <cfRule type="containsText" dxfId="584" priority="731" operator="containsText" text="Leve">
      <formula>NOT(ISERROR(SEARCH("Leve",K10)))</formula>
    </cfRule>
  </conditionalFormatting>
  <conditionalFormatting sqref="M30">
    <cfRule type="containsText" dxfId="583" priority="333" operator="containsText" text="Catastrófico">
      <formula>NOT(ISERROR(SEARCH("Catastrófico",M30)))</formula>
    </cfRule>
    <cfRule type="containsText" dxfId="582" priority="334" operator="containsText" text="Mayor">
      <formula>NOT(ISERROR(SEARCH("Mayor",M30)))</formula>
    </cfRule>
    <cfRule type="containsText" dxfId="581" priority="335" operator="containsText" text="Alta">
      <formula>NOT(ISERROR(SEARCH("Alta",M30)))</formula>
    </cfRule>
    <cfRule type="containsText" dxfId="580" priority="336" operator="containsText" text="Moderado">
      <formula>NOT(ISERROR(SEARCH("Moderado",M30)))</formula>
    </cfRule>
    <cfRule type="containsText" dxfId="579" priority="337" operator="containsText" text="Menor">
      <formula>NOT(ISERROR(SEARCH("Menor",M30)))</formula>
    </cfRule>
    <cfRule type="containsText" dxfId="578" priority="338" operator="containsText" text="Leve">
      <formula>NOT(ISERROR(SEARCH("Leve",M30)))</formula>
    </cfRule>
  </conditionalFormatting>
  <conditionalFormatting sqref="M40">
    <cfRule type="containsText" dxfId="577" priority="245" operator="containsText" text="Catastrófico">
      <formula>NOT(ISERROR(SEARCH("Catastrófico",M40)))</formula>
    </cfRule>
    <cfRule type="containsText" dxfId="576" priority="246" operator="containsText" text="Mayor">
      <formula>NOT(ISERROR(SEARCH("Mayor",M40)))</formula>
    </cfRule>
    <cfRule type="containsText" dxfId="575" priority="247" operator="containsText" text="Alta">
      <formula>NOT(ISERROR(SEARCH("Alta",M40)))</formula>
    </cfRule>
    <cfRule type="containsText" dxfId="574" priority="248" operator="containsText" text="Moderado">
      <formula>NOT(ISERROR(SEARCH("Moderado",M40)))</formula>
    </cfRule>
    <cfRule type="containsText" dxfId="573" priority="249" operator="containsText" text="Menor">
      <formula>NOT(ISERROR(SEARCH("Menor",M40)))</formula>
    </cfRule>
    <cfRule type="containsText" dxfId="572" priority="250" operator="containsText" text="Leve">
      <formula>NOT(ISERROR(SEARCH("Leve",M40)))</formula>
    </cfRule>
  </conditionalFormatting>
  <conditionalFormatting sqref="M50">
    <cfRule type="containsText" dxfId="571" priority="235" operator="containsText" text="Catastrófico">
      <formula>NOT(ISERROR(SEARCH("Catastrófico",M50)))</formula>
    </cfRule>
    <cfRule type="containsText" dxfId="570" priority="236" operator="containsText" text="Mayor">
      <formula>NOT(ISERROR(SEARCH("Mayor",M50)))</formula>
    </cfRule>
    <cfRule type="containsText" dxfId="569" priority="237" operator="containsText" text="Alta">
      <formula>NOT(ISERROR(SEARCH("Alta",M50)))</formula>
    </cfRule>
    <cfRule type="containsText" dxfId="568" priority="238" operator="containsText" text="Moderado">
      <formula>NOT(ISERROR(SEARCH("Moderado",M50)))</formula>
    </cfRule>
    <cfRule type="containsText" dxfId="567" priority="239" operator="containsText" text="Menor">
      <formula>NOT(ISERROR(SEARCH("Menor",M50)))</formula>
    </cfRule>
    <cfRule type="containsText" dxfId="566" priority="240" operator="containsText" text="Leve">
      <formula>NOT(ISERROR(SEARCH("Leve",M50)))</formula>
    </cfRule>
  </conditionalFormatting>
  <conditionalFormatting sqref="M60">
    <cfRule type="containsText" dxfId="565" priority="99" operator="containsText" text="Catastrófico">
      <formula>NOT(ISERROR(SEARCH("Catastrófico",M60)))</formula>
    </cfRule>
    <cfRule type="containsText" dxfId="564" priority="100" operator="containsText" text="Mayor">
      <formula>NOT(ISERROR(SEARCH("Mayor",M60)))</formula>
    </cfRule>
    <cfRule type="containsText" dxfId="563" priority="101" operator="containsText" text="Alta">
      <formula>NOT(ISERROR(SEARCH("Alta",M60)))</formula>
    </cfRule>
    <cfRule type="containsText" dxfId="562" priority="102" operator="containsText" text="Moderado">
      <formula>NOT(ISERROR(SEARCH("Moderado",M60)))</formula>
    </cfRule>
    <cfRule type="containsText" dxfId="561" priority="103" operator="containsText" text="Menor">
      <formula>NOT(ISERROR(SEARCH("Menor",M60)))</formula>
    </cfRule>
    <cfRule type="containsText" dxfId="560" priority="104" operator="containsText" text="Leve">
      <formula>NOT(ISERROR(SEARCH("Leve",M60)))</formula>
    </cfRule>
  </conditionalFormatting>
  <conditionalFormatting sqref="M70">
    <cfRule type="containsText" dxfId="559" priority="7" operator="containsText" text="Catastrófico">
      <formula>NOT(ISERROR(SEARCH("Catastrófico",M70)))</formula>
    </cfRule>
    <cfRule type="containsText" dxfId="558" priority="8" operator="containsText" text="Mayor">
      <formula>NOT(ISERROR(SEARCH("Mayor",M70)))</formula>
    </cfRule>
    <cfRule type="containsText" dxfId="557" priority="9" operator="containsText" text="Alta">
      <formula>NOT(ISERROR(SEARCH("Alta",M70)))</formula>
    </cfRule>
    <cfRule type="containsText" dxfId="556" priority="10" operator="containsText" text="Moderado">
      <formula>NOT(ISERROR(SEARCH("Moderado",M70)))</formula>
    </cfRule>
    <cfRule type="containsText" dxfId="555" priority="11" operator="containsText" text="Menor">
      <formula>NOT(ISERROR(SEARCH("Menor",M70)))</formula>
    </cfRule>
    <cfRule type="containsText" dxfId="554" priority="12" operator="containsText" text="Leve">
      <formula>NOT(ISERROR(SEARCH("Leve",M70)))</formula>
    </cfRule>
  </conditionalFormatting>
  <conditionalFormatting sqref="M10:N10 M20 K53:K59 K10:K51">
    <cfRule type="containsText" dxfId="553" priority="729" operator="containsText" text="Moderado">
      <formula>NOT(ISERROR(SEARCH("Moderado",K10)))</formula>
    </cfRule>
  </conditionalFormatting>
  <conditionalFormatting sqref="N60">
    <cfRule type="containsText" dxfId="552" priority="167" operator="containsText" text="Extremo">
      <formula>NOT(ISERROR(SEARCH("Extremo",N60)))</formula>
    </cfRule>
    <cfRule type="containsText" dxfId="551" priority="168" operator="containsText" text="Alto">
      <formula>NOT(ISERROR(SEARCH("Alto",N60)))</formula>
    </cfRule>
    <cfRule type="containsText" dxfId="550" priority="169" operator="containsText" text="Bajo">
      <formula>NOT(ISERROR(SEARCH("Bajo",N60)))</formula>
    </cfRule>
    <cfRule type="containsText" dxfId="549" priority="170" operator="containsText" text="Moderado">
      <formula>NOT(ISERROR(SEARCH("Moderado",N60)))</formula>
    </cfRule>
  </conditionalFormatting>
  <conditionalFormatting sqref="N70">
    <cfRule type="containsText" dxfId="548" priority="13" operator="containsText" text="Extremo">
      <formula>NOT(ISERROR(SEARCH("Extremo",N70)))</formula>
    </cfRule>
    <cfRule type="containsText" dxfId="547" priority="14" operator="containsText" text="Alto">
      <formula>NOT(ISERROR(SEARCH("Alto",N70)))</formula>
    </cfRule>
    <cfRule type="containsText" dxfId="546" priority="15" operator="containsText" text="Bajo">
      <formula>NOT(ISERROR(SEARCH("Bajo",N70)))</formula>
    </cfRule>
    <cfRule type="containsText" dxfId="545" priority="16" operator="containsText" text="Moderado">
      <formula>NOT(ISERROR(SEARCH("Moderado",N70)))</formula>
    </cfRule>
  </conditionalFormatting>
  <conditionalFormatting sqref="N8:O8">
    <cfRule type="containsText" dxfId="544" priority="291" operator="containsText" text="3- Moderado">
      <formula>NOT(ISERROR(SEARCH("3- Moderado",N8)))</formula>
    </cfRule>
    <cfRule type="containsText" dxfId="543" priority="292" operator="containsText" text="6- Moderado">
      <formula>NOT(ISERROR(SEARCH("6- Moderado",N8)))</formula>
    </cfRule>
    <cfRule type="containsText" dxfId="542" priority="293" operator="containsText" text="4- Moderado">
      <formula>NOT(ISERROR(SEARCH("4- Moderado",N8)))</formula>
    </cfRule>
    <cfRule type="containsText" dxfId="541" priority="294" operator="containsText" text="3- Bajo">
      <formula>NOT(ISERROR(SEARCH("3- Bajo",N8)))</formula>
    </cfRule>
    <cfRule type="containsText" dxfId="540" priority="295" operator="containsText" text="4- Bajo">
      <formula>NOT(ISERROR(SEARCH("4- Bajo",N8)))</formula>
    </cfRule>
    <cfRule type="containsText" dxfId="539" priority="296" operator="containsText" text="1- Bajo">
      <formula>NOT(ISERROR(SEARCH("1- Bajo",N8)))</formula>
    </cfRule>
  </conditionalFormatting>
  <conditionalFormatting sqref="N10:O10">
    <cfRule type="containsText" dxfId="538" priority="287" operator="containsText" text="Extremo">
      <formula>NOT(ISERROR(SEARCH("Extremo",N10)))</formula>
    </cfRule>
    <cfRule type="containsText" dxfId="537" priority="288" operator="containsText" text="Alto">
      <formula>NOT(ISERROR(SEARCH("Alto",N10)))</formula>
    </cfRule>
    <cfRule type="containsText" dxfId="536" priority="289" operator="containsText" text="Bajo">
      <formula>NOT(ISERROR(SEARCH("Bajo",N10)))</formula>
    </cfRule>
  </conditionalFormatting>
  <conditionalFormatting sqref="N20:O20">
    <cfRule type="containsText" dxfId="535" priority="1313" operator="containsText" text="Extremo">
      <formula>NOT(ISERROR(SEARCH("Extremo",N20)))</formula>
    </cfRule>
    <cfRule type="containsText" dxfId="534" priority="1314" operator="containsText" text="Alto">
      <formula>NOT(ISERROR(SEARCH("Alto",N20)))</formula>
    </cfRule>
    <cfRule type="containsText" dxfId="533" priority="1315" operator="containsText" text="Bajo">
      <formula>NOT(ISERROR(SEARCH("Bajo",N20)))</formula>
    </cfRule>
    <cfRule type="containsText" dxfId="532" priority="1316" operator="containsText" text="Moderado">
      <formula>NOT(ISERROR(SEARCH("Moderado",N20)))</formula>
    </cfRule>
  </conditionalFormatting>
  <conditionalFormatting sqref="N30:O30">
    <cfRule type="containsText" dxfId="531" priority="362" operator="containsText" text="Extremo">
      <formula>NOT(ISERROR(SEARCH("Extremo",N30)))</formula>
    </cfRule>
    <cfRule type="containsText" dxfId="530" priority="363" operator="containsText" text="Alto">
      <formula>NOT(ISERROR(SEARCH("Alto",N30)))</formula>
    </cfRule>
    <cfRule type="containsText" dxfId="529" priority="364" operator="containsText" text="Bajo">
      <formula>NOT(ISERROR(SEARCH("Bajo",N30)))</formula>
    </cfRule>
    <cfRule type="containsText" dxfId="528" priority="365" operator="containsText" text="Moderado">
      <formula>NOT(ISERROR(SEARCH("Moderado",N30)))</formula>
    </cfRule>
  </conditionalFormatting>
  <conditionalFormatting sqref="N40:O40">
    <cfRule type="containsText" dxfId="527" priority="251" operator="containsText" text="Extremo">
      <formula>NOT(ISERROR(SEARCH("Extremo",N40)))</formula>
    </cfRule>
    <cfRule type="containsText" dxfId="526" priority="252" operator="containsText" text="Alto">
      <formula>NOT(ISERROR(SEARCH("Alto",N40)))</formula>
    </cfRule>
    <cfRule type="containsText" dxfId="525" priority="253" operator="containsText" text="Bajo">
      <formula>NOT(ISERROR(SEARCH("Bajo",N40)))</formula>
    </cfRule>
    <cfRule type="containsText" dxfId="524" priority="254" operator="containsText" text="Moderado">
      <formula>NOT(ISERROR(SEARCH("Moderado",N40)))</formula>
    </cfRule>
  </conditionalFormatting>
  <conditionalFormatting sqref="N50:O50">
    <cfRule type="containsText" dxfId="523" priority="241" operator="containsText" text="Extremo">
      <formula>NOT(ISERROR(SEARCH("Extremo",N50)))</formula>
    </cfRule>
    <cfRule type="containsText" dxfId="522" priority="242" operator="containsText" text="Alto">
      <formula>NOT(ISERROR(SEARCH("Alto",N50)))</formula>
    </cfRule>
    <cfRule type="containsText" dxfId="521" priority="243" operator="containsText" text="Bajo">
      <formula>NOT(ISERROR(SEARCH("Bajo",N50)))</formula>
    </cfRule>
    <cfRule type="containsText" dxfId="520" priority="244" operator="containsText" text="Moderado">
      <formula>NOT(ISERROR(SEARCH("Moderado",N50)))</formula>
    </cfRule>
  </conditionalFormatting>
  <conditionalFormatting sqref="O10">
    <cfRule type="containsText" dxfId="519" priority="290" operator="containsText" text="Moderado">
      <formula>NOT(ISERROR(SEARCH("Moderado",O10)))</formula>
    </cfRule>
  </conditionalFormatting>
  <conditionalFormatting sqref="K60:K79">
    <cfRule type="containsText" dxfId="518" priority="1" operator="containsText" text="Catastrófico">
      <formula>NOT(ISERROR(SEARCH("Catastrófico",K60)))</formula>
    </cfRule>
    <cfRule type="containsText" dxfId="517" priority="2" operator="containsText" text="Mayor">
      <formula>NOT(ISERROR(SEARCH("Mayor",K60)))</formula>
    </cfRule>
    <cfRule type="containsText" dxfId="516" priority="3" operator="containsText" text="Alta">
      <formula>NOT(ISERROR(SEARCH("Alta",K60)))</formula>
    </cfRule>
    <cfRule type="containsText" dxfId="515" priority="5" operator="containsText" text="Menor">
      <formula>NOT(ISERROR(SEARCH("Menor",K60)))</formula>
    </cfRule>
    <cfRule type="containsText" dxfId="514" priority="6" operator="containsText" text="Leve">
      <formula>NOT(ISERROR(SEARCH("Leve",K60)))</formula>
    </cfRule>
  </conditionalFormatting>
  <conditionalFormatting sqref="K60:K79">
    <cfRule type="containsText" dxfId="513" priority="4" operator="containsText" text="Moderado">
      <formula>NOT(ISERROR(SEARCH("Moderado",K60)))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5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52"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8"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9"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31"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32"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11"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12"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35"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6"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I53:I59 I10:I12 I14:I51</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J53:J59 J10:J12 J14:J51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9"/>
  <sheetViews>
    <sheetView showGridLines="0" topLeftCell="F16" zoomScale="85" zoomScaleNormal="85" zoomScalePageLayoutView="70" workbookViewId="0">
      <selection activeCell="M22" sqref="M22"/>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65.28515625"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9.42578125" customWidth="1"/>
    <col min="14" max="14" width="7.7109375" customWidth="1"/>
    <col min="15" max="15" width="15.7109375" customWidth="1"/>
    <col min="16" max="17" width="10" customWidth="1"/>
    <col min="18" max="18" width="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47"/>
      <c r="B1" s="548"/>
      <c r="C1" s="549"/>
      <c r="D1" s="46"/>
      <c r="E1" s="543" t="s">
        <v>378</v>
      </c>
      <c r="F1" s="544"/>
      <c r="G1" s="544"/>
      <c r="H1" s="544"/>
      <c r="I1" s="544"/>
      <c r="J1" s="544"/>
      <c r="K1" s="544"/>
      <c r="L1" s="544"/>
      <c r="M1" s="544"/>
      <c r="N1" s="544"/>
      <c r="O1" s="544"/>
      <c r="P1" s="544"/>
      <c r="Q1" s="544"/>
      <c r="R1" s="544"/>
      <c r="S1" s="544"/>
      <c r="T1" s="544"/>
      <c r="U1" s="544"/>
      <c r="V1" s="544"/>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0"/>
      <c r="B2" s="506"/>
      <c r="C2" s="551"/>
      <c r="D2" s="46"/>
      <c r="E2" s="545"/>
      <c r="F2" s="546"/>
      <c r="G2" s="546"/>
      <c r="H2" s="546"/>
      <c r="I2" s="546"/>
      <c r="J2" s="546"/>
      <c r="K2" s="546"/>
      <c r="L2" s="546"/>
      <c r="M2" s="546"/>
      <c r="N2" s="546"/>
      <c r="O2" s="546"/>
      <c r="P2" s="546"/>
      <c r="Q2" s="546"/>
      <c r="R2" s="546"/>
      <c r="S2" s="546"/>
      <c r="T2" s="546"/>
      <c r="U2" s="546"/>
      <c r="V2" s="546"/>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0"/>
      <c r="B3" s="506"/>
      <c r="C3" s="551"/>
      <c r="D3" s="157"/>
      <c r="E3" s="545"/>
      <c r="F3" s="546"/>
      <c r="G3" s="546"/>
      <c r="H3" s="546"/>
      <c r="I3" s="546"/>
      <c r="J3" s="546"/>
      <c r="K3" s="546"/>
      <c r="L3" s="546"/>
      <c r="M3" s="546"/>
      <c r="N3" s="546"/>
      <c r="O3" s="546"/>
      <c r="P3" s="546"/>
      <c r="Q3" s="546"/>
      <c r="R3" s="546"/>
      <c r="S3" s="546"/>
      <c r="T3" s="546"/>
      <c r="U3" s="546"/>
      <c r="V3" s="546"/>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87" t="s">
        <v>300</v>
      </c>
      <c r="B4" s="487"/>
      <c r="C4" s="565" t="str">
        <f>'2- Análisis de Contexto '!E2</f>
        <v>TODOS LOS PROCESOS</v>
      </c>
      <c r="D4" s="565"/>
      <c r="E4" s="565"/>
      <c r="F4" s="565"/>
      <c r="G4" s="565"/>
      <c r="H4" s="565"/>
      <c r="I4" s="565"/>
      <c r="J4" s="565"/>
      <c r="K4" s="565"/>
      <c r="L4" s="565"/>
      <c r="M4" s="565"/>
      <c r="N4" s="565"/>
      <c r="O4" s="565"/>
      <c r="P4" s="565"/>
      <c r="Q4" s="565"/>
      <c r="R4" s="565"/>
      <c r="S4" s="565"/>
      <c r="T4" s="565"/>
      <c r="U4" s="565"/>
      <c r="V4" s="565"/>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18">
      <c r="A5" s="487" t="s">
        <v>302</v>
      </c>
      <c r="B5" s="487"/>
      <c r="C5" s="569" t="s">
        <v>303</v>
      </c>
      <c r="D5" s="569"/>
      <c r="E5" s="569"/>
      <c r="F5" s="569"/>
      <c r="G5" s="569"/>
      <c r="H5" s="569"/>
      <c r="I5" s="569"/>
      <c r="J5" s="569"/>
      <c r="K5" s="569"/>
      <c r="L5" s="569"/>
      <c r="M5" s="569"/>
      <c r="N5" s="569"/>
      <c r="O5" s="569"/>
      <c r="P5" s="569"/>
      <c r="Q5" s="569"/>
      <c r="R5" s="569"/>
      <c r="S5" s="569"/>
      <c r="T5" s="569"/>
      <c r="U5" s="569"/>
      <c r="V5" s="569"/>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87" t="s">
        <v>304</v>
      </c>
      <c r="B6" s="487"/>
      <c r="C6" s="565" t="s">
        <v>305</v>
      </c>
      <c r="D6" s="565"/>
      <c r="E6" s="565"/>
      <c r="F6" s="565"/>
      <c r="G6" s="565"/>
      <c r="H6" s="565"/>
      <c r="I6" s="565"/>
      <c r="J6" s="565"/>
      <c r="K6" s="565"/>
      <c r="L6" s="565"/>
      <c r="M6" s="565"/>
      <c r="N6" s="565"/>
      <c r="O6" s="565"/>
      <c r="P6" s="565"/>
      <c r="Q6" s="565"/>
      <c r="R6" s="565"/>
      <c r="S6" s="565"/>
      <c r="T6" s="565"/>
      <c r="U6" s="565"/>
      <c r="V6" s="56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52" t="s">
        <v>306</v>
      </c>
      <c r="B7" s="552"/>
      <c r="C7" s="552"/>
      <c r="D7" s="553" t="s">
        <v>379</v>
      </c>
      <c r="E7" s="501"/>
      <c r="F7" s="501"/>
      <c r="G7" s="501"/>
      <c r="H7" s="501"/>
      <c r="I7" s="501"/>
      <c r="J7" s="501"/>
      <c r="K7" s="501"/>
      <c r="L7" s="501"/>
      <c r="M7" s="501"/>
      <c r="N7" s="501"/>
      <c r="O7" s="501"/>
      <c r="P7" s="501"/>
      <c r="Q7" s="501"/>
      <c r="R7" s="502"/>
      <c r="S7" s="132"/>
      <c r="T7" s="552" t="s">
        <v>380</v>
      </c>
      <c r="U7" s="552"/>
      <c r="V7" s="552"/>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18" thickTop="1" thickBot="1">
      <c r="A8" s="554" t="s">
        <v>311</v>
      </c>
      <c r="B8" s="555" t="s">
        <v>381</v>
      </c>
      <c r="C8" s="557" t="s">
        <v>307</v>
      </c>
      <c r="D8" s="559" t="s">
        <v>382</v>
      </c>
      <c r="E8" s="561" t="s">
        <v>275</v>
      </c>
      <c r="F8" s="562" t="s">
        <v>383</v>
      </c>
      <c r="G8" s="563"/>
      <c r="H8" s="563"/>
      <c r="I8" s="563"/>
      <c r="J8" s="563"/>
      <c r="K8" s="564"/>
      <c r="L8" s="562" t="s">
        <v>384</v>
      </c>
      <c r="M8" s="563"/>
      <c r="N8" s="563"/>
      <c r="O8" s="563"/>
      <c r="P8" s="563"/>
      <c r="Q8" s="563"/>
      <c r="R8" s="563"/>
      <c r="S8" s="564"/>
      <c r="T8" s="60"/>
      <c r="U8" s="61"/>
      <c r="V8" s="89" t="s">
        <v>385</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146.25" thickTop="1" thickBot="1">
      <c r="A9" s="507"/>
      <c r="B9" s="556"/>
      <c r="C9" s="558"/>
      <c r="D9" s="560"/>
      <c r="E9" s="499"/>
      <c r="F9" s="51" t="s">
        <v>277</v>
      </c>
      <c r="G9" s="51" t="s">
        <v>279</v>
      </c>
      <c r="H9" s="51" t="s">
        <v>386</v>
      </c>
      <c r="I9" s="51" t="s">
        <v>281</v>
      </c>
      <c r="J9" s="135" t="s">
        <v>387</v>
      </c>
      <c r="K9" s="51" t="s">
        <v>287</v>
      </c>
      <c r="L9" s="51" t="s">
        <v>388</v>
      </c>
      <c r="M9" s="127" t="s">
        <v>284</v>
      </c>
      <c r="N9" s="51" t="s">
        <v>389</v>
      </c>
      <c r="O9" s="51" t="s">
        <v>390</v>
      </c>
      <c r="P9" s="51" t="s">
        <v>391</v>
      </c>
      <c r="Q9" s="51" t="s">
        <v>392</v>
      </c>
      <c r="R9" s="135" t="s">
        <v>387</v>
      </c>
      <c r="S9" s="51" t="s">
        <v>393</v>
      </c>
      <c r="T9" s="54" t="s">
        <v>289</v>
      </c>
      <c r="U9" s="54" t="s">
        <v>291</v>
      </c>
      <c r="V9" s="55" t="s">
        <v>394</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28.25" thickBot="1">
      <c r="A10" s="535">
        <f>'5- Identificación de Riesgos'!A10</f>
        <v>1</v>
      </c>
      <c r="B10" s="567" t="str">
        <f>'5- Identificación de Riesgos'!B10</f>
        <v>Vencimiento de Términos</v>
      </c>
      <c r="C10" s="171" t="str">
        <f>'5- Identificación de Riesgos'!D10</f>
        <v>1. Mayor demanda de justicia.</v>
      </c>
      <c r="D10" s="167"/>
      <c r="E10" s="301" t="s">
        <v>395</v>
      </c>
      <c r="F10" s="161" t="s">
        <v>396</v>
      </c>
      <c r="G10" s="161" t="s">
        <v>396</v>
      </c>
      <c r="H10" s="161" t="s">
        <v>396</v>
      </c>
      <c r="I10" s="161" t="s">
        <v>396</v>
      </c>
      <c r="J10" s="166">
        <f>COUNTIF(F10:I10,"SI")/4</f>
        <v>1</v>
      </c>
      <c r="K10" s="537">
        <f>AVERAGE(J10:J19)</f>
        <v>0.875</v>
      </c>
      <c r="L10" s="161" t="str">
        <f>'5- Identificación de Riesgos'!I10</f>
        <v>Afectación de reputacion,imagén,  credibilidad, satisfacción de usuarios y PI</v>
      </c>
      <c r="M10" s="330" t="s">
        <v>397</v>
      </c>
      <c r="N10" s="161" t="s">
        <v>396</v>
      </c>
      <c r="O10" s="161" t="s">
        <v>396</v>
      </c>
      <c r="P10" s="161" t="s">
        <v>396</v>
      </c>
      <c r="Q10" s="161" t="s">
        <v>396</v>
      </c>
      <c r="R10" s="166">
        <f>SUM(COUNTIF(N10,"SI")*25%,COUNTIF(O10,"SI")*40%,COUNTIF(P10,"SI")*25%,COUNTIF(Q10,"SI")*10%)</f>
        <v>1</v>
      </c>
      <c r="S10" s="539">
        <f>AVERAGE(R10:R19)</f>
        <v>1</v>
      </c>
      <c r="T10" s="570"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54"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69" t="str">
        <f>CONCATENATE(VLOOKUP((LEFT(T10,LEN(T10)-4)&amp;LEFT(U10,LEN(U10)-4)),'9- Matriz de Calor '!$D$18:$E$42,2,0)," - ",RIGHT(T10,1)*RIGHT(U10,1))</f>
        <v>Bajo - 2</v>
      </c>
    </row>
    <row r="11" spans="1:278" ht="179.25" thickBot="1">
      <c r="A11" s="536"/>
      <c r="B11" s="568"/>
      <c r="C11" s="172" t="str">
        <f>'5- Identificación de Riesgos'!D11</f>
        <v>2. Insuficiencia de  personal  para atender la función misional y la atención a las partes interesadas en los despachos judiciales.</v>
      </c>
      <c r="D11" s="168"/>
      <c r="E11" s="300" t="s">
        <v>398</v>
      </c>
      <c r="F11" s="162" t="s">
        <v>396</v>
      </c>
      <c r="G11" s="162" t="s">
        <v>396</v>
      </c>
      <c r="H11" s="162" t="s">
        <v>396</v>
      </c>
      <c r="I11" s="162" t="s">
        <v>396</v>
      </c>
      <c r="J11" s="165">
        <f t="shared" ref="J11:J25" si="0">COUNTIF(F11:I11,"SI")/4</f>
        <v>1</v>
      </c>
      <c r="K11" s="538"/>
      <c r="L11" s="161" t="str">
        <f>'5- Identificación de Riesgos'!I11</f>
        <v>Incumplimiento de las metas establecidas</v>
      </c>
      <c r="M11" s="329" t="s">
        <v>399</v>
      </c>
      <c r="N11" s="162" t="s">
        <v>396</v>
      </c>
      <c r="O11" s="162" t="s">
        <v>396</v>
      </c>
      <c r="P11" s="162" t="s">
        <v>396</v>
      </c>
      <c r="Q11" s="162" t="s">
        <v>396</v>
      </c>
      <c r="R11" s="166">
        <f>SUM(COUNTIF(N11,"SI")*25%,COUNTIF(O11,"SI")*40%,COUNTIF(P11,"SI")*25%,COUNTIF(Q11,"SI")*10%)</f>
        <v>1</v>
      </c>
      <c r="S11" s="540"/>
      <c r="T11" s="571"/>
      <c r="U11" s="455"/>
      <c r="V11" s="470"/>
    </row>
    <row r="12" spans="1:278" ht="60.75" thickBot="1">
      <c r="A12" s="536"/>
      <c r="B12" s="568"/>
      <c r="C12" s="172" t="str">
        <f>'5- Identificación de Riesgos'!D12</f>
        <v>3. Complejidad de los procesos judiciales y solicitudes, lo cual incrementa los tiempos para su resolución.</v>
      </c>
      <c r="D12" s="168"/>
      <c r="E12" s="236" t="s">
        <v>400</v>
      </c>
      <c r="F12" s="162" t="s">
        <v>396</v>
      </c>
      <c r="G12" s="162" t="s">
        <v>396</v>
      </c>
      <c r="H12" s="162" t="s">
        <v>396</v>
      </c>
      <c r="I12" s="162" t="s">
        <v>396</v>
      </c>
      <c r="J12" s="165">
        <f t="shared" si="0"/>
        <v>1</v>
      </c>
      <c r="K12" s="538"/>
      <c r="L12" s="161" t="str">
        <f>'5- Identificación de Riesgos'!I12</f>
        <v>Interrupción o afectación en la prestación del servicio judicial</v>
      </c>
      <c r="M12" s="336"/>
      <c r="N12" s="302"/>
      <c r="O12" s="302"/>
      <c r="P12" s="302"/>
      <c r="Q12" s="302"/>
      <c r="R12" s="166"/>
      <c r="S12" s="540"/>
      <c r="T12" s="571"/>
      <c r="U12" s="455"/>
      <c r="V12" s="470"/>
    </row>
    <row r="13" spans="1:278" ht="51.75" thickBot="1">
      <c r="A13" s="536"/>
      <c r="B13" s="568"/>
      <c r="C13" s="172" t="str">
        <f>'5- Identificación de Riesgos'!D13</f>
        <v>4.Fallas o insuficiencia  en hardware, software, servicio de internet y/o en el fluido eléctrico</v>
      </c>
      <c r="D13" s="168"/>
      <c r="E13" s="303" t="s">
        <v>401</v>
      </c>
      <c r="F13" s="302" t="s">
        <v>402</v>
      </c>
      <c r="G13" s="302" t="s">
        <v>396</v>
      </c>
      <c r="H13" s="302" t="s">
        <v>402</v>
      </c>
      <c r="I13" s="302" t="s">
        <v>396</v>
      </c>
      <c r="J13" s="165"/>
      <c r="K13" s="538"/>
      <c r="L13" s="339"/>
      <c r="M13" s="327"/>
      <c r="N13" s="327"/>
      <c r="O13" s="327"/>
      <c r="P13" s="327"/>
      <c r="Q13" s="327"/>
      <c r="R13" s="337"/>
      <c r="S13" s="540"/>
      <c r="T13" s="571"/>
      <c r="U13" s="455"/>
      <c r="V13" s="470"/>
    </row>
    <row r="14" spans="1:278" ht="15.75" thickBot="1">
      <c r="A14" s="536"/>
      <c r="B14" s="568"/>
      <c r="C14" s="321"/>
      <c r="D14" s="283"/>
      <c r="E14" s="322"/>
      <c r="F14" s="285"/>
      <c r="G14" s="285"/>
      <c r="H14" s="285"/>
      <c r="I14" s="285"/>
      <c r="J14" s="165"/>
      <c r="K14" s="538"/>
      <c r="L14" s="339"/>
      <c r="M14" s="324"/>
      <c r="N14" s="285"/>
      <c r="O14" s="285"/>
      <c r="P14" s="285"/>
      <c r="Q14" s="285"/>
      <c r="R14" s="337"/>
      <c r="S14" s="540"/>
      <c r="T14" s="571"/>
      <c r="U14" s="455"/>
      <c r="V14" s="470"/>
    </row>
    <row r="15" spans="1:278" ht="15.75" thickBot="1">
      <c r="A15" s="536"/>
      <c r="B15" s="568"/>
      <c r="C15" s="321"/>
      <c r="D15" s="283"/>
      <c r="E15" s="322"/>
      <c r="F15" s="285"/>
      <c r="G15" s="285"/>
      <c r="H15" s="285"/>
      <c r="I15" s="285"/>
      <c r="J15" s="165"/>
      <c r="K15" s="538"/>
      <c r="L15" s="339"/>
      <c r="M15" s="324"/>
      <c r="N15" s="285"/>
      <c r="O15" s="285"/>
      <c r="P15" s="285"/>
      <c r="Q15" s="285"/>
      <c r="R15" s="337"/>
      <c r="S15" s="540"/>
      <c r="T15" s="571"/>
      <c r="U15" s="455"/>
      <c r="V15" s="470"/>
    </row>
    <row r="16" spans="1:278" ht="15.75" thickBot="1">
      <c r="A16" s="536"/>
      <c r="B16" s="568"/>
      <c r="C16" s="321"/>
      <c r="D16" s="283"/>
      <c r="E16" s="322"/>
      <c r="F16" s="285"/>
      <c r="G16" s="285"/>
      <c r="H16" s="285"/>
      <c r="I16" s="285"/>
      <c r="J16" s="165"/>
      <c r="K16" s="538"/>
      <c r="L16" s="339"/>
      <c r="M16" s="324"/>
      <c r="N16" s="285"/>
      <c r="O16" s="285"/>
      <c r="P16" s="285"/>
      <c r="Q16" s="285"/>
      <c r="R16" s="337"/>
      <c r="S16" s="540"/>
      <c r="T16" s="571"/>
      <c r="U16" s="455"/>
      <c r="V16" s="470"/>
    </row>
    <row r="17" spans="1:22" ht="15.75" thickBot="1">
      <c r="A17" s="536"/>
      <c r="B17" s="568"/>
      <c r="C17" s="321"/>
      <c r="D17" s="283"/>
      <c r="E17" s="322"/>
      <c r="F17" s="285"/>
      <c r="G17" s="285"/>
      <c r="H17" s="285"/>
      <c r="I17" s="285"/>
      <c r="J17" s="165"/>
      <c r="K17" s="538"/>
      <c r="L17" s="339"/>
      <c r="M17" s="324"/>
      <c r="N17" s="285"/>
      <c r="O17" s="285"/>
      <c r="P17" s="285"/>
      <c r="Q17" s="285"/>
      <c r="R17" s="337"/>
      <c r="S17" s="540"/>
      <c r="T17" s="571"/>
      <c r="U17" s="455"/>
      <c r="V17" s="470"/>
    </row>
    <row r="18" spans="1:22" ht="15.75" thickBot="1">
      <c r="A18" s="536"/>
      <c r="B18" s="568"/>
      <c r="C18" s="321"/>
      <c r="D18" s="283"/>
      <c r="E18" s="322"/>
      <c r="F18" s="285"/>
      <c r="G18" s="285"/>
      <c r="H18" s="285"/>
      <c r="I18" s="285"/>
      <c r="J18" s="165"/>
      <c r="K18" s="538"/>
      <c r="L18" s="339"/>
      <c r="M18" s="324"/>
      <c r="N18" s="285"/>
      <c r="O18" s="285"/>
      <c r="P18" s="285"/>
      <c r="Q18" s="285"/>
      <c r="R18" s="337"/>
      <c r="S18" s="540"/>
      <c r="T18" s="571"/>
      <c r="U18" s="455"/>
      <c r="V18" s="470"/>
    </row>
    <row r="19" spans="1:22" ht="15.75" thickBot="1">
      <c r="A19" s="536"/>
      <c r="B19" s="568"/>
      <c r="C19" s="323"/>
      <c r="D19" s="323"/>
      <c r="E19" s="323"/>
      <c r="F19" s="323"/>
      <c r="G19" s="323"/>
      <c r="H19" s="323"/>
      <c r="I19" s="323"/>
      <c r="J19" s="165">
        <f>COUNTIF(F13:I13,"SI")/4</f>
        <v>0.5</v>
      </c>
      <c r="K19" s="538"/>
      <c r="L19" s="339"/>
      <c r="M19" s="323"/>
      <c r="N19" s="323"/>
      <c r="O19" s="323"/>
      <c r="P19" s="323"/>
      <c r="Q19" s="323"/>
      <c r="R19" s="337"/>
      <c r="S19" s="540"/>
      <c r="T19" s="571"/>
      <c r="U19" s="455"/>
      <c r="V19" s="470"/>
    </row>
    <row r="20" spans="1:22" ht="75.75" thickBot="1">
      <c r="A20" s="535">
        <f>'5- Identificación de Riesgos'!A20</f>
        <v>2</v>
      </c>
      <c r="B20" s="541" t="str">
        <f>'5- Identificación de Riesgos'!B20</f>
        <v xml:space="preserve">Incumplimientos en la realizacion de audiencias </v>
      </c>
      <c r="C20" s="174" t="str">
        <f>'5- Identificación de Riesgos'!D20</f>
        <v xml:space="preserve">1. Inasistencia del Juez </v>
      </c>
      <c r="D20" s="160"/>
      <c r="E20" s="237" t="s">
        <v>403</v>
      </c>
      <c r="F20" s="163" t="s">
        <v>396</v>
      </c>
      <c r="G20" s="163" t="s">
        <v>396</v>
      </c>
      <c r="H20" s="163" t="s">
        <v>396</v>
      </c>
      <c r="I20" s="163" t="s">
        <v>396</v>
      </c>
      <c r="J20" s="164">
        <f t="shared" si="0"/>
        <v>1</v>
      </c>
      <c r="K20" s="542">
        <f>AVERAGE(J20:J29)</f>
        <v>0.7857142857142857</v>
      </c>
      <c r="L20" s="161" t="str">
        <f>'5- Identificación de Riesgos'!I20</f>
        <v>Afectación de reputacion,imagén,  credibilidad, satisfacción de usuarios y PI</v>
      </c>
      <c r="M20" s="331" t="s">
        <v>404</v>
      </c>
      <c r="N20" s="163" t="s">
        <v>396</v>
      </c>
      <c r="O20" s="163" t="s">
        <v>396</v>
      </c>
      <c r="P20" s="163" t="s">
        <v>396</v>
      </c>
      <c r="Q20" s="163" t="s">
        <v>396</v>
      </c>
      <c r="R20" s="164">
        <f t="shared" ref="R20:R21" si="1">SUM(COUNTIF(N20,"SI")*25%,COUNTIF(O20,"SI")*40%,COUNTIF(P20,"SI")*25%,COUNTIF(Q20,"SI")*10%)</f>
        <v>1</v>
      </c>
      <c r="S20" s="542">
        <f>AVERAGE(R20:R29)</f>
        <v>1</v>
      </c>
      <c r="T20" s="47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454"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69" t="str">
        <f>CONCATENATE(VLOOKUP((LEFT(T20,LEN(T20)-4)&amp;LEFT(U20,LEN(U20)-4)),'9- Matriz de Calor '!$D$18:$E$42,2,0)," - ",RIGHT(T20,1)*RIGHT(U20,1))</f>
        <v>Bajo - 2</v>
      </c>
    </row>
    <row r="21" spans="1:22" ht="105.75" thickBot="1">
      <c r="A21" s="536"/>
      <c r="B21" s="455"/>
      <c r="C21" s="172" t="str">
        <f>'5- Identificación de Riesgos'!D21</f>
        <v>2. Inasistencia de los interrogados o partes obligatorias</v>
      </c>
      <c r="D21" s="168"/>
      <c r="E21" s="236" t="s">
        <v>405</v>
      </c>
      <c r="F21" s="162" t="s">
        <v>396</v>
      </c>
      <c r="G21" s="162" t="s">
        <v>396</v>
      </c>
      <c r="H21" s="162" t="s">
        <v>396</v>
      </c>
      <c r="I21" s="162" t="s">
        <v>396</v>
      </c>
      <c r="J21" s="165">
        <f t="shared" si="0"/>
        <v>1</v>
      </c>
      <c r="K21" s="538"/>
      <c r="L21" s="161" t="str">
        <f>'5- Identificación de Riesgos'!I21</f>
        <v>Incumplimiento de las metas establecidas</v>
      </c>
      <c r="M21" s="329" t="s">
        <v>406</v>
      </c>
      <c r="N21" s="162" t="s">
        <v>396</v>
      </c>
      <c r="O21" s="162" t="s">
        <v>396</v>
      </c>
      <c r="P21" s="162" t="s">
        <v>396</v>
      </c>
      <c r="Q21" s="162" t="s">
        <v>396</v>
      </c>
      <c r="R21" s="165">
        <f t="shared" si="1"/>
        <v>1</v>
      </c>
      <c r="S21" s="538"/>
      <c r="T21" s="480"/>
      <c r="U21" s="455"/>
      <c r="V21" s="470"/>
    </row>
    <row r="22" spans="1:22" ht="165.75" thickBot="1">
      <c r="A22" s="536"/>
      <c r="B22" s="455"/>
      <c r="C22" s="328" t="str">
        <f>'5- Identificación de Riesgos'!D22</f>
        <v>3. Prolongación en la realización de las audiencias.</v>
      </c>
      <c r="D22" s="168"/>
      <c r="E22" s="303" t="s">
        <v>407</v>
      </c>
      <c r="F22" s="302" t="s">
        <v>402</v>
      </c>
      <c r="G22" s="302" t="s">
        <v>402</v>
      </c>
      <c r="H22" s="302" t="s">
        <v>402</v>
      </c>
      <c r="I22" s="302" t="s">
        <v>396</v>
      </c>
      <c r="J22" s="165">
        <f t="shared" si="0"/>
        <v>0.25</v>
      </c>
      <c r="K22" s="538"/>
      <c r="L22" s="161"/>
      <c r="M22" s="346" t="s">
        <v>408</v>
      </c>
      <c r="N22" s="302"/>
      <c r="O22" s="302"/>
      <c r="P22" s="302"/>
      <c r="Q22" s="302"/>
      <c r="R22" s="165"/>
      <c r="S22" s="538"/>
      <c r="T22" s="480"/>
      <c r="U22" s="455"/>
      <c r="V22" s="470"/>
    </row>
    <row r="23" spans="1:22" ht="64.5" thickBot="1">
      <c r="A23" s="536"/>
      <c r="B23" s="455"/>
      <c r="C23" s="172" t="str">
        <f>'5- Identificación de Riesgos'!D23</f>
        <v>4 .Notificaciones judiciales erradas o inoportunas sobre la  fecha, hora y/o link de conexión para diligencia judicial convocada.</v>
      </c>
      <c r="D23" s="168"/>
      <c r="E23" s="236" t="s">
        <v>409</v>
      </c>
      <c r="F23" s="162" t="s">
        <v>396</v>
      </c>
      <c r="G23" s="162" t="s">
        <v>396</v>
      </c>
      <c r="H23" s="162" t="s">
        <v>396</v>
      </c>
      <c r="I23" s="162" t="s">
        <v>396</v>
      </c>
      <c r="J23" s="165">
        <f t="shared" si="0"/>
        <v>1</v>
      </c>
      <c r="K23" s="538"/>
      <c r="L23" s="339"/>
      <c r="M23" s="324"/>
      <c r="N23" s="285"/>
      <c r="O23" s="285"/>
      <c r="P23" s="285"/>
      <c r="Q23" s="285"/>
      <c r="R23" s="337"/>
      <c r="S23" s="538"/>
      <c r="T23" s="480"/>
      <c r="U23" s="455"/>
      <c r="V23" s="470"/>
    </row>
    <row r="24" spans="1:22" ht="39" thickBot="1">
      <c r="A24" s="536"/>
      <c r="B24" s="455"/>
      <c r="C24" s="172" t="str">
        <f>'5- Identificación de Riesgos'!D24</f>
        <v>5.Fallas o insuficiencia  en hardware, software, servicio de internet y/o en el fluido eléctrico</v>
      </c>
      <c r="D24" s="168"/>
      <c r="E24" s="303" t="s">
        <v>410</v>
      </c>
      <c r="F24" s="302" t="s">
        <v>402</v>
      </c>
      <c r="G24" s="302" t="s">
        <v>402</v>
      </c>
      <c r="H24" s="302" t="s">
        <v>402</v>
      </c>
      <c r="I24" s="302" t="s">
        <v>396</v>
      </c>
      <c r="J24" s="165">
        <f t="shared" si="0"/>
        <v>0.25</v>
      </c>
      <c r="K24" s="538"/>
      <c r="L24" s="339"/>
      <c r="M24" s="327"/>
      <c r="N24" s="285"/>
      <c r="O24" s="285"/>
      <c r="P24" s="285"/>
      <c r="Q24" s="285"/>
      <c r="R24" s="337"/>
      <c r="S24" s="538"/>
      <c r="T24" s="480"/>
      <c r="U24" s="455"/>
      <c r="V24" s="470"/>
    </row>
    <row r="25" spans="1:22" ht="77.25" thickBot="1">
      <c r="A25" s="536"/>
      <c r="B25" s="455"/>
      <c r="C25" s="172" t="str">
        <f>'5- Identificación de Riesgos'!D25</f>
        <v>6. Fallecimiento de una de las partes.</v>
      </c>
      <c r="D25" s="168"/>
      <c r="E25" s="173" t="s">
        <v>411</v>
      </c>
      <c r="F25" s="162" t="s">
        <v>396</v>
      </c>
      <c r="G25" s="162" t="s">
        <v>396</v>
      </c>
      <c r="H25" s="162" t="s">
        <v>396</v>
      </c>
      <c r="I25" s="162" t="s">
        <v>396</v>
      </c>
      <c r="J25" s="165">
        <f t="shared" si="0"/>
        <v>1</v>
      </c>
      <c r="K25" s="538"/>
      <c r="L25" s="339"/>
      <c r="M25" s="327"/>
      <c r="N25" s="285"/>
      <c r="O25" s="285"/>
      <c r="P25" s="285"/>
      <c r="Q25" s="285"/>
      <c r="R25" s="337"/>
      <c r="S25" s="538"/>
      <c r="T25" s="480"/>
      <c r="U25" s="455"/>
      <c r="V25" s="470"/>
    </row>
    <row r="26" spans="1:22" ht="77.25" thickBot="1">
      <c r="A26" s="536"/>
      <c r="B26" s="455"/>
      <c r="C26" s="172" t="str">
        <f>'5- Identificación de Riesgos'!D26</f>
        <v>7. Puesta en conocimiento al despacho de nuevos hechos que ameriten la suspención probatoria como por ejemplo la vinculación de otros sujetos, o el ordenamiento de una nueva decisión.</v>
      </c>
      <c r="D26" s="168"/>
      <c r="E26" s="173" t="s">
        <v>412</v>
      </c>
      <c r="F26" s="162" t="s">
        <v>396</v>
      </c>
      <c r="G26" s="162" t="s">
        <v>396</v>
      </c>
      <c r="H26" s="162" t="s">
        <v>396</v>
      </c>
      <c r="I26" s="162" t="s">
        <v>396</v>
      </c>
      <c r="J26" s="165"/>
      <c r="K26" s="538"/>
      <c r="L26" s="339"/>
      <c r="M26" s="327"/>
      <c r="N26" s="285"/>
      <c r="O26" s="285"/>
      <c r="P26" s="285"/>
      <c r="Q26" s="285"/>
      <c r="R26" s="337"/>
      <c r="S26" s="538"/>
      <c r="T26" s="480"/>
      <c r="U26" s="455"/>
      <c r="V26" s="470"/>
    </row>
    <row r="27" spans="1:22" ht="15.75" thickBot="1">
      <c r="A27" s="536"/>
      <c r="B27" s="455"/>
      <c r="C27" s="321"/>
      <c r="D27" s="283"/>
      <c r="E27" s="322"/>
      <c r="F27" s="285"/>
      <c r="G27" s="285"/>
      <c r="H27" s="285"/>
      <c r="I27" s="285"/>
      <c r="J27" s="165"/>
      <c r="K27" s="538"/>
      <c r="L27" s="339"/>
      <c r="M27" s="327"/>
      <c r="N27" s="285"/>
      <c r="O27" s="285"/>
      <c r="P27" s="285"/>
      <c r="Q27" s="285"/>
      <c r="R27" s="337"/>
      <c r="S27" s="538"/>
      <c r="T27" s="480"/>
      <c r="U27" s="455"/>
      <c r="V27" s="470"/>
    </row>
    <row r="28" spans="1:22" ht="15.75" thickBot="1">
      <c r="A28" s="536"/>
      <c r="B28" s="455"/>
      <c r="C28" s="321"/>
      <c r="D28" s="283"/>
      <c r="E28" s="322"/>
      <c r="F28" s="285"/>
      <c r="G28" s="285"/>
      <c r="H28" s="285"/>
      <c r="I28" s="285"/>
      <c r="J28" s="165"/>
      <c r="K28" s="538"/>
      <c r="L28" s="339"/>
      <c r="M28" s="327"/>
      <c r="N28" s="285"/>
      <c r="O28" s="285"/>
      <c r="P28" s="285"/>
      <c r="Q28" s="285"/>
      <c r="R28" s="337"/>
      <c r="S28" s="538"/>
      <c r="T28" s="480"/>
      <c r="U28" s="455"/>
      <c r="V28" s="470"/>
    </row>
    <row r="29" spans="1:22" ht="15.75" thickBot="1">
      <c r="A29" s="536"/>
      <c r="B29" s="455"/>
      <c r="C29" s="323"/>
      <c r="D29" s="323"/>
      <c r="E29" s="323"/>
      <c r="F29" s="323"/>
      <c r="G29" s="323"/>
      <c r="H29" s="323"/>
      <c r="I29" s="323"/>
      <c r="J29" s="165">
        <f>COUNTIF(F26:I26,"SI")/4</f>
        <v>1</v>
      </c>
      <c r="K29" s="538"/>
      <c r="L29" s="339"/>
      <c r="M29" s="324"/>
      <c r="N29" s="285"/>
      <c r="O29" s="285"/>
      <c r="P29" s="285"/>
      <c r="Q29" s="285"/>
      <c r="R29" s="337"/>
      <c r="S29" s="538"/>
      <c r="T29" s="480"/>
      <c r="U29" s="455"/>
      <c r="V29" s="470"/>
    </row>
    <row r="30" spans="1:22" ht="147.75" customHeight="1" thickBot="1">
      <c r="A30" s="535">
        <f>'5- Identificación de Riesgos'!A30</f>
        <v>3</v>
      </c>
      <c r="B30" s="454" t="str">
        <f>'5- Identificación de Riesgos'!B30</f>
        <v xml:space="preserve"> Efectuar notificaciones que no cumplan con los requistos</v>
      </c>
      <c r="C30" s="174" t="str">
        <f>'5- Identificación de Riesgos'!D30</f>
        <v>1. Alta demanda de actuaciones que deban notificarse en un mismo día.</v>
      </c>
      <c r="D30" s="160"/>
      <c r="E30" s="237" t="s">
        <v>413</v>
      </c>
      <c r="F30" s="163" t="s">
        <v>402</v>
      </c>
      <c r="G30" s="163" t="s">
        <v>396</v>
      </c>
      <c r="H30" s="163" t="s">
        <v>402</v>
      </c>
      <c r="I30" s="163" t="s">
        <v>402</v>
      </c>
      <c r="J30" s="166">
        <f t="shared" ref="J30:J52" si="2">COUNTIF(F30:I30,"SI")/4</f>
        <v>0.25</v>
      </c>
      <c r="K30" s="537">
        <f>AVERAGE(J30:J39)</f>
        <v>0.8125</v>
      </c>
      <c r="L30" s="161" t="str">
        <f>'5- Identificación de Riesgos'!I30</f>
        <v>Afectación de reputacion,imagén,  credibilidad, satisfacción de usuarios y PI</v>
      </c>
      <c r="M30" s="329" t="s">
        <v>414</v>
      </c>
      <c r="N30" s="161" t="s">
        <v>396</v>
      </c>
      <c r="O30" s="161" t="s">
        <v>396</v>
      </c>
      <c r="P30" s="161" t="s">
        <v>396</v>
      </c>
      <c r="Q30" s="161" t="s">
        <v>396</v>
      </c>
      <c r="R30" s="166">
        <f t="shared" ref="R30:R79" si="3">SUM(COUNTIF(N30,"SI")*25%,COUNTIF(O30,"SI")*40%,COUNTIF(P30,"SI")*25%,COUNTIF(Q30,"SI")*10%)</f>
        <v>1</v>
      </c>
      <c r="S30" s="539">
        <f>AVERAGE(R30:R39)</f>
        <v>0.5</v>
      </c>
      <c r="T30" s="570"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54"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69" t="str">
        <f>CONCATENATE(VLOOKUP((LEFT(T30,LEN(T30)-4)&amp;LEFT(U30,LEN(U30)-4)),'9- Matriz de Calor '!$D$18:$E$42,2,0)," - ",RIGHT(T30,1)*RIGHT(U30,1))</f>
        <v>Bajo - 2</v>
      </c>
    </row>
    <row r="31" spans="1:22" ht="90" thickBot="1">
      <c r="A31" s="536"/>
      <c r="B31" s="455"/>
      <c r="C31" s="172" t="str">
        <f>'5- Identificación de Riesgos'!D31</f>
        <v xml:space="preserve">2. Falta de personal para atender el  volúmen de solicitudes recibidas. </v>
      </c>
      <c r="D31" s="168"/>
      <c r="E31" s="300" t="s">
        <v>415</v>
      </c>
      <c r="F31" s="162" t="s">
        <v>396</v>
      </c>
      <c r="G31" s="162" t="s">
        <v>396</v>
      </c>
      <c r="H31" s="162" t="s">
        <v>396</v>
      </c>
      <c r="I31" s="162" t="s">
        <v>396</v>
      </c>
      <c r="J31" s="165">
        <f t="shared" si="2"/>
        <v>1</v>
      </c>
      <c r="K31" s="538"/>
      <c r="L31" s="161" t="str">
        <f>'5- Identificación de Riesgos'!I31</f>
        <v>Incumplimiento de las metas establecidas</v>
      </c>
      <c r="M31" s="329"/>
      <c r="N31" s="162"/>
      <c r="O31" s="162"/>
      <c r="P31" s="162"/>
      <c r="Q31" s="162"/>
      <c r="R31" s="166">
        <f t="shared" si="3"/>
        <v>0</v>
      </c>
      <c r="S31" s="540"/>
      <c r="T31" s="571"/>
      <c r="U31" s="455"/>
      <c r="V31" s="470"/>
    </row>
    <row r="32" spans="1:22" ht="64.5" thickBot="1">
      <c r="A32" s="536"/>
      <c r="B32" s="455"/>
      <c r="C32" s="172" t="str">
        <f>'5- Identificación de Riesgos'!D32</f>
        <v>3. Falta de comunicación y de oportunidad en la  actualización de las novedades de los juzgados.</v>
      </c>
      <c r="D32" s="168"/>
      <c r="E32" s="173" t="s">
        <v>416</v>
      </c>
      <c r="F32" s="162" t="s">
        <v>396</v>
      </c>
      <c r="G32" s="162" t="s">
        <v>396</v>
      </c>
      <c r="H32" s="162" t="s">
        <v>396</v>
      </c>
      <c r="I32" s="162" t="s">
        <v>396</v>
      </c>
      <c r="J32" s="165">
        <f t="shared" si="2"/>
        <v>1</v>
      </c>
      <c r="K32" s="538"/>
      <c r="L32" s="339"/>
      <c r="M32" s="324"/>
      <c r="N32" s="285"/>
      <c r="O32" s="285"/>
      <c r="P32" s="285"/>
      <c r="Q32" s="285"/>
      <c r="R32" s="337"/>
      <c r="S32" s="540"/>
      <c r="T32" s="571"/>
      <c r="U32" s="455"/>
      <c r="V32" s="470"/>
    </row>
    <row r="33" spans="1:278" ht="90" thickBot="1">
      <c r="A33" s="536"/>
      <c r="B33" s="455"/>
      <c r="C33" s="172" t="str">
        <f>'5- Identificación de Riesgos'!D33</f>
        <v>4. Errores en la transcripción y/o digitalizaciòn de la información.</v>
      </c>
      <c r="D33" s="168"/>
      <c r="E33" s="236" t="s">
        <v>417</v>
      </c>
      <c r="F33" s="162" t="s">
        <v>396</v>
      </c>
      <c r="G33" s="162" t="s">
        <v>396</v>
      </c>
      <c r="H33" s="162" t="s">
        <v>396</v>
      </c>
      <c r="I33" s="162" t="s">
        <v>396</v>
      </c>
      <c r="J33" s="165">
        <f t="shared" si="2"/>
        <v>1</v>
      </c>
      <c r="K33" s="538"/>
      <c r="L33" s="339"/>
      <c r="M33" s="324"/>
      <c r="N33" s="285"/>
      <c r="O33" s="285"/>
      <c r="P33" s="285"/>
      <c r="Q33" s="285"/>
      <c r="R33" s="337"/>
      <c r="S33" s="540"/>
      <c r="T33" s="571"/>
      <c r="U33" s="455"/>
      <c r="V33" s="470"/>
    </row>
    <row r="34" spans="1:278" ht="77.25" thickBot="1">
      <c r="A34" s="536"/>
      <c r="B34" s="455"/>
      <c r="C34" s="172" t="str">
        <f>'5- Identificación de Riesgos'!D34</f>
        <v>5.Fallas o insuficiencia  en el servicio de internet y/o en el fluido eléctrico, o del provedor del servicio de correo electronico y demàs aplicativos dispuestos para efectuar la notificación (Portal de Tierras).</v>
      </c>
      <c r="D34" s="168"/>
      <c r="E34" s="236" t="s">
        <v>418</v>
      </c>
      <c r="F34" s="302" t="s">
        <v>396</v>
      </c>
      <c r="G34" s="302" t="s">
        <v>396</v>
      </c>
      <c r="H34" s="302" t="s">
        <v>396</v>
      </c>
      <c r="I34" s="302" t="s">
        <v>396</v>
      </c>
      <c r="J34" s="165"/>
      <c r="K34" s="538"/>
      <c r="L34" s="339"/>
      <c r="M34" s="324"/>
      <c r="N34" s="285"/>
      <c r="O34" s="285"/>
      <c r="P34" s="285"/>
      <c r="Q34" s="285"/>
      <c r="R34" s="337"/>
      <c r="S34" s="540"/>
      <c r="T34" s="571"/>
      <c r="U34" s="455"/>
      <c r="V34" s="470"/>
    </row>
    <row r="35" spans="1:278" ht="15.75" thickBot="1">
      <c r="A35" s="536"/>
      <c r="B35" s="455"/>
      <c r="C35" s="321"/>
      <c r="D35" s="283"/>
      <c r="E35" s="325"/>
      <c r="F35" s="285"/>
      <c r="G35" s="285"/>
      <c r="H35" s="285"/>
      <c r="I35" s="285"/>
      <c r="J35" s="165"/>
      <c r="K35" s="538"/>
      <c r="L35" s="339"/>
      <c r="M35" s="324"/>
      <c r="N35" s="285"/>
      <c r="O35" s="285"/>
      <c r="P35" s="285"/>
      <c r="Q35" s="285"/>
      <c r="R35" s="337"/>
      <c r="S35" s="540"/>
      <c r="T35" s="571"/>
      <c r="U35" s="455"/>
      <c r="V35" s="470"/>
    </row>
    <row r="36" spans="1:278" ht="15.75" thickBot="1">
      <c r="A36" s="536"/>
      <c r="B36" s="455"/>
      <c r="C36" s="321"/>
      <c r="D36" s="283"/>
      <c r="E36" s="325"/>
      <c r="F36" s="285"/>
      <c r="G36" s="285"/>
      <c r="H36" s="285"/>
      <c r="I36" s="285"/>
      <c r="J36" s="165"/>
      <c r="K36" s="538"/>
      <c r="L36" s="339"/>
      <c r="M36" s="324"/>
      <c r="N36" s="285"/>
      <c r="O36" s="285"/>
      <c r="P36" s="285"/>
      <c r="Q36" s="285"/>
      <c r="R36" s="337"/>
      <c r="S36" s="540"/>
      <c r="T36" s="571"/>
      <c r="U36" s="455"/>
      <c r="V36" s="470"/>
    </row>
    <row r="37" spans="1:278" ht="15.75" thickBot="1">
      <c r="A37" s="536"/>
      <c r="B37" s="455"/>
      <c r="C37" s="321"/>
      <c r="D37" s="283"/>
      <c r="E37" s="325"/>
      <c r="F37" s="285"/>
      <c r="G37" s="285"/>
      <c r="H37" s="285"/>
      <c r="I37" s="285"/>
      <c r="J37" s="165"/>
      <c r="K37" s="538"/>
      <c r="L37" s="339"/>
      <c r="M37" s="324"/>
      <c r="N37" s="285"/>
      <c r="O37" s="285"/>
      <c r="P37" s="285"/>
      <c r="Q37" s="285"/>
      <c r="R37" s="337"/>
      <c r="S37" s="540"/>
      <c r="T37" s="571"/>
      <c r="U37" s="455"/>
      <c r="V37" s="470"/>
    </row>
    <row r="38" spans="1:278" ht="15.75" thickBot="1">
      <c r="A38" s="536"/>
      <c r="B38" s="455"/>
      <c r="C38" s="321"/>
      <c r="D38" s="283"/>
      <c r="E38" s="325"/>
      <c r="F38" s="285"/>
      <c r="G38" s="285"/>
      <c r="H38" s="285"/>
      <c r="I38" s="285"/>
      <c r="J38" s="165"/>
      <c r="K38" s="538"/>
      <c r="L38" s="339"/>
      <c r="M38" s="324"/>
      <c r="N38" s="285"/>
      <c r="O38" s="285"/>
      <c r="P38" s="285"/>
      <c r="Q38" s="285"/>
      <c r="R38" s="337"/>
      <c r="S38" s="540"/>
      <c r="T38" s="571"/>
      <c r="U38" s="455"/>
      <c r="V38" s="470"/>
    </row>
    <row r="39" spans="1:278" ht="15.75" thickBot="1">
      <c r="A39" s="536"/>
      <c r="B39" s="455"/>
      <c r="C39" s="321"/>
      <c r="D39" s="283"/>
      <c r="E39" s="325"/>
      <c r="F39" s="285"/>
      <c r="G39" s="285"/>
      <c r="H39" s="285"/>
      <c r="I39" s="285"/>
      <c r="J39" s="165"/>
      <c r="K39" s="538"/>
      <c r="L39" s="339"/>
      <c r="M39" s="324"/>
      <c r="N39" s="285"/>
      <c r="O39" s="285"/>
      <c r="P39" s="285"/>
      <c r="Q39" s="285"/>
      <c r="R39" s="337"/>
      <c r="S39" s="540"/>
      <c r="T39" s="571"/>
      <c r="U39" s="455"/>
      <c r="V39" s="470"/>
    </row>
    <row r="40" spans="1:278" s="195" customFormat="1" ht="128.25" thickBot="1">
      <c r="A40" s="535">
        <f>'5- Identificación de Riesgos'!A40</f>
        <v>4</v>
      </c>
      <c r="B40" s="454" t="str">
        <f>'5- Identificación de Riesgos'!B40</f>
        <v>Afectación de la integridad fisica de los servidores judiciales en el cumplimiento de las inspecciones judiciales a los predios objeto de litigio.</v>
      </c>
      <c r="C40" s="174" t="str">
        <f>'5- Identificación de Riesgos'!D40</f>
        <v xml:space="preserve">1. Territorios con condiciones de dificil acceso. </v>
      </c>
      <c r="D40" s="160"/>
      <c r="E40" s="237" t="s">
        <v>419</v>
      </c>
      <c r="F40" s="163" t="s">
        <v>402</v>
      </c>
      <c r="G40" s="163" t="s">
        <v>396</v>
      </c>
      <c r="H40" s="163" t="s">
        <v>402</v>
      </c>
      <c r="I40" s="163" t="s">
        <v>402</v>
      </c>
      <c r="J40" s="166">
        <f t="shared" si="2"/>
        <v>0.25</v>
      </c>
      <c r="K40" s="537">
        <f>AVERAGE(J40:J49)</f>
        <v>8.3333333333333329E-2</v>
      </c>
      <c r="L40" s="161" t="str">
        <f>'5- Identificación de Riesgos'!I40</f>
        <v>Afectación de reputacion,imagén,  credibilidad, satisfacción de usuarios y PI</v>
      </c>
      <c r="M40" s="336"/>
      <c r="N40" s="161"/>
      <c r="O40" s="161"/>
      <c r="P40" s="161"/>
      <c r="Q40" s="161"/>
      <c r="R40" s="166">
        <f t="shared" si="3"/>
        <v>0</v>
      </c>
      <c r="S40" s="537">
        <f>AVERAGE(R40:R49)</f>
        <v>0</v>
      </c>
      <c r="T40" s="479"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54"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Mayor - 4</v>
      </c>
      <c r="V40" s="469" t="str">
        <f>CONCATENATE(VLOOKUP((LEFT(T40,LEN(T40)-4)&amp;LEFT(U40,LEN(U40)-4)),'9- Matriz de Calor '!$D$18:$E$42,2,0)," - ",RIGHT(T40,1)*RIGHT(U40,1))</f>
        <v>Alto  - 4</v>
      </c>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c r="FX40" s="194"/>
      <c r="FY40" s="194"/>
      <c r="FZ40" s="194"/>
      <c r="GA40" s="194"/>
      <c r="GB40" s="194"/>
      <c r="GC40" s="194"/>
      <c r="GD40" s="194"/>
      <c r="GE40" s="194"/>
      <c r="GF40" s="194"/>
      <c r="GG40" s="194"/>
      <c r="GH40" s="194"/>
      <c r="GI40" s="194"/>
      <c r="GJ40" s="194"/>
      <c r="GK40" s="194"/>
      <c r="GL40" s="194"/>
      <c r="GM40" s="194"/>
      <c r="GN40" s="194"/>
      <c r="GO40" s="194"/>
      <c r="GP40" s="194"/>
      <c r="GQ40" s="194"/>
      <c r="GR40" s="194"/>
      <c r="GS40" s="194"/>
      <c r="GT40" s="194"/>
      <c r="GU40" s="194"/>
      <c r="GV40" s="194"/>
      <c r="GW40" s="194"/>
      <c r="GX40" s="194"/>
      <c r="GY40" s="194"/>
      <c r="GZ40" s="194"/>
      <c r="HA40" s="194"/>
      <c r="HB40" s="194"/>
      <c r="HC40" s="194"/>
      <c r="HD40" s="194"/>
      <c r="HE40" s="194"/>
      <c r="HF40" s="194"/>
      <c r="HG40" s="194"/>
      <c r="HH40" s="194"/>
      <c r="HI40" s="194"/>
      <c r="HJ40" s="194"/>
      <c r="HK40" s="194"/>
      <c r="HL40" s="194"/>
      <c r="HM40" s="194"/>
      <c r="HN40" s="194"/>
      <c r="HO40" s="194"/>
      <c r="HP40" s="194"/>
      <c r="HQ40" s="194"/>
      <c r="HR40" s="194"/>
      <c r="HS40" s="194"/>
      <c r="HT40" s="194"/>
      <c r="HU40" s="194"/>
      <c r="HV40" s="194"/>
      <c r="HW40" s="194"/>
      <c r="HX40" s="194"/>
      <c r="HY40" s="194"/>
      <c r="HZ40" s="194"/>
      <c r="IA40" s="194"/>
      <c r="IB40" s="194"/>
      <c r="IC40" s="194"/>
      <c r="ID40" s="194"/>
      <c r="IE40" s="194"/>
      <c r="IF40" s="194"/>
      <c r="IG40" s="194"/>
      <c r="IH40" s="194"/>
      <c r="II40" s="194"/>
      <c r="IJ40" s="194"/>
      <c r="IK40" s="194"/>
      <c r="IL40" s="194"/>
      <c r="IM40" s="194"/>
      <c r="IN40" s="194"/>
      <c r="IO40" s="194"/>
      <c r="IP40" s="194"/>
      <c r="IQ40" s="194"/>
      <c r="IR40" s="194"/>
      <c r="IS40" s="194"/>
      <c r="IT40" s="194"/>
      <c r="IU40" s="194"/>
      <c r="IV40" s="194"/>
      <c r="IW40" s="194"/>
      <c r="IX40" s="194"/>
      <c r="IY40" s="194"/>
      <c r="IZ40" s="194"/>
      <c r="JA40" s="194"/>
      <c r="JB40" s="194"/>
      <c r="JC40" s="194"/>
      <c r="JD40" s="194"/>
      <c r="JE40" s="194"/>
      <c r="JF40" s="194"/>
      <c r="JG40" s="194"/>
      <c r="JH40" s="194"/>
      <c r="JI40" s="194"/>
      <c r="JJ40" s="194"/>
      <c r="JK40" s="194"/>
      <c r="JL40" s="194"/>
      <c r="JM40" s="194"/>
      <c r="JN40" s="194"/>
      <c r="JO40" s="194"/>
      <c r="JP40" s="194"/>
      <c r="JQ40" s="194"/>
      <c r="JR40" s="194"/>
    </row>
    <row r="41" spans="1:278" ht="60">
      <c r="A41" s="536"/>
      <c r="B41" s="455"/>
      <c r="C41" s="172" t="str">
        <f>'5- Identificación de Riesgos'!D41</f>
        <v>2. Amenazas o actos provenientes de grupos al margen de la ley contra la vida, integridad, libertad y/o seguridad de los servidores judiciales del despacho.</v>
      </c>
      <c r="D41" s="168"/>
      <c r="E41" s="303" t="s">
        <v>420</v>
      </c>
      <c r="F41" s="302" t="s">
        <v>402</v>
      </c>
      <c r="G41" s="302" t="s">
        <v>402</v>
      </c>
      <c r="H41" s="302" t="s">
        <v>402</v>
      </c>
      <c r="I41" s="302" t="s">
        <v>402</v>
      </c>
      <c r="J41" s="165">
        <f t="shared" si="2"/>
        <v>0</v>
      </c>
      <c r="K41" s="538"/>
      <c r="L41" s="305" t="str">
        <f>'5- Identificación de Riesgos'!I41</f>
        <v>Interrupción o afectación en la prestación del servicio administrativo</v>
      </c>
      <c r="M41" s="338"/>
      <c r="N41" s="238"/>
      <c r="O41" s="238"/>
      <c r="P41" s="238"/>
      <c r="Q41" s="238"/>
      <c r="R41" s="165">
        <f t="shared" si="3"/>
        <v>0</v>
      </c>
      <c r="S41" s="538"/>
      <c r="T41" s="480"/>
      <c r="U41" s="455"/>
      <c r="V41" s="470"/>
    </row>
    <row r="42" spans="1:278" ht="38.25">
      <c r="A42" s="536"/>
      <c r="B42" s="455"/>
      <c r="C42" s="172" t="s">
        <v>421</v>
      </c>
      <c r="D42" s="168"/>
      <c r="E42" s="303" t="s">
        <v>422</v>
      </c>
      <c r="F42" s="302" t="s">
        <v>402</v>
      </c>
      <c r="G42" s="302" t="s">
        <v>402</v>
      </c>
      <c r="H42" s="302" t="s">
        <v>402</v>
      </c>
      <c r="I42" s="302" t="s">
        <v>402</v>
      </c>
      <c r="J42" s="165"/>
      <c r="K42" s="538"/>
      <c r="L42" s="285"/>
      <c r="M42" s="324"/>
      <c r="N42" s="285"/>
      <c r="O42" s="285"/>
      <c r="P42" s="285"/>
      <c r="Q42" s="285"/>
      <c r="R42" s="337"/>
      <c r="S42" s="538"/>
      <c r="T42" s="480"/>
      <c r="U42" s="455"/>
      <c r="V42" s="470"/>
    </row>
    <row r="43" spans="1:278">
      <c r="A43" s="536"/>
      <c r="B43" s="455"/>
      <c r="C43" s="321"/>
      <c r="D43" s="283"/>
      <c r="E43" s="326"/>
      <c r="F43" s="285"/>
      <c r="G43" s="285"/>
      <c r="H43" s="285"/>
      <c r="I43" s="285"/>
      <c r="J43" s="165"/>
      <c r="K43" s="538"/>
      <c r="L43" s="285"/>
      <c r="M43" s="324"/>
      <c r="N43" s="285"/>
      <c r="O43" s="285"/>
      <c r="P43" s="285"/>
      <c r="Q43" s="285"/>
      <c r="R43" s="337"/>
      <c r="S43" s="538"/>
      <c r="T43" s="480"/>
      <c r="U43" s="455"/>
      <c r="V43" s="470"/>
    </row>
    <row r="44" spans="1:278">
      <c r="A44" s="536"/>
      <c r="B44" s="455"/>
      <c r="C44" s="321"/>
      <c r="D44" s="283"/>
      <c r="E44" s="326"/>
      <c r="F44" s="285"/>
      <c r="G44" s="285"/>
      <c r="H44" s="285"/>
      <c r="I44" s="285"/>
      <c r="J44" s="165"/>
      <c r="K44" s="538"/>
      <c r="L44" s="285"/>
      <c r="M44" s="324"/>
      <c r="N44" s="285"/>
      <c r="O44" s="285"/>
      <c r="P44" s="285"/>
      <c r="Q44" s="285"/>
      <c r="R44" s="337"/>
      <c r="S44" s="538"/>
      <c r="T44" s="480"/>
      <c r="U44" s="455"/>
      <c r="V44" s="470"/>
    </row>
    <row r="45" spans="1:278">
      <c r="A45" s="536"/>
      <c r="B45" s="455"/>
      <c r="C45" s="321"/>
      <c r="D45" s="283"/>
      <c r="E45" s="326"/>
      <c r="F45" s="285"/>
      <c r="G45" s="285"/>
      <c r="H45" s="285"/>
      <c r="I45" s="285"/>
      <c r="J45" s="165"/>
      <c r="K45" s="538"/>
      <c r="L45" s="285"/>
      <c r="M45" s="324"/>
      <c r="N45" s="285"/>
      <c r="O45" s="285"/>
      <c r="P45" s="285"/>
      <c r="Q45" s="285"/>
      <c r="R45" s="337"/>
      <c r="S45" s="538"/>
      <c r="T45" s="480"/>
      <c r="U45" s="455"/>
      <c r="V45" s="470"/>
    </row>
    <row r="46" spans="1:278">
      <c r="A46" s="536"/>
      <c r="B46" s="455"/>
      <c r="C46" s="321"/>
      <c r="D46" s="283"/>
      <c r="E46" s="326"/>
      <c r="F46" s="285"/>
      <c r="G46" s="285"/>
      <c r="H46" s="285"/>
      <c r="I46" s="285"/>
      <c r="J46" s="165"/>
      <c r="K46" s="538"/>
      <c r="L46" s="285"/>
      <c r="M46" s="324"/>
      <c r="N46" s="285"/>
      <c r="O46" s="285"/>
      <c r="P46" s="285"/>
      <c r="Q46" s="285"/>
      <c r="R46" s="337"/>
      <c r="S46" s="538"/>
      <c r="T46" s="480"/>
      <c r="U46" s="455"/>
      <c r="V46" s="470"/>
    </row>
    <row r="47" spans="1:278">
      <c r="A47" s="536"/>
      <c r="B47" s="455"/>
      <c r="C47" s="321"/>
      <c r="D47" s="283"/>
      <c r="E47" s="326"/>
      <c r="F47" s="285"/>
      <c r="G47" s="285"/>
      <c r="H47" s="285"/>
      <c r="I47" s="285"/>
      <c r="J47" s="165"/>
      <c r="K47" s="538"/>
      <c r="L47" s="285"/>
      <c r="M47" s="324"/>
      <c r="N47" s="285"/>
      <c r="O47" s="285"/>
      <c r="P47" s="285"/>
      <c r="Q47" s="285"/>
      <c r="R47" s="337"/>
      <c r="S47" s="538"/>
      <c r="T47" s="480"/>
      <c r="U47" s="455"/>
      <c r="V47" s="470"/>
    </row>
    <row r="48" spans="1:278">
      <c r="A48" s="536"/>
      <c r="B48" s="455"/>
      <c r="C48" s="321"/>
      <c r="D48" s="283"/>
      <c r="E48" s="326"/>
      <c r="F48" s="285"/>
      <c r="G48" s="285"/>
      <c r="H48" s="285"/>
      <c r="I48" s="285"/>
      <c r="J48" s="165"/>
      <c r="K48" s="538"/>
      <c r="L48" s="285"/>
      <c r="M48" s="324"/>
      <c r="N48" s="285"/>
      <c r="O48" s="285"/>
      <c r="P48" s="285"/>
      <c r="Q48" s="285"/>
      <c r="R48" s="337"/>
      <c r="S48" s="538"/>
      <c r="T48" s="480"/>
      <c r="U48" s="455"/>
      <c r="V48" s="470"/>
    </row>
    <row r="49" spans="1:22" ht="15.75" thickBot="1">
      <c r="A49" s="536"/>
      <c r="B49" s="455"/>
      <c r="C49" s="323"/>
      <c r="D49" s="323"/>
      <c r="E49" s="323"/>
      <c r="F49" s="323"/>
      <c r="G49" s="323"/>
      <c r="H49" s="323"/>
      <c r="I49" s="323"/>
      <c r="J49" s="165">
        <f>COUNTIF(F42:I42,"SI")/4</f>
        <v>0</v>
      </c>
      <c r="K49" s="538"/>
      <c r="L49" s="285"/>
      <c r="M49" s="323"/>
      <c r="N49" s="323"/>
      <c r="O49" s="323"/>
      <c r="P49" s="323"/>
      <c r="Q49" s="323"/>
      <c r="R49" s="337"/>
      <c r="S49" s="538"/>
      <c r="T49" s="480"/>
      <c r="U49" s="455"/>
      <c r="V49" s="470"/>
    </row>
    <row r="50" spans="1:22" ht="64.5" thickBot="1">
      <c r="A50" s="535">
        <v>5</v>
      </c>
      <c r="B50" s="454" t="str">
        <f>'5- Identificación de Riesgos'!B50</f>
        <v>Pérdida de documentos</v>
      </c>
      <c r="C50" s="174" t="str">
        <f>'5- Identificación de Riesgos'!D50</f>
        <v>1. Falta de medios de control.</v>
      </c>
      <c r="D50" s="160"/>
      <c r="E50" s="237" t="s">
        <v>423</v>
      </c>
      <c r="F50" s="163" t="s">
        <v>396</v>
      </c>
      <c r="G50" s="163" t="s">
        <v>396</v>
      </c>
      <c r="H50" s="163" t="s">
        <v>396</v>
      </c>
      <c r="I50" s="163" t="s">
        <v>396</v>
      </c>
      <c r="J50" s="166">
        <f t="shared" si="2"/>
        <v>1</v>
      </c>
      <c r="K50" s="537">
        <f>AVERAGE(J50:J59)</f>
        <v>1</v>
      </c>
      <c r="L50" s="163" t="str">
        <f>'5- Identificación de Riesgos'!I50</f>
        <v>Interrupción o afectación en la prestación del servicio judicial</v>
      </c>
      <c r="M50" s="340"/>
      <c r="N50" s="340"/>
      <c r="O50" s="340"/>
      <c r="P50" s="340"/>
      <c r="Q50" s="340"/>
      <c r="R50" s="166">
        <f>SUM(COUNTIF(N43,"SI")*25%,COUNTIF(O43,"SI")*40%,COUNTIF(P43,"SI")*25%,COUNTIF(Q43,"SI")*10%)</f>
        <v>0</v>
      </c>
      <c r="S50" s="537">
        <f>AVERAGE(R50:R59)</f>
        <v>0</v>
      </c>
      <c r="T50" s="479"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54"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Moderado - 3</v>
      </c>
      <c r="V50" s="469" t="str">
        <f>CONCATENATE(VLOOKUP((LEFT(T50,LEN(T50)-4)&amp;LEFT(U50,LEN(U50)-4)),'9- Matriz de Calor '!$D$18:$E$42,2,0)," - ",RIGHT(T50,1)*RIGHT(U50,1))</f>
        <v>Moderado - 3</v>
      </c>
    </row>
    <row r="51" spans="1:22" ht="75.75" thickBot="1">
      <c r="A51" s="536"/>
      <c r="B51" s="455"/>
      <c r="C51" s="172" t="str">
        <f>'5- Identificación de Riesgos'!D51</f>
        <v>2.Falta de capacidad en el almacenamiento de los servidores dispuestos para el software institucional y/o copias de seguridad estandarizados.</v>
      </c>
      <c r="D51" s="168"/>
      <c r="E51" s="300" t="s">
        <v>424</v>
      </c>
      <c r="F51" s="162" t="s">
        <v>396</v>
      </c>
      <c r="G51" s="162" t="s">
        <v>396</v>
      </c>
      <c r="H51" s="162" t="s">
        <v>396</v>
      </c>
      <c r="I51" s="162" t="s">
        <v>396</v>
      </c>
      <c r="J51" s="165">
        <f t="shared" si="2"/>
        <v>1</v>
      </c>
      <c r="K51" s="538"/>
      <c r="L51" s="161" t="str">
        <f>'5- Identificación de Riesgos'!I51</f>
        <v>Afectación de reputacion,imagén,  credibilidad, satisfacción de usuarios y PI</v>
      </c>
      <c r="M51" s="341"/>
      <c r="N51" s="163"/>
      <c r="O51" s="163"/>
      <c r="P51" s="163"/>
      <c r="Q51" s="163"/>
      <c r="R51" s="165">
        <f t="shared" si="3"/>
        <v>0</v>
      </c>
      <c r="S51" s="538"/>
      <c r="T51" s="480"/>
      <c r="U51" s="455"/>
      <c r="V51" s="470"/>
    </row>
    <row r="52" spans="1:22" ht="128.25" thickBot="1">
      <c r="A52" s="536"/>
      <c r="B52" s="455"/>
      <c r="C52" s="172" t="str">
        <f>'5- Identificación de Riesgos'!D52</f>
        <v>3. Alta demanda en el  ingreso de memoriales,  informaciòn y/o demàs documentos allegados durante jornada laboral.</v>
      </c>
      <c r="D52" s="168"/>
      <c r="E52" s="236" t="s">
        <v>425</v>
      </c>
      <c r="F52" s="162" t="s">
        <v>396</v>
      </c>
      <c r="G52" s="162" t="s">
        <v>396</v>
      </c>
      <c r="H52" s="162" t="s">
        <v>396</v>
      </c>
      <c r="I52" s="162" t="s">
        <v>396</v>
      </c>
      <c r="J52" s="165">
        <f t="shared" si="2"/>
        <v>1</v>
      </c>
      <c r="K52" s="538"/>
      <c r="L52" s="339"/>
      <c r="M52" s="324"/>
      <c r="N52" s="285"/>
      <c r="O52" s="285"/>
      <c r="P52" s="285"/>
      <c r="Q52" s="285"/>
      <c r="R52" s="337"/>
      <c r="S52" s="538"/>
      <c r="T52" s="480"/>
      <c r="U52" s="455"/>
      <c r="V52" s="470"/>
    </row>
    <row r="53" spans="1:22" ht="45.75" thickBot="1">
      <c r="A53" s="536"/>
      <c r="B53" s="455"/>
      <c r="C53" s="172" t="str">
        <f>'5- Identificación de Riesgos'!D53</f>
        <v>4. Falta de personal para realizar el registro de la documentación en las plataformas y/o aplicativos correspondientes.</v>
      </c>
      <c r="D53" s="168"/>
      <c r="E53" s="300" t="s">
        <v>426</v>
      </c>
      <c r="F53" s="162" t="s">
        <v>396</v>
      </c>
      <c r="G53" s="162" t="s">
        <v>396</v>
      </c>
      <c r="H53" s="162" t="s">
        <v>396</v>
      </c>
      <c r="I53" s="162" t="s">
        <v>396</v>
      </c>
      <c r="J53" s="165"/>
      <c r="K53" s="538"/>
      <c r="L53" s="339"/>
      <c r="M53" s="324"/>
      <c r="N53" s="285"/>
      <c r="O53" s="285"/>
      <c r="P53" s="285"/>
      <c r="Q53" s="285"/>
      <c r="R53" s="337"/>
      <c r="S53" s="538"/>
      <c r="T53" s="480"/>
      <c r="U53" s="455"/>
      <c r="V53" s="470"/>
    </row>
    <row r="54" spans="1:22" ht="15.75" thickBot="1">
      <c r="A54" s="536"/>
      <c r="B54" s="455"/>
      <c r="C54" s="321"/>
      <c r="D54" s="283"/>
      <c r="E54" s="325"/>
      <c r="F54" s="285"/>
      <c r="G54" s="285"/>
      <c r="H54" s="285"/>
      <c r="I54" s="285"/>
      <c r="J54" s="165"/>
      <c r="K54" s="538"/>
      <c r="L54" s="339"/>
      <c r="M54" s="324"/>
      <c r="N54" s="285"/>
      <c r="O54" s="285"/>
      <c r="P54" s="285"/>
      <c r="Q54" s="285"/>
      <c r="R54" s="337"/>
      <c r="S54" s="538"/>
      <c r="T54" s="480"/>
      <c r="U54" s="455"/>
      <c r="V54" s="470"/>
    </row>
    <row r="55" spans="1:22" ht="15.75" thickBot="1">
      <c r="A55" s="536"/>
      <c r="B55" s="455"/>
      <c r="C55" s="321"/>
      <c r="D55" s="283"/>
      <c r="E55" s="325"/>
      <c r="F55" s="285"/>
      <c r="G55" s="285"/>
      <c r="H55" s="285"/>
      <c r="I55" s="285"/>
      <c r="J55" s="165"/>
      <c r="K55" s="538"/>
      <c r="L55" s="339"/>
      <c r="M55" s="324"/>
      <c r="N55" s="285"/>
      <c r="O55" s="285"/>
      <c r="P55" s="285"/>
      <c r="Q55" s="285"/>
      <c r="R55" s="337"/>
      <c r="S55" s="538"/>
      <c r="T55" s="480"/>
      <c r="U55" s="455"/>
      <c r="V55" s="470"/>
    </row>
    <row r="56" spans="1:22" ht="15.75" thickBot="1">
      <c r="A56" s="536"/>
      <c r="B56" s="455"/>
      <c r="C56" s="321"/>
      <c r="D56" s="283"/>
      <c r="E56" s="325"/>
      <c r="F56" s="285"/>
      <c r="G56" s="285"/>
      <c r="H56" s="285"/>
      <c r="I56" s="285"/>
      <c r="J56" s="165"/>
      <c r="K56" s="538"/>
      <c r="L56" s="339"/>
      <c r="M56" s="324"/>
      <c r="N56" s="285"/>
      <c r="O56" s="285"/>
      <c r="P56" s="285"/>
      <c r="Q56" s="285"/>
      <c r="R56" s="337"/>
      <c r="S56" s="538"/>
      <c r="T56" s="480"/>
      <c r="U56" s="455"/>
      <c r="V56" s="470"/>
    </row>
    <row r="57" spans="1:22" ht="15.75" thickBot="1">
      <c r="A57" s="536"/>
      <c r="B57" s="455"/>
      <c r="C57" s="321"/>
      <c r="D57" s="283"/>
      <c r="E57" s="325"/>
      <c r="F57" s="285"/>
      <c r="G57" s="285"/>
      <c r="H57" s="285"/>
      <c r="I57" s="285"/>
      <c r="J57" s="165"/>
      <c r="K57" s="538"/>
      <c r="L57" s="339"/>
      <c r="M57" s="324"/>
      <c r="N57" s="285"/>
      <c r="O57" s="285"/>
      <c r="P57" s="285"/>
      <c r="Q57" s="285"/>
      <c r="R57" s="337"/>
      <c r="S57" s="538"/>
      <c r="T57" s="480"/>
      <c r="U57" s="455"/>
      <c r="V57" s="470"/>
    </row>
    <row r="58" spans="1:22" ht="15.75" thickBot="1">
      <c r="A58" s="536"/>
      <c r="B58" s="455"/>
      <c r="C58" s="321"/>
      <c r="D58" s="283"/>
      <c r="E58" s="325"/>
      <c r="F58" s="285"/>
      <c r="G58" s="285"/>
      <c r="H58" s="285"/>
      <c r="I58" s="285"/>
      <c r="J58" s="165"/>
      <c r="K58" s="538"/>
      <c r="L58" s="339"/>
      <c r="M58" s="324"/>
      <c r="N58" s="285"/>
      <c r="O58" s="285"/>
      <c r="P58" s="285"/>
      <c r="Q58" s="285"/>
      <c r="R58" s="337"/>
      <c r="S58" s="538"/>
      <c r="T58" s="480"/>
      <c r="U58" s="455"/>
      <c r="V58" s="470"/>
    </row>
    <row r="59" spans="1:22" ht="15.75" thickBot="1">
      <c r="A59" s="536"/>
      <c r="B59" s="455"/>
      <c r="C59" s="321"/>
      <c r="D59" s="283"/>
      <c r="E59" s="325"/>
      <c r="F59" s="285"/>
      <c r="G59" s="285"/>
      <c r="H59" s="285"/>
      <c r="I59" s="285"/>
      <c r="J59" s="165"/>
      <c r="K59" s="538"/>
      <c r="L59" s="339"/>
      <c r="M59" s="324"/>
      <c r="N59" s="285"/>
      <c r="O59" s="285"/>
      <c r="P59" s="285"/>
      <c r="Q59" s="285"/>
      <c r="R59" s="337"/>
      <c r="S59" s="538"/>
      <c r="T59" s="480"/>
      <c r="U59" s="455"/>
      <c r="V59" s="470"/>
    </row>
    <row r="60" spans="1:22" ht="139.5" customHeight="1">
      <c r="A60" s="572">
        <v>6</v>
      </c>
      <c r="B60" s="446" t="str">
        <f>'5- Identificación de Riesgos'!B60</f>
        <v xml:space="preserve">Recibir , ofrecer, prometer , entregar o aceptar dádivas o beneficios a nombre propio o de terceros para  expedir, alterar,retener , extraviar o entregar  documentos  sin el lleno de requisitos legales </v>
      </c>
      <c r="C60" s="174" t="str">
        <f>'5- Identificación de Riesgos'!D60</f>
        <v xml:space="preserve">1.Falta de ética  de los servidores judiciales 
</v>
      </c>
      <c r="D60" s="160"/>
      <c r="E60" s="235" t="s">
        <v>427</v>
      </c>
      <c r="F60" s="161" t="s">
        <v>396</v>
      </c>
      <c r="G60" s="161" t="s">
        <v>396</v>
      </c>
      <c r="H60" s="161" t="s">
        <v>396</v>
      </c>
      <c r="I60" s="161" t="s">
        <v>396</v>
      </c>
      <c r="J60" s="166">
        <f t="shared" ref="J60:J67" si="4">COUNTIF(F60:I60,"SI")/4</f>
        <v>1</v>
      </c>
      <c r="K60" s="576">
        <f>AVERAGE(J60:J67)</f>
        <v>0.25</v>
      </c>
      <c r="L60" s="305" t="str">
        <f>'5- Identificación de Riesgos'!I60</f>
        <v>Afectación de reputacion,imagén,  credibilidad, satisfacción de usuarios y PI</v>
      </c>
      <c r="M60" s="342" t="s">
        <v>428</v>
      </c>
      <c r="N60" s="305" t="s">
        <v>402</v>
      </c>
      <c r="O60" s="305" t="s">
        <v>402</v>
      </c>
      <c r="P60" s="305" t="s">
        <v>402</v>
      </c>
      <c r="Q60" s="305" t="s">
        <v>402</v>
      </c>
      <c r="R60" s="343">
        <f t="shared" si="3"/>
        <v>0</v>
      </c>
      <c r="S60" s="576">
        <f>AVERAGE(R60:R67)</f>
        <v>0</v>
      </c>
      <c r="T60" s="444"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46"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Catastrófico - 5</v>
      </c>
      <c r="V60" s="449" t="str">
        <f>CONCATENATE(VLOOKUP((LEFT(T60,LEN(T60)-4)&amp;LEFT(U60,LEN(U60)-4)),'9- Matriz de Calor '!$D$18:$E$42,2,0)," - ",RIGHT(T60,1)*RIGHT(U60,1))</f>
        <v>Extremo - 5</v>
      </c>
    </row>
    <row r="61" spans="1:22" ht="102">
      <c r="A61" s="573"/>
      <c r="B61" s="447"/>
      <c r="C61" s="172" t="str">
        <f>'5- Identificación de Riesgos'!D61</f>
        <v xml:space="preserve">2. Fallas en los controles de los procesos </v>
      </c>
      <c r="D61" s="168"/>
      <c r="E61" s="173" t="s">
        <v>429</v>
      </c>
      <c r="F61" s="162" t="s">
        <v>396</v>
      </c>
      <c r="G61" s="162" t="s">
        <v>396</v>
      </c>
      <c r="H61" s="162" t="s">
        <v>396</v>
      </c>
      <c r="I61" s="162" t="s">
        <v>396</v>
      </c>
      <c r="J61" s="165">
        <f t="shared" si="4"/>
        <v>1</v>
      </c>
      <c r="K61" s="577"/>
      <c r="L61" s="162"/>
      <c r="M61" s="345"/>
      <c r="N61" s="162"/>
      <c r="O61" s="162"/>
      <c r="P61" s="162"/>
      <c r="Q61" s="162"/>
      <c r="R61" s="165"/>
      <c r="S61" s="577"/>
      <c r="T61" s="445"/>
      <c r="U61" s="447"/>
      <c r="V61" s="450"/>
    </row>
    <row r="62" spans="1:22">
      <c r="A62" s="573"/>
      <c r="B62" s="447"/>
      <c r="C62" s="321"/>
      <c r="D62" s="283"/>
      <c r="E62" s="173"/>
      <c r="F62" s="162"/>
      <c r="G62" s="162"/>
      <c r="H62" s="162"/>
      <c r="I62" s="162"/>
      <c r="J62" s="165">
        <f t="shared" si="4"/>
        <v>0</v>
      </c>
      <c r="K62" s="577"/>
      <c r="L62" s="162"/>
      <c r="M62" s="313"/>
      <c r="N62" s="162"/>
      <c r="O62" s="162"/>
      <c r="P62" s="162"/>
      <c r="Q62" s="162"/>
      <c r="R62" s="165"/>
      <c r="S62" s="577"/>
      <c r="T62" s="445"/>
      <c r="U62" s="447"/>
      <c r="V62" s="450"/>
    </row>
    <row r="63" spans="1:22">
      <c r="A63" s="573"/>
      <c r="B63" s="447"/>
      <c r="C63" s="321"/>
      <c r="D63" s="283"/>
      <c r="E63" s="173"/>
      <c r="F63" s="162"/>
      <c r="G63" s="162"/>
      <c r="H63" s="162"/>
      <c r="I63" s="162"/>
      <c r="J63" s="165">
        <f t="shared" si="4"/>
        <v>0</v>
      </c>
      <c r="K63" s="577"/>
      <c r="L63" s="162"/>
      <c r="M63" s="313"/>
      <c r="N63" s="162"/>
      <c r="O63" s="162"/>
      <c r="P63" s="162"/>
      <c r="Q63" s="162"/>
      <c r="R63" s="165"/>
      <c r="S63" s="577"/>
      <c r="T63" s="445"/>
      <c r="U63" s="447"/>
      <c r="V63" s="450"/>
    </row>
    <row r="64" spans="1:22">
      <c r="A64" s="573"/>
      <c r="B64" s="447"/>
      <c r="C64" s="321"/>
      <c r="D64" s="283"/>
      <c r="E64" s="168"/>
      <c r="F64" s="162"/>
      <c r="G64" s="162"/>
      <c r="H64" s="162"/>
      <c r="I64" s="162"/>
      <c r="J64" s="165">
        <f t="shared" si="4"/>
        <v>0</v>
      </c>
      <c r="K64" s="577"/>
      <c r="L64" s="162"/>
      <c r="M64" s="313"/>
      <c r="N64" s="162"/>
      <c r="O64" s="162"/>
      <c r="P64" s="162"/>
      <c r="Q64" s="162"/>
      <c r="R64" s="165"/>
      <c r="S64" s="577"/>
      <c r="T64" s="445"/>
      <c r="U64" s="447"/>
      <c r="V64" s="450"/>
    </row>
    <row r="65" spans="1:22">
      <c r="A65" s="573"/>
      <c r="B65" s="447"/>
      <c r="C65" s="321"/>
      <c r="D65" s="283"/>
      <c r="E65" s="173"/>
      <c r="F65" s="162"/>
      <c r="G65" s="162"/>
      <c r="H65" s="162"/>
      <c r="I65" s="162"/>
      <c r="J65" s="165">
        <f t="shared" si="4"/>
        <v>0</v>
      </c>
      <c r="K65" s="577"/>
      <c r="L65" s="162"/>
      <c r="M65" s="313"/>
      <c r="N65" s="162"/>
      <c r="O65" s="162"/>
      <c r="P65" s="162"/>
      <c r="Q65" s="162"/>
      <c r="R65" s="165"/>
      <c r="S65" s="577"/>
      <c r="T65" s="445"/>
      <c r="U65" s="447"/>
      <c r="V65" s="450"/>
    </row>
    <row r="66" spans="1:22">
      <c r="A66" s="573"/>
      <c r="B66" s="447"/>
      <c r="C66" s="321"/>
      <c r="D66" s="283"/>
      <c r="E66" s="173"/>
      <c r="F66" s="162"/>
      <c r="G66" s="162"/>
      <c r="H66" s="162"/>
      <c r="I66" s="162"/>
      <c r="J66" s="165">
        <f t="shared" si="4"/>
        <v>0</v>
      </c>
      <c r="K66" s="577"/>
      <c r="L66" s="162"/>
      <c r="M66" s="313"/>
      <c r="N66" s="162"/>
      <c r="O66" s="162"/>
      <c r="P66" s="162"/>
      <c r="Q66" s="162"/>
      <c r="R66" s="165"/>
      <c r="S66" s="577"/>
      <c r="T66" s="445"/>
      <c r="U66" s="447"/>
      <c r="V66" s="450"/>
    </row>
    <row r="67" spans="1:22">
      <c r="A67" s="573"/>
      <c r="B67" s="447"/>
      <c r="C67" s="321"/>
      <c r="D67" s="283"/>
      <c r="E67" s="173"/>
      <c r="F67" s="162"/>
      <c r="G67" s="162"/>
      <c r="H67" s="162"/>
      <c r="I67" s="162"/>
      <c r="J67" s="165">
        <f t="shared" si="4"/>
        <v>0</v>
      </c>
      <c r="K67" s="577"/>
      <c r="L67" s="162"/>
      <c r="M67" s="313"/>
      <c r="N67" s="162"/>
      <c r="O67" s="162"/>
      <c r="P67" s="162"/>
      <c r="Q67" s="162"/>
      <c r="R67" s="165"/>
      <c r="S67" s="577"/>
      <c r="T67" s="445"/>
      <c r="U67" s="447"/>
      <c r="V67" s="450"/>
    </row>
    <row r="68" spans="1:22">
      <c r="A68" s="573"/>
      <c r="B68" s="447"/>
      <c r="C68" s="321"/>
      <c r="D68" s="283"/>
      <c r="E68" s="173"/>
      <c r="F68" s="162"/>
      <c r="G68" s="162"/>
      <c r="H68" s="162"/>
      <c r="I68" s="162"/>
      <c r="J68" s="165"/>
      <c r="K68" s="577"/>
      <c r="L68" s="162"/>
      <c r="M68" s="313"/>
      <c r="N68" s="162"/>
      <c r="O68" s="162"/>
      <c r="P68" s="162"/>
      <c r="Q68" s="162"/>
      <c r="R68" s="165"/>
      <c r="S68" s="577"/>
      <c r="T68" s="445"/>
      <c r="U68" s="447"/>
      <c r="V68" s="450"/>
    </row>
    <row r="69" spans="1:22" ht="15.75" thickBot="1">
      <c r="A69" s="575"/>
      <c r="B69" s="448"/>
      <c r="C69" s="323"/>
      <c r="D69" s="323"/>
      <c r="E69" s="315"/>
      <c r="F69" s="304"/>
      <c r="G69" s="304"/>
      <c r="H69" s="304"/>
      <c r="I69" s="304"/>
      <c r="J69" s="316"/>
      <c r="K69" s="578"/>
      <c r="L69" s="162"/>
      <c r="M69" s="313"/>
      <c r="N69" s="162"/>
      <c r="O69" s="162"/>
      <c r="P69" s="162"/>
      <c r="Q69" s="162"/>
      <c r="R69" s="165"/>
      <c r="S69" s="578"/>
      <c r="T69" s="468"/>
      <c r="U69" s="448"/>
      <c r="V69" s="566"/>
    </row>
    <row r="70" spans="1:22" ht="120.75" thickBot="1">
      <c r="A70" s="572">
        <v>7</v>
      </c>
      <c r="B70" s="446" t="str">
        <f>'5- Identificación de Riesgos'!B70</f>
        <v xml:space="preserve">Recibir, ofrecer, prometer, entregar o aceptar dadivas  o beneficios a nombre propio o de terceros para  demorar, retener, alterar o direccionar fallos judiciales </v>
      </c>
      <c r="C70" s="174" t="str">
        <f>'5- Identificación de Riesgos'!D70</f>
        <v xml:space="preserve">1.Falta de ética  de los servidores judiciales 
</v>
      </c>
      <c r="D70" s="160"/>
      <c r="E70" s="235" t="s">
        <v>427</v>
      </c>
      <c r="F70" s="161" t="s">
        <v>402</v>
      </c>
      <c r="G70" s="161" t="s">
        <v>396</v>
      </c>
      <c r="H70" s="161" t="s">
        <v>402</v>
      </c>
      <c r="I70" s="161" t="s">
        <v>402</v>
      </c>
      <c r="J70" s="166">
        <f t="shared" ref="J70:J77" si="5">COUNTIF(F70:I70,"SI")/4</f>
        <v>0.25</v>
      </c>
      <c r="K70" s="537">
        <f>AVERAGE(J70:J77)</f>
        <v>3.125E-2</v>
      </c>
      <c r="L70" s="163" t="str">
        <f>'5- Identificación de Riesgos'!I70</f>
        <v>Afectación de reputacion,imagén,  credibilidad, satisfacción de usuarios y PI</v>
      </c>
      <c r="M70" s="344" t="s">
        <v>428</v>
      </c>
      <c r="N70" s="163" t="s">
        <v>396</v>
      </c>
      <c r="O70" s="163" t="s">
        <v>396</v>
      </c>
      <c r="P70" s="163" t="s">
        <v>396</v>
      </c>
      <c r="Q70" s="163" t="s">
        <v>396</v>
      </c>
      <c r="R70" s="164">
        <f t="shared" si="3"/>
        <v>1</v>
      </c>
      <c r="S70" s="537">
        <f>AVERAGE(R70:R77)</f>
        <v>0.125</v>
      </c>
      <c r="T70" s="444"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46"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Catastrófico - 5</v>
      </c>
      <c r="V70" s="449" t="str">
        <f>CONCATENATE(VLOOKUP((LEFT(T70,LEN(T70)-4)&amp;LEFT(U70,LEN(U70)-4)),'9- Matriz de Calor '!$D$18:$E$42,2,0)," - ",RIGHT(T70,1)*RIGHT(U70,1))</f>
        <v>Extremo - 5</v>
      </c>
    </row>
    <row r="71" spans="1:22" ht="102.75" thickBot="1">
      <c r="A71" s="573"/>
      <c r="B71" s="447"/>
      <c r="C71" s="172" t="str">
        <f>'5- Identificación de Riesgos'!D71</f>
        <v xml:space="preserve">2. Fallas en los controles de los procesos </v>
      </c>
      <c r="D71" s="168"/>
      <c r="E71" s="173" t="s">
        <v>429</v>
      </c>
      <c r="F71" s="162" t="s">
        <v>402</v>
      </c>
      <c r="G71" s="162" t="s">
        <v>402</v>
      </c>
      <c r="H71" s="162" t="s">
        <v>402</v>
      </c>
      <c r="I71" s="162" t="s">
        <v>402</v>
      </c>
      <c r="J71" s="165">
        <f t="shared" si="5"/>
        <v>0</v>
      </c>
      <c r="K71" s="538"/>
      <c r="L71" s="161">
        <f>'5- Identificación de Riesgos'!I71</f>
        <v>0</v>
      </c>
      <c r="M71" s="319"/>
      <c r="N71" s="162"/>
      <c r="O71" s="162"/>
      <c r="P71" s="162"/>
      <c r="Q71" s="162"/>
      <c r="R71" s="165">
        <f t="shared" si="3"/>
        <v>0</v>
      </c>
      <c r="S71" s="538"/>
      <c r="T71" s="445"/>
      <c r="U71" s="447"/>
      <c r="V71" s="450"/>
    </row>
    <row r="72" spans="1:22" ht="15.75" thickBot="1">
      <c r="A72" s="573"/>
      <c r="B72" s="447"/>
      <c r="C72" s="321"/>
      <c r="D72" s="283"/>
      <c r="E72" s="173"/>
      <c r="F72" s="162"/>
      <c r="G72" s="162"/>
      <c r="H72" s="162"/>
      <c r="I72" s="162"/>
      <c r="J72" s="165">
        <f t="shared" si="5"/>
        <v>0</v>
      </c>
      <c r="K72" s="538"/>
      <c r="L72" s="161">
        <f>'5- Identificación de Riesgos'!I72</f>
        <v>0</v>
      </c>
      <c r="M72" s="320"/>
      <c r="N72" s="162"/>
      <c r="O72" s="162"/>
      <c r="P72" s="162"/>
      <c r="Q72" s="162"/>
      <c r="R72" s="165">
        <f t="shared" si="3"/>
        <v>0</v>
      </c>
      <c r="S72" s="538"/>
      <c r="T72" s="445"/>
      <c r="U72" s="447"/>
      <c r="V72" s="450"/>
    </row>
    <row r="73" spans="1:22" ht="15.75" thickBot="1">
      <c r="A73" s="573"/>
      <c r="B73" s="447"/>
      <c r="C73" s="321"/>
      <c r="D73" s="283"/>
      <c r="E73" s="173"/>
      <c r="F73" s="162"/>
      <c r="G73" s="162"/>
      <c r="H73" s="162"/>
      <c r="I73" s="162"/>
      <c r="J73" s="165">
        <f t="shared" si="5"/>
        <v>0</v>
      </c>
      <c r="K73" s="538"/>
      <c r="L73" s="161">
        <f>'5- Identificación de Riesgos'!I73</f>
        <v>0</v>
      </c>
      <c r="M73" s="313"/>
      <c r="N73" s="162"/>
      <c r="O73" s="162"/>
      <c r="P73" s="162"/>
      <c r="Q73" s="162"/>
      <c r="R73" s="165">
        <f t="shared" si="3"/>
        <v>0</v>
      </c>
      <c r="S73" s="538"/>
      <c r="T73" s="445"/>
      <c r="U73" s="447"/>
      <c r="V73" s="450"/>
    </row>
    <row r="74" spans="1:22" ht="15.75" thickBot="1">
      <c r="A74" s="573"/>
      <c r="B74" s="447"/>
      <c r="C74" s="321"/>
      <c r="D74" s="283"/>
      <c r="E74" s="168"/>
      <c r="F74" s="162"/>
      <c r="G74" s="162"/>
      <c r="H74" s="162"/>
      <c r="I74" s="162"/>
      <c r="J74" s="165">
        <f t="shared" si="5"/>
        <v>0</v>
      </c>
      <c r="K74" s="538"/>
      <c r="L74" s="161">
        <f>'5- Identificación de Riesgos'!I74</f>
        <v>0</v>
      </c>
      <c r="M74" s="313"/>
      <c r="N74" s="162"/>
      <c r="O74" s="162"/>
      <c r="P74" s="162"/>
      <c r="Q74" s="162"/>
      <c r="R74" s="165">
        <f t="shared" si="3"/>
        <v>0</v>
      </c>
      <c r="S74" s="538"/>
      <c r="T74" s="445"/>
      <c r="U74" s="447"/>
      <c r="V74" s="450"/>
    </row>
    <row r="75" spans="1:22" ht="15.75" thickBot="1">
      <c r="A75" s="573"/>
      <c r="B75" s="447"/>
      <c r="C75" s="321"/>
      <c r="D75" s="283"/>
      <c r="E75" s="173"/>
      <c r="F75" s="162"/>
      <c r="G75" s="162"/>
      <c r="H75" s="162"/>
      <c r="I75" s="162"/>
      <c r="J75" s="165">
        <f t="shared" si="5"/>
        <v>0</v>
      </c>
      <c r="K75" s="538"/>
      <c r="L75" s="161">
        <f>'5- Identificación de Riesgos'!I75</f>
        <v>0</v>
      </c>
      <c r="M75" s="313"/>
      <c r="N75" s="162"/>
      <c r="O75" s="162"/>
      <c r="P75" s="162"/>
      <c r="Q75" s="162"/>
      <c r="R75" s="165">
        <f t="shared" si="3"/>
        <v>0</v>
      </c>
      <c r="S75" s="538"/>
      <c r="T75" s="445"/>
      <c r="U75" s="447"/>
      <c r="V75" s="450"/>
    </row>
    <row r="76" spans="1:22" ht="15.75" thickBot="1">
      <c r="A76" s="573"/>
      <c r="B76" s="447"/>
      <c r="C76" s="321"/>
      <c r="D76" s="283"/>
      <c r="E76" s="173"/>
      <c r="F76" s="162"/>
      <c r="G76" s="162"/>
      <c r="H76" s="162"/>
      <c r="I76" s="162"/>
      <c r="J76" s="165">
        <f t="shared" si="5"/>
        <v>0</v>
      </c>
      <c r="K76" s="538"/>
      <c r="L76" s="161">
        <f>'5- Identificación de Riesgos'!I76</f>
        <v>0</v>
      </c>
      <c r="M76" s="313"/>
      <c r="N76" s="162"/>
      <c r="O76" s="162"/>
      <c r="P76" s="162"/>
      <c r="Q76" s="162"/>
      <c r="R76" s="165">
        <f t="shared" si="3"/>
        <v>0</v>
      </c>
      <c r="S76" s="538"/>
      <c r="T76" s="445"/>
      <c r="U76" s="447"/>
      <c r="V76" s="450"/>
    </row>
    <row r="77" spans="1:22" ht="15.75" thickBot="1">
      <c r="A77" s="573"/>
      <c r="B77" s="447"/>
      <c r="C77" s="321"/>
      <c r="D77" s="283"/>
      <c r="E77" s="173"/>
      <c r="F77" s="162"/>
      <c r="G77" s="162"/>
      <c r="H77" s="162"/>
      <c r="I77" s="162"/>
      <c r="J77" s="165">
        <f t="shared" si="5"/>
        <v>0</v>
      </c>
      <c r="K77" s="538"/>
      <c r="L77" s="161">
        <f>'5- Identificación de Riesgos'!I77</f>
        <v>0</v>
      </c>
      <c r="M77" s="313"/>
      <c r="N77" s="162"/>
      <c r="O77" s="162"/>
      <c r="P77" s="162"/>
      <c r="Q77" s="162"/>
      <c r="R77" s="165">
        <f t="shared" si="3"/>
        <v>0</v>
      </c>
      <c r="S77" s="538"/>
      <c r="T77" s="445"/>
      <c r="U77" s="447"/>
      <c r="V77" s="450"/>
    </row>
    <row r="78" spans="1:22" ht="15.75" thickBot="1">
      <c r="A78" s="573"/>
      <c r="B78" s="447"/>
      <c r="C78" s="321"/>
      <c r="D78" s="283"/>
      <c r="E78" s="173"/>
      <c r="F78" s="162"/>
      <c r="G78" s="162"/>
      <c r="H78" s="162"/>
      <c r="I78" s="162"/>
      <c r="J78" s="165"/>
      <c r="K78" s="314"/>
      <c r="L78" s="161">
        <f>'5- Identificación de Riesgos'!I78</f>
        <v>0</v>
      </c>
      <c r="M78" s="313"/>
      <c r="N78" s="162" t="s">
        <v>396</v>
      </c>
      <c r="O78" s="162" t="s">
        <v>396</v>
      </c>
      <c r="P78" s="162" t="s">
        <v>396</v>
      </c>
      <c r="Q78" s="162" t="s">
        <v>396</v>
      </c>
      <c r="R78" s="165">
        <f t="shared" si="3"/>
        <v>1</v>
      </c>
      <c r="S78" s="314">
        <f t="shared" ref="S78" si="6">AVERAGE(R78:R86)</f>
        <v>0.5</v>
      </c>
      <c r="T78" s="445"/>
      <c r="U78" s="447"/>
      <c r="V78" s="450"/>
    </row>
    <row r="79" spans="1:22" ht="15.75" thickBot="1">
      <c r="A79" s="574"/>
      <c r="B79" s="541"/>
      <c r="C79" s="323"/>
      <c r="D79" s="323"/>
      <c r="E79" s="315"/>
      <c r="F79" s="304"/>
      <c r="G79" s="304"/>
      <c r="H79" s="304"/>
      <c r="I79" s="304"/>
      <c r="J79" s="316"/>
      <c r="K79" s="317"/>
      <c r="L79" s="161">
        <f>'5- Identificación de Riesgos'!I79</f>
        <v>0</v>
      </c>
      <c r="M79" s="318"/>
      <c r="N79" s="304"/>
      <c r="O79" s="304"/>
      <c r="P79" s="304"/>
      <c r="Q79" s="304"/>
      <c r="R79" s="316">
        <f t="shared" si="3"/>
        <v>0</v>
      </c>
      <c r="S79" s="317"/>
      <c r="T79" s="445"/>
      <c r="U79" s="447"/>
      <c r="V79" s="450"/>
    </row>
  </sheetData>
  <mergeCells count="67">
    <mergeCell ref="U60:U69"/>
    <mergeCell ref="A70:A79"/>
    <mergeCell ref="B70:B79"/>
    <mergeCell ref="B60:B69"/>
    <mergeCell ref="A60:A69"/>
    <mergeCell ref="T70:T79"/>
    <mergeCell ref="U70:U79"/>
    <mergeCell ref="K70:K77"/>
    <mergeCell ref="S70:S77"/>
    <mergeCell ref="T60:T69"/>
    <mergeCell ref="K60:K69"/>
    <mergeCell ref="S60:S69"/>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30:K39"/>
    <mergeCell ref="S30:S39"/>
    <mergeCell ref="B20:B29"/>
    <mergeCell ref="K20:K29"/>
    <mergeCell ref="V20:V29"/>
    <mergeCell ref="T20:T29"/>
    <mergeCell ref="U20:U29"/>
    <mergeCell ref="S20:S29"/>
    <mergeCell ref="B30:B3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s>
  <conditionalFormatting sqref="T10 T20 T30 T40">
    <cfRule type="containsText" dxfId="502" priority="466" operator="containsText" text="Muy Baja">
      <formula>NOT(ISERROR(SEARCH("Muy Baja",T10)))</formula>
    </cfRule>
    <cfRule type="containsText" dxfId="501" priority="467" operator="containsText" text="Baja">
      <formula>NOT(ISERROR(SEARCH("Baja",T10)))</formula>
    </cfRule>
    <cfRule type="containsText" dxfId="500" priority="468" operator="containsText" text="Muy Alta">
      <formula>NOT(ISERROR(SEARCH("Muy Alta",T10)))</formula>
    </cfRule>
    <cfRule type="containsText" dxfId="499" priority="470" operator="containsText" text="Alta">
      <formula>NOT(ISERROR(SEARCH("Alta",T10)))</formula>
    </cfRule>
    <cfRule type="containsText" dxfId="498" priority="471" operator="containsText" text="Media">
      <formula>NOT(ISERROR(SEARCH("Media",T10)))</formula>
    </cfRule>
    <cfRule type="containsText" dxfId="497" priority="472" operator="containsText" text="Media">
      <formula>NOT(ISERROR(SEARCH("Media",T10)))</formula>
    </cfRule>
    <cfRule type="containsText" dxfId="496" priority="473" operator="containsText" text="Media">
      <formula>NOT(ISERROR(SEARCH("Media",T10)))</formula>
    </cfRule>
    <cfRule type="containsText" dxfId="495" priority="474" operator="containsText" text="Muy Baja">
      <formula>NOT(ISERROR(SEARCH("Muy Baja",T10)))</formula>
    </cfRule>
    <cfRule type="containsText" dxfId="494" priority="475" operator="containsText" text="Baja">
      <formula>NOT(ISERROR(SEARCH("Baja",T10)))</formula>
    </cfRule>
    <cfRule type="containsText" dxfId="493" priority="476" operator="containsText" text="Muy Baja">
      <formula>NOT(ISERROR(SEARCH("Muy Baja",T10)))</formula>
    </cfRule>
    <cfRule type="containsText" dxfId="492" priority="477" operator="containsText" text="Muy Baja">
      <formula>NOT(ISERROR(SEARCH("Muy Baja",T10)))</formula>
    </cfRule>
    <cfRule type="containsText" dxfId="491" priority="478" operator="containsText" text="Muy Baja">
      <formula>NOT(ISERROR(SEARCH("Muy Baja",T10)))</formula>
    </cfRule>
    <cfRule type="containsText" dxfId="490" priority="479" operator="containsText" text="Muy Baja'Tabla probabilidad'!">
      <formula>NOT(ISERROR(SEARCH("Muy Baja'Tabla probabilidad'!",T10)))</formula>
    </cfRule>
    <cfRule type="containsText" dxfId="489" priority="480" operator="containsText" text="Muy bajo">
      <formula>NOT(ISERROR(SEARCH("Muy bajo",T10)))</formula>
    </cfRule>
    <cfRule type="containsText" dxfId="488" priority="481" operator="containsText" text="Alta">
      <formula>NOT(ISERROR(SEARCH("Alta",T10)))</formula>
    </cfRule>
    <cfRule type="containsText" dxfId="487" priority="482" operator="containsText" text="Media">
      <formula>NOT(ISERROR(SEARCH("Media",T10)))</formula>
    </cfRule>
    <cfRule type="containsText" dxfId="486" priority="483" operator="containsText" text="Baja">
      <formula>NOT(ISERROR(SEARCH("Baja",T10)))</formula>
    </cfRule>
    <cfRule type="containsText" dxfId="485" priority="484" operator="containsText" text="Muy baja">
      <formula>NOT(ISERROR(SEARCH("Muy baja",T10)))</formula>
    </cfRule>
    <cfRule type="cellIs" dxfId="484" priority="487" operator="between">
      <formula>1</formula>
      <formula>2</formula>
    </cfRule>
    <cfRule type="cellIs" dxfId="483" priority="488" operator="between">
      <formula>0</formula>
      <formula>2</formula>
    </cfRule>
  </conditionalFormatting>
  <conditionalFormatting sqref="T50 T60:T68">
    <cfRule type="containsText" dxfId="482" priority="236" operator="containsText" text="Muy Baja">
      <formula>NOT(ISERROR(SEARCH("Muy Baja",T50)))</formula>
    </cfRule>
    <cfRule type="containsText" dxfId="481" priority="237" operator="containsText" text="Baja">
      <formula>NOT(ISERROR(SEARCH("Baja",T50)))</formula>
    </cfRule>
    <cfRule type="containsText" dxfId="480" priority="238" operator="containsText" text="Muy Alta">
      <formula>NOT(ISERROR(SEARCH("Muy Alta",T50)))</formula>
    </cfRule>
    <cfRule type="containsText" dxfId="479" priority="240" operator="containsText" text="Alta">
      <formula>NOT(ISERROR(SEARCH("Alta",T50)))</formula>
    </cfRule>
    <cfRule type="containsText" dxfId="478" priority="241" operator="containsText" text="Media">
      <formula>NOT(ISERROR(SEARCH("Media",T50)))</formula>
    </cfRule>
    <cfRule type="containsText" dxfId="477" priority="242" operator="containsText" text="Media">
      <formula>NOT(ISERROR(SEARCH("Media",T50)))</formula>
    </cfRule>
    <cfRule type="containsText" dxfId="476" priority="243" operator="containsText" text="Media">
      <formula>NOT(ISERROR(SEARCH("Media",T50)))</formula>
    </cfRule>
    <cfRule type="containsText" dxfId="475" priority="244" operator="containsText" text="Muy Baja">
      <formula>NOT(ISERROR(SEARCH("Muy Baja",T50)))</formula>
    </cfRule>
    <cfRule type="containsText" dxfId="474" priority="245" operator="containsText" text="Baja">
      <formula>NOT(ISERROR(SEARCH("Baja",T50)))</formula>
    </cfRule>
    <cfRule type="containsText" dxfId="473" priority="246" operator="containsText" text="Muy Baja">
      <formula>NOT(ISERROR(SEARCH("Muy Baja",T50)))</formula>
    </cfRule>
    <cfRule type="containsText" dxfId="472" priority="247" operator="containsText" text="Muy Baja">
      <formula>NOT(ISERROR(SEARCH("Muy Baja",T50)))</formula>
    </cfRule>
    <cfRule type="containsText" dxfId="471" priority="248" operator="containsText" text="Muy Baja">
      <formula>NOT(ISERROR(SEARCH("Muy Baja",T50)))</formula>
    </cfRule>
    <cfRule type="containsText" dxfId="470" priority="249" operator="containsText" text="Muy Baja'Tabla probabilidad'!">
      <formula>NOT(ISERROR(SEARCH("Muy Baja'Tabla probabilidad'!",T50)))</formula>
    </cfRule>
    <cfRule type="containsText" dxfId="469" priority="250" operator="containsText" text="Muy bajo">
      <formula>NOT(ISERROR(SEARCH("Muy bajo",T50)))</formula>
    </cfRule>
    <cfRule type="containsText" dxfId="468" priority="251" operator="containsText" text="Alta">
      <formula>NOT(ISERROR(SEARCH("Alta",T50)))</formula>
    </cfRule>
    <cfRule type="containsText" dxfId="467" priority="252" operator="containsText" text="Media">
      <formula>NOT(ISERROR(SEARCH("Media",T50)))</formula>
    </cfRule>
    <cfRule type="containsText" dxfId="466" priority="253" operator="containsText" text="Baja">
      <formula>NOT(ISERROR(SEARCH("Baja",T50)))</formula>
    </cfRule>
    <cfRule type="containsText" dxfId="465" priority="254" operator="containsText" text="Muy baja">
      <formula>NOT(ISERROR(SEARCH("Muy baja",T50)))</formula>
    </cfRule>
    <cfRule type="cellIs" dxfId="464" priority="257" operator="between">
      <formula>1</formula>
      <formula>2</formula>
    </cfRule>
    <cfRule type="cellIs" dxfId="463" priority="258" operator="between">
      <formula>0</formula>
      <formula>2</formula>
    </cfRule>
  </conditionalFormatting>
  <conditionalFormatting sqref="T70:T78">
    <cfRule type="containsText" dxfId="462" priority="11" operator="containsText" text="Muy Baja">
      <formula>NOT(ISERROR(SEARCH("Muy Baja",T70)))</formula>
    </cfRule>
    <cfRule type="containsText" dxfId="461" priority="12" operator="containsText" text="Baja">
      <formula>NOT(ISERROR(SEARCH("Baja",T70)))</formula>
    </cfRule>
    <cfRule type="containsText" dxfId="460" priority="13" operator="containsText" text="Muy Alta">
      <formula>NOT(ISERROR(SEARCH("Muy Alta",T70)))</formula>
    </cfRule>
    <cfRule type="containsText" dxfId="459" priority="14" operator="containsText" text="Alta">
      <formula>NOT(ISERROR(SEARCH("Alta",T70)))</formula>
    </cfRule>
    <cfRule type="containsText" dxfId="458" priority="15" operator="containsText" text="Media">
      <formula>NOT(ISERROR(SEARCH("Media",T70)))</formula>
    </cfRule>
    <cfRule type="containsText" dxfId="457" priority="16" operator="containsText" text="Media">
      <formula>NOT(ISERROR(SEARCH("Media",T70)))</formula>
    </cfRule>
    <cfRule type="containsText" dxfId="456" priority="17" operator="containsText" text="Media">
      <formula>NOT(ISERROR(SEARCH("Media",T70)))</formula>
    </cfRule>
    <cfRule type="containsText" dxfId="455" priority="18" operator="containsText" text="Muy Baja">
      <formula>NOT(ISERROR(SEARCH("Muy Baja",T70)))</formula>
    </cfRule>
    <cfRule type="containsText" dxfId="454" priority="19" operator="containsText" text="Baja">
      <formula>NOT(ISERROR(SEARCH("Baja",T70)))</formula>
    </cfRule>
    <cfRule type="containsText" dxfId="453" priority="20" operator="containsText" text="Muy Baja">
      <formula>NOT(ISERROR(SEARCH("Muy Baja",T70)))</formula>
    </cfRule>
    <cfRule type="containsText" dxfId="452" priority="21" operator="containsText" text="Muy Baja">
      <formula>NOT(ISERROR(SEARCH("Muy Baja",T70)))</formula>
    </cfRule>
    <cfRule type="containsText" dxfId="451" priority="22" operator="containsText" text="Muy Baja">
      <formula>NOT(ISERROR(SEARCH("Muy Baja",T70)))</formula>
    </cfRule>
    <cfRule type="containsText" dxfId="450" priority="23" operator="containsText" text="Muy Baja'Tabla probabilidad'!">
      <formula>NOT(ISERROR(SEARCH("Muy Baja'Tabla probabilidad'!",T70)))</formula>
    </cfRule>
    <cfRule type="containsText" dxfId="449" priority="24" operator="containsText" text="Muy bajo">
      <formula>NOT(ISERROR(SEARCH("Muy bajo",T70)))</formula>
    </cfRule>
    <cfRule type="containsText" dxfId="448" priority="25" operator="containsText" text="Alta">
      <formula>NOT(ISERROR(SEARCH("Alta",T70)))</formula>
    </cfRule>
    <cfRule type="containsText" dxfId="447" priority="26" operator="containsText" text="Media">
      <formula>NOT(ISERROR(SEARCH("Media",T70)))</formula>
    </cfRule>
    <cfRule type="containsText" dxfId="446" priority="27" operator="containsText" text="Baja">
      <formula>NOT(ISERROR(SEARCH("Baja",T70)))</formula>
    </cfRule>
    <cfRule type="containsText" dxfId="445" priority="28" operator="containsText" text="Muy baja">
      <formula>NOT(ISERROR(SEARCH("Muy baja",T70)))</formula>
    </cfRule>
    <cfRule type="cellIs" dxfId="444" priority="31" operator="between">
      <formula>1</formula>
      <formula>2</formula>
    </cfRule>
    <cfRule type="cellIs" dxfId="443" priority="32" operator="between">
      <formula>0</formula>
      <formula>2</formula>
    </cfRule>
  </conditionalFormatting>
  <conditionalFormatting sqref="U10 U20 U30 U40">
    <cfRule type="containsText" dxfId="442" priority="460" operator="containsText" text="Catastrófico">
      <formula>NOT(ISERROR(SEARCH("Catastrófico",U10)))</formula>
    </cfRule>
    <cfRule type="containsText" dxfId="441" priority="461" operator="containsText" text="Mayor">
      <formula>NOT(ISERROR(SEARCH("Mayor",U10)))</formula>
    </cfRule>
    <cfRule type="containsText" dxfId="440" priority="462" operator="containsText" text="Alta">
      <formula>NOT(ISERROR(SEARCH("Alta",U10)))</formula>
    </cfRule>
    <cfRule type="containsText" dxfId="439" priority="463" operator="containsText" text="Moderado">
      <formula>NOT(ISERROR(SEARCH("Moderado",U10)))</formula>
    </cfRule>
    <cfRule type="containsText" dxfId="438" priority="464" operator="containsText" text="Menor">
      <formula>NOT(ISERROR(SEARCH("Menor",U10)))</formula>
    </cfRule>
    <cfRule type="containsText" dxfId="437" priority="465" operator="containsText" text="Leve">
      <formula>NOT(ISERROR(SEARCH("Leve",U10)))</formula>
    </cfRule>
  </conditionalFormatting>
  <conditionalFormatting sqref="U50 U60:U68">
    <cfRule type="containsText" dxfId="436" priority="230" operator="containsText" text="Catastrófico">
      <formula>NOT(ISERROR(SEARCH("Catastrófico",U50)))</formula>
    </cfRule>
    <cfRule type="containsText" dxfId="435" priority="231" operator="containsText" text="Mayor">
      <formula>NOT(ISERROR(SEARCH("Mayor",U50)))</formula>
    </cfRule>
    <cfRule type="containsText" dxfId="434" priority="232" operator="containsText" text="Alta">
      <formula>NOT(ISERROR(SEARCH("Alta",U50)))</formula>
    </cfRule>
    <cfRule type="containsText" dxfId="433" priority="233" operator="containsText" text="Moderado">
      <formula>NOT(ISERROR(SEARCH("Moderado",U50)))</formula>
    </cfRule>
    <cfRule type="containsText" dxfId="432" priority="234" operator="containsText" text="Menor">
      <formula>NOT(ISERROR(SEARCH("Menor",U50)))</formula>
    </cfRule>
    <cfRule type="containsText" dxfId="431" priority="235" operator="containsText" text="Leve">
      <formula>NOT(ISERROR(SEARCH("Leve",U50)))</formula>
    </cfRule>
  </conditionalFormatting>
  <conditionalFormatting sqref="U70:U78">
    <cfRule type="containsText" dxfId="430" priority="5" operator="containsText" text="Catastrófico">
      <formula>NOT(ISERROR(SEARCH("Catastrófico",U70)))</formula>
    </cfRule>
    <cfRule type="containsText" dxfId="429" priority="6" operator="containsText" text="Mayor">
      <formula>NOT(ISERROR(SEARCH("Mayor",U70)))</formula>
    </cfRule>
    <cfRule type="containsText" dxfId="428" priority="7" operator="containsText" text="Alta">
      <formula>NOT(ISERROR(SEARCH("Alta",U70)))</formula>
    </cfRule>
    <cfRule type="containsText" dxfId="427" priority="8" operator="containsText" text="Moderado">
      <formula>NOT(ISERROR(SEARCH("Moderado",U70)))</formula>
    </cfRule>
    <cfRule type="containsText" dxfId="426" priority="9" operator="containsText" text="Menor">
      <formula>NOT(ISERROR(SEARCH("Menor",U70)))</formula>
    </cfRule>
    <cfRule type="containsText" dxfId="425" priority="10" operator="containsText" text="Leve">
      <formula>NOT(ISERROR(SEARCH("Leve",U70)))</formula>
    </cfRule>
  </conditionalFormatting>
  <conditionalFormatting sqref="V10 V20">
    <cfRule type="containsText" dxfId="424" priority="424" operator="containsText" text="Extremo">
      <formula>NOT(ISERROR(SEARCH("Extremo",V10)))</formula>
    </cfRule>
    <cfRule type="containsText" dxfId="423" priority="425" operator="containsText" text="Alto">
      <formula>NOT(ISERROR(SEARCH("Alto",V10)))</formula>
    </cfRule>
    <cfRule type="containsText" dxfId="422" priority="426" operator="containsText" text="Bajo">
      <formula>NOT(ISERROR(SEARCH("Bajo",V10)))</formula>
    </cfRule>
    <cfRule type="containsText" dxfId="421" priority="427" operator="containsText" text="Moderado">
      <formula>NOT(ISERROR(SEARCH("Moderado",V10)))</formula>
    </cfRule>
  </conditionalFormatting>
  <conditionalFormatting sqref="V30">
    <cfRule type="containsText" dxfId="420" priority="391" operator="containsText" text="Extremo">
      <formula>NOT(ISERROR(SEARCH("Extremo",V30)))</formula>
    </cfRule>
    <cfRule type="containsText" dxfId="419" priority="392" operator="containsText" text="Alto">
      <formula>NOT(ISERROR(SEARCH("Alto",V30)))</formula>
    </cfRule>
    <cfRule type="containsText" dxfId="418" priority="393" operator="containsText" text="Bajo">
      <formula>NOT(ISERROR(SEARCH("Bajo",V30)))</formula>
    </cfRule>
    <cfRule type="containsText" dxfId="417" priority="394" operator="containsText" text="Moderado">
      <formula>NOT(ISERROR(SEARCH("Moderado",V30)))</formula>
    </cfRule>
  </conditionalFormatting>
  <conditionalFormatting sqref="V40">
    <cfRule type="containsText" dxfId="416" priority="358" operator="containsText" text="Extremo">
      <formula>NOT(ISERROR(SEARCH("Extremo",V40)))</formula>
    </cfRule>
    <cfRule type="containsText" dxfId="415" priority="359" operator="containsText" text="Alto">
      <formula>NOT(ISERROR(SEARCH("Alto",V40)))</formula>
    </cfRule>
    <cfRule type="containsText" dxfId="414" priority="360" operator="containsText" text="Bajo">
      <formula>NOT(ISERROR(SEARCH("Bajo",V40)))</formula>
    </cfRule>
    <cfRule type="containsText" dxfId="413" priority="361" operator="containsText" text="Moderado">
      <formula>NOT(ISERROR(SEARCH("Moderado",V40)))</formula>
    </cfRule>
  </conditionalFormatting>
  <conditionalFormatting sqref="V50 V60:V68">
    <cfRule type="containsText" dxfId="412" priority="226" operator="containsText" text="Extremo">
      <formula>NOT(ISERROR(SEARCH("Extremo",V50)))</formula>
    </cfRule>
    <cfRule type="containsText" dxfId="411" priority="227" operator="containsText" text="Alto">
      <formula>NOT(ISERROR(SEARCH("Alto",V50)))</formula>
    </cfRule>
    <cfRule type="containsText" dxfId="410" priority="228" operator="containsText" text="Bajo">
      <formula>NOT(ISERROR(SEARCH("Bajo",V50)))</formula>
    </cfRule>
    <cfRule type="containsText" dxfId="409" priority="229" operator="containsText" text="Moderado">
      <formula>NOT(ISERROR(SEARCH("Moderado",V50)))</formula>
    </cfRule>
  </conditionalFormatting>
  <conditionalFormatting sqref="V70:V78">
    <cfRule type="containsText" dxfId="408" priority="1" operator="containsText" text="Extremo">
      <formula>NOT(ISERROR(SEARCH("Extremo",V70)))</formula>
    </cfRule>
    <cfRule type="containsText" dxfId="407" priority="2" operator="containsText" text="Alto">
      <formula>NOT(ISERROR(SEARCH("Alto",V70)))</formula>
    </cfRule>
    <cfRule type="containsText" dxfId="406" priority="3" operator="containsText" text="Bajo">
      <formula>NOT(ISERROR(SEARCH("Bajo",V70)))</formula>
    </cfRule>
    <cfRule type="containsText" dxfId="405" priority="4" operator="containsText" text="Moderado">
      <formula>NOT(ISERROR(SEARCH("Moderado",V70)))</formula>
    </cfRule>
  </conditionalFormatting>
  <dataValidations count="2">
    <dataValidation allowBlank="1" showInputMessage="1" showErrorMessage="1" prompt="Enunciar cuál es el control" sqref="E10:E18 E20:E23 E33:E48 E50:E61 E63 E65:E71 E75:E79 E73 E25:E28 E30:E31" xr:uid="{00000000-0002-0000-0600-000000000000}"/>
    <dataValidation type="list" allowBlank="1" showInputMessage="1" showErrorMessage="1" sqref="F10:I18 F50:I79 N10:Q12 N14:Q18 F20:I28 F30:I48 N51:Q79 N20:Q4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T60:T68</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T70:T78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topLeftCell="N6" zoomScale="70" zoomScaleNormal="70" zoomScalePageLayoutView="70" workbookViewId="0">
      <selection activeCell="O20" sqref="O20:O2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33.5703125" style="16" customWidth="1"/>
    <col min="16" max="16" width="35.5703125" style="16" customWidth="1"/>
    <col min="17" max="17" width="43.85546875" style="16" customWidth="1"/>
    <col min="18" max="269" width="11.42578125" style="16"/>
    <col min="270" max="16384" width="11.42578125" style="21"/>
  </cols>
  <sheetData>
    <row r="1" spans="1:269" s="18" customFormat="1" ht="27.75" customHeight="1">
      <c r="A1" s="604"/>
      <c r="B1" s="604"/>
      <c r="C1" s="604"/>
      <c r="D1" s="604"/>
      <c r="E1" s="604"/>
      <c r="F1" s="603" t="s">
        <v>430</v>
      </c>
      <c r="G1" s="603"/>
      <c r="H1" s="603"/>
      <c r="I1" s="603"/>
      <c r="J1" s="603"/>
      <c r="K1" s="603"/>
      <c r="L1" s="603"/>
      <c r="M1" s="603"/>
      <c r="N1" s="603"/>
      <c r="O1" s="603"/>
      <c r="P1" s="603"/>
      <c r="Q1" s="603"/>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04"/>
      <c r="B2" s="604"/>
      <c r="C2" s="604"/>
      <c r="D2" s="604"/>
      <c r="E2" s="604"/>
      <c r="F2" s="603"/>
      <c r="G2" s="603"/>
      <c r="H2" s="603"/>
      <c r="I2" s="603"/>
      <c r="J2" s="603"/>
      <c r="K2" s="603"/>
      <c r="L2" s="603"/>
      <c r="M2" s="603"/>
      <c r="N2" s="603"/>
      <c r="O2" s="603"/>
      <c r="P2" s="603"/>
      <c r="Q2" s="603"/>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04"/>
      <c r="B3" s="604"/>
      <c r="C3" s="604"/>
      <c r="D3" s="604"/>
      <c r="E3" s="604"/>
      <c r="F3" s="603"/>
      <c r="G3" s="603"/>
      <c r="H3" s="603"/>
      <c r="I3" s="603"/>
      <c r="J3" s="603"/>
      <c r="K3" s="603"/>
      <c r="L3" s="603"/>
      <c r="M3" s="603"/>
      <c r="N3" s="603"/>
      <c r="O3" s="603"/>
      <c r="P3" s="603"/>
      <c r="Q3" s="603"/>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87" t="s">
        <v>300</v>
      </c>
      <c r="B4" s="487"/>
      <c r="C4" s="569" t="str">
        <f>'6- Valoración Controles'!C4</f>
        <v>TODOS LOS PROCESOS</v>
      </c>
      <c r="D4" s="569"/>
      <c r="E4" s="569"/>
      <c r="F4" s="569"/>
      <c r="G4" s="569"/>
      <c r="H4" s="569"/>
      <c r="I4" s="569"/>
      <c r="J4" s="569"/>
      <c r="K4" s="569"/>
      <c r="L4" s="569"/>
      <c r="M4" s="569"/>
      <c r="N4" s="569"/>
      <c r="O4" s="569"/>
      <c r="P4" s="569"/>
      <c r="Q4" s="569"/>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87" t="s">
        <v>302</v>
      </c>
      <c r="B5" s="487"/>
      <c r="C5" s="569" t="str">
        <f>'6- Valoración Controles'!C5</f>
        <v>Ver caracterizaciones</v>
      </c>
      <c r="D5" s="569"/>
      <c r="E5" s="569"/>
      <c r="F5" s="569"/>
      <c r="G5" s="569"/>
      <c r="H5" s="569"/>
      <c r="I5" s="569"/>
      <c r="J5" s="569"/>
      <c r="K5" s="569"/>
      <c r="L5" s="569"/>
      <c r="M5" s="569"/>
      <c r="N5" s="569"/>
      <c r="O5" s="569"/>
      <c r="P5" s="569"/>
      <c r="Q5" s="569"/>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87" t="s">
        <v>304</v>
      </c>
      <c r="B6" s="487"/>
      <c r="C6" s="565" t="str">
        <f>'5- Identificación de Riesgos'!D6</f>
        <v>Juzgado Primero Civil del Circuito Especializado en Restitución de Tierras de Florencia</v>
      </c>
      <c r="D6" s="565"/>
      <c r="E6" s="565"/>
      <c r="F6" s="565"/>
      <c r="G6" s="565"/>
      <c r="H6" s="565"/>
      <c r="I6" s="565"/>
      <c r="J6" s="565"/>
      <c r="K6" s="565"/>
      <c r="L6" s="565"/>
      <c r="M6" s="565"/>
      <c r="N6" s="565"/>
      <c r="O6" s="565"/>
      <c r="P6" s="565"/>
      <c r="Q6" s="565"/>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52" t="s">
        <v>431</v>
      </c>
      <c r="B7" s="552"/>
      <c r="C7" s="552"/>
      <c r="D7" s="552"/>
      <c r="E7" s="552"/>
      <c r="F7" s="552" t="s">
        <v>321</v>
      </c>
      <c r="G7" s="552"/>
      <c r="H7" s="552"/>
      <c r="I7" s="90"/>
      <c r="J7" s="501" t="s">
        <v>432</v>
      </c>
      <c r="K7" s="501"/>
      <c r="L7" s="501"/>
      <c r="M7" s="501"/>
      <c r="N7" s="502"/>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54" t="s">
        <v>311</v>
      </c>
      <c r="B8" s="555" t="s">
        <v>381</v>
      </c>
      <c r="C8" s="605" t="s">
        <v>313</v>
      </c>
      <c r="D8" s="607" t="s">
        <v>323</v>
      </c>
      <c r="E8" s="555" t="s">
        <v>307</v>
      </c>
      <c r="F8" s="594" t="s">
        <v>433</v>
      </c>
      <c r="G8" s="594" t="s">
        <v>434</v>
      </c>
      <c r="H8" s="594" t="s">
        <v>435</v>
      </c>
      <c r="I8" s="596"/>
      <c r="J8" s="594" t="s">
        <v>436</v>
      </c>
      <c r="K8" s="594" t="s">
        <v>437</v>
      </c>
      <c r="L8" s="594" t="s">
        <v>438</v>
      </c>
      <c r="M8" s="594" t="s">
        <v>439</v>
      </c>
      <c r="N8" s="594" t="s">
        <v>440</v>
      </c>
      <c r="O8" s="594" t="s">
        <v>441</v>
      </c>
      <c r="P8" s="594" t="s">
        <v>442</v>
      </c>
      <c r="Q8" s="594" t="s">
        <v>443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07"/>
      <c r="B9" s="556"/>
      <c r="C9" s="606"/>
      <c r="D9" s="608"/>
      <c r="E9" s="556"/>
      <c r="F9" s="595"/>
      <c r="G9" s="595"/>
      <c r="H9" s="595"/>
      <c r="I9" s="597"/>
      <c r="J9" s="595"/>
      <c r="K9" s="595"/>
      <c r="L9" s="595"/>
      <c r="M9" s="595"/>
      <c r="N9" s="595"/>
      <c r="O9" s="595"/>
      <c r="P9" s="595"/>
      <c r="Q9" s="595"/>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8.75" customHeight="1">
      <c r="A10" s="460">
        <f>'5- Identificación de Riesgos'!A10</f>
        <v>1</v>
      </c>
      <c r="B10" s="446" t="str">
        <f>'5- Identificación de Riesgos'!B10</f>
        <v>Vencimiento de Términos</v>
      </c>
      <c r="C10" s="454" t="str">
        <f>'5- Identificación de Riesgos'!C10</f>
        <v>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v>
      </c>
      <c r="D10" s="454" t="s">
        <v>332</v>
      </c>
      <c r="E10" s="175" t="str">
        <f>'5- Identificación de Riesgos'!D10</f>
        <v>1. Mayor demanda de justicia.</v>
      </c>
      <c r="F10" s="479" t="str">
        <f>'5- Identificación de Riesgos'!H10</f>
        <v>Media - 3</v>
      </c>
      <c r="G10" s="454" t="str">
        <f>'5- Identificación de Riesgos'!M10</f>
        <v>Menor - 2</v>
      </c>
      <c r="H10" s="454" t="str">
        <f>'5- Identificación de Riesgos'!N10</f>
        <v>Moderado - 6</v>
      </c>
      <c r="I10" s="158"/>
      <c r="J10" s="601" t="str">
        <f>'6- Valoración Controles'!T10</f>
        <v>Baja - 2</v>
      </c>
      <c r="K10" s="601" t="str">
        <f>'6- Valoración Controles'!U10</f>
        <v>Leve - 1</v>
      </c>
      <c r="L10" s="593" t="e">
        <f>AVERAGE(#REF!)</f>
        <v>#REF!</v>
      </c>
      <c r="M10" s="446" t="str">
        <f>'6- Valoración Controles'!V10</f>
        <v>Bajo - 2</v>
      </c>
      <c r="N10" s="446" t="s">
        <v>444</v>
      </c>
      <c r="O10" s="579" t="s">
        <v>445</v>
      </c>
      <c r="P10" s="582" t="s">
        <v>446</v>
      </c>
      <c r="Q10" s="585" t="s">
        <v>447</v>
      </c>
    </row>
    <row r="11" spans="1:269" ht="18.75" customHeight="1">
      <c r="A11" s="461"/>
      <c r="B11" s="447"/>
      <c r="C11" s="455"/>
      <c r="D11" s="455"/>
      <c r="E11" s="176" t="str">
        <f>'5- Identificación de Riesgos'!D11</f>
        <v>2. Insuficiencia de  personal  para atender la función misional y la atención a las partes interesadas en los despachos judiciales.</v>
      </c>
      <c r="F11" s="480"/>
      <c r="G11" s="600"/>
      <c r="H11" s="455"/>
      <c r="I11" s="91"/>
      <c r="J11" s="589"/>
      <c r="K11" s="589"/>
      <c r="L11" s="591"/>
      <c r="M11" s="447"/>
      <c r="N11" s="447"/>
      <c r="O11" s="580"/>
      <c r="P11" s="583"/>
      <c r="Q11" s="586"/>
    </row>
    <row r="12" spans="1:269" ht="18.75" customHeight="1">
      <c r="A12" s="461"/>
      <c r="B12" s="447"/>
      <c r="C12" s="455"/>
      <c r="D12" s="455"/>
      <c r="E12" s="183" t="str">
        <f>'5- Identificación de Riesgos'!D12</f>
        <v>3. Complejidad de los procesos judiciales y solicitudes, lo cual incrementa los tiempos para su resolución.</v>
      </c>
      <c r="F12" s="480"/>
      <c r="G12" s="600"/>
      <c r="H12" s="455"/>
      <c r="I12" s="91"/>
      <c r="J12" s="589"/>
      <c r="K12" s="589"/>
      <c r="L12" s="591"/>
      <c r="M12" s="447"/>
      <c r="N12" s="447"/>
      <c r="O12" s="580"/>
      <c r="P12" s="583"/>
      <c r="Q12" s="586"/>
    </row>
    <row r="13" spans="1:269" ht="18.75" customHeight="1">
      <c r="A13" s="461"/>
      <c r="B13" s="447"/>
      <c r="C13" s="455"/>
      <c r="D13" s="455"/>
      <c r="E13" s="176" t="str">
        <f>'5- Identificación de Riesgos'!D13</f>
        <v>4.Fallas o insuficiencia  en hardware, software, servicio de internet y/o en el fluido eléctrico</v>
      </c>
      <c r="F13" s="480"/>
      <c r="G13" s="600"/>
      <c r="H13" s="455"/>
      <c r="I13" s="91"/>
      <c r="J13" s="589"/>
      <c r="K13" s="589"/>
      <c r="L13" s="591"/>
      <c r="M13" s="447"/>
      <c r="N13" s="447"/>
      <c r="O13" s="580"/>
      <c r="P13" s="583"/>
      <c r="Q13" s="586"/>
    </row>
    <row r="14" spans="1:269" ht="18.75" customHeight="1">
      <c r="A14" s="461"/>
      <c r="B14" s="447"/>
      <c r="C14" s="455"/>
      <c r="D14" s="455"/>
      <c r="E14" s="176">
        <f>'5- Identificación de Riesgos'!D14</f>
        <v>0</v>
      </c>
      <c r="F14" s="480"/>
      <c r="G14" s="600"/>
      <c r="H14" s="455"/>
      <c r="I14" s="91"/>
      <c r="J14" s="589"/>
      <c r="K14" s="589"/>
      <c r="L14" s="591"/>
      <c r="M14" s="447"/>
      <c r="N14" s="447"/>
      <c r="O14" s="580"/>
      <c r="P14" s="583"/>
      <c r="Q14" s="586"/>
    </row>
    <row r="15" spans="1:269" ht="18.75" customHeight="1">
      <c r="A15" s="461"/>
      <c r="B15" s="447"/>
      <c r="C15" s="455"/>
      <c r="D15" s="455"/>
      <c r="E15" s="176">
        <f>'5- Identificación de Riesgos'!D15</f>
        <v>0</v>
      </c>
      <c r="F15" s="480"/>
      <c r="G15" s="600"/>
      <c r="H15" s="455"/>
      <c r="I15" s="91"/>
      <c r="J15" s="589"/>
      <c r="K15" s="589"/>
      <c r="L15" s="591"/>
      <c r="M15" s="447"/>
      <c r="N15" s="447"/>
      <c r="O15" s="580"/>
      <c r="P15" s="583"/>
      <c r="Q15" s="586"/>
    </row>
    <row r="16" spans="1:269" ht="18.75" customHeight="1">
      <c r="A16" s="461"/>
      <c r="B16" s="447"/>
      <c r="C16" s="455"/>
      <c r="D16" s="455"/>
      <c r="E16" s="176">
        <f>'5- Identificación de Riesgos'!D16</f>
        <v>0</v>
      </c>
      <c r="F16" s="480"/>
      <c r="G16" s="600"/>
      <c r="H16" s="455"/>
      <c r="I16" s="91"/>
      <c r="J16" s="589"/>
      <c r="K16" s="589"/>
      <c r="L16" s="591"/>
      <c r="M16" s="447"/>
      <c r="N16" s="447"/>
      <c r="O16" s="580"/>
      <c r="P16" s="583"/>
      <c r="Q16" s="586"/>
    </row>
    <row r="17" spans="1:17" ht="18.75" customHeight="1">
      <c r="A17" s="461"/>
      <c r="B17" s="447"/>
      <c r="C17" s="455"/>
      <c r="D17" s="455"/>
      <c r="E17" s="176">
        <f>'5- Identificación de Riesgos'!D17</f>
        <v>0</v>
      </c>
      <c r="F17" s="480"/>
      <c r="G17" s="600"/>
      <c r="H17" s="455"/>
      <c r="I17" s="91"/>
      <c r="J17" s="589"/>
      <c r="K17" s="589"/>
      <c r="L17" s="591"/>
      <c r="M17" s="447"/>
      <c r="N17" s="447"/>
      <c r="O17" s="580"/>
      <c r="P17" s="583"/>
      <c r="Q17" s="586"/>
    </row>
    <row r="18" spans="1:17" ht="18.75" customHeight="1">
      <c r="A18" s="461"/>
      <c r="B18" s="447"/>
      <c r="C18" s="455"/>
      <c r="D18" s="455"/>
      <c r="E18" s="176">
        <f>'5- Identificación de Riesgos'!D18</f>
        <v>0</v>
      </c>
      <c r="F18" s="480"/>
      <c r="G18" s="600"/>
      <c r="H18" s="455"/>
      <c r="I18" s="91"/>
      <c r="J18" s="589"/>
      <c r="K18" s="589"/>
      <c r="L18" s="591"/>
      <c r="M18" s="447"/>
      <c r="N18" s="447"/>
      <c r="O18" s="580"/>
      <c r="P18" s="583"/>
      <c r="Q18" s="586"/>
    </row>
    <row r="19" spans="1:17" ht="18.75" customHeight="1" thickBot="1">
      <c r="A19" s="461"/>
      <c r="B19" s="541"/>
      <c r="C19" s="455"/>
      <c r="D19" s="455"/>
      <c r="E19" s="176">
        <f>'5- Identificación de Riesgos'!D19</f>
        <v>0</v>
      </c>
      <c r="F19" s="480"/>
      <c r="G19" s="600"/>
      <c r="H19" s="455"/>
      <c r="I19" s="92"/>
      <c r="J19" s="590"/>
      <c r="K19" s="590"/>
      <c r="L19" s="592"/>
      <c r="M19" s="541"/>
      <c r="N19" s="541"/>
      <c r="O19" s="581"/>
      <c r="P19" s="584"/>
      <c r="Q19" s="587"/>
    </row>
    <row r="20" spans="1:17" ht="13.5" customHeight="1">
      <c r="A20" s="598">
        <f>'5- Identificación de Riesgos'!A20</f>
        <v>2</v>
      </c>
      <c r="B20" s="447" t="str">
        <f>'5- Identificación de Riesgos'!B20</f>
        <v xml:space="preserve">Incumplimientos en la realizacion de audiencias </v>
      </c>
      <c r="C20" s="541" t="str">
        <f>'5- Identificación de Riesgos'!C20</f>
        <v>Posibilidad de no atender la solicitud de una parte interesada para la realización de una audiencia o de no cumplir la programación de audiencias</v>
      </c>
      <c r="D20" s="541" t="s">
        <v>332</v>
      </c>
      <c r="E20" s="176" t="str">
        <f>'5- Identificación de Riesgos'!D20</f>
        <v xml:space="preserve">1. Inasistencia del Juez </v>
      </c>
      <c r="F20" s="599" t="str">
        <f>'5- Identificación de Riesgos'!H20</f>
        <v>Media - 3</v>
      </c>
      <c r="G20" s="541" t="str">
        <f>'5- Identificación de Riesgos'!M20</f>
        <v>Menor - 2</v>
      </c>
      <c r="H20" s="541" t="str">
        <f>'5- Identificación de Riesgos'!N20</f>
        <v>Moderado - 6</v>
      </c>
      <c r="I20" s="91"/>
      <c r="J20" s="589" t="str">
        <f>'6- Valoración Controles'!T20</f>
        <v>Baja - 2</v>
      </c>
      <c r="K20" s="589" t="str">
        <f>'6- Valoración Controles'!U20</f>
        <v>Leve - 1</v>
      </c>
      <c r="L20" s="591" t="e">
        <f>AVERAGE(#REF!)</f>
        <v>#REF!</v>
      </c>
      <c r="M20" s="447" t="str">
        <f>'6- Valoración Controles'!V20</f>
        <v>Bajo - 2</v>
      </c>
      <c r="N20" s="447" t="s">
        <v>444</v>
      </c>
      <c r="O20" s="579" t="s">
        <v>448</v>
      </c>
      <c r="P20" s="582" t="s">
        <v>446</v>
      </c>
      <c r="Q20" s="588" t="s">
        <v>447</v>
      </c>
    </row>
    <row r="21" spans="1:17" ht="13.5" customHeight="1">
      <c r="A21" s="461"/>
      <c r="B21" s="447"/>
      <c r="C21" s="455"/>
      <c r="D21" s="455"/>
      <c r="E21" s="176" t="str">
        <f>'5- Identificación de Riesgos'!D21</f>
        <v>2. Inasistencia de los interrogados o partes obligatorias</v>
      </c>
      <c r="F21" s="480"/>
      <c r="G21" s="600"/>
      <c r="H21" s="455"/>
      <c r="I21" s="91"/>
      <c r="J21" s="589"/>
      <c r="K21" s="589"/>
      <c r="L21" s="591"/>
      <c r="M21" s="447"/>
      <c r="N21" s="447"/>
      <c r="O21" s="580"/>
      <c r="P21" s="583"/>
      <c r="Q21" s="586"/>
    </row>
    <row r="22" spans="1:17" ht="13.5" customHeight="1">
      <c r="A22" s="461"/>
      <c r="B22" s="447"/>
      <c r="C22" s="455"/>
      <c r="D22" s="455"/>
      <c r="E22" s="176" t="str">
        <f>'5- Identificación de Riesgos'!D22</f>
        <v>3. Prolongación en la realización de las audiencias.</v>
      </c>
      <c r="F22" s="480"/>
      <c r="G22" s="600"/>
      <c r="H22" s="455"/>
      <c r="I22" s="91"/>
      <c r="J22" s="589"/>
      <c r="K22" s="589"/>
      <c r="L22" s="591"/>
      <c r="M22" s="447"/>
      <c r="N22" s="447"/>
      <c r="O22" s="580"/>
      <c r="P22" s="583"/>
      <c r="Q22" s="586"/>
    </row>
    <row r="23" spans="1:17" ht="13.5" customHeight="1">
      <c r="A23" s="461"/>
      <c r="B23" s="447"/>
      <c r="C23" s="455"/>
      <c r="D23" s="455"/>
      <c r="E23" s="176" t="str">
        <f>'5- Identificación de Riesgos'!D23</f>
        <v>4 .Notificaciones judiciales erradas o inoportunas sobre la  fecha, hora y/o link de conexión para diligencia judicial convocada.</v>
      </c>
      <c r="F23" s="480"/>
      <c r="G23" s="600"/>
      <c r="H23" s="455"/>
      <c r="I23" s="91"/>
      <c r="J23" s="589"/>
      <c r="K23" s="589"/>
      <c r="L23" s="591"/>
      <c r="M23" s="447"/>
      <c r="N23" s="447"/>
      <c r="O23" s="580"/>
      <c r="P23" s="583"/>
      <c r="Q23" s="586"/>
    </row>
    <row r="24" spans="1:17" ht="13.5" customHeight="1">
      <c r="A24" s="461"/>
      <c r="B24" s="447"/>
      <c r="C24" s="455"/>
      <c r="D24" s="455"/>
      <c r="E24" s="176" t="str">
        <f>'5- Identificación de Riesgos'!D24</f>
        <v>5.Fallas o insuficiencia  en hardware, software, servicio de internet y/o en el fluido eléctrico</v>
      </c>
      <c r="F24" s="480"/>
      <c r="G24" s="600"/>
      <c r="H24" s="455"/>
      <c r="I24" s="91"/>
      <c r="J24" s="589"/>
      <c r="K24" s="589"/>
      <c r="L24" s="591"/>
      <c r="M24" s="447"/>
      <c r="N24" s="447"/>
      <c r="O24" s="580"/>
      <c r="P24" s="583"/>
      <c r="Q24" s="586"/>
    </row>
    <row r="25" spans="1:17" ht="13.5" customHeight="1">
      <c r="A25" s="461"/>
      <c r="B25" s="447"/>
      <c r="C25" s="455"/>
      <c r="D25" s="455"/>
      <c r="E25" s="176" t="str">
        <f>'5- Identificación de Riesgos'!D25</f>
        <v>6. Fallecimiento de una de las partes.</v>
      </c>
      <c r="F25" s="480"/>
      <c r="G25" s="600"/>
      <c r="H25" s="455"/>
      <c r="I25" s="91"/>
      <c r="J25" s="589"/>
      <c r="K25" s="589"/>
      <c r="L25" s="591"/>
      <c r="M25" s="447"/>
      <c r="N25" s="447"/>
      <c r="O25" s="580"/>
      <c r="P25" s="583"/>
      <c r="Q25" s="586"/>
    </row>
    <row r="26" spans="1:17" ht="13.5" customHeight="1">
      <c r="A26" s="461"/>
      <c r="B26" s="447"/>
      <c r="C26" s="455"/>
      <c r="D26" s="455"/>
      <c r="E26" s="176" t="str">
        <f>'5- Identificación de Riesgos'!D26</f>
        <v>7. Puesta en conocimiento al despacho de nuevos hechos que ameriten la suspención probatoria como por ejemplo la vinculación de otros sujetos, o el ordenamiento de una nueva decisión.</v>
      </c>
      <c r="F26" s="480"/>
      <c r="G26" s="600"/>
      <c r="H26" s="455"/>
      <c r="I26" s="91"/>
      <c r="J26" s="589"/>
      <c r="K26" s="589"/>
      <c r="L26" s="591"/>
      <c r="M26" s="447"/>
      <c r="N26" s="447"/>
      <c r="O26" s="580"/>
      <c r="P26" s="583"/>
      <c r="Q26" s="586"/>
    </row>
    <row r="27" spans="1:17" ht="13.5" customHeight="1">
      <c r="A27" s="461"/>
      <c r="B27" s="447"/>
      <c r="C27" s="455"/>
      <c r="D27" s="455"/>
      <c r="E27" s="176">
        <f>'5- Identificación de Riesgos'!D27</f>
        <v>0</v>
      </c>
      <c r="F27" s="480"/>
      <c r="G27" s="600"/>
      <c r="H27" s="455"/>
      <c r="I27" s="91"/>
      <c r="J27" s="589"/>
      <c r="K27" s="589"/>
      <c r="L27" s="591"/>
      <c r="M27" s="447"/>
      <c r="N27" s="447"/>
      <c r="O27" s="580"/>
      <c r="P27" s="583"/>
      <c r="Q27" s="586"/>
    </row>
    <row r="28" spans="1:17" ht="13.5" customHeight="1">
      <c r="A28" s="461"/>
      <c r="B28" s="447"/>
      <c r="C28" s="455"/>
      <c r="D28" s="455"/>
      <c r="E28" s="176">
        <f>'5- Identificación de Riesgos'!D28</f>
        <v>0</v>
      </c>
      <c r="F28" s="480"/>
      <c r="G28" s="600"/>
      <c r="H28" s="455"/>
      <c r="I28" s="91"/>
      <c r="J28" s="589"/>
      <c r="K28" s="589"/>
      <c r="L28" s="591"/>
      <c r="M28" s="447"/>
      <c r="N28" s="447"/>
      <c r="O28" s="580"/>
      <c r="P28" s="583"/>
      <c r="Q28" s="586"/>
    </row>
    <row r="29" spans="1:17" ht="13.5" customHeight="1" thickBot="1">
      <c r="A29" s="461"/>
      <c r="B29" s="541"/>
      <c r="C29" s="455"/>
      <c r="D29" s="455"/>
      <c r="E29" s="176">
        <f>'5- Identificación de Riesgos'!D29</f>
        <v>0</v>
      </c>
      <c r="F29" s="480"/>
      <c r="G29" s="600"/>
      <c r="H29" s="455"/>
      <c r="I29" s="92"/>
      <c r="J29" s="590"/>
      <c r="K29" s="590"/>
      <c r="L29" s="592"/>
      <c r="M29" s="541"/>
      <c r="N29" s="541"/>
      <c r="O29" s="581"/>
      <c r="P29" s="584"/>
      <c r="Q29" s="615"/>
    </row>
    <row r="30" spans="1:17" ht="13.5" customHeight="1">
      <c r="A30" s="598">
        <f>'5- Identificación de Riesgos'!A30</f>
        <v>3</v>
      </c>
      <c r="B30" s="447" t="str">
        <f>'5- Identificación de Riesgos'!B30</f>
        <v xml:space="preserve"> Efectuar notificaciones que no cumplan con los requistos</v>
      </c>
      <c r="C30" s="541" t="str">
        <f>'5- Identificación de Riesgos'!C30</f>
        <v>No  realizar las notificaciones , no hacerlo  oportunamente o no aplicar la normatividad.</v>
      </c>
      <c r="D30" s="541" t="s">
        <v>332</v>
      </c>
      <c r="E30" s="176" t="str">
        <f>'5- Identificación de Riesgos'!D30</f>
        <v>1. Alta demanda de actuaciones que deban notificarse en un mismo día.</v>
      </c>
      <c r="F30" s="599" t="str">
        <f>'5- Identificación de Riesgos'!H30</f>
        <v>Muy Baja - 1</v>
      </c>
      <c r="G30" s="541" t="str">
        <f>'5- Identificación de Riesgos'!M30</f>
        <v>Menor - 2</v>
      </c>
      <c r="H30" s="541" t="str">
        <f>'5- Identificación de Riesgos'!N30</f>
        <v>Bajo - 2</v>
      </c>
      <c r="I30" s="91"/>
      <c r="J30" s="589" t="str">
        <f>'6- Valoración Controles'!T30</f>
        <v>Muy Baja - 1</v>
      </c>
      <c r="K30" s="589" t="str">
        <f>'6- Valoración Controles'!U30</f>
        <v>Menor - 2</v>
      </c>
      <c r="L30" s="591" t="e">
        <f>AVERAGE(#REF!)</f>
        <v>#REF!</v>
      </c>
      <c r="M30" s="447" t="str">
        <f>'6- Valoración Controles'!V30</f>
        <v>Bajo - 2</v>
      </c>
      <c r="N30" s="447" t="s">
        <v>449</v>
      </c>
      <c r="O30" s="579" t="s">
        <v>450</v>
      </c>
      <c r="P30" s="582" t="s">
        <v>446</v>
      </c>
      <c r="Q30" s="588" t="s">
        <v>447</v>
      </c>
    </row>
    <row r="31" spans="1:17" ht="13.5" customHeight="1">
      <c r="A31" s="461"/>
      <c r="B31" s="447"/>
      <c r="C31" s="455"/>
      <c r="D31" s="455"/>
      <c r="E31" s="176" t="str">
        <f>'5- Identificación de Riesgos'!D31</f>
        <v xml:space="preserve">2. Falta de personal para atender el  volúmen de solicitudes recibidas. </v>
      </c>
      <c r="F31" s="480"/>
      <c r="G31" s="600"/>
      <c r="H31" s="455"/>
      <c r="I31" s="91"/>
      <c r="J31" s="589"/>
      <c r="K31" s="589"/>
      <c r="L31" s="591"/>
      <c r="M31" s="447"/>
      <c r="N31" s="447"/>
      <c r="O31" s="580"/>
      <c r="P31" s="583"/>
      <c r="Q31" s="586"/>
    </row>
    <row r="32" spans="1:17" ht="13.5" customHeight="1">
      <c r="A32" s="461"/>
      <c r="B32" s="447"/>
      <c r="C32" s="455"/>
      <c r="D32" s="455"/>
      <c r="E32" s="176" t="str">
        <f>'5- Identificación de Riesgos'!D32</f>
        <v>3. Falta de comunicación y de oportunidad en la  actualización de las novedades de los juzgados.</v>
      </c>
      <c r="F32" s="480"/>
      <c r="G32" s="600"/>
      <c r="H32" s="455"/>
      <c r="I32" s="91"/>
      <c r="J32" s="589"/>
      <c r="K32" s="589"/>
      <c r="L32" s="591"/>
      <c r="M32" s="447"/>
      <c r="N32" s="447"/>
      <c r="O32" s="580"/>
      <c r="P32" s="583"/>
      <c r="Q32" s="586"/>
    </row>
    <row r="33" spans="1:17" ht="13.5" customHeight="1">
      <c r="A33" s="461"/>
      <c r="B33" s="447"/>
      <c r="C33" s="455"/>
      <c r="D33" s="455"/>
      <c r="E33" s="176" t="str">
        <f>'5- Identificación de Riesgos'!D33</f>
        <v>4. Errores en la transcripción y/o digitalizaciòn de la información.</v>
      </c>
      <c r="F33" s="480"/>
      <c r="G33" s="600"/>
      <c r="H33" s="455"/>
      <c r="I33" s="91"/>
      <c r="J33" s="589"/>
      <c r="K33" s="589"/>
      <c r="L33" s="591"/>
      <c r="M33" s="447"/>
      <c r="N33" s="447"/>
      <c r="O33" s="580"/>
      <c r="P33" s="583"/>
      <c r="Q33" s="586"/>
    </row>
    <row r="34" spans="1:17" ht="13.5" customHeight="1">
      <c r="A34" s="461"/>
      <c r="B34" s="447"/>
      <c r="C34" s="455"/>
      <c r="D34" s="455"/>
      <c r="E34" s="176" t="str">
        <f>'5- Identificación de Riesgos'!D34</f>
        <v>5.Fallas o insuficiencia  en el servicio de internet y/o en el fluido eléctrico, o del provedor del servicio de correo electronico y demàs aplicativos dispuestos para efectuar la notificación (Portal de Tierras).</v>
      </c>
      <c r="F34" s="480"/>
      <c r="G34" s="600"/>
      <c r="H34" s="455"/>
      <c r="I34" s="91"/>
      <c r="J34" s="589"/>
      <c r="K34" s="589"/>
      <c r="L34" s="591"/>
      <c r="M34" s="447"/>
      <c r="N34" s="447"/>
      <c r="O34" s="580"/>
      <c r="P34" s="583"/>
      <c r="Q34" s="586"/>
    </row>
    <row r="35" spans="1:17" ht="13.5" customHeight="1">
      <c r="A35" s="461"/>
      <c r="B35" s="447"/>
      <c r="C35" s="455"/>
      <c r="D35" s="455"/>
      <c r="E35" s="176">
        <f>'5- Identificación de Riesgos'!D35</f>
        <v>0</v>
      </c>
      <c r="F35" s="480"/>
      <c r="G35" s="600"/>
      <c r="H35" s="455"/>
      <c r="I35" s="91"/>
      <c r="J35" s="589"/>
      <c r="K35" s="589"/>
      <c r="L35" s="591"/>
      <c r="M35" s="447"/>
      <c r="N35" s="447"/>
      <c r="O35" s="580"/>
      <c r="P35" s="583"/>
      <c r="Q35" s="586"/>
    </row>
    <row r="36" spans="1:17" ht="13.5" customHeight="1">
      <c r="A36" s="461"/>
      <c r="B36" s="447"/>
      <c r="C36" s="455"/>
      <c r="D36" s="455"/>
      <c r="E36" s="176">
        <f>'5- Identificación de Riesgos'!D36</f>
        <v>0</v>
      </c>
      <c r="F36" s="480"/>
      <c r="G36" s="600"/>
      <c r="H36" s="455"/>
      <c r="I36" s="91"/>
      <c r="J36" s="589"/>
      <c r="K36" s="589"/>
      <c r="L36" s="591"/>
      <c r="M36" s="447"/>
      <c r="N36" s="447"/>
      <c r="O36" s="580"/>
      <c r="P36" s="583"/>
      <c r="Q36" s="586"/>
    </row>
    <row r="37" spans="1:17" ht="13.5" customHeight="1">
      <c r="A37" s="461"/>
      <c r="B37" s="447"/>
      <c r="C37" s="455"/>
      <c r="D37" s="455"/>
      <c r="E37" s="176">
        <f>'5- Identificación de Riesgos'!D37</f>
        <v>0</v>
      </c>
      <c r="F37" s="480"/>
      <c r="G37" s="600"/>
      <c r="H37" s="455"/>
      <c r="I37" s="91"/>
      <c r="J37" s="589"/>
      <c r="K37" s="589"/>
      <c r="L37" s="591"/>
      <c r="M37" s="447"/>
      <c r="N37" s="447"/>
      <c r="O37" s="580"/>
      <c r="P37" s="583"/>
      <c r="Q37" s="586"/>
    </row>
    <row r="38" spans="1:17" ht="13.5" customHeight="1">
      <c r="A38" s="461"/>
      <c r="B38" s="447"/>
      <c r="C38" s="455"/>
      <c r="D38" s="455"/>
      <c r="E38" s="176">
        <f>'5- Identificación de Riesgos'!D38</f>
        <v>0</v>
      </c>
      <c r="F38" s="480"/>
      <c r="G38" s="600"/>
      <c r="H38" s="455"/>
      <c r="I38" s="91"/>
      <c r="J38" s="589"/>
      <c r="K38" s="589"/>
      <c r="L38" s="591"/>
      <c r="M38" s="447"/>
      <c r="N38" s="447"/>
      <c r="O38" s="580"/>
      <c r="P38" s="583"/>
      <c r="Q38" s="586"/>
    </row>
    <row r="39" spans="1:17" ht="13.5" customHeight="1" thickBot="1">
      <c r="A39" s="461"/>
      <c r="B39" s="541"/>
      <c r="C39" s="455"/>
      <c r="D39" s="455"/>
      <c r="E39" s="176">
        <f>'5- Identificación de Riesgos'!D39</f>
        <v>0</v>
      </c>
      <c r="F39" s="480"/>
      <c r="G39" s="600"/>
      <c r="H39" s="455"/>
      <c r="I39" s="92"/>
      <c r="J39" s="590"/>
      <c r="K39" s="590"/>
      <c r="L39" s="592"/>
      <c r="M39" s="541"/>
      <c r="N39" s="541"/>
      <c r="O39" s="581"/>
      <c r="P39" s="584"/>
      <c r="Q39" s="587"/>
    </row>
    <row r="40" spans="1:17" ht="13.5" customHeight="1">
      <c r="A40" s="598">
        <f>'5- Identificación de Riesgos'!A40</f>
        <v>4</v>
      </c>
      <c r="B40" s="447" t="str">
        <f>'5- Identificación de Riesgos'!B40</f>
        <v>Afectación de la integridad fisica de los servidores judiciales en el cumplimiento de las inspecciones judiciales a los predios objeto de litigio.</v>
      </c>
      <c r="C40" s="541" t="str">
        <f>'5- Identificación de Riesgos'!C40</f>
        <v>Daño de la integridad de los servidores publicos en razón de una actividad propia del cumplimiento de una orden judicial</v>
      </c>
      <c r="D40" s="541" t="s">
        <v>332</v>
      </c>
      <c r="E40" s="176" t="str">
        <f>'5- Identificación de Riesgos'!D40</f>
        <v xml:space="preserve">1. Territorios con condiciones de dificil acceso. </v>
      </c>
      <c r="F40" s="599" t="str">
        <f>'5- Identificación de Riesgos'!H40</f>
        <v>Muy Baja - 1</v>
      </c>
      <c r="G40" s="541" t="str">
        <f>'5- Identificación de Riesgos'!M40</f>
        <v>Mayor - 4</v>
      </c>
      <c r="H40" s="541" t="str">
        <f>'5- Identificación de Riesgos'!N40</f>
        <v>Alto  - 4</v>
      </c>
      <c r="I40" s="91"/>
      <c r="J40" s="589" t="str">
        <f>'6- Valoración Controles'!T40</f>
        <v>Muy Baja - 1</v>
      </c>
      <c r="K40" s="589" t="str">
        <f>'6- Valoración Controles'!U40</f>
        <v>Mayor - 4</v>
      </c>
      <c r="L40" s="591" t="e">
        <f>AVERAGE(#REF!)</f>
        <v>#REF!</v>
      </c>
      <c r="M40" s="447" t="str">
        <f>'6- Valoración Controles'!V40</f>
        <v>Alto  - 4</v>
      </c>
      <c r="N40" s="447" t="s">
        <v>449</v>
      </c>
      <c r="O40" s="579" t="s">
        <v>451</v>
      </c>
      <c r="P40" s="582" t="s">
        <v>446</v>
      </c>
      <c r="Q40" s="588" t="s">
        <v>447</v>
      </c>
    </row>
    <row r="41" spans="1:17" ht="13.5" customHeight="1">
      <c r="A41" s="461"/>
      <c r="B41" s="447"/>
      <c r="C41" s="455"/>
      <c r="D41" s="455"/>
      <c r="E41" s="176" t="str">
        <f>'5- Identificación de Riesgos'!D41</f>
        <v>2. Amenazas o actos provenientes de grupos al margen de la ley contra la vida, integridad, libertad y/o seguridad de los servidores judiciales del despacho.</v>
      </c>
      <c r="F41" s="480"/>
      <c r="G41" s="600"/>
      <c r="H41" s="455"/>
      <c r="I41" s="91"/>
      <c r="J41" s="589"/>
      <c r="K41" s="589"/>
      <c r="L41" s="591"/>
      <c r="M41" s="447"/>
      <c r="N41" s="447"/>
      <c r="O41" s="580"/>
      <c r="P41" s="583"/>
      <c r="Q41" s="586"/>
    </row>
    <row r="42" spans="1:17" ht="13.5" customHeight="1">
      <c r="A42" s="461"/>
      <c r="B42" s="447"/>
      <c r="C42" s="455"/>
      <c r="D42" s="455"/>
      <c r="E42" s="176" t="str">
        <f>'5- Identificación de Riesgos'!D42</f>
        <v>3. Falta de seguridad por parte de la fuerza pública</v>
      </c>
      <c r="F42" s="480"/>
      <c r="G42" s="600"/>
      <c r="H42" s="455"/>
      <c r="I42" s="91"/>
      <c r="J42" s="589"/>
      <c r="K42" s="589"/>
      <c r="L42" s="591"/>
      <c r="M42" s="447"/>
      <c r="N42" s="447"/>
      <c r="O42" s="580"/>
      <c r="P42" s="583"/>
      <c r="Q42" s="586"/>
    </row>
    <row r="43" spans="1:17" ht="13.5" customHeight="1">
      <c r="A43" s="461"/>
      <c r="B43" s="447"/>
      <c r="C43" s="455"/>
      <c r="D43" s="455"/>
      <c r="E43" s="176">
        <f>'5- Identificación de Riesgos'!D43</f>
        <v>0</v>
      </c>
      <c r="F43" s="480"/>
      <c r="G43" s="600"/>
      <c r="H43" s="455"/>
      <c r="I43" s="91"/>
      <c r="J43" s="589"/>
      <c r="K43" s="589"/>
      <c r="L43" s="591"/>
      <c r="M43" s="447"/>
      <c r="N43" s="447"/>
      <c r="O43" s="580"/>
      <c r="P43" s="583"/>
      <c r="Q43" s="586"/>
    </row>
    <row r="44" spans="1:17" ht="13.5" customHeight="1">
      <c r="A44" s="461"/>
      <c r="B44" s="447"/>
      <c r="C44" s="455"/>
      <c r="D44" s="455"/>
      <c r="E44" s="176" t="str">
        <f>'5- Identificación de Riesgos'!D44</f>
        <v xml:space="preserve"> </v>
      </c>
      <c r="F44" s="480"/>
      <c r="G44" s="600"/>
      <c r="H44" s="455"/>
      <c r="I44" s="91"/>
      <c r="J44" s="589"/>
      <c r="K44" s="589"/>
      <c r="L44" s="591"/>
      <c r="M44" s="447"/>
      <c r="N44" s="447"/>
      <c r="O44" s="580"/>
      <c r="P44" s="583"/>
      <c r="Q44" s="586"/>
    </row>
    <row r="45" spans="1:17" ht="13.5" customHeight="1">
      <c r="A45" s="461"/>
      <c r="B45" s="447"/>
      <c r="C45" s="455"/>
      <c r="D45" s="455"/>
      <c r="E45" s="176">
        <f>'5- Identificación de Riesgos'!D45</f>
        <v>0</v>
      </c>
      <c r="F45" s="480"/>
      <c r="G45" s="600"/>
      <c r="H45" s="455"/>
      <c r="I45" s="91"/>
      <c r="J45" s="589"/>
      <c r="K45" s="589"/>
      <c r="L45" s="591"/>
      <c r="M45" s="447"/>
      <c r="N45" s="447"/>
      <c r="O45" s="580"/>
      <c r="P45" s="583"/>
      <c r="Q45" s="586"/>
    </row>
    <row r="46" spans="1:17" ht="13.5" customHeight="1">
      <c r="A46" s="461"/>
      <c r="B46" s="447"/>
      <c r="C46" s="455"/>
      <c r="D46" s="455"/>
      <c r="E46" s="176">
        <f>'5- Identificación de Riesgos'!D46</f>
        <v>0</v>
      </c>
      <c r="F46" s="480"/>
      <c r="G46" s="600"/>
      <c r="H46" s="455"/>
      <c r="I46" s="91"/>
      <c r="J46" s="589"/>
      <c r="K46" s="589"/>
      <c r="L46" s="591"/>
      <c r="M46" s="447"/>
      <c r="N46" s="447"/>
      <c r="O46" s="580"/>
      <c r="P46" s="583"/>
      <c r="Q46" s="586"/>
    </row>
    <row r="47" spans="1:17" ht="13.5" customHeight="1">
      <c r="A47" s="461"/>
      <c r="B47" s="447"/>
      <c r="C47" s="455"/>
      <c r="D47" s="455"/>
      <c r="E47" s="176">
        <f>'5- Identificación de Riesgos'!D47</f>
        <v>0</v>
      </c>
      <c r="F47" s="480"/>
      <c r="G47" s="600"/>
      <c r="H47" s="455"/>
      <c r="I47" s="91"/>
      <c r="J47" s="589"/>
      <c r="K47" s="589"/>
      <c r="L47" s="591"/>
      <c r="M47" s="447"/>
      <c r="N47" s="447"/>
      <c r="O47" s="580"/>
      <c r="P47" s="583"/>
      <c r="Q47" s="586"/>
    </row>
    <row r="48" spans="1:17" ht="13.5" customHeight="1">
      <c r="A48" s="461"/>
      <c r="B48" s="447"/>
      <c r="C48" s="455"/>
      <c r="D48" s="455"/>
      <c r="E48" s="176">
        <f>'5- Identificación de Riesgos'!D48</f>
        <v>0</v>
      </c>
      <c r="F48" s="480"/>
      <c r="G48" s="600"/>
      <c r="H48" s="455"/>
      <c r="I48" s="91"/>
      <c r="J48" s="589"/>
      <c r="K48" s="589"/>
      <c r="L48" s="591"/>
      <c r="M48" s="447"/>
      <c r="N48" s="447"/>
      <c r="O48" s="580"/>
      <c r="P48" s="583"/>
      <c r="Q48" s="586"/>
    </row>
    <row r="49" spans="1:17" ht="13.5" customHeight="1" thickBot="1">
      <c r="A49" s="461"/>
      <c r="B49" s="541"/>
      <c r="C49" s="455"/>
      <c r="D49" s="455"/>
      <c r="E49" s="176">
        <f>'5- Identificación de Riesgos'!D49</f>
        <v>0</v>
      </c>
      <c r="F49" s="480"/>
      <c r="G49" s="600"/>
      <c r="H49" s="455"/>
      <c r="I49" s="92"/>
      <c r="J49" s="590"/>
      <c r="K49" s="590"/>
      <c r="L49" s="592"/>
      <c r="M49" s="541"/>
      <c r="N49" s="541"/>
      <c r="O49" s="581"/>
      <c r="P49" s="584"/>
      <c r="Q49" s="587"/>
    </row>
    <row r="50" spans="1:17" ht="13.5" customHeight="1">
      <c r="A50" s="598">
        <v>5</v>
      </c>
      <c r="B50" s="447" t="str">
        <f>'5- Identificación de Riesgos'!B50</f>
        <v>Pérdida de documentos</v>
      </c>
      <c r="C50" s="541" t="str">
        <f>'5- Identificación de Riesgos'!C50</f>
        <v>Extravío temporal o definitivo de los  documentos de los procesos judiciales</v>
      </c>
      <c r="D50" s="541" t="s">
        <v>332</v>
      </c>
      <c r="E50" s="176" t="str">
        <f>'5- Identificación de Riesgos'!D50</f>
        <v>1. Falta de medios de control.</v>
      </c>
      <c r="F50" s="599" t="str">
        <f>'5- Identificación de Riesgos'!H50</f>
        <v>Muy Baja - 1</v>
      </c>
      <c r="G50" s="541" t="str">
        <f>'5- Identificación de Riesgos'!M50</f>
        <v>Moderado - 3</v>
      </c>
      <c r="H50" s="541" t="str">
        <f>'5- Identificación de Riesgos'!N50</f>
        <v>Moderado - 3</v>
      </c>
      <c r="I50" s="91"/>
      <c r="J50" s="589" t="str">
        <f>'6- Valoración Controles'!T50</f>
        <v>Muy Baja - 1</v>
      </c>
      <c r="K50" s="589" t="str">
        <f>'6- Valoración Controles'!U50</f>
        <v>Moderado - 3</v>
      </c>
      <c r="L50" s="591" t="e">
        <f>AVERAGE(#REF!)</f>
        <v>#REF!</v>
      </c>
      <c r="M50" s="447" t="str">
        <f>'6- Valoración Controles'!V50</f>
        <v>Moderado - 3</v>
      </c>
      <c r="N50" s="447" t="s">
        <v>444</v>
      </c>
      <c r="O50" s="579" t="s">
        <v>452</v>
      </c>
      <c r="P50" s="582" t="s">
        <v>446</v>
      </c>
      <c r="Q50" s="588" t="s">
        <v>447</v>
      </c>
    </row>
    <row r="51" spans="1:17" ht="13.5" customHeight="1">
      <c r="A51" s="461"/>
      <c r="B51" s="447"/>
      <c r="C51" s="455"/>
      <c r="D51" s="455"/>
      <c r="E51" s="176" t="str">
        <f>'5- Identificación de Riesgos'!D51</f>
        <v>2.Falta de capacidad en el almacenamiento de los servidores dispuestos para el software institucional y/o copias de seguridad estandarizados.</v>
      </c>
      <c r="F51" s="480"/>
      <c r="G51" s="600"/>
      <c r="H51" s="455"/>
      <c r="I51" s="91"/>
      <c r="J51" s="589"/>
      <c r="K51" s="589"/>
      <c r="L51" s="591"/>
      <c r="M51" s="447"/>
      <c r="N51" s="447"/>
      <c r="O51" s="580"/>
      <c r="P51" s="583"/>
      <c r="Q51" s="586"/>
    </row>
    <row r="52" spans="1:17" ht="13.5" customHeight="1">
      <c r="A52" s="461"/>
      <c r="B52" s="447"/>
      <c r="C52" s="455"/>
      <c r="D52" s="455"/>
      <c r="E52" s="176" t="str">
        <f>'5- Identificación de Riesgos'!D52</f>
        <v>3. Alta demanda en el  ingreso de memoriales,  informaciòn y/o demàs documentos allegados durante jornada laboral.</v>
      </c>
      <c r="F52" s="480"/>
      <c r="G52" s="600"/>
      <c r="H52" s="455"/>
      <c r="I52" s="91"/>
      <c r="J52" s="589"/>
      <c r="K52" s="589"/>
      <c r="L52" s="591"/>
      <c r="M52" s="447"/>
      <c r="N52" s="447"/>
      <c r="O52" s="580"/>
      <c r="P52" s="583"/>
      <c r="Q52" s="586"/>
    </row>
    <row r="53" spans="1:17" ht="13.5" customHeight="1">
      <c r="A53" s="461"/>
      <c r="B53" s="447"/>
      <c r="C53" s="455"/>
      <c r="D53" s="455"/>
      <c r="E53" s="176" t="str">
        <f>'5- Identificación de Riesgos'!D53</f>
        <v>4. Falta de personal para realizar el registro de la documentación en las plataformas y/o aplicativos correspondientes.</v>
      </c>
      <c r="F53" s="480"/>
      <c r="G53" s="600"/>
      <c r="H53" s="455"/>
      <c r="I53" s="91"/>
      <c r="J53" s="589"/>
      <c r="K53" s="589"/>
      <c r="L53" s="591"/>
      <c r="M53" s="447"/>
      <c r="N53" s="447"/>
      <c r="O53" s="580"/>
      <c r="P53" s="583"/>
      <c r="Q53" s="586"/>
    </row>
    <row r="54" spans="1:17" ht="13.5" customHeight="1">
      <c r="A54" s="461"/>
      <c r="B54" s="447"/>
      <c r="C54" s="455"/>
      <c r="D54" s="455"/>
      <c r="E54" s="176">
        <f>'5- Identificación de Riesgos'!D54</f>
        <v>0</v>
      </c>
      <c r="F54" s="480"/>
      <c r="G54" s="600"/>
      <c r="H54" s="455"/>
      <c r="I54" s="91"/>
      <c r="J54" s="589"/>
      <c r="K54" s="589"/>
      <c r="L54" s="591"/>
      <c r="M54" s="447"/>
      <c r="N54" s="447"/>
      <c r="O54" s="580"/>
      <c r="P54" s="583"/>
      <c r="Q54" s="586"/>
    </row>
    <row r="55" spans="1:17" ht="13.5" customHeight="1">
      <c r="A55" s="461"/>
      <c r="B55" s="447"/>
      <c r="C55" s="455"/>
      <c r="D55" s="455"/>
      <c r="E55" s="176">
        <f>'5- Identificación de Riesgos'!D55</f>
        <v>0</v>
      </c>
      <c r="F55" s="480"/>
      <c r="G55" s="600"/>
      <c r="H55" s="455"/>
      <c r="I55" s="91"/>
      <c r="J55" s="589"/>
      <c r="K55" s="589"/>
      <c r="L55" s="591"/>
      <c r="M55" s="447"/>
      <c r="N55" s="447"/>
      <c r="O55" s="580"/>
      <c r="P55" s="583"/>
      <c r="Q55" s="586"/>
    </row>
    <row r="56" spans="1:17" ht="13.5" customHeight="1">
      <c r="A56" s="461"/>
      <c r="B56" s="447"/>
      <c r="C56" s="455"/>
      <c r="D56" s="455"/>
      <c r="E56" s="176">
        <f>'5- Identificación de Riesgos'!D56</f>
        <v>0</v>
      </c>
      <c r="F56" s="480"/>
      <c r="G56" s="600"/>
      <c r="H56" s="455"/>
      <c r="I56" s="91"/>
      <c r="J56" s="589"/>
      <c r="K56" s="589"/>
      <c r="L56" s="591"/>
      <c r="M56" s="447"/>
      <c r="N56" s="447"/>
      <c r="O56" s="580"/>
      <c r="P56" s="583"/>
      <c r="Q56" s="586"/>
    </row>
    <row r="57" spans="1:17" ht="13.5" customHeight="1">
      <c r="A57" s="461"/>
      <c r="B57" s="447"/>
      <c r="C57" s="455"/>
      <c r="D57" s="455"/>
      <c r="E57" s="176">
        <f>'5- Identificación de Riesgos'!D57</f>
        <v>0</v>
      </c>
      <c r="F57" s="480"/>
      <c r="G57" s="600"/>
      <c r="H57" s="455"/>
      <c r="I57" s="91"/>
      <c r="J57" s="589"/>
      <c r="K57" s="589"/>
      <c r="L57" s="591"/>
      <c r="M57" s="447"/>
      <c r="N57" s="447"/>
      <c r="O57" s="580"/>
      <c r="P57" s="583"/>
      <c r="Q57" s="586"/>
    </row>
    <row r="58" spans="1:17" ht="13.5" customHeight="1">
      <c r="A58" s="461"/>
      <c r="B58" s="447"/>
      <c r="C58" s="455"/>
      <c r="D58" s="455"/>
      <c r="E58" s="176">
        <f>'5- Identificación de Riesgos'!D58</f>
        <v>0</v>
      </c>
      <c r="F58" s="480"/>
      <c r="G58" s="600"/>
      <c r="H58" s="455"/>
      <c r="I58" s="91"/>
      <c r="J58" s="589"/>
      <c r="K58" s="589"/>
      <c r="L58" s="591"/>
      <c r="M58" s="447"/>
      <c r="N58" s="447"/>
      <c r="O58" s="580"/>
      <c r="P58" s="583"/>
      <c r="Q58" s="586"/>
    </row>
    <row r="59" spans="1:17" ht="13.5" customHeight="1" thickBot="1">
      <c r="A59" s="462"/>
      <c r="B59" s="448"/>
      <c r="C59" s="456"/>
      <c r="D59" s="456"/>
      <c r="E59" s="177">
        <f>'5- Identificación de Riesgos'!D59</f>
        <v>0</v>
      </c>
      <c r="F59" s="481"/>
      <c r="G59" s="602"/>
      <c r="H59" s="456"/>
      <c r="I59" s="159"/>
      <c r="J59" s="590"/>
      <c r="K59" s="590"/>
      <c r="L59" s="592"/>
      <c r="M59" s="541"/>
      <c r="N59" s="448"/>
      <c r="O59" s="581"/>
      <c r="P59" s="584"/>
      <c r="Q59" s="587"/>
    </row>
    <row r="60" spans="1:17" ht="13.5" customHeight="1">
      <c r="A60" s="574">
        <v>6</v>
      </c>
      <c r="B60" s="447" t="str">
        <f>'5- Identificación de Riesgos'!B60</f>
        <v xml:space="preserve">Recibir , ofrecer, prometer , entregar o aceptar dádivas o beneficios a nombre propio o de terceros para  expedir, alterar,retener , extraviar o entregar  documentos  sin el lleno de requisitos legales </v>
      </c>
      <c r="C60" s="541" t="str">
        <f>'5- Identificación de Riesgos'!C60</f>
        <v xml:space="preserve"> Realizar trámites sin el cumplimiento de los requisitos legales  o  con información falsa</v>
      </c>
      <c r="D60" s="541" t="s">
        <v>332</v>
      </c>
      <c r="E60" s="176" t="str">
        <f>'5- Identificación de Riesgos'!D60</f>
        <v xml:space="preserve">1.Falta de ética  de los servidores judiciales 
</v>
      </c>
      <c r="F60" s="599" t="str">
        <f>'5- Identificación de Riesgos'!H60</f>
        <v>Muy Baja - 1</v>
      </c>
      <c r="G60" s="541" t="str">
        <f>'5- Identificación de Riesgos'!M60</f>
        <v>Catastrófico - 5</v>
      </c>
      <c r="H60" s="541" t="str">
        <f>'5- Identificación de Riesgos'!N60</f>
        <v>Extremo - 5</v>
      </c>
      <c r="I60" s="91"/>
      <c r="J60" s="589" t="str">
        <f>'6- Valoración Controles'!T60</f>
        <v>Muy Baja - 1</v>
      </c>
      <c r="K60" s="589" t="str">
        <f>'6- Valoración Controles'!U60</f>
        <v>Catastrófico - 5</v>
      </c>
      <c r="L60" s="591" t="e">
        <f>AVERAGE(#REF!)</f>
        <v>#REF!</v>
      </c>
      <c r="M60" s="447" t="str">
        <f>'6- Valoración Controles'!V60</f>
        <v>Extremo - 5</v>
      </c>
      <c r="N60" s="447" t="s">
        <v>444</v>
      </c>
      <c r="O60" s="609"/>
      <c r="P60" s="582"/>
      <c r="Q60" s="612"/>
    </row>
    <row r="61" spans="1:17" ht="13.5" customHeight="1">
      <c r="A61" s="518"/>
      <c r="B61" s="447"/>
      <c r="C61" s="455"/>
      <c r="D61" s="455"/>
      <c r="E61" s="176" t="str">
        <f>'5- Identificación de Riesgos'!D61</f>
        <v xml:space="preserve">2. Fallas en los controles de los procesos </v>
      </c>
      <c r="F61" s="480"/>
      <c r="G61" s="600"/>
      <c r="H61" s="455"/>
      <c r="I61" s="91"/>
      <c r="J61" s="589"/>
      <c r="K61" s="589"/>
      <c r="L61" s="591"/>
      <c r="M61" s="447"/>
      <c r="N61" s="447"/>
      <c r="O61" s="610"/>
      <c r="P61" s="583"/>
      <c r="Q61" s="613"/>
    </row>
    <row r="62" spans="1:17" ht="13.5" customHeight="1">
      <c r="A62" s="518"/>
      <c r="B62" s="447"/>
      <c r="C62" s="455"/>
      <c r="D62" s="455"/>
      <c r="E62" s="176">
        <f>'5- Identificación de Riesgos'!D62</f>
        <v>0</v>
      </c>
      <c r="F62" s="480"/>
      <c r="G62" s="600"/>
      <c r="H62" s="455"/>
      <c r="I62" s="91"/>
      <c r="J62" s="589"/>
      <c r="K62" s="589"/>
      <c r="L62" s="591"/>
      <c r="M62" s="447"/>
      <c r="N62" s="447"/>
      <c r="O62" s="610"/>
      <c r="P62" s="583"/>
      <c r="Q62" s="613"/>
    </row>
    <row r="63" spans="1:17" ht="13.5" customHeight="1">
      <c r="A63" s="518"/>
      <c r="B63" s="447"/>
      <c r="C63" s="455"/>
      <c r="D63" s="455"/>
      <c r="E63" s="176">
        <f>'5- Identificación de Riesgos'!D63</f>
        <v>0</v>
      </c>
      <c r="F63" s="480"/>
      <c r="G63" s="600"/>
      <c r="H63" s="455"/>
      <c r="I63" s="91"/>
      <c r="J63" s="589"/>
      <c r="K63" s="589"/>
      <c r="L63" s="591"/>
      <c r="M63" s="447"/>
      <c r="N63" s="447"/>
      <c r="O63" s="610"/>
      <c r="P63" s="583"/>
      <c r="Q63" s="613"/>
    </row>
    <row r="64" spans="1:17" ht="13.5" customHeight="1">
      <c r="A64" s="518"/>
      <c r="B64" s="447"/>
      <c r="C64" s="455"/>
      <c r="D64" s="455"/>
      <c r="E64" s="176">
        <f>'5- Identificación de Riesgos'!D64</f>
        <v>0</v>
      </c>
      <c r="F64" s="480"/>
      <c r="G64" s="600"/>
      <c r="H64" s="455"/>
      <c r="I64" s="91"/>
      <c r="J64" s="589"/>
      <c r="K64" s="589"/>
      <c r="L64" s="591"/>
      <c r="M64" s="447"/>
      <c r="N64" s="447"/>
      <c r="O64" s="610"/>
      <c r="P64" s="583"/>
      <c r="Q64" s="613"/>
    </row>
    <row r="65" spans="1:17" ht="13.5" customHeight="1">
      <c r="A65" s="518"/>
      <c r="B65" s="447"/>
      <c r="C65" s="455"/>
      <c r="D65" s="455"/>
      <c r="E65" s="176">
        <f>'5- Identificación de Riesgos'!D65</f>
        <v>0</v>
      </c>
      <c r="F65" s="480"/>
      <c r="G65" s="600"/>
      <c r="H65" s="455"/>
      <c r="I65" s="91"/>
      <c r="J65" s="589"/>
      <c r="K65" s="589"/>
      <c r="L65" s="591"/>
      <c r="M65" s="447"/>
      <c r="N65" s="447"/>
      <c r="O65" s="610"/>
      <c r="P65" s="583"/>
      <c r="Q65" s="613"/>
    </row>
    <row r="66" spans="1:17" ht="13.5" customHeight="1">
      <c r="A66" s="518"/>
      <c r="B66" s="447"/>
      <c r="C66" s="455"/>
      <c r="D66" s="455"/>
      <c r="E66" s="176">
        <f>'5- Identificación de Riesgos'!D66</f>
        <v>0</v>
      </c>
      <c r="F66" s="480"/>
      <c r="G66" s="600"/>
      <c r="H66" s="455"/>
      <c r="I66" s="91"/>
      <c r="J66" s="589"/>
      <c r="K66" s="589"/>
      <c r="L66" s="591"/>
      <c r="M66" s="447"/>
      <c r="N66" s="447"/>
      <c r="O66" s="610"/>
      <c r="P66" s="583"/>
      <c r="Q66" s="613"/>
    </row>
    <row r="67" spans="1:17" ht="13.5" customHeight="1">
      <c r="A67" s="518"/>
      <c r="B67" s="447"/>
      <c r="C67" s="455"/>
      <c r="D67" s="455"/>
      <c r="E67" s="176">
        <f>'5- Identificación de Riesgos'!D67</f>
        <v>0</v>
      </c>
      <c r="F67" s="480"/>
      <c r="G67" s="600"/>
      <c r="H67" s="455"/>
      <c r="I67" s="91"/>
      <c r="J67" s="589"/>
      <c r="K67" s="589"/>
      <c r="L67" s="591"/>
      <c r="M67" s="447"/>
      <c r="N67" s="447"/>
      <c r="O67" s="610"/>
      <c r="P67" s="583"/>
      <c r="Q67" s="613"/>
    </row>
    <row r="68" spans="1:17" ht="13.5" customHeight="1">
      <c r="A68" s="518"/>
      <c r="B68" s="447"/>
      <c r="C68" s="455"/>
      <c r="D68" s="455"/>
      <c r="E68" s="176">
        <f>'5- Identificación de Riesgos'!D68</f>
        <v>0</v>
      </c>
      <c r="F68" s="480"/>
      <c r="G68" s="600"/>
      <c r="H68" s="455"/>
      <c r="I68" s="91"/>
      <c r="J68" s="589"/>
      <c r="K68" s="589"/>
      <c r="L68" s="591"/>
      <c r="M68" s="447"/>
      <c r="N68" s="447"/>
      <c r="O68" s="610"/>
      <c r="P68" s="583"/>
      <c r="Q68" s="613"/>
    </row>
    <row r="69" spans="1:17" ht="13.5" customHeight="1" thickBot="1">
      <c r="A69" s="519"/>
      <c r="B69" s="448"/>
      <c r="C69" s="456"/>
      <c r="D69" s="456"/>
      <c r="E69" s="177">
        <f>'5- Identificación de Riesgos'!D69</f>
        <v>0</v>
      </c>
      <c r="F69" s="481"/>
      <c r="G69" s="602"/>
      <c r="H69" s="456"/>
      <c r="I69" s="159"/>
      <c r="J69" s="590"/>
      <c r="K69" s="590"/>
      <c r="L69" s="592"/>
      <c r="M69" s="541"/>
      <c r="N69" s="448"/>
      <c r="O69" s="611"/>
      <c r="P69" s="584"/>
      <c r="Q69" s="614"/>
    </row>
    <row r="70" spans="1:17" ht="13.5" customHeight="1">
      <c r="A70" s="574">
        <v>7</v>
      </c>
      <c r="B70" s="447" t="str">
        <f>'5- Identificación de Riesgos'!B70</f>
        <v xml:space="preserve">Recibir, ofrecer, prometer, entregar o aceptar dadivas  o beneficios a nombre propio o de terceros para  demorar, retener, alterar o direccionar fallos judiciales </v>
      </c>
      <c r="C70" s="541" t="str">
        <f>'5- Identificación de Riesgos'!C70</f>
        <v xml:space="preserve">Proferir  sentencias judiciales incumplmiendo los principios de la administracion de justicia o sin la observancia de los Codigos  Procesales en la materia </v>
      </c>
      <c r="D70" s="541" t="s">
        <v>332</v>
      </c>
      <c r="E70" s="176" t="e">
        <f>'5- Identificación de Riesgos'!#REF!</f>
        <v>#REF!</v>
      </c>
      <c r="F70" s="599" t="str">
        <f>'5- Identificación de Riesgos'!H70</f>
        <v>Muy Baja - 1</v>
      </c>
      <c r="G70" s="541" t="str">
        <f>'5- Identificación de Riesgos'!M70</f>
        <v>Catastrófico - 5</v>
      </c>
      <c r="H70" s="541" t="str">
        <f>'5- Identificación de Riesgos'!N70</f>
        <v>Extremo - 5</v>
      </c>
      <c r="I70" s="91"/>
      <c r="J70" s="589" t="str">
        <f>'6- Valoración Controles'!T70</f>
        <v>Muy Baja - 1</v>
      </c>
      <c r="K70" s="589" t="str">
        <f>'6- Valoración Controles'!U70</f>
        <v>Catastrófico - 5</v>
      </c>
      <c r="L70" s="591" t="e">
        <f>AVERAGE(#REF!)</f>
        <v>#REF!</v>
      </c>
      <c r="M70" s="447" t="str">
        <f>'6- Valoración Controles'!V70</f>
        <v>Extremo - 5</v>
      </c>
      <c r="N70" s="447" t="s">
        <v>444</v>
      </c>
      <c r="O70" s="609"/>
      <c r="P70" s="609"/>
      <c r="Q70" s="612"/>
    </row>
    <row r="71" spans="1:17" ht="13.5" customHeight="1">
      <c r="A71" s="518"/>
      <c r="B71" s="447"/>
      <c r="C71" s="455"/>
      <c r="D71" s="455"/>
      <c r="E71" s="176" t="e">
        <f>'5- Identificación de Riesgos'!#REF!</f>
        <v>#REF!</v>
      </c>
      <c r="F71" s="480"/>
      <c r="G71" s="600"/>
      <c r="H71" s="455"/>
      <c r="I71" s="91"/>
      <c r="J71" s="589"/>
      <c r="K71" s="589"/>
      <c r="L71" s="591"/>
      <c r="M71" s="447"/>
      <c r="N71" s="447"/>
      <c r="O71" s="610"/>
      <c r="P71" s="610"/>
      <c r="Q71" s="613"/>
    </row>
    <row r="72" spans="1:17" ht="13.5" customHeight="1">
      <c r="A72" s="518"/>
      <c r="B72" s="447"/>
      <c r="C72" s="455"/>
      <c r="D72" s="455"/>
      <c r="E72" s="176" t="e">
        <f>'5- Identificación de Riesgos'!#REF!</f>
        <v>#REF!</v>
      </c>
      <c r="F72" s="480"/>
      <c r="G72" s="600"/>
      <c r="H72" s="455"/>
      <c r="I72" s="91"/>
      <c r="J72" s="589"/>
      <c r="K72" s="589"/>
      <c r="L72" s="591"/>
      <c r="M72" s="447"/>
      <c r="N72" s="447"/>
      <c r="O72" s="610"/>
      <c r="P72" s="610"/>
      <c r="Q72" s="613"/>
    </row>
    <row r="73" spans="1:17" ht="13.5" customHeight="1">
      <c r="A73" s="518"/>
      <c r="B73" s="447"/>
      <c r="C73" s="455"/>
      <c r="D73" s="455"/>
      <c r="E73" s="176" t="e">
        <f>'5- Identificación de Riesgos'!#REF!</f>
        <v>#REF!</v>
      </c>
      <c r="F73" s="480"/>
      <c r="G73" s="600"/>
      <c r="H73" s="455"/>
      <c r="I73" s="91"/>
      <c r="J73" s="589"/>
      <c r="K73" s="589"/>
      <c r="L73" s="591"/>
      <c r="M73" s="447"/>
      <c r="N73" s="447"/>
      <c r="O73" s="610"/>
      <c r="P73" s="610"/>
      <c r="Q73" s="613"/>
    </row>
    <row r="74" spans="1:17" ht="13.5" customHeight="1">
      <c r="A74" s="518"/>
      <c r="B74" s="447"/>
      <c r="C74" s="455"/>
      <c r="D74" s="455"/>
      <c r="E74" s="176" t="e">
        <f>'5- Identificación de Riesgos'!#REF!</f>
        <v>#REF!</v>
      </c>
      <c r="F74" s="480"/>
      <c r="G74" s="600"/>
      <c r="H74" s="455"/>
      <c r="I74" s="91"/>
      <c r="J74" s="589"/>
      <c r="K74" s="589"/>
      <c r="L74" s="591"/>
      <c r="M74" s="447"/>
      <c r="N74" s="447"/>
      <c r="O74" s="610"/>
      <c r="P74" s="610"/>
      <c r="Q74" s="613"/>
    </row>
    <row r="75" spans="1:17" ht="13.5" customHeight="1">
      <c r="A75" s="518"/>
      <c r="B75" s="447"/>
      <c r="C75" s="455"/>
      <c r="D75" s="455"/>
      <c r="E75" s="176" t="e">
        <f>'5- Identificación de Riesgos'!#REF!</f>
        <v>#REF!</v>
      </c>
      <c r="F75" s="480"/>
      <c r="G75" s="600"/>
      <c r="H75" s="455"/>
      <c r="I75" s="91"/>
      <c r="J75" s="589"/>
      <c r="K75" s="589"/>
      <c r="L75" s="591"/>
      <c r="M75" s="447"/>
      <c r="N75" s="447"/>
      <c r="O75" s="610"/>
      <c r="P75" s="610"/>
      <c r="Q75" s="613"/>
    </row>
    <row r="76" spans="1:17" ht="13.5" customHeight="1">
      <c r="A76" s="518"/>
      <c r="B76" s="447"/>
      <c r="C76" s="455"/>
      <c r="D76" s="455"/>
      <c r="E76" s="176" t="e">
        <f>'5- Identificación de Riesgos'!#REF!</f>
        <v>#REF!</v>
      </c>
      <c r="F76" s="480"/>
      <c r="G76" s="600"/>
      <c r="H76" s="455"/>
      <c r="I76" s="91"/>
      <c r="J76" s="589"/>
      <c r="K76" s="589"/>
      <c r="L76" s="591"/>
      <c r="M76" s="447"/>
      <c r="N76" s="447"/>
      <c r="O76" s="610"/>
      <c r="P76" s="610"/>
      <c r="Q76" s="613"/>
    </row>
    <row r="77" spans="1:17" ht="13.5" customHeight="1">
      <c r="A77" s="518"/>
      <c r="B77" s="447"/>
      <c r="C77" s="455"/>
      <c r="D77" s="455"/>
      <c r="E77" s="176" t="e">
        <f>'5- Identificación de Riesgos'!#REF!</f>
        <v>#REF!</v>
      </c>
      <c r="F77" s="480"/>
      <c r="G77" s="600"/>
      <c r="H77" s="455"/>
      <c r="I77" s="91"/>
      <c r="J77" s="589"/>
      <c r="K77" s="589"/>
      <c r="L77" s="591"/>
      <c r="M77" s="447"/>
      <c r="N77" s="447"/>
      <c r="O77" s="610"/>
      <c r="P77" s="610"/>
      <c r="Q77" s="613"/>
    </row>
    <row r="78" spans="1:17" ht="13.5" customHeight="1">
      <c r="A78" s="518"/>
      <c r="B78" s="447"/>
      <c r="C78" s="455"/>
      <c r="D78" s="455"/>
      <c r="E78" s="176" t="e">
        <f>'5- Identificación de Riesgos'!#REF!</f>
        <v>#REF!</v>
      </c>
      <c r="F78" s="480"/>
      <c r="G78" s="600"/>
      <c r="H78" s="455"/>
      <c r="I78" s="91"/>
      <c r="J78" s="589"/>
      <c r="K78" s="589"/>
      <c r="L78" s="591"/>
      <c r="M78" s="447"/>
      <c r="N78" s="447"/>
      <c r="O78" s="610"/>
      <c r="P78" s="610"/>
      <c r="Q78" s="613"/>
    </row>
    <row r="79" spans="1:17" ht="13.5" customHeight="1" thickBot="1">
      <c r="A79" s="519"/>
      <c r="B79" s="448"/>
      <c r="C79" s="456"/>
      <c r="D79" s="456"/>
      <c r="E79" s="177" t="e">
        <f>'5- Identificación de Riesgos'!#REF!</f>
        <v>#REF!</v>
      </c>
      <c r="F79" s="481"/>
      <c r="G79" s="602"/>
      <c r="H79" s="456"/>
      <c r="I79" s="159"/>
      <c r="J79" s="590"/>
      <c r="K79" s="590"/>
      <c r="L79" s="592"/>
      <c r="M79" s="541"/>
      <c r="N79" s="448"/>
      <c r="O79" s="611"/>
      <c r="P79" s="611"/>
      <c r="Q79" s="614"/>
    </row>
  </sheetData>
  <mergeCells count="133">
    <mergeCell ref="O60:O69"/>
    <mergeCell ref="P60:P69"/>
    <mergeCell ref="Q60:Q69"/>
    <mergeCell ref="O70:O79"/>
    <mergeCell ref="P70:P79"/>
    <mergeCell ref="Q70:Q79"/>
    <mergeCell ref="O20:O29"/>
    <mergeCell ref="P20:P29"/>
    <mergeCell ref="Q20:Q29"/>
    <mergeCell ref="O40:O49"/>
    <mergeCell ref="P40:P49"/>
    <mergeCell ref="Q40:Q49"/>
    <mergeCell ref="O50:O59"/>
    <mergeCell ref="P50:P59"/>
    <mergeCell ref="Q50:Q59"/>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G30:G39"/>
    <mergeCell ref="F10:F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J30:J39"/>
    <mergeCell ref="K30:K39"/>
    <mergeCell ref="J40:J49"/>
    <mergeCell ref="A30:A39"/>
    <mergeCell ref="B30:B39"/>
    <mergeCell ref="C30:C39"/>
    <mergeCell ref="D30:D39"/>
    <mergeCell ref="F30:F39"/>
    <mergeCell ref="C40:C49"/>
    <mergeCell ref="K8:K9"/>
    <mergeCell ref="I8:I9"/>
    <mergeCell ref="E8:E9"/>
    <mergeCell ref="A50:A59"/>
    <mergeCell ref="B50:B59"/>
    <mergeCell ref="C50:C59"/>
    <mergeCell ref="D50:D59"/>
    <mergeCell ref="F50:F59"/>
    <mergeCell ref="D40:D49"/>
    <mergeCell ref="F40:F49"/>
    <mergeCell ref="A40:A49"/>
    <mergeCell ref="B40:B49"/>
    <mergeCell ref="O10:O19"/>
    <mergeCell ref="P10:P19"/>
    <mergeCell ref="Q10:Q19"/>
    <mergeCell ref="O30:O39"/>
    <mergeCell ref="P30:P39"/>
    <mergeCell ref="Q30:Q39"/>
    <mergeCell ref="K40:K49"/>
    <mergeCell ref="H40:H49"/>
    <mergeCell ref="L30:L39"/>
    <mergeCell ref="L10:L19"/>
    <mergeCell ref="L40:L49"/>
    <mergeCell ref="M20:M29"/>
    <mergeCell ref="N20:N29"/>
  </mergeCells>
  <conditionalFormatting sqref="F10 F20 F30 F40 F50">
    <cfRule type="containsText" dxfId="398" priority="587" operator="containsText" text="Muy Baja">
      <formula>NOT(ISERROR(SEARCH("Muy Baja",F10)))</formula>
    </cfRule>
    <cfRule type="containsText" dxfId="397" priority="588" operator="containsText" text="Baja">
      <formula>NOT(ISERROR(SEARCH("Baja",F10)))</formula>
    </cfRule>
    <cfRule type="containsText" dxfId="396" priority="589" operator="containsText" text="Muy Alta">
      <formula>NOT(ISERROR(SEARCH("Muy Alta",F10)))</formula>
    </cfRule>
    <cfRule type="containsText" dxfId="395" priority="591" operator="containsText" text="Alta">
      <formula>NOT(ISERROR(SEARCH("Alta",F10)))</formula>
    </cfRule>
    <cfRule type="containsText" dxfId="394" priority="592" operator="containsText" text="Media">
      <formula>NOT(ISERROR(SEARCH("Media",F10)))</formula>
    </cfRule>
    <cfRule type="containsText" dxfId="393" priority="593" operator="containsText" text="Media">
      <formula>NOT(ISERROR(SEARCH("Media",F10)))</formula>
    </cfRule>
    <cfRule type="containsText" dxfId="392" priority="594" operator="containsText" text="Media">
      <formula>NOT(ISERROR(SEARCH("Media",F10)))</formula>
    </cfRule>
    <cfRule type="containsText" dxfId="391" priority="595" operator="containsText" text="Muy Baja">
      <formula>NOT(ISERROR(SEARCH("Muy Baja",F10)))</formula>
    </cfRule>
    <cfRule type="containsText" dxfId="390" priority="596" operator="containsText" text="Baja">
      <formula>NOT(ISERROR(SEARCH("Baja",F10)))</formula>
    </cfRule>
    <cfRule type="containsText" dxfId="389" priority="597" operator="containsText" text="Muy Baja">
      <formula>NOT(ISERROR(SEARCH("Muy Baja",F10)))</formula>
    </cfRule>
    <cfRule type="containsText" dxfId="388" priority="598" operator="containsText" text="Muy Baja">
      <formula>NOT(ISERROR(SEARCH("Muy Baja",F10)))</formula>
    </cfRule>
    <cfRule type="containsText" dxfId="387" priority="599" operator="containsText" text="Muy Baja">
      <formula>NOT(ISERROR(SEARCH("Muy Baja",F10)))</formula>
    </cfRule>
    <cfRule type="containsText" dxfId="386" priority="600" operator="containsText" text="Muy Baja'Tabla probabilidad'!">
      <formula>NOT(ISERROR(SEARCH("Muy Baja'Tabla probabilidad'!",F10)))</formula>
    </cfRule>
    <cfRule type="containsText" dxfId="385" priority="601" operator="containsText" text="Muy bajo">
      <formula>NOT(ISERROR(SEARCH("Muy bajo",F10)))</formula>
    </cfRule>
    <cfRule type="containsText" dxfId="384" priority="602" operator="containsText" text="Alta">
      <formula>NOT(ISERROR(SEARCH("Alta",F10)))</formula>
    </cfRule>
    <cfRule type="containsText" dxfId="383" priority="603" operator="containsText" text="Media">
      <formula>NOT(ISERROR(SEARCH("Media",F10)))</formula>
    </cfRule>
    <cfRule type="containsText" dxfId="382" priority="604" operator="containsText" text="Baja">
      <formula>NOT(ISERROR(SEARCH("Baja",F10)))</formula>
    </cfRule>
    <cfRule type="containsText" dxfId="381" priority="605" operator="containsText" text="Muy baja">
      <formula>NOT(ISERROR(SEARCH("Muy baja",F10)))</formula>
    </cfRule>
    <cfRule type="cellIs" dxfId="380" priority="608" operator="between">
      <formula>1</formula>
      <formula>2</formula>
    </cfRule>
    <cfRule type="cellIs" dxfId="379" priority="609" operator="between">
      <formula>0</formula>
      <formula>2</formula>
    </cfRule>
  </conditionalFormatting>
  <conditionalFormatting sqref="F60">
    <cfRule type="containsText" dxfId="378" priority="189" operator="containsText" text="Muy Baja">
      <formula>NOT(ISERROR(SEARCH("Muy Baja",F60)))</formula>
    </cfRule>
    <cfRule type="containsText" dxfId="377" priority="190" operator="containsText" text="Baja">
      <formula>NOT(ISERROR(SEARCH("Baja",F60)))</formula>
    </cfRule>
    <cfRule type="containsText" dxfId="376" priority="191" operator="containsText" text="Muy Alta">
      <formula>NOT(ISERROR(SEARCH("Muy Alta",F60)))</formula>
    </cfRule>
    <cfRule type="containsText" dxfId="375" priority="192" operator="containsText" text="Alta">
      <formula>NOT(ISERROR(SEARCH("Alta",F60)))</formula>
    </cfRule>
    <cfRule type="containsText" dxfId="374" priority="193" operator="containsText" text="Media">
      <formula>NOT(ISERROR(SEARCH("Media",F60)))</formula>
    </cfRule>
    <cfRule type="containsText" dxfId="373" priority="194" operator="containsText" text="Media">
      <formula>NOT(ISERROR(SEARCH("Media",F60)))</formula>
    </cfRule>
    <cfRule type="containsText" dxfId="372" priority="195" operator="containsText" text="Media">
      <formula>NOT(ISERROR(SEARCH("Media",F60)))</formula>
    </cfRule>
    <cfRule type="containsText" dxfId="371" priority="196" operator="containsText" text="Muy Baja">
      <formula>NOT(ISERROR(SEARCH("Muy Baja",F60)))</formula>
    </cfRule>
    <cfRule type="containsText" dxfId="370" priority="197" operator="containsText" text="Baja">
      <formula>NOT(ISERROR(SEARCH("Baja",F60)))</formula>
    </cfRule>
    <cfRule type="containsText" dxfId="369" priority="198" operator="containsText" text="Muy Baja">
      <formula>NOT(ISERROR(SEARCH("Muy Baja",F60)))</formula>
    </cfRule>
    <cfRule type="containsText" dxfId="368" priority="199" operator="containsText" text="Muy Baja">
      <formula>NOT(ISERROR(SEARCH("Muy Baja",F60)))</formula>
    </cfRule>
    <cfRule type="containsText" dxfId="367" priority="200" operator="containsText" text="Muy Baja">
      <formula>NOT(ISERROR(SEARCH("Muy Baja",F60)))</formula>
    </cfRule>
    <cfRule type="containsText" dxfId="366" priority="201" operator="containsText" text="Muy Baja'Tabla probabilidad'!">
      <formula>NOT(ISERROR(SEARCH("Muy Baja'Tabla probabilidad'!",F60)))</formula>
    </cfRule>
    <cfRule type="containsText" dxfId="365" priority="202" operator="containsText" text="Muy bajo">
      <formula>NOT(ISERROR(SEARCH("Muy bajo",F60)))</formula>
    </cfRule>
    <cfRule type="containsText" dxfId="364" priority="203" operator="containsText" text="Alta">
      <formula>NOT(ISERROR(SEARCH("Alta",F60)))</formula>
    </cfRule>
    <cfRule type="containsText" dxfId="363" priority="204" operator="containsText" text="Media">
      <formula>NOT(ISERROR(SEARCH("Media",F60)))</formula>
    </cfRule>
    <cfRule type="containsText" dxfId="362" priority="205" operator="containsText" text="Baja">
      <formula>NOT(ISERROR(SEARCH("Baja",F60)))</formula>
    </cfRule>
    <cfRule type="containsText" dxfId="361" priority="206" operator="containsText" text="Muy baja">
      <formula>NOT(ISERROR(SEARCH("Muy baja",F60)))</formula>
    </cfRule>
    <cfRule type="cellIs" dxfId="360" priority="209" operator="between">
      <formula>1</formula>
      <formula>2</formula>
    </cfRule>
    <cfRule type="cellIs" dxfId="359" priority="210" operator="between">
      <formula>0</formula>
      <formula>2</formula>
    </cfRule>
  </conditionalFormatting>
  <conditionalFormatting sqref="F70">
    <cfRule type="containsText" dxfId="358" priority="63" operator="containsText" text="Muy Baja">
      <formula>NOT(ISERROR(SEARCH("Muy Baja",F70)))</formula>
    </cfRule>
    <cfRule type="containsText" dxfId="357" priority="64" operator="containsText" text="Baja">
      <formula>NOT(ISERROR(SEARCH("Baja",F70)))</formula>
    </cfRule>
    <cfRule type="containsText" dxfId="356" priority="65" operator="containsText" text="Muy Alta">
      <formula>NOT(ISERROR(SEARCH("Muy Alta",F70)))</formula>
    </cfRule>
    <cfRule type="containsText" dxfId="355" priority="66" operator="containsText" text="Alta">
      <formula>NOT(ISERROR(SEARCH("Alta",F70)))</formula>
    </cfRule>
    <cfRule type="containsText" dxfId="354" priority="67" operator="containsText" text="Media">
      <formula>NOT(ISERROR(SEARCH("Media",F70)))</formula>
    </cfRule>
    <cfRule type="containsText" dxfId="353" priority="68" operator="containsText" text="Media">
      <formula>NOT(ISERROR(SEARCH("Media",F70)))</formula>
    </cfRule>
    <cfRule type="containsText" dxfId="352" priority="69" operator="containsText" text="Media">
      <formula>NOT(ISERROR(SEARCH("Media",F70)))</formula>
    </cfRule>
    <cfRule type="containsText" dxfId="351" priority="70" operator="containsText" text="Muy Baja">
      <formula>NOT(ISERROR(SEARCH("Muy Baja",F70)))</formula>
    </cfRule>
    <cfRule type="containsText" dxfId="350" priority="71" operator="containsText" text="Baja">
      <formula>NOT(ISERROR(SEARCH("Baja",F70)))</formula>
    </cfRule>
    <cfRule type="containsText" dxfId="349" priority="72" operator="containsText" text="Muy Baja">
      <formula>NOT(ISERROR(SEARCH("Muy Baja",F70)))</formula>
    </cfRule>
    <cfRule type="containsText" dxfId="348" priority="73" operator="containsText" text="Muy Baja">
      <formula>NOT(ISERROR(SEARCH("Muy Baja",F70)))</formula>
    </cfRule>
    <cfRule type="containsText" dxfId="347" priority="74" operator="containsText" text="Muy Baja">
      <formula>NOT(ISERROR(SEARCH("Muy Baja",F70)))</formula>
    </cfRule>
    <cfRule type="containsText" dxfId="346" priority="75" operator="containsText" text="Muy Baja'Tabla probabilidad'!">
      <formula>NOT(ISERROR(SEARCH("Muy Baja'Tabla probabilidad'!",F70)))</formula>
    </cfRule>
    <cfRule type="containsText" dxfId="345" priority="76" operator="containsText" text="Muy bajo">
      <formula>NOT(ISERROR(SEARCH("Muy bajo",F70)))</formula>
    </cfRule>
    <cfRule type="containsText" dxfId="344" priority="77" operator="containsText" text="Alta">
      <formula>NOT(ISERROR(SEARCH("Alta",F70)))</formula>
    </cfRule>
    <cfRule type="containsText" dxfId="343" priority="78" operator="containsText" text="Media">
      <formula>NOT(ISERROR(SEARCH("Media",F70)))</formula>
    </cfRule>
    <cfRule type="containsText" dxfId="342" priority="79" operator="containsText" text="Baja">
      <formula>NOT(ISERROR(SEARCH("Baja",F70)))</formula>
    </cfRule>
    <cfRule type="containsText" dxfId="341" priority="80" operator="containsText" text="Muy baja">
      <formula>NOT(ISERROR(SEARCH("Muy baja",F70)))</formula>
    </cfRule>
    <cfRule type="cellIs" dxfId="340" priority="83" operator="between">
      <formula>1</formula>
      <formula>2</formula>
    </cfRule>
    <cfRule type="cellIs" dxfId="339" priority="84" operator="between">
      <formula>0</formula>
      <formula>2</formula>
    </cfRule>
  </conditionalFormatting>
  <conditionalFormatting sqref="G10 G20 G30 G40 G50">
    <cfRule type="containsText" dxfId="338" priority="581" operator="containsText" text="Catastrófico">
      <formula>NOT(ISERROR(SEARCH("Catastrófico",G10)))</formula>
    </cfRule>
    <cfRule type="containsText" dxfId="337" priority="582" operator="containsText" text="Mayor">
      <formula>NOT(ISERROR(SEARCH("Mayor",G10)))</formula>
    </cfRule>
    <cfRule type="containsText" dxfId="336" priority="583" operator="containsText" text="Alta">
      <formula>NOT(ISERROR(SEARCH("Alta",G10)))</formula>
    </cfRule>
    <cfRule type="containsText" dxfId="335" priority="584" operator="containsText" text="Moderado">
      <formula>NOT(ISERROR(SEARCH("Moderado",G10)))</formula>
    </cfRule>
    <cfRule type="containsText" dxfId="334" priority="585" operator="containsText" text="Menor">
      <formula>NOT(ISERROR(SEARCH("Menor",G10)))</formula>
    </cfRule>
    <cfRule type="containsText" dxfId="333" priority="586" operator="containsText" text="Leve">
      <formula>NOT(ISERROR(SEARCH("Leve",G10)))</formula>
    </cfRule>
  </conditionalFormatting>
  <conditionalFormatting sqref="G60">
    <cfRule type="containsText" dxfId="332" priority="183" operator="containsText" text="Catastrófico">
      <formula>NOT(ISERROR(SEARCH("Catastrófico",G60)))</formula>
    </cfRule>
    <cfRule type="containsText" dxfId="331" priority="184" operator="containsText" text="Mayor">
      <formula>NOT(ISERROR(SEARCH("Mayor",G60)))</formula>
    </cfRule>
    <cfRule type="containsText" dxfId="330" priority="185" operator="containsText" text="Alta">
      <formula>NOT(ISERROR(SEARCH("Alta",G60)))</formula>
    </cfRule>
    <cfRule type="containsText" dxfId="329" priority="186" operator="containsText" text="Moderado">
      <formula>NOT(ISERROR(SEARCH("Moderado",G60)))</formula>
    </cfRule>
    <cfRule type="containsText" dxfId="328" priority="187" operator="containsText" text="Menor">
      <formula>NOT(ISERROR(SEARCH("Menor",G60)))</formula>
    </cfRule>
    <cfRule type="containsText" dxfId="327" priority="188" operator="containsText" text="Leve">
      <formula>NOT(ISERROR(SEARCH("Leve",G60)))</formula>
    </cfRule>
  </conditionalFormatting>
  <conditionalFormatting sqref="G70">
    <cfRule type="containsText" dxfId="326" priority="57" operator="containsText" text="Catastrófico">
      <formula>NOT(ISERROR(SEARCH("Catastrófico",G70)))</formula>
    </cfRule>
    <cfRule type="containsText" dxfId="325" priority="58" operator="containsText" text="Mayor">
      <formula>NOT(ISERROR(SEARCH("Mayor",G70)))</formula>
    </cfRule>
    <cfRule type="containsText" dxfId="324" priority="59" operator="containsText" text="Alta">
      <formula>NOT(ISERROR(SEARCH("Alta",G70)))</formula>
    </cfRule>
    <cfRule type="containsText" dxfId="323" priority="60" operator="containsText" text="Moderado">
      <formula>NOT(ISERROR(SEARCH("Moderado",G70)))</formula>
    </cfRule>
    <cfRule type="containsText" dxfId="322" priority="61" operator="containsText" text="Menor">
      <formula>NOT(ISERROR(SEARCH("Menor",G70)))</formula>
    </cfRule>
    <cfRule type="containsText" dxfId="321" priority="62" operator="containsText" text="Leve">
      <formula>NOT(ISERROR(SEARCH("Leve",G70)))</formula>
    </cfRule>
  </conditionalFormatting>
  <conditionalFormatting sqref="H10:I10 H20:I20 H30:I30 H40:I40 H50:I50">
    <cfRule type="containsText" dxfId="320" priority="576" operator="containsText" text="Extremo">
      <formula>NOT(ISERROR(SEARCH("Extremo",H10)))</formula>
    </cfRule>
    <cfRule type="containsText" dxfId="319" priority="577" operator="containsText" text="Alto">
      <formula>NOT(ISERROR(SEARCH("Alto",H10)))</formula>
    </cfRule>
    <cfRule type="containsText" dxfId="318" priority="578" operator="containsText" text="Bajo">
      <formula>NOT(ISERROR(SEARCH("Bajo",H10)))</formula>
    </cfRule>
    <cfRule type="containsText" dxfId="317" priority="579" operator="containsText" text="Moderado">
      <formula>NOT(ISERROR(SEARCH("Moderado",H10)))</formula>
    </cfRule>
    <cfRule type="containsText" dxfId="316" priority="580" operator="containsText" text="Extremo">
      <formula>NOT(ISERROR(SEARCH("Extremo",H10)))</formula>
    </cfRule>
  </conditionalFormatting>
  <conditionalFormatting sqref="H60:I60">
    <cfRule type="containsText" dxfId="315" priority="178" operator="containsText" text="Extremo">
      <formula>NOT(ISERROR(SEARCH("Extremo",H60)))</formula>
    </cfRule>
    <cfRule type="containsText" dxfId="314" priority="179" operator="containsText" text="Alto">
      <formula>NOT(ISERROR(SEARCH("Alto",H60)))</formula>
    </cfRule>
    <cfRule type="containsText" dxfId="313" priority="180" operator="containsText" text="Bajo">
      <formula>NOT(ISERROR(SEARCH("Bajo",H60)))</formula>
    </cfRule>
    <cfRule type="containsText" dxfId="312" priority="181" operator="containsText" text="Moderado">
      <formula>NOT(ISERROR(SEARCH("Moderado",H60)))</formula>
    </cfRule>
    <cfRule type="containsText" dxfId="311" priority="182" operator="containsText" text="Extremo">
      <formula>NOT(ISERROR(SEARCH("Extremo",H60)))</formula>
    </cfRule>
  </conditionalFormatting>
  <conditionalFormatting sqref="H70:I70">
    <cfRule type="containsText" dxfId="310" priority="52" operator="containsText" text="Extremo">
      <formula>NOT(ISERROR(SEARCH("Extremo",H70)))</formula>
    </cfRule>
    <cfRule type="containsText" dxfId="309" priority="53" operator="containsText" text="Alto">
      <formula>NOT(ISERROR(SEARCH("Alto",H70)))</formula>
    </cfRule>
    <cfRule type="containsText" dxfId="308" priority="54" operator="containsText" text="Bajo">
      <formula>NOT(ISERROR(SEARCH("Bajo",H70)))</formula>
    </cfRule>
    <cfRule type="containsText" dxfId="307" priority="55" operator="containsText" text="Moderado">
      <formula>NOT(ISERROR(SEARCH("Moderado",H70)))</formula>
    </cfRule>
    <cfRule type="containsText" dxfId="306" priority="56" operator="containsText" text="Extremo">
      <formula>NOT(ISERROR(SEARCH("Extremo",H70)))</formula>
    </cfRule>
  </conditionalFormatting>
  <conditionalFormatting sqref="J10:J49">
    <cfRule type="containsText" dxfId="305" priority="545" operator="containsText" text="Muy Alta">
      <formula>NOT(ISERROR(SEARCH("Muy Alta",J10)))</formula>
    </cfRule>
    <cfRule type="containsText" dxfId="304" priority="546" operator="containsText" text="Alta">
      <formula>NOT(ISERROR(SEARCH("Alta",J10)))</formula>
    </cfRule>
    <cfRule type="containsText" dxfId="303" priority="547" operator="containsText" text="Media">
      <formula>NOT(ISERROR(SEARCH("Media",J10)))</formula>
    </cfRule>
    <cfRule type="containsText" dxfId="302" priority="548" operator="containsText" text="Baja">
      <formula>NOT(ISERROR(SEARCH("Baja",J10)))</formula>
    </cfRule>
    <cfRule type="containsText" dxfId="301" priority="549" operator="containsText" text="Muy Baja">
      <formula>NOT(ISERROR(SEARCH("Muy Baja",J10)))</formula>
    </cfRule>
  </conditionalFormatting>
  <conditionalFormatting sqref="J10:J79">
    <cfRule type="containsText" dxfId="300" priority="263" operator="containsText" text="Muy Baja">
      <formula>NOT(ISERROR(SEARCH("Muy Baja",J10)))</formula>
    </cfRule>
  </conditionalFormatting>
  <conditionalFormatting sqref="J50:J79">
    <cfRule type="containsText" dxfId="299" priority="253" operator="containsText" text="Muy Baja">
      <formula>NOT(ISERROR(SEARCH("Muy Baja",J50)))</formula>
    </cfRule>
    <cfRule type="containsText" dxfId="298" priority="259" operator="containsText" text="Muy Alta">
      <formula>NOT(ISERROR(SEARCH("Muy Alta",J50)))</formula>
    </cfRule>
    <cfRule type="containsText" dxfId="297" priority="260" operator="containsText" text="Alta">
      <formula>NOT(ISERROR(SEARCH("Alta",J50)))</formula>
    </cfRule>
    <cfRule type="containsText" dxfId="296" priority="261" operator="containsText" text="Media">
      <formula>NOT(ISERROR(SEARCH("Media",J50)))</formula>
    </cfRule>
    <cfRule type="containsText" dxfId="295" priority="262" operator="containsText" text="Baja">
      <formula>NOT(ISERROR(SEARCH("Baja",J50)))</formula>
    </cfRule>
  </conditionalFormatting>
  <conditionalFormatting sqref="K10:K79">
    <cfRule type="containsText" dxfId="294" priority="254" operator="containsText" text="Catastrófico">
      <formula>NOT(ISERROR(SEARCH("Catastrófico",K10)))</formula>
    </cfRule>
    <cfRule type="containsText" dxfId="293" priority="255" operator="containsText" text="Moderado">
      <formula>NOT(ISERROR(SEARCH("Moderado",K10)))</formula>
    </cfRule>
    <cfRule type="containsText" dxfId="292" priority="256" operator="containsText" text="Menor">
      <formula>NOT(ISERROR(SEARCH("Menor",K10)))</formula>
    </cfRule>
    <cfRule type="containsText" dxfId="291" priority="257" operator="containsText" text="Leve">
      <formula>NOT(ISERROR(SEARCH("Leve",K10)))</formula>
    </cfRule>
    <cfRule type="containsText" dxfId="290" priority="258" operator="containsText" text="Mayor">
      <formula>NOT(ISERROR(SEARCH("Mayor",K10)))</formula>
    </cfRule>
  </conditionalFormatting>
  <conditionalFormatting sqref="M10 M20 M30 M40">
    <cfRule type="containsText" dxfId="289" priority="550" operator="containsText" text="Extremo">
      <formula>NOT(ISERROR(SEARCH("Extremo",M10)))</formula>
    </cfRule>
    <cfRule type="containsText" dxfId="288" priority="551" operator="containsText" text="Alto">
      <formula>NOT(ISERROR(SEARCH("Alto",M10)))</formula>
    </cfRule>
    <cfRule type="containsText" dxfId="287" priority="552" operator="containsText" text="Moderado">
      <formula>NOT(ISERROR(SEARCH("Moderado",M10)))</formula>
    </cfRule>
    <cfRule type="containsText" dxfId="286" priority="553" operator="containsText" text="Menor">
      <formula>NOT(ISERROR(SEARCH("Menor",M10)))</formula>
    </cfRule>
    <cfRule type="containsText" dxfId="285" priority="554" operator="containsText" text="Bajo">
      <formula>NOT(ISERROR(SEARCH("Bajo",M10)))</formula>
    </cfRule>
    <cfRule type="containsText" dxfId="284" priority="555" operator="containsText" text="Moderado">
      <formula>NOT(ISERROR(SEARCH("Moderado",M10)))</formula>
    </cfRule>
    <cfRule type="containsText" dxfId="283" priority="556" operator="containsText" text="Extremo">
      <formula>NOT(ISERROR(SEARCH("Extremo",M10)))</formula>
    </cfRule>
    <cfRule type="containsText" dxfId="282" priority="557" operator="containsText" text="Baja">
      <formula>NOT(ISERROR(SEARCH("Baja",M10)))</formula>
    </cfRule>
    <cfRule type="containsText" dxfId="281" priority="558" operator="containsText" text="Alto">
      <formula>NOT(ISERROR(SEARCH("Alto",M10)))</formula>
    </cfRule>
  </conditionalFormatting>
  <conditionalFormatting sqref="M50">
    <cfRule type="containsText" dxfId="280" priority="264" operator="containsText" text="Extremo">
      <formula>NOT(ISERROR(SEARCH("Extremo",M50)))</formula>
    </cfRule>
    <cfRule type="containsText" dxfId="279" priority="265" operator="containsText" text="Alto">
      <formula>NOT(ISERROR(SEARCH("Alto",M50)))</formula>
    </cfRule>
    <cfRule type="containsText" dxfId="278" priority="266" operator="containsText" text="Moderado">
      <formula>NOT(ISERROR(SEARCH("Moderado",M50)))</formula>
    </cfRule>
    <cfRule type="containsText" dxfId="277" priority="267" operator="containsText" text="Menor">
      <formula>NOT(ISERROR(SEARCH("Menor",M50)))</formula>
    </cfRule>
    <cfRule type="containsText" dxfId="276" priority="268" operator="containsText" text="Bajo">
      <formula>NOT(ISERROR(SEARCH("Bajo",M50)))</formula>
    </cfRule>
    <cfRule type="containsText" dxfId="275" priority="269" operator="containsText" text="Moderado">
      <formula>NOT(ISERROR(SEARCH("Moderado",M50)))</formula>
    </cfRule>
    <cfRule type="containsText" dxfId="274" priority="270" operator="containsText" text="Extremo">
      <formula>NOT(ISERROR(SEARCH("Extremo",M50)))</formula>
    </cfRule>
    <cfRule type="containsText" dxfId="273" priority="271" operator="containsText" text="Baja">
      <formula>NOT(ISERROR(SEARCH("Baja",M50)))</formula>
    </cfRule>
    <cfRule type="containsText" dxfId="272" priority="272" operator="containsText" text="Alto">
      <formula>NOT(ISERROR(SEARCH("Alto",M50)))</formula>
    </cfRule>
  </conditionalFormatting>
  <conditionalFormatting sqref="M60">
    <cfRule type="containsText" dxfId="271" priority="169" operator="containsText" text="Extremo">
      <formula>NOT(ISERROR(SEARCH("Extremo",M60)))</formula>
    </cfRule>
    <cfRule type="containsText" dxfId="270" priority="170" operator="containsText" text="Alto">
      <formula>NOT(ISERROR(SEARCH("Alto",M60)))</formula>
    </cfRule>
    <cfRule type="containsText" dxfId="269" priority="171" operator="containsText" text="Moderado">
      <formula>NOT(ISERROR(SEARCH("Moderado",M60)))</formula>
    </cfRule>
    <cfRule type="containsText" dxfId="268" priority="172" operator="containsText" text="Menor">
      <formula>NOT(ISERROR(SEARCH("Menor",M60)))</formula>
    </cfRule>
    <cfRule type="containsText" dxfId="267" priority="173" operator="containsText" text="Bajo">
      <formula>NOT(ISERROR(SEARCH("Bajo",M60)))</formula>
    </cfRule>
    <cfRule type="containsText" dxfId="266" priority="174" operator="containsText" text="Moderado">
      <formula>NOT(ISERROR(SEARCH("Moderado",M60)))</formula>
    </cfRule>
    <cfRule type="containsText" dxfId="265" priority="175" operator="containsText" text="Extremo">
      <formula>NOT(ISERROR(SEARCH("Extremo",M60)))</formula>
    </cfRule>
    <cfRule type="containsText" dxfId="264" priority="176" operator="containsText" text="Baja">
      <formula>NOT(ISERROR(SEARCH("Baja",M60)))</formula>
    </cfRule>
    <cfRule type="containsText" dxfId="263" priority="177" operator="containsText" text="Alto">
      <formula>NOT(ISERROR(SEARCH("Alto",M60)))</formula>
    </cfRule>
  </conditionalFormatting>
  <conditionalFormatting sqref="M70">
    <cfRule type="containsText" dxfId="262" priority="43" operator="containsText" text="Extremo">
      <formula>NOT(ISERROR(SEARCH("Extremo",M70)))</formula>
    </cfRule>
    <cfRule type="containsText" dxfId="261" priority="44" operator="containsText" text="Alto">
      <formula>NOT(ISERROR(SEARCH("Alto",M70)))</formula>
    </cfRule>
    <cfRule type="containsText" dxfId="260" priority="45" operator="containsText" text="Moderado">
      <formula>NOT(ISERROR(SEARCH("Moderado",M70)))</formula>
    </cfRule>
    <cfRule type="containsText" dxfId="259" priority="46" operator="containsText" text="Menor">
      <formula>NOT(ISERROR(SEARCH("Menor",M70)))</formula>
    </cfRule>
    <cfRule type="containsText" dxfId="258" priority="47" operator="containsText" text="Bajo">
      <formula>NOT(ISERROR(SEARCH("Bajo",M70)))</formula>
    </cfRule>
    <cfRule type="containsText" dxfId="257" priority="48" operator="containsText" text="Moderado">
      <formula>NOT(ISERROR(SEARCH("Moderado",M70)))</formula>
    </cfRule>
    <cfRule type="containsText" dxfId="256" priority="49" operator="containsText" text="Extremo">
      <formula>NOT(ISERROR(SEARCH("Extremo",M70)))</formula>
    </cfRule>
    <cfRule type="containsText" dxfId="255" priority="50" operator="containsText" text="Baja">
      <formula>NOT(ISERROR(SEARCH("Baja",M70)))</formula>
    </cfRule>
    <cfRule type="containsText" dxfId="254" priority="51" operator="containsText" text="Alto">
      <formula>NOT(ISERROR(SEARCH("Alto",M70)))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K33" sqref="K33"/>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05" customWidth="1"/>
    <col min="16" max="32" width="11.5703125" style="99"/>
    <col min="33" max="36" width="11.42578125" style="3"/>
    <col min="37" max="138" width="11.42578125" style="2"/>
  </cols>
  <sheetData>
    <row r="1" spans="1:138" s="2" customFormat="1">
      <c r="E1" s="47"/>
      <c r="N1" s="128"/>
      <c r="O1" s="200"/>
      <c r="P1" s="3"/>
      <c r="Q1" s="3"/>
      <c r="R1" s="3"/>
      <c r="S1" s="3"/>
      <c r="T1" s="3"/>
      <c r="U1" s="3"/>
      <c r="V1" s="3"/>
      <c r="W1" s="3"/>
      <c r="X1" s="3"/>
      <c r="Y1" s="3"/>
      <c r="Z1" s="3"/>
      <c r="AA1" s="3"/>
      <c r="AB1" s="3"/>
      <c r="AC1" s="3"/>
      <c r="AD1" s="3"/>
      <c r="AE1" s="3"/>
      <c r="AF1" s="3"/>
      <c r="AG1" s="3"/>
      <c r="AH1" s="3"/>
      <c r="AI1" s="3"/>
      <c r="AJ1" s="3"/>
    </row>
    <row r="2" spans="1:138" ht="24" thickBot="1">
      <c r="A2" s="2"/>
      <c r="B2" s="625" t="s">
        <v>453</v>
      </c>
      <c r="C2" s="625"/>
      <c r="D2" s="625"/>
      <c r="E2" s="625"/>
      <c r="F2" s="88"/>
      <c r="G2" s="2"/>
      <c r="H2" s="2"/>
      <c r="I2" s="2"/>
      <c r="J2" s="2"/>
      <c r="K2" s="2"/>
      <c r="L2" s="2"/>
      <c r="M2" s="2"/>
      <c r="N2" s="128"/>
      <c r="O2" s="200"/>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00"/>
      <c r="P3" s="3"/>
      <c r="Q3" s="3"/>
      <c r="R3" s="3"/>
      <c r="S3" s="3"/>
      <c r="T3" s="3"/>
      <c r="U3" s="3"/>
      <c r="V3" s="3"/>
      <c r="W3" s="3"/>
      <c r="X3" s="3"/>
      <c r="Y3" s="3"/>
      <c r="Z3" s="3"/>
      <c r="AA3" s="3"/>
      <c r="AB3" s="3"/>
      <c r="AC3" s="3"/>
      <c r="AD3" s="3"/>
      <c r="AE3" s="3"/>
      <c r="AF3" s="3"/>
    </row>
    <row r="4" spans="1:138" ht="21">
      <c r="A4" s="2"/>
      <c r="B4" s="63"/>
      <c r="C4" s="64" t="s">
        <v>454</v>
      </c>
      <c r="D4" s="64"/>
      <c r="E4" s="64" t="s">
        <v>455</v>
      </c>
      <c r="F4" s="65"/>
      <c r="G4" s="2"/>
      <c r="H4" s="2"/>
      <c r="I4" s="2"/>
      <c r="J4" s="2"/>
      <c r="K4" s="2"/>
      <c r="L4" s="2"/>
      <c r="M4" s="2"/>
      <c r="N4" s="128"/>
      <c r="O4" s="200"/>
      <c r="P4" s="3"/>
      <c r="Q4" s="3"/>
      <c r="R4" s="3"/>
      <c r="S4" s="3"/>
      <c r="T4" s="3"/>
      <c r="U4" s="3"/>
      <c r="V4" s="3"/>
      <c r="W4" s="3"/>
      <c r="X4" s="3"/>
      <c r="Y4" s="3"/>
      <c r="Z4" s="3"/>
      <c r="AA4" s="3"/>
      <c r="AB4" s="3"/>
      <c r="AC4" s="3"/>
      <c r="AD4" s="3"/>
      <c r="AE4" s="3"/>
      <c r="AF4" s="3"/>
    </row>
    <row r="5" spans="1:138" ht="40.5">
      <c r="A5" s="2"/>
      <c r="B5" s="63"/>
      <c r="C5" s="64" t="s">
        <v>456</v>
      </c>
      <c r="D5" s="64"/>
      <c r="E5" s="66" t="s">
        <v>457</v>
      </c>
      <c r="F5" s="64" t="s">
        <v>455</v>
      </c>
      <c r="G5" s="2"/>
      <c r="H5" s="2"/>
      <c r="I5" s="2"/>
      <c r="J5" s="2"/>
      <c r="K5" s="2"/>
      <c r="L5" s="2"/>
      <c r="M5" s="2"/>
      <c r="N5" s="128"/>
      <c r="O5" s="200"/>
      <c r="P5" s="3"/>
      <c r="Q5" s="3"/>
      <c r="R5" s="3"/>
      <c r="S5" s="3"/>
      <c r="T5" s="3"/>
      <c r="U5" s="3"/>
      <c r="V5" s="3"/>
      <c r="W5" s="3"/>
      <c r="X5" s="3"/>
      <c r="Y5" s="3"/>
      <c r="Z5" s="3"/>
      <c r="AA5" s="3"/>
      <c r="AB5" s="3"/>
      <c r="AC5" s="3"/>
      <c r="AD5" s="3"/>
      <c r="AE5" s="3"/>
      <c r="AF5" s="3"/>
    </row>
    <row r="6" spans="1:138" ht="20.25">
      <c r="A6" s="2"/>
      <c r="B6" s="67" t="s">
        <v>458</v>
      </c>
      <c r="C6" s="113" t="s">
        <v>459</v>
      </c>
      <c r="D6" s="68">
        <v>0.04</v>
      </c>
      <c r="E6" s="69" t="s">
        <v>460</v>
      </c>
      <c r="F6" s="70">
        <v>1</v>
      </c>
      <c r="G6" s="2"/>
      <c r="H6" s="52"/>
      <c r="I6" s="2"/>
      <c r="J6" s="2"/>
      <c r="K6" s="2"/>
      <c r="L6" s="2"/>
      <c r="M6" s="2"/>
      <c r="N6" s="128"/>
      <c r="O6" s="201"/>
      <c r="P6" s="3"/>
      <c r="Q6" s="3"/>
      <c r="R6" s="3"/>
      <c r="S6" s="3"/>
      <c r="T6" s="3"/>
      <c r="U6" s="3"/>
      <c r="V6" s="3"/>
      <c r="W6" s="3"/>
      <c r="X6" s="3"/>
      <c r="Y6" s="3"/>
      <c r="Z6" s="3"/>
      <c r="AA6" s="3"/>
      <c r="AB6" s="3"/>
      <c r="AC6" s="3"/>
      <c r="AD6" s="3"/>
      <c r="AE6" s="3"/>
      <c r="AF6" s="3"/>
    </row>
    <row r="7" spans="1:138" ht="20.25">
      <c r="A7" s="2"/>
      <c r="B7" s="71" t="s">
        <v>461</v>
      </c>
      <c r="C7" s="113" t="s">
        <v>462</v>
      </c>
      <c r="D7" s="68">
        <v>0.09</v>
      </c>
      <c r="E7" s="69" t="s">
        <v>463</v>
      </c>
      <c r="F7" s="70">
        <v>2</v>
      </c>
      <c r="G7" s="2"/>
      <c r="H7" s="2"/>
      <c r="I7" s="2"/>
      <c r="J7" s="2"/>
      <c r="K7" s="2"/>
      <c r="L7" s="2"/>
      <c r="M7" s="2"/>
      <c r="N7" s="128"/>
      <c r="O7" s="201"/>
      <c r="P7" s="3"/>
      <c r="Q7" s="3"/>
      <c r="R7" s="3"/>
      <c r="S7" s="3"/>
      <c r="T7" s="3"/>
      <c r="U7" s="3"/>
      <c r="V7" s="3"/>
      <c r="W7" s="3"/>
      <c r="X7" s="3"/>
      <c r="Y7" s="3"/>
      <c r="Z7" s="3"/>
      <c r="AA7" s="3"/>
      <c r="AB7" s="3"/>
      <c r="AC7" s="3"/>
      <c r="AD7" s="3"/>
      <c r="AE7" s="3"/>
      <c r="AF7" s="3"/>
    </row>
    <row r="8" spans="1:138" ht="20.25">
      <c r="A8" s="2"/>
      <c r="B8" s="72" t="s">
        <v>464</v>
      </c>
      <c r="C8" s="113" t="s">
        <v>465</v>
      </c>
      <c r="D8" s="68">
        <v>0.28999999999999998</v>
      </c>
      <c r="E8" s="69" t="s">
        <v>466</v>
      </c>
      <c r="F8" s="70">
        <v>3</v>
      </c>
      <c r="G8" s="2"/>
      <c r="H8" s="2"/>
      <c r="I8" s="2"/>
      <c r="J8" s="2"/>
      <c r="K8" s="2"/>
      <c r="L8" s="2"/>
      <c r="M8" s="2"/>
      <c r="N8" s="128"/>
      <c r="O8" s="201"/>
      <c r="P8" s="3"/>
      <c r="Q8" s="3"/>
      <c r="R8" s="3"/>
      <c r="S8" s="3"/>
      <c r="T8" s="3"/>
      <c r="U8" s="3"/>
      <c r="V8" s="3"/>
      <c r="W8" s="3"/>
      <c r="X8" s="3"/>
      <c r="Y8" s="3"/>
      <c r="Z8" s="3"/>
      <c r="AA8" s="3"/>
      <c r="AB8" s="3"/>
      <c r="AC8" s="3"/>
      <c r="AD8" s="3"/>
      <c r="AE8" s="3"/>
      <c r="AF8" s="3"/>
    </row>
    <row r="9" spans="1:138" ht="20.25">
      <c r="A9" s="2"/>
      <c r="B9" s="73" t="s">
        <v>467</v>
      </c>
      <c r="C9" s="113" t="s">
        <v>468</v>
      </c>
      <c r="D9" s="68">
        <v>0.49</v>
      </c>
      <c r="E9" s="69" t="s">
        <v>469</v>
      </c>
      <c r="F9" s="70">
        <v>4</v>
      </c>
      <c r="G9" s="2"/>
      <c r="H9" s="2"/>
      <c r="I9" s="2"/>
      <c r="J9" s="2"/>
      <c r="K9" s="2"/>
      <c r="L9" s="2"/>
      <c r="M9" s="2"/>
      <c r="N9" s="128"/>
      <c r="O9" s="201"/>
      <c r="P9" s="3"/>
      <c r="Q9" s="3"/>
      <c r="R9" s="3"/>
      <c r="S9" s="3"/>
      <c r="T9" s="3"/>
      <c r="U9" s="3"/>
      <c r="V9" s="3"/>
      <c r="W9" s="3"/>
      <c r="X9" s="3"/>
      <c r="Y9" s="3"/>
      <c r="Z9" s="3"/>
      <c r="AA9" s="3"/>
      <c r="AB9" s="3"/>
      <c r="AC9" s="3"/>
      <c r="AD9" s="3"/>
      <c r="AE9" s="3"/>
      <c r="AF9" s="3"/>
    </row>
    <row r="10" spans="1:138" ht="20.25">
      <c r="A10" s="2"/>
      <c r="B10" s="74" t="s">
        <v>470</v>
      </c>
      <c r="C10" s="113" t="s">
        <v>471</v>
      </c>
      <c r="D10" s="68">
        <v>1</v>
      </c>
      <c r="E10" s="69" t="s">
        <v>472</v>
      </c>
      <c r="F10" s="70">
        <v>5</v>
      </c>
      <c r="G10" s="2"/>
      <c r="H10" s="2"/>
      <c r="I10" s="93" t="s">
        <v>473</v>
      </c>
      <c r="J10" s="2"/>
      <c r="K10" s="2"/>
      <c r="L10" s="2"/>
      <c r="M10" s="2"/>
      <c r="N10" s="128"/>
      <c r="O10" s="201"/>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00"/>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00"/>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00"/>
      <c r="P13" s="3"/>
      <c r="Q13" s="3"/>
      <c r="R13" s="3"/>
      <c r="S13" s="3"/>
      <c r="T13" s="3"/>
      <c r="U13" s="3"/>
      <c r="V13" s="3"/>
      <c r="W13" s="3"/>
      <c r="X13" s="3"/>
      <c r="Y13" s="3"/>
      <c r="Z13" s="3"/>
      <c r="AA13" s="3"/>
      <c r="AB13" s="3"/>
      <c r="AC13" s="3"/>
      <c r="AD13" s="3"/>
      <c r="AE13" s="3"/>
      <c r="AF13" s="3"/>
    </row>
    <row r="14" spans="1:138" ht="23.25">
      <c r="A14" s="2"/>
      <c r="B14" s="626" t="s">
        <v>474</v>
      </c>
      <c r="C14" s="626"/>
      <c r="D14" s="626"/>
      <c r="E14" s="626"/>
      <c r="F14" s="101"/>
      <c r="G14" s="62"/>
      <c r="H14" s="2"/>
      <c r="I14" s="2"/>
      <c r="J14" s="2"/>
      <c r="K14" s="2"/>
      <c r="L14" s="2"/>
      <c r="M14" s="2"/>
      <c r="N14" s="128"/>
      <c r="O14" s="200"/>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00"/>
      <c r="P15" s="3"/>
      <c r="Q15" s="3"/>
      <c r="R15" s="3"/>
      <c r="S15" s="3"/>
      <c r="T15" s="3"/>
      <c r="U15" s="3"/>
      <c r="V15" s="3"/>
      <c r="W15" s="3"/>
      <c r="X15" s="3"/>
      <c r="Y15" s="3"/>
      <c r="Z15" s="3"/>
      <c r="AA15" s="3"/>
      <c r="AB15" s="3"/>
      <c r="AC15" s="3"/>
      <c r="AD15" s="3"/>
      <c r="AE15" s="3"/>
      <c r="AF15" s="3"/>
    </row>
    <row r="16" spans="1:138" s="78" customFormat="1" ht="20.25">
      <c r="A16" s="76"/>
      <c r="B16" s="103"/>
      <c r="C16" s="624" t="s">
        <v>329</v>
      </c>
      <c r="D16" s="624"/>
      <c r="E16" s="624"/>
      <c r="F16" s="104"/>
      <c r="G16" s="76"/>
      <c r="H16" s="76"/>
      <c r="I16" s="94" t="s">
        <v>323</v>
      </c>
      <c r="J16" s="76"/>
      <c r="K16" s="76"/>
      <c r="L16" s="76"/>
      <c r="M16" s="76"/>
      <c r="N16" s="129"/>
      <c r="O16" s="202"/>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475</v>
      </c>
      <c r="C17" s="622" t="s">
        <v>476</v>
      </c>
      <c r="D17" s="622"/>
      <c r="E17" s="622"/>
      <c r="F17" s="105">
        <v>1</v>
      </c>
      <c r="G17" s="76"/>
      <c r="H17" s="76"/>
      <c r="I17" s="93" t="s">
        <v>329</v>
      </c>
      <c r="J17" s="76"/>
      <c r="K17" s="76"/>
      <c r="L17" s="76"/>
      <c r="M17" s="76"/>
      <c r="N17" s="129"/>
      <c r="O17" s="203"/>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477</v>
      </c>
      <c r="C18" s="622" t="s">
        <v>341</v>
      </c>
      <c r="D18" s="622"/>
      <c r="E18" s="622"/>
      <c r="F18" s="105">
        <v>2</v>
      </c>
      <c r="G18" s="76"/>
      <c r="H18" s="76"/>
      <c r="I18" s="93" t="s">
        <v>478</v>
      </c>
      <c r="J18" s="76"/>
      <c r="K18" s="76"/>
      <c r="L18" s="76"/>
      <c r="M18" s="76"/>
      <c r="N18" s="129"/>
      <c r="O18" s="203"/>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479</v>
      </c>
      <c r="C19" s="622" t="s">
        <v>330</v>
      </c>
      <c r="D19" s="622"/>
      <c r="E19" s="622"/>
      <c r="F19" s="105">
        <v>3</v>
      </c>
      <c r="G19" s="76"/>
      <c r="H19" s="76"/>
      <c r="I19" s="93" t="s">
        <v>332</v>
      </c>
      <c r="J19" s="76"/>
      <c r="K19" s="76"/>
      <c r="L19" s="76"/>
      <c r="M19" s="76"/>
      <c r="N19" s="129"/>
      <c r="O19" s="203"/>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480</v>
      </c>
      <c r="C20" s="622" t="s">
        <v>481</v>
      </c>
      <c r="D20" s="622"/>
      <c r="E20" s="622"/>
      <c r="F20" s="105">
        <v>4</v>
      </c>
      <c r="G20" s="76"/>
      <c r="H20" s="76"/>
      <c r="I20" s="93" t="s">
        <v>335</v>
      </c>
      <c r="J20" s="76"/>
      <c r="K20" s="76"/>
      <c r="L20" s="76"/>
      <c r="M20" s="76"/>
      <c r="N20" s="129"/>
      <c r="O20" s="203"/>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482</v>
      </c>
      <c r="C21" s="622" t="s">
        <v>359</v>
      </c>
      <c r="D21" s="622"/>
      <c r="E21" s="622"/>
      <c r="F21" s="105">
        <v>5</v>
      </c>
      <c r="G21" s="76"/>
      <c r="H21" s="76"/>
      <c r="I21" s="93" t="str">
        <f>C48</f>
        <v>Interrupción o afectación en la prestación del servicio administrativo</v>
      </c>
      <c r="J21" s="76"/>
      <c r="K21" s="76"/>
      <c r="L21" s="76"/>
      <c r="M21" s="76"/>
      <c r="N21" s="129"/>
      <c r="O21" s="203"/>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02"/>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02"/>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23" t="s">
        <v>478</v>
      </c>
      <c r="D24" s="623"/>
      <c r="E24" s="623"/>
      <c r="F24" s="85"/>
      <c r="G24" s="76"/>
      <c r="H24" s="76"/>
      <c r="I24" s="76"/>
      <c r="J24" s="76"/>
      <c r="K24" s="76"/>
      <c r="L24" s="76"/>
      <c r="M24" s="76"/>
      <c r="N24" s="129"/>
      <c r="O24" s="202"/>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475</v>
      </c>
      <c r="C25" s="622" t="s">
        <v>483</v>
      </c>
      <c r="D25" s="622"/>
      <c r="E25" s="622"/>
      <c r="F25" s="105">
        <v>1</v>
      </c>
      <c r="G25" s="76"/>
      <c r="H25" s="76"/>
      <c r="I25" s="76"/>
      <c r="J25" s="76"/>
      <c r="K25" s="76"/>
      <c r="L25" s="76"/>
      <c r="M25" s="76"/>
      <c r="N25" s="129"/>
      <c r="O25" s="204"/>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477</v>
      </c>
      <c r="C26" s="622" t="s">
        <v>484</v>
      </c>
      <c r="D26" s="622"/>
      <c r="E26" s="622"/>
      <c r="F26" s="105">
        <v>2</v>
      </c>
      <c r="G26" s="76"/>
      <c r="H26" s="76"/>
      <c r="I26" s="84"/>
      <c r="J26" s="84"/>
      <c r="K26" s="84"/>
      <c r="L26" s="84"/>
      <c r="M26" s="84"/>
      <c r="N26" s="130"/>
      <c r="O26" s="204"/>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479</v>
      </c>
      <c r="C27" s="622" t="s">
        <v>485</v>
      </c>
      <c r="D27" s="622"/>
      <c r="E27" s="622"/>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04"/>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480</v>
      </c>
      <c r="C28" s="622" t="s">
        <v>486</v>
      </c>
      <c r="D28" s="622"/>
      <c r="E28" s="622"/>
      <c r="F28" s="105">
        <v>4</v>
      </c>
      <c r="G28" s="76"/>
      <c r="H28" s="76"/>
      <c r="I28" s="84" t="str">
        <v xml:space="preserve">Si el hecho llegara a presentarse, tendría bajo impacto o efecto sobre la entidad.
</v>
      </c>
      <c r="J28" s="84"/>
      <c r="K28" s="84"/>
      <c r="L28" s="84"/>
      <c r="M28" s="84"/>
      <c r="N28" s="130"/>
      <c r="O28" s="204"/>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482</v>
      </c>
      <c r="C29" s="622" t="s">
        <v>487</v>
      </c>
      <c r="D29" s="622"/>
      <c r="E29" s="622"/>
      <c r="F29" s="105">
        <v>5</v>
      </c>
      <c r="G29" s="76"/>
      <c r="H29" s="76"/>
      <c r="I29" s="84" t="str">
        <v xml:space="preserve">Si el hecho llegara a presentarse, tendría medianas consecuencias o efectos sobre la entidad.
</v>
      </c>
      <c r="J29" s="84"/>
      <c r="K29" s="84"/>
      <c r="L29" s="84"/>
      <c r="M29" s="84"/>
      <c r="N29" s="130"/>
      <c r="O29" s="204"/>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02"/>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02"/>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24" t="s">
        <v>332</v>
      </c>
      <c r="D32" s="624"/>
      <c r="E32" s="624"/>
      <c r="F32" s="85"/>
      <c r="I32" s="84"/>
      <c r="J32" s="84"/>
      <c r="K32" s="84"/>
      <c r="L32" s="84"/>
      <c r="M32" s="84"/>
      <c r="N32" s="130"/>
      <c r="O32" s="202"/>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475</v>
      </c>
      <c r="C33" s="622" t="s">
        <v>333</v>
      </c>
      <c r="D33" s="622"/>
      <c r="E33" s="622"/>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02"/>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477</v>
      </c>
      <c r="C34" s="622" t="s">
        <v>488</v>
      </c>
      <c r="D34" s="622"/>
      <c r="E34" s="622"/>
      <c r="F34" s="107">
        <v>2</v>
      </c>
      <c r="I34" s="84" t="str">
        <v xml:space="preserve">Si el hecho llegara a presentarse, tendría bajo impacto o efecto sobre la entidad.
</v>
      </c>
      <c r="J34" s="84"/>
      <c r="K34" s="84"/>
      <c r="L34" s="84"/>
      <c r="M34" s="84"/>
      <c r="N34" s="130"/>
      <c r="O34" s="202"/>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479</v>
      </c>
      <c r="C35" s="622" t="s">
        <v>489</v>
      </c>
      <c r="D35" s="622"/>
      <c r="E35" s="622"/>
      <c r="F35" s="107">
        <v>3</v>
      </c>
      <c r="I35" s="84" t="str">
        <v xml:space="preserve">Si el hecho llegara a presentarse, tendría medianas consecuencias o efectos sobre la entidad.
</v>
      </c>
      <c r="J35" s="84"/>
      <c r="K35" s="84"/>
      <c r="L35" s="84"/>
      <c r="M35" s="84"/>
      <c r="N35" s="130"/>
      <c r="O35" s="202"/>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480</v>
      </c>
      <c r="C36" s="622" t="s">
        <v>490</v>
      </c>
      <c r="D36" s="622"/>
      <c r="E36" s="622"/>
      <c r="F36" s="107">
        <v>4</v>
      </c>
      <c r="I36" s="84" t="str">
        <v xml:space="preserve">Si el hecho llegara a presentarse, tendría altas consecuencias o efectos sobre la entidad
</v>
      </c>
      <c r="J36" s="84"/>
      <c r="K36" s="84"/>
      <c r="L36" s="84"/>
      <c r="M36" s="84"/>
      <c r="N36" s="130"/>
      <c r="O36" s="202"/>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482</v>
      </c>
      <c r="C37" s="622" t="s">
        <v>491</v>
      </c>
      <c r="D37" s="622"/>
      <c r="E37" s="622"/>
      <c r="F37" s="107">
        <v>5</v>
      </c>
      <c r="I37" s="84" t="str">
        <v xml:space="preserve">Si el hecho llegara a presentarse, tendría desastrosas consecuencias o efectos sobre la entidad.
</v>
      </c>
      <c r="J37" s="84"/>
      <c r="K37" s="84"/>
      <c r="L37" s="84"/>
      <c r="M37" s="84"/>
      <c r="N37" s="130"/>
      <c r="O37" s="202"/>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02"/>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02"/>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24" t="s">
        <v>335</v>
      </c>
      <c r="D40" s="624"/>
      <c r="E40" s="624"/>
      <c r="F40" s="85"/>
      <c r="N40" s="129"/>
      <c r="O40" s="202"/>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475</v>
      </c>
      <c r="C41" s="622" t="s">
        <v>336</v>
      </c>
      <c r="D41" s="622"/>
      <c r="E41" s="622"/>
      <c r="F41" s="107">
        <v>1</v>
      </c>
      <c r="N41" s="129"/>
      <c r="O41" s="202"/>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477</v>
      </c>
      <c r="C42" s="622" t="s">
        <v>492</v>
      </c>
      <c r="D42" s="622"/>
      <c r="E42" s="622"/>
      <c r="F42" s="107">
        <v>2</v>
      </c>
      <c r="N42" s="129"/>
      <c r="O42" s="202"/>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479</v>
      </c>
      <c r="C43" s="622" t="s">
        <v>493</v>
      </c>
      <c r="D43" s="622"/>
      <c r="E43" s="622"/>
      <c r="F43" s="107">
        <v>3</v>
      </c>
      <c r="N43" s="129"/>
      <c r="O43" s="202"/>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480</v>
      </c>
      <c r="C44" s="622" t="s">
        <v>368</v>
      </c>
      <c r="D44" s="622"/>
      <c r="E44" s="622"/>
      <c r="F44" s="107">
        <v>4</v>
      </c>
      <c r="N44" s="129"/>
      <c r="O44" s="202"/>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482</v>
      </c>
      <c r="C45" s="622" t="s">
        <v>494</v>
      </c>
      <c r="D45" s="622"/>
      <c r="E45" s="622"/>
      <c r="F45" s="107">
        <v>5</v>
      </c>
      <c r="N45" s="129"/>
      <c r="O45" s="202"/>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495</v>
      </c>
      <c r="D46" s="84"/>
      <c r="F46" s="85"/>
      <c r="N46" s="129"/>
      <c r="O46" s="202"/>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02"/>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23" t="s">
        <v>361</v>
      </c>
      <c r="D48" s="623"/>
      <c r="E48" s="623"/>
      <c r="F48" s="85"/>
      <c r="N48" s="129"/>
      <c r="O48" s="202"/>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475</v>
      </c>
      <c r="C49" s="619" t="s">
        <v>496</v>
      </c>
      <c r="D49" s="620"/>
      <c r="E49" s="621"/>
      <c r="F49" s="70">
        <v>1</v>
      </c>
      <c r="N49" s="129"/>
      <c r="O49" s="202"/>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477</v>
      </c>
      <c r="C50" s="619" t="s">
        <v>362</v>
      </c>
      <c r="D50" s="620"/>
      <c r="E50" s="621"/>
      <c r="F50" s="70">
        <v>2</v>
      </c>
      <c r="N50" s="129"/>
      <c r="O50" s="202"/>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479</v>
      </c>
      <c r="C51" s="619" t="s">
        <v>497</v>
      </c>
      <c r="D51" s="620"/>
      <c r="E51" s="621"/>
      <c r="F51" s="70">
        <v>3</v>
      </c>
      <c r="N51" s="129"/>
      <c r="O51" s="202"/>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480</v>
      </c>
      <c r="C52" s="619" t="s">
        <v>498</v>
      </c>
      <c r="D52" s="620"/>
      <c r="E52" s="621"/>
      <c r="F52" s="70">
        <v>4</v>
      </c>
      <c r="N52" s="129"/>
      <c r="O52" s="202"/>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482</v>
      </c>
      <c r="C53" s="619" t="s">
        <v>499</v>
      </c>
      <c r="D53" s="620"/>
      <c r="E53" s="621"/>
      <c r="F53" s="70">
        <v>5</v>
      </c>
      <c r="N53" s="129"/>
      <c r="O53" s="202"/>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02"/>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02"/>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473</v>
      </c>
      <c r="D56" s="96"/>
      <c r="E56" s="96"/>
      <c r="F56" s="85"/>
      <c r="N56" s="129"/>
      <c r="O56" s="202"/>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475</v>
      </c>
      <c r="C57" s="616" t="s">
        <v>500</v>
      </c>
      <c r="D57" s="617"/>
      <c r="E57" s="618"/>
      <c r="F57" s="70">
        <v>1</v>
      </c>
      <c r="N57" s="129"/>
      <c r="O57" s="202"/>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477</v>
      </c>
      <c r="C58" s="616" t="s">
        <v>501</v>
      </c>
      <c r="D58" s="617"/>
      <c r="E58" s="618"/>
      <c r="F58" s="70">
        <v>2</v>
      </c>
      <c r="N58" s="129"/>
      <c r="O58" s="202"/>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479</v>
      </c>
      <c r="C59" s="616" t="s">
        <v>502</v>
      </c>
      <c r="D59" s="617"/>
      <c r="E59" s="618"/>
      <c r="F59" s="70">
        <v>3</v>
      </c>
      <c r="N59" s="129"/>
      <c r="O59" s="202"/>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480</v>
      </c>
      <c r="C60" s="616" t="s">
        <v>503</v>
      </c>
      <c r="D60" s="617"/>
      <c r="E60" s="618"/>
      <c r="F60" s="70">
        <v>4</v>
      </c>
      <c r="N60" s="129"/>
      <c r="O60" s="202"/>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482</v>
      </c>
      <c r="C61" s="616" t="s">
        <v>504</v>
      </c>
      <c r="D61" s="617"/>
      <c r="E61" s="618"/>
      <c r="F61" s="70">
        <v>5</v>
      </c>
      <c r="N61" s="129"/>
      <c r="O61" s="202"/>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02"/>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02"/>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02"/>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02"/>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02"/>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02"/>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02"/>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02"/>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02"/>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02"/>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02"/>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02"/>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02"/>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02"/>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02"/>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02"/>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02"/>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02"/>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02"/>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02"/>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02"/>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02"/>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02"/>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02"/>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02"/>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02"/>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02"/>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02"/>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02"/>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02"/>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02"/>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02"/>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02"/>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02"/>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02"/>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02"/>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02"/>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02"/>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02"/>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02"/>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02"/>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02"/>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02"/>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02"/>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02"/>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02"/>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02"/>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02"/>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02"/>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02"/>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02"/>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02"/>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02"/>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02"/>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02"/>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02"/>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02"/>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02"/>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02"/>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02"/>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02"/>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02"/>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02"/>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02"/>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02"/>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02"/>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02"/>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02"/>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02"/>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02"/>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02"/>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02"/>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02"/>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02"/>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02"/>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02"/>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02"/>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02"/>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02"/>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02"/>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02"/>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02"/>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02"/>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02"/>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02"/>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02"/>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02"/>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02"/>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02"/>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02"/>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02"/>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02"/>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02"/>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02"/>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02"/>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02"/>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02"/>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02"/>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02"/>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02"/>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02"/>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02"/>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02"/>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02"/>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02"/>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02"/>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02"/>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02"/>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02"/>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02"/>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02"/>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02"/>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02"/>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02"/>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02"/>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02"/>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02"/>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02"/>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02"/>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02"/>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02"/>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02"/>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02"/>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02"/>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02"/>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02"/>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02"/>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02"/>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02"/>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02"/>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02"/>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02"/>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02"/>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02"/>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02"/>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02"/>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02"/>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00"/>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00"/>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00"/>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00"/>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00"/>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00"/>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00"/>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00"/>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00"/>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00"/>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00"/>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00"/>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00"/>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00"/>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00"/>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00"/>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00"/>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00"/>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00"/>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00"/>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00"/>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00"/>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00"/>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00"/>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00"/>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00"/>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00"/>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00"/>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00"/>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00"/>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00"/>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00"/>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00"/>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00"/>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00"/>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00"/>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00"/>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00"/>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00"/>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00"/>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00"/>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00"/>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00"/>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00"/>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00"/>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00"/>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00"/>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00"/>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00"/>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00"/>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00"/>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00"/>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00"/>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00"/>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00"/>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00"/>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00"/>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00"/>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00"/>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00"/>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00"/>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00"/>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00"/>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00"/>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00"/>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00"/>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00"/>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00"/>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00"/>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00"/>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00"/>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00"/>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00"/>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00"/>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00"/>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00"/>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00"/>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00"/>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00"/>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00"/>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00"/>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00"/>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00"/>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00"/>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00"/>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00"/>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00"/>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00"/>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00"/>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00"/>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00"/>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00"/>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00"/>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00"/>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00"/>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00"/>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00"/>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00"/>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00"/>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00"/>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00"/>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00"/>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00"/>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00"/>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00"/>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00"/>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00"/>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00"/>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00"/>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00"/>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00"/>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00"/>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00"/>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00"/>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00"/>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00"/>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00"/>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00"/>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00"/>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00"/>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00"/>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00"/>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00"/>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00"/>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00"/>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00"/>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00"/>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00"/>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00"/>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00"/>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00"/>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00"/>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00"/>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00"/>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00"/>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00"/>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00"/>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00"/>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00"/>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00"/>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00"/>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00"/>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00"/>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00"/>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00"/>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00"/>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00"/>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00"/>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00"/>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00"/>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00"/>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00"/>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00"/>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00"/>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00"/>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00"/>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00"/>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00"/>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00"/>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00"/>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00"/>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00"/>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00"/>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00"/>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00"/>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00"/>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00"/>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00"/>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00"/>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00"/>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00"/>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00"/>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00"/>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00"/>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00"/>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00"/>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00"/>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00"/>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00"/>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00"/>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00"/>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00"/>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00"/>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00"/>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00"/>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00"/>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00"/>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00"/>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00"/>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00"/>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00"/>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00"/>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00"/>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00"/>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00"/>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00"/>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00"/>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00"/>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00"/>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00"/>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00"/>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00"/>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00"/>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00"/>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00"/>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00"/>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00"/>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00"/>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00"/>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00"/>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00"/>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00"/>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00"/>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00"/>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00"/>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00"/>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00"/>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00"/>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00"/>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00"/>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00"/>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00"/>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00"/>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00"/>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00"/>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00"/>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00"/>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00"/>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00"/>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00"/>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00"/>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00"/>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00"/>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00"/>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00"/>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00"/>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00"/>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00"/>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00"/>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00"/>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00"/>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00"/>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00"/>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00"/>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00"/>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00"/>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00"/>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00"/>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00"/>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00"/>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00"/>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00"/>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00"/>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00"/>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00"/>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00"/>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00"/>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00"/>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00"/>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00"/>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00"/>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00"/>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00"/>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00"/>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00"/>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00"/>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00"/>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00"/>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00"/>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00"/>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00"/>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00"/>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00"/>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00"/>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00"/>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00"/>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00"/>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00"/>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00"/>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00"/>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00"/>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00"/>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00"/>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00"/>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00"/>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00"/>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00"/>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00"/>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00"/>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00"/>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00"/>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00"/>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00"/>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00"/>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00"/>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00"/>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00"/>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00"/>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00"/>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00"/>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00"/>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00"/>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00"/>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00"/>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00"/>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00"/>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00"/>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00"/>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00"/>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00"/>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00"/>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00"/>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00"/>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00"/>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00"/>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00"/>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00"/>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00"/>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00"/>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00"/>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00"/>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00"/>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00"/>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00"/>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00"/>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00"/>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00"/>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00"/>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00"/>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00"/>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00"/>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00"/>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00"/>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00"/>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00"/>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00"/>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00"/>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00"/>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00"/>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00"/>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00"/>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00"/>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00"/>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00"/>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00"/>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00"/>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00"/>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00"/>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00"/>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00"/>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00"/>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00"/>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00"/>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00"/>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00"/>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00"/>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00"/>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00"/>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00"/>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00"/>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00"/>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00"/>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00"/>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00"/>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00"/>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00"/>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00"/>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00"/>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00"/>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00"/>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00"/>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00"/>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00"/>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00"/>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00"/>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00"/>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00"/>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00"/>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00"/>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00"/>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00"/>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00"/>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00"/>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00"/>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00"/>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00"/>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00"/>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00"/>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00"/>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00"/>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00"/>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00"/>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00"/>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00"/>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00"/>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00"/>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00"/>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00"/>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00"/>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00"/>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00"/>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00"/>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00"/>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00"/>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00"/>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00"/>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00"/>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00"/>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00"/>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00"/>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00"/>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00"/>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00"/>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00"/>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00"/>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00"/>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00"/>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00"/>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00"/>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00"/>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00"/>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00"/>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00"/>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00"/>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00"/>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00"/>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00"/>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00"/>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00"/>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00"/>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00"/>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00"/>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00"/>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00"/>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00"/>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00"/>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00"/>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00"/>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00"/>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00"/>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00"/>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00"/>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00"/>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00"/>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00"/>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00"/>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00"/>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00"/>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00"/>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00"/>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00"/>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00"/>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00"/>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00"/>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00"/>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00"/>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00"/>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00"/>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00"/>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00"/>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00"/>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00"/>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00"/>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00"/>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00"/>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00"/>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00"/>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00"/>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00"/>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00"/>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00"/>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00"/>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00"/>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00"/>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00"/>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00"/>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00"/>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00"/>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00"/>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00"/>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00"/>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00"/>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00"/>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00"/>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00"/>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00"/>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00"/>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00"/>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00"/>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00"/>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00"/>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00"/>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00"/>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00"/>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00"/>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00"/>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00"/>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00"/>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00"/>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00"/>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00"/>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00"/>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00"/>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00"/>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00"/>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00"/>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00"/>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00"/>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00"/>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00"/>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00"/>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00"/>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00"/>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00"/>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00"/>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00"/>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00"/>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00"/>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00"/>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00"/>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Q11" sqref="Q11:R11"/>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29" t="s">
        <v>505</v>
      </c>
      <c r="C4" s="630"/>
      <c r="D4" s="630"/>
      <c r="E4" s="631" t="s">
        <v>506</v>
      </c>
      <c r="F4" s="631"/>
      <c r="G4" s="631"/>
      <c r="H4" s="631"/>
      <c r="I4" s="632"/>
      <c r="Q4" s="633" t="s">
        <v>507</v>
      </c>
      <c r="R4" s="633"/>
    </row>
    <row r="5" spans="2:19">
      <c r="B5" s="629"/>
      <c r="C5" s="630"/>
      <c r="D5" s="630"/>
      <c r="E5" s="631"/>
      <c r="F5" s="631"/>
      <c r="G5" s="631"/>
      <c r="H5" s="631"/>
      <c r="I5" s="632"/>
      <c r="Q5" s="633"/>
      <c r="R5" s="633"/>
    </row>
    <row r="6" spans="2:19">
      <c r="B6" s="629"/>
      <c r="C6" s="630"/>
      <c r="D6" s="630"/>
      <c r="E6" s="631"/>
      <c r="F6" s="631"/>
      <c r="G6" s="631"/>
      <c r="H6" s="631"/>
      <c r="I6" s="632"/>
      <c r="Q6" s="633"/>
      <c r="R6" s="633"/>
    </row>
    <row r="7" spans="2:19" ht="15.75" thickBot="1">
      <c r="B7" s="117"/>
      <c r="I7" s="118"/>
    </row>
    <row r="8" spans="2:19" ht="62.25" customHeight="1" thickBot="1">
      <c r="B8" s="634" t="s">
        <v>455</v>
      </c>
      <c r="C8" s="635"/>
      <c r="D8" s="56" t="s">
        <v>508</v>
      </c>
      <c r="E8" s="57">
        <v>5</v>
      </c>
      <c r="F8" s="57">
        <v>10</v>
      </c>
      <c r="G8" s="57">
        <v>15</v>
      </c>
      <c r="H8" s="57">
        <v>20</v>
      </c>
      <c r="I8" s="119">
        <v>25</v>
      </c>
      <c r="K8" s="636" t="s">
        <v>509</v>
      </c>
      <c r="L8" s="637"/>
      <c r="M8" s="637"/>
      <c r="N8" s="637"/>
      <c r="O8" s="637"/>
      <c r="P8" s="638"/>
      <c r="Q8" s="639" t="s">
        <v>510</v>
      </c>
      <c r="R8" s="639"/>
      <c r="S8" s="16" t="s">
        <v>511</v>
      </c>
    </row>
    <row r="9" spans="2:19" ht="62.25" customHeight="1" thickBot="1">
      <c r="B9" s="634"/>
      <c r="C9" s="635"/>
      <c r="D9" s="56" t="s">
        <v>512</v>
      </c>
      <c r="E9" s="58">
        <v>4</v>
      </c>
      <c r="F9" s="58">
        <v>8</v>
      </c>
      <c r="G9" s="57">
        <v>12</v>
      </c>
      <c r="H9" s="57">
        <v>16</v>
      </c>
      <c r="I9" s="119">
        <v>20</v>
      </c>
      <c r="K9" s="640" t="s">
        <v>513</v>
      </c>
      <c r="L9" s="641"/>
      <c r="M9" s="641"/>
      <c r="N9" s="641"/>
      <c r="O9" s="641"/>
      <c r="P9" s="641"/>
      <c r="Q9" s="642" t="s">
        <v>514</v>
      </c>
      <c r="R9" s="643"/>
      <c r="S9" s="16" t="s">
        <v>444</v>
      </c>
    </row>
    <row r="10" spans="2:19" ht="62.25" customHeight="1" thickBot="1">
      <c r="B10" s="634"/>
      <c r="C10" s="635"/>
      <c r="D10" s="56" t="s">
        <v>515</v>
      </c>
      <c r="E10" s="58">
        <v>3</v>
      </c>
      <c r="F10" s="58">
        <v>6</v>
      </c>
      <c r="G10" s="58">
        <v>9</v>
      </c>
      <c r="H10" s="57">
        <v>12</v>
      </c>
      <c r="I10" s="119">
        <v>15</v>
      </c>
      <c r="K10" s="644" t="s">
        <v>479</v>
      </c>
      <c r="L10" s="645"/>
      <c r="M10" s="645"/>
      <c r="N10" s="645"/>
      <c r="O10" s="645"/>
      <c r="P10" s="645"/>
      <c r="Q10" s="639" t="s">
        <v>516</v>
      </c>
      <c r="R10" s="639"/>
      <c r="S10" s="16" t="s">
        <v>517</v>
      </c>
    </row>
    <row r="11" spans="2:19" ht="62.25" customHeight="1">
      <c r="B11" s="634"/>
      <c r="C11" s="635"/>
      <c r="D11" s="56" t="s">
        <v>518</v>
      </c>
      <c r="E11" s="59">
        <v>2</v>
      </c>
      <c r="F11" s="58">
        <v>4</v>
      </c>
      <c r="G11" s="58">
        <v>6</v>
      </c>
      <c r="H11" s="57">
        <v>8</v>
      </c>
      <c r="I11" s="119">
        <v>10</v>
      </c>
      <c r="K11" s="646" t="s">
        <v>519</v>
      </c>
      <c r="L11" s="647"/>
      <c r="M11" s="647"/>
      <c r="N11" s="647"/>
      <c r="O11" s="647"/>
      <c r="P11" s="647"/>
      <c r="Q11" s="639" t="s">
        <v>449</v>
      </c>
      <c r="R11" s="515"/>
      <c r="S11" s="16" t="s">
        <v>449</v>
      </c>
    </row>
    <row r="12" spans="2:19" ht="62.25" customHeight="1">
      <c r="B12" s="634"/>
      <c r="C12" s="635"/>
      <c r="D12" s="56" t="s">
        <v>520</v>
      </c>
      <c r="E12" s="59">
        <v>1</v>
      </c>
      <c r="F12" s="59">
        <v>2</v>
      </c>
      <c r="G12" s="58">
        <v>3</v>
      </c>
      <c r="H12" s="57">
        <v>4</v>
      </c>
      <c r="I12" s="119">
        <v>5</v>
      </c>
    </row>
    <row r="13" spans="2:19" ht="62.25" customHeight="1" thickBot="1">
      <c r="B13" s="120"/>
      <c r="C13" s="627" t="s">
        <v>521</v>
      </c>
      <c r="D13" s="628"/>
      <c r="E13" s="121" t="s">
        <v>522</v>
      </c>
      <c r="F13" s="121" t="s">
        <v>523</v>
      </c>
      <c r="G13" s="121" t="s">
        <v>524</v>
      </c>
      <c r="H13" s="121" t="s">
        <v>525</v>
      </c>
      <c r="I13" s="122" t="s">
        <v>526</v>
      </c>
    </row>
    <row r="17" spans="4:6">
      <c r="D17" s="16"/>
      <c r="E17" s="16"/>
      <c r="F17" s="16"/>
    </row>
    <row r="18" spans="4:6" ht="15.75">
      <c r="D18" s="21" t="s">
        <v>527</v>
      </c>
      <c r="E18" s="123" t="s">
        <v>519</v>
      </c>
      <c r="F18" s="123">
        <v>1</v>
      </c>
    </row>
    <row r="19" spans="4:6">
      <c r="D19" s="21" t="s">
        <v>528</v>
      </c>
      <c r="E19" s="21" t="s">
        <v>519</v>
      </c>
      <c r="F19" s="21">
        <v>2</v>
      </c>
    </row>
    <row r="20" spans="4:6">
      <c r="D20" s="21" t="s">
        <v>529</v>
      </c>
      <c r="E20" s="21" t="s">
        <v>479</v>
      </c>
      <c r="F20" s="21">
        <v>2</v>
      </c>
    </row>
    <row r="21" spans="4:6">
      <c r="D21" s="21" t="s">
        <v>530</v>
      </c>
      <c r="E21" s="21" t="s">
        <v>531</v>
      </c>
      <c r="F21" s="21">
        <v>3</v>
      </c>
    </row>
    <row r="22" spans="4:6">
      <c r="D22" s="21" t="s">
        <v>532</v>
      </c>
      <c r="E22" s="21" t="s">
        <v>509</v>
      </c>
      <c r="F22" s="21">
        <v>4</v>
      </c>
    </row>
    <row r="23" spans="4:6">
      <c r="D23" s="21" t="s">
        <v>533</v>
      </c>
      <c r="E23" s="21" t="s">
        <v>519</v>
      </c>
      <c r="F23" s="21">
        <v>1</v>
      </c>
    </row>
    <row r="24" spans="4:6">
      <c r="D24" s="21" t="s">
        <v>534</v>
      </c>
      <c r="E24" s="21" t="s">
        <v>479</v>
      </c>
      <c r="F24" s="21">
        <v>2</v>
      </c>
    </row>
    <row r="25" spans="4:6">
      <c r="D25" s="21" t="s">
        <v>535</v>
      </c>
      <c r="E25" s="21" t="s">
        <v>479</v>
      </c>
      <c r="F25" s="21">
        <v>2</v>
      </c>
    </row>
    <row r="26" spans="4:6">
      <c r="D26" s="21" t="s">
        <v>536</v>
      </c>
      <c r="E26" s="21" t="s">
        <v>513</v>
      </c>
      <c r="F26" s="21">
        <v>3</v>
      </c>
    </row>
    <row r="27" spans="4:6">
      <c r="D27" s="21" t="s">
        <v>537</v>
      </c>
      <c r="E27" s="21" t="s">
        <v>509</v>
      </c>
      <c r="F27" s="21">
        <v>4</v>
      </c>
    </row>
    <row r="28" spans="4:6">
      <c r="D28" s="21" t="s">
        <v>538</v>
      </c>
      <c r="E28" s="21" t="s">
        <v>479</v>
      </c>
      <c r="F28" s="21">
        <v>2</v>
      </c>
    </row>
    <row r="29" spans="4:6">
      <c r="D29" s="21" t="s">
        <v>539</v>
      </c>
      <c r="E29" s="21" t="s">
        <v>479</v>
      </c>
      <c r="F29" s="21">
        <v>2</v>
      </c>
    </row>
    <row r="30" spans="4:6">
      <c r="D30" s="21" t="s">
        <v>540</v>
      </c>
      <c r="E30" s="21" t="s">
        <v>479</v>
      </c>
      <c r="F30" s="21">
        <v>2</v>
      </c>
    </row>
    <row r="31" spans="4:6">
      <c r="D31" s="21" t="s">
        <v>541</v>
      </c>
      <c r="E31" s="21" t="s">
        <v>513</v>
      </c>
      <c r="F31" s="21">
        <v>3</v>
      </c>
    </row>
    <row r="32" spans="4:6">
      <c r="D32" s="21" t="s">
        <v>542</v>
      </c>
      <c r="E32" s="21" t="s">
        <v>509</v>
      </c>
      <c r="F32" s="21">
        <v>4</v>
      </c>
    </row>
    <row r="33" spans="4:6">
      <c r="D33" s="21" t="s">
        <v>543</v>
      </c>
      <c r="E33" s="21" t="s">
        <v>479</v>
      </c>
      <c r="F33" s="21">
        <v>2</v>
      </c>
    </row>
    <row r="34" spans="4:6">
      <c r="D34" s="21" t="s">
        <v>544</v>
      </c>
      <c r="E34" s="21" t="s">
        <v>479</v>
      </c>
      <c r="F34" s="21">
        <v>2</v>
      </c>
    </row>
    <row r="35" spans="4:6">
      <c r="D35" s="21" t="s">
        <v>545</v>
      </c>
      <c r="E35" s="21" t="s">
        <v>513</v>
      </c>
      <c r="F35" s="21">
        <v>3</v>
      </c>
    </row>
    <row r="36" spans="4:6">
      <c r="D36" s="21" t="s">
        <v>546</v>
      </c>
      <c r="E36" s="21" t="s">
        <v>513</v>
      </c>
      <c r="F36" s="21">
        <v>3</v>
      </c>
    </row>
    <row r="37" spans="4:6">
      <c r="D37" s="21" t="s">
        <v>547</v>
      </c>
      <c r="E37" s="21" t="s">
        <v>509</v>
      </c>
      <c r="F37" s="21">
        <v>4</v>
      </c>
    </row>
    <row r="38" spans="4:6">
      <c r="D38" s="21" t="s">
        <v>548</v>
      </c>
      <c r="E38" s="21" t="s">
        <v>513</v>
      </c>
      <c r="F38" s="21">
        <v>3</v>
      </c>
    </row>
    <row r="39" spans="4:6">
      <c r="D39" s="21" t="s">
        <v>549</v>
      </c>
      <c r="E39" s="21" t="s">
        <v>513</v>
      </c>
      <c r="F39" s="21">
        <v>3</v>
      </c>
    </row>
    <row r="40" spans="4:6">
      <c r="D40" s="21" t="s">
        <v>550</v>
      </c>
      <c r="E40" s="21" t="s">
        <v>513</v>
      </c>
      <c r="F40" s="21">
        <v>3</v>
      </c>
    </row>
    <row r="41" spans="4:6">
      <c r="D41" s="21" t="s">
        <v>551</v>
      </c>
      <c r="E41" s="21" t="s">
        <v>513</v>
      </c>
      <c r="F41" s="21">
        <v>3</v>
      </c>
    </row>
    <row r="42" spans="4:6">
      <c r="D42" s="21" t="s">
        <v>552</v>
      </c>
      <c r="E42" s="21" t="s">
        <v>509</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J79"/>
  <sheetViews>
    <sheetView showGridLines="0" topLeftCell="C8" zoomScale="85" zoomScaleNormal="85" workbookViewId="0">
      <selection activeCell="Q58" sqref="Q58"/>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9.85546875" customWidth="1"/>
    <col min="12" max="12" width="17.5703125" customWidth="1"/>
    <col min="13" max="13" width="48" customWidth="1"/>
    <col min="14" max="168" width="11.42578125" style="2"/>
  </cols>
  <sheetData>
    <row r="1" spans="1:270" s="18" customFormat="1" ht="16.5" customHeight="1">
      <c r="A1" s="673"/>
      <c r="B1" s="674"/>
      <c r="C1" s="677"/>
      <c r="D1" s="677"/>
      <c r="E1" s="677"/>
      <c r="F1" s="677"/>
      <c r="G1" s="677"/>
      <c r="H1" s="677"/>
      <c r="I1" s="677"/>
      <c r="J1" s="678"/>
      <c r="K1" s="672"/>
      <c r="L1" s="672"/>
      <c r="M1" s="67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row>
    <row r="2" spans="1:270" s="18" customFormat="1" ht="92.25" customHeight="1">
      <c r="A2" s="675"/>
      <c r="B2" s="676"/>
      <c r="C2" s="679"/>
      <c r="D2" s="679"/>
      <c r="E2" s="679"/>
      <c r="F2" s="679"/>
      <c r="G2" s="679"/>
      <c r="H2" s="679"/>
      <c r="I2" s="679"/>
      <c r="J2" s="680"/>
      <c r="K2" s="672"/>
      <c r="L2" s="672"/>
      <c r="M2" s="67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row>
    <row r="3" spans="1:270" s="18" customFormat="1" ht="3" customHeight="1">
      <c r="A3" s="1"/>
      <c r="B3" s="1"/>
      <c r="C3" s="679"/>
      <c r="D3" s="679"/>
      <c r="E3" s="679"/>
      <c r="F3" s="679"/>
      <c r="G3" s="679"/>
      <c r="H3" s="679"/>
      <c r="I3" s="679"/>
      <c r="J3" s="680"/>
      <c r="K3" s="672"/>
      <c r="L3" s="672"/>
      <c r="M3" s="67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row>
    <row r="4" spans="1:270" s="18" customFormat="1" ht="40.9" customHeight="1">
      <c r="A4" s="487" t="s">
        <v>300</v>
      </c>
      <c r="B4" s="487"/>
      <c r="C4" s="565" t="s">
        <v>301</v>
      </c>
      <c r="D4" s="565"/>
      <c r="E4" s="565"/>
      <c r="F4" s="565"/>
      <c r="G4" s="565"/>
      <c r="H4" s="565"/>
      <c r="I4" s="565"/>
      <c r="J4" s="565"/>
      <c r="K4" s="565"/>
      <c r="L4" s="565"/>
      <c r="M4" s="56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row>
    <row r="5" spans="1:270" s="18" customFormat="1" ht="62.45" customHeight="1">
      <c r="A5" s="487" t="s">
        <v>302</v>
      </c>
      <c r="B5" s="487"/>
      <c r="C5" s="569" t="s">
        <v>303</v>
      </c>
      <c r="D5" s="569"/>
      <c r="E5" s="569"/>
      <c r="F5" s="569"/>
      <c r="G5" s="569"/>
      <c r="H5" s="569"/>
      <c r="I5" s="569"/>
      <c r="J5" s="569"/>
      <c r="K5" s="569"/>
      <c r="L5" s="569"/>
      <c r="M5" s="569"/>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row>
    <row r="6" spans="1:270" s="18" customFormat="1" ht="40.9" customHeight="1" thickBot="1">
      <c r="A6" s="487" t="s">
        <v>304</v>
      </c>
      <c r="B6" s="487"/>
      <c r="C6" s="717" t="s">
        <v>305</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row>
    <row r="7" spans="1:270" s="22" customFormat="1" ht="40.5" customHeight="1" thickTop="1" thickBot="1">
      <c r="A7" s="712" t="s">
        <v>553</v>
      </c>
      <c r="B7" s="713"/>
      <c r="C7" s="714"/>
      <c r="D7" s="715" t="s">
        <v>554</v>
      </c>
      <c r="E7" s="715"/>
      <c r="F7" s="715"/>
      <c r="G7" s="716" t="s">
        <v>555</v>
      </c>
      <c r="H7" s="707" t="s">
        <v>556</v>
      </c>
      <c r="I7" s="709" t="s">
        <v>557</v>
      </c>
      <c r="J7" s="710"/>
      <c r="K7" s="709" t="s">
        <v>558</v>
      </c>
      <c r="L7" s="710"/>
      <c r="M7" s="711" t="s">
        <v>559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row>
    <row r="8" spans="1:270" s="23" customFormat="1" ht="108" customHeight="1" thickTop="1" thickBot="1">
      <c r="A8" s="34" t="s">
        <v>39</v>
      </c>
      <c r="B8" s="34" t="s">
        <v>242</v>
      </c>
      <c r="C8" s="34" t="s">
        <v>244</v>
      </c>
      <c r="D8" s="27" t="s">
        <v>254</v>
      </c>
      <c r="E8" s="27" t="s">
        <v>560</v>
      </c>
      <c r="F8" s="27" t="s">
        <v>561</v>
      </c>
      <c r="G8" s="716"/>
      <c r="H8" s="708"/>
      <c r="I8" s="28" t="s">
        <v>562</v>
      </c>
      <c r="J8" s="28" t="s">
        <v>563</v>
      </c>
      <c r="K8" s="28" t="s">
        <v>564</v>
      </c>
      <c r="L8" s="28" t="s">
        <v>565</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row>
    <row r="9" spans="1:270" s="24" customFormat="1" ht="21.75" customHeight="1" thickTop="1" thickBot="1">
      <c r="A9" s="682"/>
      <c r="B9" s="683"/>
      <c r="C9" s="683"/>
      <c r="D9" s="683"/>
      <c r="E9" s="683"/>
      <c r="F9" s="683"/>
      <c r="G9" s="68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row>
    <row r="10" spans="1:270" s="25" customFormat="1" ht="15" customHeight="1">
      <c r="A10" s="684">
        <f>'7- Mapa Final'!A10</f>
        <v>1</v>
      </c>
      <c r="B10" s="687" t="str">
        <f>'7- Mapa Final'!B10</f>
        <v>Vencimiento de Términos</v>
      </c>
      <c r="C10" s="687" t="str">
        <f>'7- Mapa Final'!C10</f>
        <v>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v>
      </c>
      <c r="D10" s="721" t="str">
        <f>'7- Mapa Final'!J10</f>
        <v>Baja - 2</v>
      </c>
      <c r="E10" s="724" t="str">
        <f>'7- Mapa Final'!K10</f>
        <v>Leve - 1</v>
      </c>
      <c r="F10" s="693" t="str">
        <f>'7- Mapa Final'!M10</f>
        <v>Bajo - 2</v>
      </c>
      <c r="G10" s="446" t="s">
        <v>444</v>
      </c>
      <c r="H10" s="696" t="str">
        <f>'7- Mapa Final'!O10:O19</f>
        <v>Diariamente el lider del proceso diligenciara un archivo excel en donde se registra la llegada y salida de las acciones constitucionales, por medio de archivo excel de alertas y recordatorios automáticos. 
Igualmente se efectuará una tabla  para los procesos de conocimiento.</v>
      </c>
      <c r="I10" s="699"/>
      <c r="J10" s="702" t="s">
        <v>566</v>
      </c>
      <c r="K10" s="690">
        <v>45292</v>
      </c>
      <c r="L10" s="690">
        <v>45382</v>
      </c>
      <c r="M10" s="650" t="s">
        <v>567</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row>
    <row r="11" spans="1:270" s="25" customFormat="1" ht="13.5" customHeight="1">
      <c r="A11" s="685"/>
      <c r="B11" s="688"/>
      <c r="C11" s="688"/>
      <c r="D11" s="722"/>
      <c r="E11" s="725"/>
      <c r="F11" s="694"/>
      <c r="G11" s="447"/>
      <c r="H11" s="697"/>
      <c r="I11" s="700"/>
      <c r="J11" s="703"/>
      <c r="K11" s="691"/>
      <c r="L11" s="691"/>
      <c r="M11" s="65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row>
    <row r="12" spans="1:270" s="25" customFormat="1" ht="13.5" customHeight="1">
      <c r="A12" s="685"/>
      <c r="B12" s="688"/>
      <c r="C12" s="688"/>
      <c r="D12" s="722"/>
      <c r="E12" s="725"/>
      <c r="F12" s="694"/>
      <c r="G12" s="447"/>
      <c r="H12" s="697"/>
      <c r="I12" s="700"/>
      <c r="J12" s="703"/>
      <c r="K12" s="691"/>
      <c r="L12" s="691"/>
      <c r="M12" s="65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row>
    <row r="13" spans="1:270" s="25" customFormat="1" ht="13.5" customHeight="1">
      <c r="A13" s="685"/>
      <c r="B13" s="688"/>
      <c r="C13" s="688"/>
      <c r="D13" s="722"/>
      <c r="E13" s="725"/>
      <c r="F13" s="694"/>
      <c r="G13" s="447"/>
      <c r="H13" s="697"/>
      <c r="I13" s="700"/>
      <c r="J13" s="703"/>
      <c r="K13" s="691"/>
      <c r="L13" s="691"/>
      <c r="M13" s="65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row>
    <row r="14" spans="1:270" s="25" customFormat="1" ht="13.5" customHeight="1">
      <c r="A14" s="685"/>
      <c r="B14" s="688"/>
      <c r="C14" s="688"/>
      <c r="D14" s="722"/>
      <c r="E14" s="725"/>
      <c r="F14" s="694"/>
      <c r="G14" s="447"/>
      <c r="H14" s="697"/>
      <c r="I14" s="700"/>
      <c r="J14" s="703"/>
      <c r="K14" s="691"/>
      <c r="L14" s="691"/>
      <c r="M14" s="65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row>
    <row r="15" spans="1:270" s="25" customFormat="1" ht="13.5" customHeight="1">
      <c r="A15" s="685"/>
      <c r="B15" s="688"/>
      <c r="C15" s="688"/>
      <c r="D15" s="722"/>
      <c r="E15" s="725"/>
      <c r="F15" s="694"/>
      <c r="G15" s="447"/>
      <c r="H15" s="697"/>
      <c r="I15" s="700"/>
      <c r="J15" s="703"/>
      <c r="K15" s="691"/>
      <c r="L15" s="691"/>
      <c r="M15" s="65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row>
    <row r="16" spans="1:270" s="25" customFormat="1" ht="13.5" customHeight="1">
      <c r="A16" s="685"/>
      <c r="B16" s="688"/>
      <c r="C16" s="688"/>
      <c r="D16" s="722"/>
      <c r="E16" s="725"/>
      <c r="F16" s="694"/>
      <c r="G16" s="447"/>
      <c r="H16" s="697"/>
      <c r="I16" s="700"/>
      <c r="J16" s="703"/>
      <c r="K16" s="691"/>
      <c r="L16" s="691"/>
      <c r="M16" s="652" t="s">
        <v>568</v>
      </c>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row>
    <row r="17" spans="1:168" s="25" customFormat="1" ht="13.5" customHeight="1">
      <c r="A17" s="685"/>
      <c r="B17" s="688"/>
      <c r="C17" s="688"/>
      <c r="D17" s="722"/>
      <c r="E17" s="725"/>
      <c r="F17" s="694"/>
      <c r="G17" s="447"/>
      <c r="H17" s="697"/>
      <c r="I17" s="700"/>
      <c r="J17" s="703"/>
      <c r="K17" s="691"/>
      <c r="L17" s="691"/>
      <c r="M17" s="65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row>
    <row r="18" spans="1:168" s="25" customFormat="1" ht="13.5" customHeight="1">
      <c r="A18" s="685"/>
      <c r="B18" s="688"/>
      <c r="C18" s="688"/>
      <c r="D18" s="722"/>
      <c r="E18" s="725"/>
      <c r="F18" s="694"/>
      <c r="G18" s="447"/>
      <c r="H18" s="697"/>
      <c r="I18" s="700"/>
      <c r="J18" s="703"/>
      <c r="K18" s="691"/>
      <c r="L18" s="691"/>
      <c r="M18" s="65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row>
    <row r="19" spans="1:168" s="25" customFormat="1" ht="21.75" customHeight="1" thickBot="1">
      <c r="A19" s="686"/>
      <c r="B19" s="689"/>
      <c r="C19" s="689"/>
      <c r="D19" s="723"/>
      <c r="E19" s="726"/>
      <c r="F19" s="695"/>
      <c r="G19" s="541"/>
      <c r="H19" s="698"/>
      <c r="I19" s="701"/>
      <c r="J19" s="704"/>
      <c r="K19" s="692"/>
      <c r="L19" s="692"/>
      <c r="M19" s="653"/>
      <c r="N19" s="332"/>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row>
    <row r="20" spans="1:168" s="25" customFormat="1" ht="12.75" customHeight="1">
      <c r="A20" s="654">
        <f>'7- Mapa Final'!A20</f>
        <v>2</v>
      </c>
      <c r="B20" s="656" t="str">
        <f>'7- Mapa Final'!B20</f>
        <v xml:space="preserve">Incumplimientos en la realizacion de audiencias </v>
      </c>
      <c r="C20" s="656" t="str">
        <f>'7- Mapa Final'!C20</f>
        <v>Posibilidad de no atender la solicitud de una parte interesada para la realización de una audiencia o de no cumplir la programación de audiencias</v>
      </c>
      <c r="D20" s="658" t="str">
        <f>'7- Mapa Final'!J20</f>
        <v>Baja - 2</v>
      </c>
      <c r="E20" s="648" t="str">
        <f>'7- Mapa Final'!K20</f>
        <v>Leve - 1</v>
      </c>
      <c r="F20" s="667" t="str">
        <f>'7- Mapa Final'!M20</f>
        <v>Bajo - 2</v>
      </c>
      <c r="G20" s="455" t="s">
        <v>511</v>
      </c>
      <c r="H20" s="669" t="str">
        <f>'7- Mapa Final'!O20:O29</f>
        <v>Un dia antes de la fecha programada para la realizacion de las audiencias, se reenvia recordatorio por medio de correo electronico a las partes e intervinientes del proceso, asimismo se realizan llamadas a los abonados telefònicos para indagar sobre la comparescencia de estos.</v>
      </c>
      <c r="I20" s="663"/>
      <c r="J20" s="663" t="s">
        <v>9</v>
      </c>
      <c r="K20" s="662">
        <v>45292</v>
      </c>
      <c r="L20" s="662">
        <v>45382</v>
      </c>
      <c r="M20" s="650" t="s">
        <v>569</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row>
    <row r="21" spans="1:168" s="25" customFormat="1" ht="12.75" customHeight="1">
      <c r="A21" s="654"/>
      <c r="B21" s="656"/>
      <c r="C21" s="656"/>
      <c r="D21" s="659"/>
      <c r="E21" s="649"/>
      <c r="F21" s="667"/>
      <c r="G21" s="455"/>
      <c r="H21" s="670"/>
      <c r="I21" s="663"/>
      <c r="J21" s="663"/>
      <c r="K21" s="663"/>
      <c r="L21" s="663"/>
      <c r="M21" s="65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row>
    <row r="22" spans="1:168" s="25" customFormat="1" ht="12.75" customHeight="1">
      <c r="A22" s="654"/>
      <c r="B22" s="656"/>
      <c r="C22" s="656"/>
      <c r="D22" s="659"/>
      <c r="E22" s="649"/>
      <c r="F22" s="667"/>
      <c r="G22" s="455"/>
      <c r="H22" s="670"/>
      <c r="I22" s="663"/>
      <c r="J22" s="663"/>
      <c r="K22" s="663"/>
      <c r="L22" s="663"/>
      <c r="M22" s="65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row>
    <row r="23" spans="1:168" s="25" customFormat="1" ht="12.75" customHeight="1">
      <c r="A23" s="654"/>
      <c r="B23" s="656"/>
      <c r="C23" s="656"/>
      <c r="D23" s="659"/>
      <c r="E23" s="649"/>
      <c r="F23" s="667"/>
      <c r="G23" s="455"/>
      <c r="H23" s="670"/>
      <c r="I23" s="663"/>
      <c r="J23" s="663"/>
      <c r="K23" s="663"/>
      <c r="L23" s="663"/>
      <c r="M23" s="65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row>
    <row r="24" spans="1:168" s="25" customFormat="1" ht="13.5" customHeight="1">
      <c r="A24" s="654"/>
      <c r="B24" s="656"/>
      <c r="C24" s="656"/>
      <c r="D24" s="659"/>
      <c r="E24" s="649"/>
      <c r="F24" s="667"/>
      <c r="G24" s="455"/>
      <c r="H24" s="670"/>
      <c r="I24" s="663"/>
      <c r="J24" s="663"/>
      <c r="K24" s="663"/>
      <c r="L24" s="663"/>
      <c r="M24" s="65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row>
    <row r="25" spans="1:168">
      <c r="A25" s="654"/>
      <c r="B25" s="656"/>
      <c r="C25" s="656"/>
      <c r="D25" s="659"/>
      <c r="E25" s="649"/>
      <c r="F25" s="667"/>
      <c r="G25" s="455"/>
      <c r="H25" s="670"/>
      <c r="I25" s="663"/>
      <c r="J25" s="663"/>
      <c r="K25" s="663"/>
      <c r="L25" s="663"/>
      <c r="M25" s="651"/>
      <c r="N25" s="33"/>
    </row>
    <row r="26" spans="1:168" ht="15" customHeight="1">
      <c r="A26" s="654"/>
      <c r="B26" s="656"/>
      <c r="C26" s="656"/>
      <c r="D26" s="659"/>
      <c r="E26" s="649"/>
      <c r="F26" s="667"/>
      <c r="G26" s="455"/>
      <c r="H26" s="670"/>
      <c r="I26" s="663"/>
      <c r="J26" s="663"/>
      <c r="K26" s="663"/>
      <c r="L26" s="663"/>
      <c r="M26" s="652" t="s">
        <v>570</v>
      </c>
      <c r="N26" s="33"/>
    </row>
    <row r="27" spans="1:168">
      <c r="A27" s="654"/>
      <c r="B27" s="656"/>
      <c r="C27" s="656"/>
      <c r="D27" s="659"/>
      <c r="E27" s="649"/>
      <c r="F27" s="667"/>
      <c r="G27" s="455"/>
      <c r="H27" s="670"/>
      <c r="I27" s="663"/>
      <c r="J27" s="663"/>
      <c r="K27" s="663"/>
      <c r="L27" s="663"/>
      <c r="M27" s="652"/>
      <c r="N27" s="33"/>
    </row>
    <row r="28" spans="1:168">
      <c r="A28" s="654"/>
      <c r="B28" s="656"/>
      <c r="C28" s="656"/>
      <c r="D28" s="659"/>
      <c r="E28" s="649"/>
      <c r="F28" s="667"/>
      <c r="G28" s="455"/>
      <c r="H28" s="670"/>
      <c r="I28" s="663"/>
      <c r="J28" s="663"/>
      <c r="K28" s="663"/>
      <c r="L28" s="663"/>
      <c r="M28" s="652"/>
      <c r="N28" s="33"/>
    </row>
    <row r="29" spans="1:168" ht="15.75" thickBot="1">
      <c r="A29" s="654"/>
      <c r="B29" s="656"/>
      <c r="C29" s="656"/>
      <c r="D29" s="659"/>
      <c r="E29" s="649"/>
      <c r="F29" s="667"/>
      <c r="G29" s="455"/>
      <c r="H29" s="670"/>
      <c r="I29" s="663"/>
      <c r="J29" s="663"/>
      <c r="K29" s="663"/>
      <c r="L29" s="663"/>
      <c r="M29" s="653"/>
      <c r="N29" s="33"/>
    </row>
    <row r="30" spans="1:168" s="25" customFormat="1" ht="12.75" customHeight="1">
      <c r="A30" s="720">
        <f>'7- Mapa Final'!A30</f>
        <v>3</v>
      </c>
      <c r="B30" s="656" t="str">
        <f>'7- Mapa Final'!B30</f>
        <v xml:space="preserve"> Efectuar notificaciones que no cumplan con los requistos</v>
      </c>
      <c r="C30" s="656" t="str">
        <f>'7- Mapa Final'!C30</f>
        <v>No  realizar las notificaciones , no hacerlo  oportunamente o no aplicar la normatividad.</v>
      </c>
      <c r="D30" s="658" t="str">
        <f>'7- Mapa Final'!J30</f>
        <v>Muy Baja - 1</v>
      </c>
      <c r="E30" s="648" t="str">
        <f>'7- Mapa Final'!K30</f>
        <v>Menor - 2</v>
      </c>
      <c r="F30" s="667" t="str">
        <f>'7- Mapa Final'!M30</f>
        <v>Bajo - 2</v>
      </c>
      <c r="G30" s="455" t="s">
        <v>449</v>
      </c>
      <c r="H30" s="669" t="str">
        <f>'7- Mapa Final'!O30:O39</f>
        <v>Trimestralmente se efectuara un conteo de las notificaciones efectuadas indebidamente, las cuales no podran superar el 10% de ellas.</v>
      </c>
      <c r="I30" s="671"/>
      <c r="J30" s="671" t="s">
        <v>9</v>
      </c>
      <c r="K30" s="681">
        <v>45292</v>
      </c>
      <c r="L30" s="600" t="s">
        <v>571</v>
      </c>
      <c r="M30" s="665" t="s">
        <v>572</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row>
    <row r="31" spans="1:168" s="25" customFormat="1" ht="12.75" customHeight="1">
      <c r="A31" s="720"/>
      <c r="B31" s="656"/>
      <c r="C31" s="656"/>
      <c r="D31" s="659"/>
      <c r="E31" s="649"/>
      <c r="F31" s="667"/>
      <c r="G31" s="455"/>
      <c r="H31" s="670"/>
      <c r="I31" s="671"/>
      <c r="J31" s="671"/>
      <c r="K31" s="600"/>
      <c r="L31" s="600"/>
      <c r="M31" s="66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row>
    <row r="32" spans="1:168" s="25" customFormat="1" ht="12.75" customHeight="1">
      <c r="A32" s="720"/>
      <c r="B32" s="656"/>
      <c r="C32" s="656"/>
      <c r="D32" s="659"/>
      <c r="E32" s="649"/>
      <c r="F32" s="667"/>
      <c r="G32" s="455"/>
      <c r="H32" s="670"/>
      <c r="I32" s="671"/>
      <c r="J32" s="671"/>
      <c r="K32" s="600"/>
      <c r="L32" s="600"/>
      <c r="M32" s="66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row>
    <row r="33" spans="1:168" s="25" customFormat="1" ht="12.75" customHeight="1">
      <c r="A33" s="720"/>
      <c r="B33" s="656"/>
      <c r="C33" s="656"/>
      <c r="D33" s="659"/>
      <c r="E33" s="649"/>
      <c r="F33" s="667"/>
      <c r="G33" s="455"/>
      <c r="H33" s="670"/>
      <c r="I33" s="671"/>
      <c r="J33" s="671"/>
      <c r="K33" s="600"/>
      <c r="L33" s="600"/>
      <c r="M33" s="66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row>
    <row r="34" spans="1:168" s="25" customFormat="1" ht="13.5" customHeight="1">
      <c r="A34" s="720"/>
      <c r="B34" s="656"/>
      <c r="C34" s="656"/>
      <c r="D34" s="659"/>
      <c r="E34" s="649"/>
      <c r="F34" s="667"/>
      <c r="G34" s="455"/>
      <c r="H34" s="670"/>
      <c r="I34" s="671"/>
      <c r="J34" s="671"/>
      <c r="K34" s="600"/>
      <c r="L34" s="600"/>
      <c r="M34" s="66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row>
    <row r="35" spans="1:168" ht="15" customHeight="1">
      <c r="A35" s="720"/>
      <c r="B35" s="656"/>
      <c r="C35" s="656"/>
      <c r="D35" s="659"/>
      <c r="E35" s="649"/>
      <c r="F35" s="667"/>
      <c r="G35" s="455"/>
      <c r="H35" s="670"/>
      <c r="I35" s="671"/>
      <c r="J35" s="671"/>
      <c r="K35" s="600"/>
      <c r="L35" s="600"/>
      <c r="M35" s="666"/>
      <c r="N35" s="33"/>
    </row>
    <row r="36" spans="1:168" ht="15" customHeight="1">
      <c r="A36" s="720"/>
      <c r="B36" s="656"/>
      <c r="C36" s="656"/>
      <c r="D36" s="659"/>
      <c r="E36" s="649"/>
      <c r="F36" s="667"/>
      <c r="G36" s="455"/>
      <c r="H36" s="670"/>
      <c r="I36" s="671"/>
      <c r="J36" s="671"/>
      <c r="K36" s="600"/>
      <c r="L36" s="600"/>
      <c r="M36" s="666"/>
      <c r="N36" s="33"/>
    </row>
    <row r="37" spans="1:168" ht="15" customHeight="1">
      <c r="A37" s="720"/>
      <c r="B37" s="656"/>
      <c r="C37" s="656"/>
      <c r="D37" s="659"/>
      <c r="E37" s="649"/>
      <c r="F37" s="667"/>
      <c r="G37" s="455"/>
      <c r="H37" s="670"/>
      <c r="I37" s="671"/>
      <c r="J37" s="671"/>
      <c r="K37" s="600"/>
      <c r="L37" s="600"/>
      <c r="M37" s="666"/>
      <c r="N37" s="33"/>
    </row>
    <row r="38" spans="1:168" ht="15" customHeight="1">
      <c r="A38" s="720"/>
      <c r="B38" s="656"/>
      <c r="C38" s="656"/>
      <c r="D38" s="659"/>
      <c r="E38" s="649"/>
      <c r="F38" s="667"/>
      <c r="G38" s="455"/>
      <c r="H38" s="670"/>
      <c r="I38" s="671"/>
      <c r="J38" s="671"/>
      <c r="K38" s="600"/>
      <c r="L38" s="600"/>
      <c r="M38" s="666"/>
      <c r="N38" s="33"/>
    </row>
    <row r="39" spans="1:168" ht="65.25" customHeight="1" thickBot="1">
      <c r="A39" s="720"/>
      <c r="B39" s="656"/>
      <c r="C39" s="656"/>
      <c r="D39" s="659"/>
      <c r="E39" s="649"/>
      <c r="F39" s="667"/>
      <c r="G39" s="455"/>
      <c r="H39" s="670"/>
      <c r="I39" s="671"/>
      <c r="J39" s="671"/>
      <c r="K39" s="600"/>
      <c r="L39" s="600"/>
      <c r="M39" s="666"/>
      <c r="N39" s="33"/>
    </row>
    <row r="40" spans="1:168" s="25" customFormat="1" ht="12.75" customHeight="1">
      <c r="A40" s="654">
        <f>'7- Mapa Final'!A40</f>
        <v>4</v>
      </c>
      <c r="B40" s="656" t="str">
        <f>'7- Mapa Final'!B40</f>
        <v>Afectación de la integridad fisica de los servidores judiciales en el cumplimiento de las inspecciones judiciales a los predios objeto de litigio.</v>
      </c>
      <c r="C40" s="656" t="str">
        <f>'7- Mapa Final'!C40</f>
        <v>Daño de la integridad de los servidores publicos en razón de una actividad propia del cumplimiento de una orden judicial</v>
      </c>
      <c r="D40" s="658" t="str">
        <f>'7- Mapa Final'!J40</f>
        <v>Muy Baja - 1</v>
      </c>
      <c r="E40" s="648" t="str">
        <f>'7- Mapa Final'!K40</f>
        <v>Mayor - 4</v>
      </c>
      <c r="F40" s="667" t="str">
        <f>'7- Mapa Final'!M40</f>
        <v>Alto  - 4</v>
      </c>
      <c r="G40" s="455" t="s">
        <v>449</v>
      </c>
      <c r="H40" s="669" t="str">
        <f>'7- Mapa Final'!O40:O49</f>
        <v>Antes de la salida a campo el lider del proceso realiza una reunión de alistamiento con las diferentes entidades encargadas del orden publico de la zona donde está ubicado el predio</v>
      </c>
      <c r="I40" s="663"/>
      <c r="J40" s="663" t="s">
        <v>9</v>
      </c>
      <c r="K40" s="662">
        <v>45292</v>
      </c>
      <c r="L40" s="662">
        <v>45657</v>
      </c>
      <c r="M40" s="650" t="s">
        <v>573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row>
    <row r="41" spans="1:168" s="25" customFormat="1" ht="12.75" customHeight="1">
      <c r="A41" s="654"/>
      <c r="B41" s="656"/>
      <c r="C41" s="656"/>
      <c r="D41" s="659"/>
      <c r="E41" s="649"/>
      <c r="F41" s="667"/>
      <c r="G41" s="455"/>
      <c r="H41" s="670"/>
      <c r="I41" s="663"/>
      <c r="J41" s="663"/>
      <c r="K41" s="663"/>
      <c r="L41" s="663"/>
      <c r="M41" s="65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row>
    <row r="42" spans="1:168" s="25" customFormat="1" ht="12.75" customHeight="1">
      <c r="A42" s="654"/>
      <c r="B42" s="656"/>
      <c r="C42" s="656"/>
      <c r="D42" s="659"/>
      <c r="E42" s="649"/>
      <c r="F42" s="667"/>
      <c r="G42" s="455"/>
      <c r="H42" s="670"/>
      <c r="I42" s="663"/>
      <c r="J42" s="663"/>
      <c r="K42" s="663"/>
      <c r="L42" s="663"/>
      <c r="M42" s="65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row>
    <row r="43" spans="1:168" s="25" customFormat="1" ht="12.75" customHeight="1">
      <c r="A43" s="654"/>
      <c r="B43" s="656"/>
      <c r="C43" s="656"/>
      <c r="D43" s="659"/>
      <c r="E43" s="649"/>
      <c r="F43" s="667"/>
      <c r="G43" s="455"/>
      <c r="H43" s="670"/>
      <c r="I43" s="663"/>
      <c r="J43" s="663"/>
      <c r="K43" s="663"/>
      <c r="L43" s="663"/>
      <c r="M43" s="65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row>
    <row r="44" spans="1:168" s="25" customFormat="1" ht="13.5" customHeight="1">
      <c r="A44" s="654"/>
      <c r="B44" s="656"/>
      <c r="C44" s="656"/>
      <c r="D44" s="659"/>
      <c r="E44" s="649"/>
      <c r="F44" s="667"/>
      <c r="G44" s="455"/>
      <c r="H44" s="670"/>
      <c r="I44" s="663"/>
      <c r="J44" s="663"/>
      <c r="K44" s="663"/>
      <c r="L44" s="663"/>
      <c r="M44" s="65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row>
    <row r="45" spans="1:168">
      <c r="A45" s="654"/>
      <c r="B45" s="656"/>
      <c r="C45" s="656"/>
      <c r="D45" s="659"/>
      <c r="E45" s="649"/>
      <c r="F45" s="667"/>
      <c r="G45" s="455"/>
      <c r="H45" s="670"/>
      <c r="I45" s="663"/>
      <c r="J45" s="663"/>
      <c r="K45" s="663"/>
      <c r="L45" s="663"/>
      <c r="M45" s="651"/>
      <c r="N45" s="33"/>
    </row>
    <row r="46" spans="1:168">
      <c r="A46" s="654"/>
      <c r="B46" s="656"/>
      <c r="C46" s="656"/>
      <c r="D46" s="659"/>
      <c r="E46" s="649"/>
      <c r="F46" s="667"/>
      <c r="G46" s="455"/>
      <c r="H46" s="670"/>
      <c r="I46" s="663"/>
      <c r="J46" s="663"/>
      <c r="K46" s="663"/>
      <c r="L46" s="663"/>
      <c r="M46" s="334" t="s">
        <v>574</v>
      </c>
      <c r="N46" s="33"/>
    </row>
    <row r="47" spans="1:168">
      <c r="A47" s="654"/>
      <c r="B47" s="656"/>
      <c r="C47" s="656"/>
      <c r="D47" s="659"/>
      <c r="E47" s="649"/>
      <c r="F47" s="667"/>
      <c r="G47" s="455"/>
      <c r="H47" s="670"/>
      <c r="I47" s="663"/>
      <c r="J47" s="663"/>
      <c r="K47" s="663"/>
      <c r="L47" s="663"/>
      <c r="M47" s="333" t="s">
        <v>574</v>
      </c>
      <c r="N47" s="33"/>
    </row>
    <row r="48" spans="1:168">
      <c r="A48" s="654"/>
      <c r="B48" s="656"/>
      <c r="C48" s="656"/>
      <c r="D48" s="659"/>
      <c r="E48" s="649"/>
      <c r="F48" s="667"/>
      <c r="G48" s="455"/>
      <c r="H48" s="670"/>
      <c r="I48" s="663"/>
      <c r="J48" s="663"/>
      <c r="K48" s="663"/>
      <c r="L48" s="663"/>
      <c r="M48" s="333" t="s">
        <v>575</v>
      </c>
      <c r="N48" s="33"/>
    </row>
    <row r="49" spans="1:168" ht="15.75" thickBot="1">
      <c r="A49" s="654"/>
      <c r="B49" s="656"/>
      <c r="C49" s="656"/>
      <c r="D49" s="659"/>
      <c r="E49" s="649"/>
      <c r="F49" s="667"/>
      <c r="G49" s="455"/>
      <c r="H49" s="670"/>
      <c r="I49" s="663"/>
      <c r="J49" s="663"/>
      <c r="K49" s="663"/>
      <c r="L49" s="663"/>
      <c r="M49" s="335"/>
      <c r="N49" s="33"/>
    </row>
    <row r="50" spans="1:168" s="25" customFormat="1" ht="12.75" customHeight="1">
      <c r="A50" s="654">
        <v>5</v>
      </c>
      <c r="B50" s="656" t="str">
        <f>'7- Mapa Final'!B50</f>
        <v>Pérdida de documentos</v>
      </c>
      <c r="C50" s="656" t="str">
        <f>'7- Mapa Final'!C50</f>
        <v>Extravío temporal o definitivo de los  documentos de los procesos judiciales</v>
      </c>
      <c r="D50" s="658" t="str">
        <f>'7- Mapa Final'!J50</f>
        <v>Muy Baja - 1</v>
      </c>
      <c r="E50" s="648" t="str">
        <f>'7- Mapa Final'!K50</f>
        <v>Moderado - 3</v>
      </c>
      <c r="F50" s="667" t="str">
        <f>'7- Mapa Final'!M50</f>
        <v>Moderado - 3</v>
      </c>
      <c r="G50" s="455" t="s">
        <v>444</v>
      </c>
      <c r="H50" s="669" t="str">
        <f>'7- Mapa Final'!O50:O59</f>
        <v>Trimestralmente el lider del proceso realiza capacitaciones al personal en la practica adecuadas de manejo de documentos y conciencia sobre la importancia de la seguridad documental</v>
      </c>
      <c r="I50" s="663"/>
      <c r="J50" s="663" t="s">
        <v>9</v>
      </c>
      <c r="K50" s="662">
        <v>45292</v>
      </c>
      <c r="L50" s="662">
        <v>45657</v>
      </c>
      <c r="M50" s="665" t="s">
        <v>576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row>
    <row r="51" spans="1:168" s="25" customFormat="1" ht="12.75" customHeight="1">
      <c r="A51" s="654"/>
      <c r="B51" s="656"/>
      <c r="C51" s="656"/>
      <c r="D51" s="659"/>
      <c r="E51" s="649"/>
      <c r="F51" s="667"/>
      <c r="G51" s="455"/>
      <c r="H51" s="670"/>
      <c r="I51" s="663"/>
      <c r="J51" s="663"/>
      <c r="K51" s="663"/>
      <c r="L51" s="663"/>
      <c r="M51" s="66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row>
    <row r="52" spans="1:168" s="25" customFormat="1" ht="12.75" customHeight="1">
      <c r="A52" s="654"/>
      <c r="B52" s="656"/>
      <c r="C52" s="656"/>
      <c r="D52" s="659"/>
      <c r="E52" s="649"/>
      <c r="F52" s="667"/>
      <c r="G52" s="455"/>
      <c r="H52" s="670"/>
      <c r="I52" s="663"/>
      <c r="J52" s="663"/>
      <c r="K52" s="663"/>
      <c r="L52" s="663"/>
      <c r="M52" s="66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row>
    <row r="53" spans="1:168" s="25" customFormat="1" ht="12.75" customHeight="1">
      <c r="A53" s="654"/>
      <c r="B53" s="656"/>
      <c r="C53" s="656"/>
      <c r="D53" s="659"/>
      <c r="E53" s="649"/>
      <c r="F53" s="667"/>
      <c r="G53" s="455"/>
      <c r="H53" s="670"/>
      <c r="I53" s="663"/>
      <c r="J53" s="663"/>
      <c r="K53" s="663"/>
      <c r="L53" s="663"/>
      <c r="M53" s="66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row>
    <row r="54" spans="1:168" s="25" customFormat="1" ht="13.5" customHeight="1">
      <c r="A54" s="654"/>
      <c r="B54" s="656"/>
      <c r="C54" s="656"/>
      <c r="D54" s="659"/>
      <c r="E54" s="649"/>
      <c r="F54" s="667"/>
      <c r="G54" s="455"/>
      <c r="H54" s="670"/>
      <c r="I54" s="663"/>
      <c r="J54" s="663"/>
      <c r="K54" s="663"/>
      <c r="L54" s="663"/>
      <c r="M54" s="66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row>
    <row r="55" spans="1:168">
      <c r="A55" s="654"/>
      <c r="B55" s="656"/>
      <c r="C55" s="656"/>
      <c r="D55" s="659"/>
      <c r="E55" s="649"/>
      <c r="F55" s="667"/>
      <c r="G55" s="455"/>
      <c r="H55" s="670"/>
      <c r="I55" s="663"/>
      <c r="J55" s="663"/>
      <c r="K55" s="663"/>
      <c r="L55" s="663"/>
      <c r="M55" s="666"/>
      <c r="N55" s="33"/>
    </row>
    <row r="56" spans="1:168">
      <c r="A56" s="654"/>
      <c r="B56" s="656"/>
      <c r="C56" s="656"/>
      <c r="D56" s="659"/>
      <c r="E56" s="649"/>
      <c r="F56" s="667"/>
      <c r="G56" s="455"/>
      <c r="H56" s="670"/>
      <c r="I56" s="663"/>
      <c r="J56" s="663"/>
      <c r="K56" s="663"/>
      <c r="L56" s="663"/>
      <c r="M56" s="666"/>
      <c r="N56" s="33"/>
    </row>
    <row r="57" spans="1:168">
      <c r="A57" s="654"/>
      <c r="B57" s="656"/>
      <c r="C57" s="656"/>
      <c r="D57" s="659"/>
      <c r="E57" s="649"/>
      <c r="F57" s="667"/>
      <c r="G57" s="455"/>
      <c r="H57" s="670"/>
      <c r="I57" s="663"/>
      <c r="J57" s="663"/>
      <c r="K57" s="663"/>
      <c r="L57" s="663"/>
      <c r="M57" s="666"/>
      <c r="N57" s="33"/>
    </row>
    <row r="58" spans="1:168">
      <c r="A58" s="654"/>
      <c r="B58" s="656"/>
      <c r="C58" s="656"/>
      <c r="D58" s="659"/>
      <c r="E58" s="649"/>
      <c r="F58" s="667"/>
      <c r="G58" s="455"/>
      <c r="H58" s="670"/>
      <c r="I58" s="663"/>
      <c r="J58" s="663"/>
      <c r="K58" s="663"/>
      <c r="L58" s="663"/>
      <c r="M58" s="666"/>
      <c r="N58" s="33"/>
    </row>
    <row r="59" spans="1:168" ht="15.75" thickBot="1">
      <c r="A59" s="655"/>
      <c r="B59" s="657"/>
      <c r="C59" s="657"/>
      <c r="D59" s="660"/>
      <c r="E59" s="661"/>
      <c r="F59" s="668"/>
      <c r="G59" s="456"/>
      <c r="H59" s="670"/>
      <c r="I59" s="664"/>
      <c r="J59" s="664"/>
      <c r="K59" s="664"/>
      <c r="L59" s="664"/>
      <c r="M59" s="666"/>
      <c r="N59" s="33"/>
    </row>
    <row r="60" spans="1:168" s="25" customFormat="1" ht="12.75">
      <c r="A60" s="654">
        <v>6</v>
      </c>
      <c r="B60" s="656" t="str">
        <f>'7- Mapa Final'!B60</f>
        <v xml:space="preserve">Recibir , ofrecer, prometer , entregar o aceptar dádivas o beneficios a nombre propio o de terceros para  expedir, alterar,retener , extraviar o entregar  documentos  sin el lleno de requisitos legales </v>
      </c>
      <c r="C60" s="656" t="str">
        <f>'7- Mapa Final'!C60</f>
        <v xml:space="preserve"> Realizar trámites sin el cumplimiento de los requisitos legales  o  con información falsa</v>
      </c>
      <c r="D60" s="658" t="str">
        <f>'7- Mapa Final'!J60</f>
        <v>Muy Baja - 1</v>
      </c>
      <c r="E60" s="648" t="str">
        <f>'7- Mapa Final'!K60</f>
        <v>Catastrófico - 5</v>
      </c>
      <c r="F60" s="667" t="str">
        <f>'7- Mapa Final'!M60</f>
        <v>Extremo - 5</v>
      </c>
      <c r="G60" s="455" t="s">
        <v>444</v>
      </c>
      <c r="H60" s="663"/>
      <c r="I60" s="663"/>
      <c r="J60" s="663"/>
      <c r="K60" s="663"/>
      <c r="L60" s="663"/>
      <c r="M60" s="70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row>
    <row r="61" spans="1:168" s="25" customFormat="1" ht="12.75" customHeight="1">
      <c r="A61" s="654"/>
      <c r="B61" s="656"/>
      <c r="C61" s="656"/>
      <c r="D61" s="659"/>
      <c r="E61" s="649"/>
      <c r="F61" s="667"/>
      <c r="G61" s="455"/>
      <c r="H61" s="663"/>
      <c r="I61" s="663"/>
      <c r="J61" s="663"/>
      <c r="K61" s="663"/>
      <c r="L61" s="663"/>
      <c r="M61" s="70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row>
    <row r="62" spans="1:168" s="25" customFormat="1" ht="12.75" customHeight="1">
      <c r="A62" s="654"/>
      <c r="B62" s="656"/>
      <c r="C62" s="656"/>
      <c r="D62" s="659"/>
      <c r="E62" s="649"/>
      <c r="F62" s="667"/>
      <c r="G62" s="455"/>
      <c r="H62" s="663"/>
      <c r="I62" s="663"/>
      <c r="J62" s="663"/>
      <c r="K62" s="663"/>
      <c r="L62" s="663"/>
      <c r="M62" s="70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row>
    <row r="63" spans="1:168" s="25" customFormat="1" ht="12.75" customHeight="1">
      <c r="A63" s="654"/>
      <c r="B63" s="656"/>
      <c r="C63" s="656"/>
      <c r="D63" s="659"/>
      <c r="E63" s="649"/>
      <c r="F63" s="667"/>
      <c r="G63" s="455"/>
      <c r="H63" s="663"/>
      <c r="I63" s="663"/>
      <c r="J63" s="663"/>
      <c r="K63" s="663"/>
      <c r="L63" s="663"/>
      <c r="M63" s="70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row>
    <row r="64" spans="1:168" s="25" customFormat="1" ht="13.5" customHeight="1">
      <c r="A64" s="654"/>
      <c r="B64" s="656"/>
      <c r="C64" s="656"/>
      <c r="D64" s="659"/>
      <c r="E64" s="649"/>
      <c r="F64" s="667"/>
      <c r="G64" s="455"/>
      <c r="H64" s="663"/>
      <c r="I64" s="663"/>
      <c r="J64" s="663"/>
      <c r="K64" s="663"/>
      <c r="L64" s="663"/>
      <c r="M64" s="70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row>
    <row r="65" spans="1:168">
      <c r="A65" s="654"/>
      <c r="B65" s="656"/>
      <c r="C65" s="656"/>
      <c r="D65" s="659"/>
      <c r="E65" s="649"/>
      <c r="F65" s="667"/>
      <c r="G65" s="455"/>
      <c r="H65" s="663"/>
      <c r="I65" s="663"/>
      <c r="J65" s="663"/>
      <c r="K65" s="663"/>
      <c r="L65" s="663"/>
      <c r="M65" s="705"/>
      <c r="N65" s="33"/>
    </row>
    <row r="66" spans="1:168">
      <c r="A66" s="654"/>
      <c r="B66" s="656"/>
      <c r="C66" s="656"/>
      <c r="D66" s="659"/>
      <c r="E66" s="649"/>
      <c r="F66" s="667"/>
      <c r="G66" s="455"/>
      <c r="H66" s="663"/>
      <c r="I66" s="663"/>
      <c r="J66" s="663"/>
      <c r="K66" s="663"/>
      <c r="L66" s="663"/>
      <c r="M66" s="705"/>
      <c r="N66" s="33"/>
    </row>
    <row r="67" spans="1:168">
      <c r="A67" s="654"/>
      <c r="B67" s="656"/>
      <c r="C67" s="656"/>
      <c r="D67" s="659"/>
      <c r="E67" s="649"/>
      <c r="F67" s="667"/>
      <c r="G67" s="455"/>
      <c r="H67" s="663"/>
      <c r="I67" s="663"/>
      <c r="J67" s="663"/>
      <c r="K67" s="663"/>
      <c r="L67" s="663"/>
      <c r="M67" s="705"/>
      <c r="N67" s="33"/>
    </row>
    <row r="68" spans="1:168">
      <c r="A68" s="654"/>
      <c r="B68" s="656"/>
      <c r="C68" s="656"/>
      <c r="D68" s="659"/>
      <c r="E68" s="649"/>
      <c r="F68" s="667"/>
      <c r="G68" s="455"/>
      <c r="H68" s="663"/>
      <c r="I68" s="663"/>
      <c r="J68" s="663"/>
      <c r="K68" s="663"/>
      <c r="L68" s="663"/>
      <c r="M68" s="705"/>
      <c r="N68" s="33"/>
    </row>
    <row r="69" spans="1:168" ht="15.75" thickBot="1">
      <c r="A69" s="655"/>
      <c r="B69" s="657"/>
      <c r="C69" s="657"/>
      <c r="D69" s="660"/>
      <c r="E69" s="661"/>
      <c r="F69" s="668"/>
      <c r="G69" s="456"/>
      <c r="H69" s="664"/>
      <c r="I69" s="664"/>
      <c r="J69" s="664"/>
      <c r="K69" s="664"/>
      <c r="L69" s="664"/>
      <c r="M69" s="706"/>
      <c r="N69" s="33"/>
    </row>
    <row r="70" spans="1:168" s="25" customFormat="1" ht="12.75" customHeight="1">
      <c r="A70" s="654">
        <v>7</v>
      </c>
      <c r="B70" s="656" t="str">
        <f>'7- Mapa Final'!B70</f>
        <v xml:space="preserve">Recibir, ofrecer, prometer, entregar o aceptar dadivas  o beneficios a nombre propio o de terceros para  demorar, retener, alterar o direccionar fallos judiciales </v>
      </c>
      <c r="C70" s="656" t="str">
        <f>'7- Mapa Final'!C70</f>
        <v xml:space="preserve">Proferir  sentencias judiciales incumplmiendo los principios de la administracion de justicia o sin la observancia de los Codigos  Procesales en la materia </v>
      </c>
      <c r="D70" s="658" t="str">
        <f>'7- Mapa Final'!J70</f>
        <v>Muy Baja - 1</v>
      </c>
      <c r="E70" s="648" t="str">
        <f>'7- Mapa Final'!K70</f>
        <v>Catastrófico - 5</v>
      </c>
      <c r="F70" s="667" t="str">
        <f>'7- Mapa Final'!M70</f>
        <v>Extremo - 5</v>
      </c>
      <c r="G70" s="455" t="s">
        <v>444</v>
      </c>
      <c r="H70" s="663"/>
      <c r="I70" s="663"/>
      <c r="J70" s="663"/>
      <c r="K70" s="663"/>
      <c r="L70" s="663"/>
      <c r="M70" s="70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row>
    <row r="71" spans="1:168" s="25" customFormat="1" ht="12.75" customHeight="1">
      <c r="A71" s="654"/>
      <c r="B71" s="656"/>
      <c r="C71" s="656"/>
      <c r="D71" s="659"/>
      <c r="E71" s="649"/>
      <c r="F71" s="667"/>
      <c r="G71" s="455"/>
      <c r="H71" s="663"/>
      <c r="I71" s="663"/>
      <c r="J71" s="663"/>
      <c r="K71" s="663"/>
      <c r="L71" s="663"/>
      <c r="M71" s="70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row>
    <row r="72" spans="1:168" s="25" customFormat="1" ht="12.75" customHeight="1">
      <c r="A72" s="654"/>
      <c r="B72" s="656"/>
      <c r="C72" s="656"/>
      <c r="D72" s="659"/>
      <c r="E72" s="649"/>
      <c r="F72" s="667"/>
      <c r="G72" s="455"/>
      <c r="H72" s="663"/>
      <c r="I72" s="663"/>
      <c r="J72" s="663"/>
      <c r="K72" s="663"/>
      <c r="L72" s="663"/>
      <c r="M72" s="70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row>
    <row r="73" spans="1:168" s="25" customFormat="1" ht="12.75" customHeight="1">
      <c r="A73" s="654"/>
      <c r="B73" s="656"/>
      <c r="C73" s="656"/>
      <c r="D73" s="659"/>
      <c r="E73" s="649"/>
      <c r="F73" s="667"/>
      <c r="G73" s="455"/>
      <c r="H73" s="663"/>
      <c r="I73" s="663"/>
      <c r="J73" s="663"/>
      <c r="K73" s="663"/>
      <c r="L73" s="663"/>
      <c r="M73" s="70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row>
    <row r="74" spans="1:168" s="25" customFormat="1" ht="13.5" customHeight="1">
      <c r="A74" s="654"/>
      <c r="B74" s="656"/>
      <c r="C74" s="656"/>
      <c r="D74" s="659"/>
      <c r="E74" s="649"/>
      <c r="F74" s="667"/>
      <c r="G74" s="455"/>
      <c r="H74" s="663"/>
      <c r="I74" s="663"/>
      <c r="J74" s="663"/>
      <c r="K74" s="663"/>
      <c r="L74" s="663"/>
      <c r="M74" s="70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row>
    <row r="75" spans="1:168">
      <c r="A75" s="654"/>
      <c r="B75" s="656"/>
      <c r="C75" s="656"/>
      <c r="D75" s="659"/>
      <c r="E75" s="649"/>
      <c r="F75" s="667"/>
      <c r="G75" s="455"/>
      <c r="H75" s="663"/>
      <c r="I75" s="663"/>
      <c r="J75" s="663"/>
      <c r="K75" s="663"/>
      <c r="L75" s="663"/>
      <c r="M75" s="705"/>
      <c r="N75" s="33"/>
    </row>
    <row r="76" spans="1:168">
      <c r="A76" s="654"/>
      <c r="B76" s="656"/>
      <c r="C76" s="656"/>
      <c r="D76" s="659"/>
      <c r="E76" s="649"/>
      <c r="F76" s="667"/>
      <c r="G76" s="455"/>
      <c r="H76" s="663"/>
      <c r="I76" s="663"/>
      <c r="J76" s="663"/>
      <c r="K76" s="663"/>
      <c r="L76" s="663"/>
      <c r="M76" s="705"/>
      <c r="N76" s="33"/>
    </row>
    <row r="77" spans="1:168">
      <c r="A77" s="654"/>
      <c r="B77" s="656"/>
      <c r="C77" s="656"/>
      <c r="D77" s="659"/>
      <c r="E77" s="649"/>
      <c r="F77" s="667"/>
      <c r="G77" s="455"/>
      <c r="H77" s="663"/>
      <c r="I77" s="663"/>
      <c r="J77" s="663"/>
      <c r="K77" s="663"/>
      <c r="L77" s="663"/>
      <c r="M77" s="705"/>
      <c r="N77" s="33"/>
    </row>
    <row r="78" spans="1:168">
      <c r="A78" s="654"/>
      <c r="B78" s="656"/>
      <c r="C78" s="656"/>
      <c r="D78" s="659"/>
      <c r="E78" s="649"/>
      <c r="F78" s="667"/>
      <c r="G78" s="455"/>
      <c r="H78" s="663"/>
      <c r="I78" s="663"/>
      <c r="J78" s="663"/>
      <c r="K78" s="663"/>
      <c r="L78" s="663"/>
      <c r="M78" s="705"/>
      <c r="N78" s="33"/>
    </row>
    <row r="79" spans="1:168" ht="15.75" thickBot="1">
      <c r="A79" s="655"/>
      <c r="B79" s="657"/>
      <c r="C79" s="657"/>
      <c r="D79" s="660"/>
      <c r="E79" s="661"/>
      <c r="F79" s="668"/>
      <c r="G79" s="456"/>
      <c r="H79" s="664"/>
      <c r="I79" s="664"/>
      <c r="J79" s="664"/>
      <c r="K79" s="664"/>
      <c r="L79" s="664"/>
      <c r="M79" s="706"/>
      <c r="N79" s="33"/>
    </row>
  </sheetData>
  <mergeCells count="110">
    <mergeCell ref="L70:L79"/>
    <mergeCell ref="M70:M79"/>
    <mergeCell ref="F70:F79"/>
    <mergeCell ref="G70:G79"/>
    <mergeCell ref="H70:H79"/>
    <mergeCell ref="I70:I79"/>
    <mergeCell ref="J70:J79"/>
    <mergeCell ref="A70:A79"/>
    <mergeCell ref="B70:B79"/>
    <mergeCell ref="C70:C79"/>
    <mergeCell ref="D70:D79"/>
    <mergeCell ref="E70:E79"/>
    <mergeCell ref="B60:B69"/>
    <mergeCell ref="C60:C69"/>
    <mergeCell ref="D60:D69"/>
    <mergeCell ref="E60:E69"/>
    <mergeCell ref="F60:F69"/>
    <mergeCell ref="G60:G69"/>
    <mergeCell ref="H60:H69"/>
    <mergeCell ref="I60:I69"/>
    <mergeCell ref="K70:K79"/>
    <mergeCell ref="J60:J69"/>
    <mergeCell ref="K60:K69"/>
    <mergeCell ref="L60:L69"/>
    <mergeCell ref="M60:M69"/>
    <mergeCell ref="H7:H8"/>
    <mergeCell ref="I7:J7"/>
    <mergeCell ref="K7:L7"/>
    <mergeCell ref="M7:M8"/>
    <mergeCell ref="A6:B6"/>
    <mergeCell ref="A7:C7"/>
    <mergeCell ref="D7:F7"/>
    <mergeCell ref="G7:G8"/>
    <mergeCell ref="C6:M6"/>
    <mergeCell ref="L20:L29"/>
    <mergeCell ref="B10:B19"/>
    <mergeCell ref="B20:B29"/>
    <mergeCell ref="F20:F29"/>
    <mergeCell ref="A30:A39"/>
    <mergeCell ref="A20:A29"/>
    <mergeCell ref="C20:C29"/>
    <mergeCell ref="D10:D19"/>
    <mergeCell ref="E10:E19"/>
    <mergeCell ref="B30:B39"/>
    <mergeCell ref="A60:A6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F10:F19"/>
    <mergeCell ref="G10:G19"/>
    <mergeCell ref="H10:H19"/>
    <mergeCell ref="I10:I19"/>
    <mergeCell ref="J10:J19"/>
    <mergeCell ref="K10:K19"/>
    <mergeCell ref="D30:D39"/>
    <mergeCell ref="E30:E39"/>
    <mergeCell ref="F30:F39"/>
    <mergeCell ref="G20:G29"/>
    <mergeCell ref="H20:H29"/>
    <mergeCell ref="I20:I29"/>
    <mergeCell ref="G30:G39"/>
    <mergeCell ref="H30:H39"/>
    <mergeCell ref="I30:I39"/>
    <mergeCell ref="L40:L49"/>
    <mergeCell ref="F40:F49"/>
    <mergeCell ref="G40:G49"/>
    <mergeCell ref="H40:H49"/>
    <mergeCell ref="I40:I49"/>
    <mergeCell ref="J40:J49"/>
    <mergeCell ref="J20:J29"/>
    <mergeCell ref="K20:K29"/>
    <mergeCell ref="K40:K49"/>
    <mergeCell ref="E20:E29"/>
    <mergeCell ref="M10:M15"/>
    <mergeCell ref="M16:M19"/>
    <mergeCell ref="M40:M45"/>
    <mergeCell ref="M20:M25"/>
    <mergeCell ref="M26:M29"/>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s>
  <conditionalFormatting sqref="A7:B7">
    <cfRule type="containsText" dxfId="247" priority="815" operator="containsText" text="3- Moderado">
      <formula>NOT(ISERROR(SEARCH("3- Moderado",A7)))</formula>
    </cfRule>
    <cfRule type="containsText" dxfId="246" priority="816" operator="containsText" text="6- Moderado">
      <formula>NOT(ISERROR(SEARCH("6- Moderado",A7)))</formula>
    </cfRule>
    <cfRule type="containsText" dxfId="245" priority="817" operator="containsText" text="4- Moderado">
      <formula>NOT(ISERROR(SEARCH("4- Moderado",A7)))</formula>
    </cfRule>
    <cfRule type="containsText" dxfId="244" priority="818" operator="containsText" text="3- Bajo">
      <formula>NOT(ISERROR(SEARCH("3- Bajo",A7)))</formula>
    </cfRule>
    <cfRule type="containsText" dxfId="243" priority="819" operator="containsText" text="4- Bajo">
      <formula>NOT(ISERROR(SEARCH("4- Bajo",A7)))</formula>
    </cfRule>
    <cfRule type="containsText" dxfId="242" priority="820" operator="containsText" text="1- Bajo">
      <formula>NOT(ISERROR(SEARCH("1- Bajo",A7)))</formula>
    </cfRule>
  </conditionalFormatting>
  <conditionalFormatting sqref="A10:E10 A20:E20">
    <cfRule type="containsText" dxfId="241" priority="791" operator="containsText" text="3- Moderado">
      <formula>NOT(ISERROR(SEARCH("3- Moderado",A10)))</formula>
    </cfRule>
    <cfRule type="containsText" dxfId="240" priority="792" operator="containsText" text="6- Moderado">
      <formula>NOT(ISERROR(SEARCH("6- Moderado",A10)))</formula>
    </cfRule>
    <cfRule type="containsText" dxfId="239" priority="793" operator="containsText" text="4- Moderado">
      <formula>NOT(ISERROR(SEARCH("4- Moderado",A10)))</formula>
    </cfRule>
    <cfRule type="containsText" dxfId="238" priority="794" operator="containsText" text="3- Bajo">
      <formula>NOT(ISERROR(SEARCH("3- Bajo",A10)))</formula>
    </cfRule>
    <cfRule type="containsText" dxfId="237" priority="795" operator="containsText" text="4- Bajo">
      <formula>NOT(ISERROR(SEARCH("4- Bajo",A10)))</formula>
    </cfRule>
    <cfRule type="containsText" dxfId="236" priority="796" operator="containsText" text="1- Bajo">
      <formula>NOT(ISERROR(SEARCH("1- Bajo",A10)))</formula>
    </cfRule>
  </conditionalFormatting>
  <conditionalFormatting sqref="A30:E30">
    <cfRule type="containsText" dxfId="235" priority="129" operator="containsText" text="3- Moderado">
      <formula>NOT(ISERROR(SEARCH("3- Moderado",A30)))</formula>
    </cfRule>
    <cfRule type="containsText" dxfId="234" priority="130" operator="containsText" text="6- Moderado">
      <formula>NOT(ISERROR(SEARCH("6- Moderado",A30)))</formula>
    </cfRule>
    <cfRule type="containsText" dxfId="233" priority="131" operator="containsText" text="4- Moderado">
      <formula>NOT(ISERROR(SEARCH("4- Moderado",A30)))</formula>
    </cfRule>
    <cfRule type="containsText" dxfId="232" priority="132" operator="containsText" text="3- Bajo">
      <formula>NOT(ISERROR(SEARCH("3- Bajo",A30)))</formula>
    </cfRule>
    <cfRule type="containsText" dxfId="231" priority="133" operator="containsText" text="4- Bajo">
      <formula>NOT(ISERROR(SEARCH("4- Bajo",A30)))</formula>
    </cfRule>
    <cfRule type="containsText" dxfId="230" priority="134" operator="containsText" text="1- Bajo">
      <formula>NOT(ISERROR(SEARCH("1- Bajo",A30)))</formula>
    </cfRule>
  </conditionalFormatting>
  <conditionalFormatting sqref="A40:E40">
    <cfRule type="containsText" dxfId="229" priority="101" operator="containsText" text="3- Moderado">
      <formula>NOT(ISERROR(SEARCH("3- Moderado",A40)))</formula>
    </cfRule>
    <cfRule type="containsText" dxfId="228" priority="102" operator="containsText" text="6- Moderado">
      <formula>NOT(ISERROR(SEARCH("6- Moderado",A40)))</formula>
    </cfRule>
    <cfRule type="containsText" dxfId="227" priority="103" operator="containsText" text="4- Moderado">
      <formula>NOT(ISERROR(SEARCH("4- Moderado",A40)))</formula>
    </cfRule>
    <cfRule type="containsText" dxfId="226" priority="104" operator="containsText" text="3- Bajo">
      <formula>NOT(ISERROR(SEARCH("3- Bajo",A40)))</formula>
    </cfRule>
    <cfRule type="containsText" dxfId="225" priority="105" operator="containsText" text="4- Bajo">
      <formula>NOT(ISERROR(SEARCH("4- Bajo",A40)))</formula>
    </cfRule>
    <cfRule type="containsText" dxfId="224" priority="106" operator="containsText" text="1- Bajo">
      <formula>NOT(ISERROR(SEARCH("1- Bajo",A40)))</formula>
    </cfRule>
  </conditionalFormatting>
  <conditionalFormatting sqref="A50:E50 A60 A7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B60:E60">
    <cfRule type="containsText" dxfId="217" priority="22" operator="containsText" text="3- Moderado">
      <formula>NOT(ISERROR(SEARCH("3- Moderado",B60)))</formula>
    </cfRule>
    <cfRule type="containsText" dxfId="216" priority="23" operator="containsText" text="6- Moderado">
      <formula>NOT(ISERROR(SEARCH("6- Moderado",B60)))</formula>
    </cfRule>
    <cfRule type="containsText" dxfId="215" priority="24" operator="containsText" text="4- Moderado">
      <formula>NOT(ISERROR(SEARCH("4- Moderado",B60)))</formula>
    </cfRule>
    <cfRule type="containsText" dxfId="214" priority="25" operator="containsText" text="3- Bajo">
      <formula>NOT(ISERROR(SEARCH("3- Bajo",B60)))</formula>
    </cfRule>
    <cfRule type="containsText" dxfId="213" priority="26" operator="containsText" text="4- Bajo">
      <formula>NOT(ISERROR(SEARCH("4- Bajo",B60)))</formula>
    </cfRule>
    <cfRule type="containsText" dxfId="212" priority="27" operator="containsText" text="1- Bajo">
      <formula>NOT(ISERROR(SEARCH("1- Bajo",B60)))</formula>
    </cfRule>
  </conditionalFormatting>
  <conditionalFormatting sqref="B70:E70">
    <cfRule type="containsText" dxfId="211" priority="8" operator="containsText" text="3- Moderado">
      <formula>NOT(ISERROR(SEARCH("3- Moderado",B70)))</formula>
    </cfRule>
    <cfRule type="containsText" dxfId="210" priority="9" operator="containsText" text="6- Moderado">
      <formula>NOT(ISERROR(SEARCH("6- Moderado",B70)))</formula>
    </cfRule>
    <cfRule type="containsText" dxfId="209" priority="10" operator="containsText" text="4- Moderado">
      <formula>NOT(ISERROR(SEARCH("4- Moderado",B70)))</formula>
    </cfRule>
    <cfRule type="containsText" dxfId="208" priority="11" operator="containsText" text="3- Bajo">
      <formula>NOT(ISERROR(SEARCH("3- Bajo",B70)))</formula>
    </cfRule>
    <cfRule type="containsText" dxfId="207" priority="12" operator="containsText" text="4- Bajo">
      <formula>NOT(ISERROR(SEARCH("4- Bajo",B70)))</formula>
    </cfRule>
    <cfRule type="containsText" dxfId="206" priority="13" operator="containsText" text="1- Bajo">
      <formula>NOT(ISERROR(SEARCH("1- Bajo",B70)))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0" operator="containsText" text="3- Bajo">
      <formula>NOT(ISERROR(SEARCH("3- Bajo",C8)))</formula>
    </cfRule>
    <cfRule type="containsText" dxfId="201" priority="151" operator="containsText" text="4- Bajo">
      <formula>NOT(ISERROR(SEARCH("4- Bajo",C8)))</formula>
    </cfRule>
    <cfRule type="containsText" dxfId="200" priority="152" operator="containsText" text="1- Bajo">
      <formula>NOT(ISERROR(SEARCH("1- Bajo",C8)))</formula>
    </cfRule>
  </conditionalFormatting>
  <conditionalFormatting sqref="D10:D79">
    <cfRule type="containsText" dxfId="199" priority="39" operator="containsText" text="Muy Alta">
      <formula>NOT(ISERROR(SEARCH("Muy Alta",D10)))</formula>
    </cfRule>
    <cfRule type="containsText" dxfId="198" priority="40" operator="containsText" text="Alta">
      <formula>NOT(ISERROR(SEARCH("Alta",D10)))</formula>
    </cfRule>
    <cfRule type="containsText" dxfId="197" priority="41" operator="containsText" text="Baja">
      <formula>NOT(ISERROR(SEARCH("Baja",D10)))</formula>
    </cfRule>
    <cfRule type="containsText" dxfId="196" priority="42" operator="containsText" text="Muy Baja">
      <formula>NOT(ISERROR(SEARCH("Muy Baja",D10)))</formula>
    </cfRule>
    <cfRule type="containsText" dxfId="195" priority="44" operator="containsText" text="Media">
      <formula>NOT(ISERROR(SEARCH("Media",D10)))</formula>
    </cfRule>
  </conditionalFormatting>
  <conditionalFormatting sqref="E10:E79">
    <cfRule type="containsText" dxfId="194" priority="35" operator="containsText" text="Catastrófico">
      <formula>NOT(ISERROR(SEARCH("Catastrófico",E10)))</formula>
    </cfRule>
    <cfRule type="containsText" dxfId="193" priority="36" operator="containsText" text="Mayor">
      <formula>NOT(ISERROR(SEARCH("Mayor",E10)))</formula>
    </cfRule>
    <cfRule type="containsText" dxfId="192" priority="37" operator="containsText" text="Menor">
      <formula>NOT(ISERROR(SEARCH("Menor",E10)))</formula>
    </cfRule>
    <cfRule type="containsText" dxfId="191" priority="38" operator="containsText" text="Leve">
      <formula>NOT(ISERROR(SEARCH("Leve",E10)))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58" operator="containsText" text="Bajo">
      <formula>NOT(ISERROR(SEARCH("Bajo",F10)))</formula>
    </cfRule>
    <cfRule type="containsText" dxfId="188" priority="59" operator="containsText" text="Moderado">
      <formula>NOT(ISERROR(SEARCH("Moderado",F10)))</formula>
    </cfRule>
    <cfRule type="containsText" dxfId="187" priority="60" operator="containsText" text="Alto">
      <formula>NOT(ISERROR(SEARCH("Alto",F10)))</formula>
    </cfRule>
    <cfRule type="containsText" dxfId="18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disablePrompts="1"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hyperlinks>
    <hyperlink ref="M26:M29" r:id="rId1" display="https://etbcsj-my.sharepoint.com/:x:/r/personal/j01cctortflc_cendoj_ramajudicial_gov_co/Documents/1.Juzgado%20Primero%20Civil%20del%20Circuito%20Especializado%20en%20Restituci%C3%B3n%20de%20Tierras/ASUNTOS%20ADMINISTRATIVOS/AUDIENCIAS/2024/AUDIENCIAS%202024%20ESTADISTICA.xlsm?d=wca76b744781c4b74865c9a7529337b6c&amp;csf=1&amp;web=1&amp;e=13vU2S" xr:uid="{1477DE67-3352-4AE5-8C89-2A290A549241}"/>
    <hyperlink ref="M47" r:id="rId2" display="https://indiceelectronicoportalrestituciondetierras.ramajudicial.gov.co/api/v1/link/share/6661df4cfc500e0019e8a378" xr:uid="{28F8B9D8-5E61-4CC0-99A9-10DB094B5127}"/>
    <hyperlink ref="M48" r:id="rId3" display="https://indiceelectronicoportalrestituciondetierras.ramajudicial.gov.co/api/v1/link/share/667097e389b39200123dd803" xr:uid="{F3830DFD-BE85-4B73-92A7-1EAB6B9C9AA6}"/>
    <hyperlink ref="M16:M19" r:id="rId4" display="Consulte el radicador de TUTELAS aquí." xr:uid="{6FC75745-F91B-4324-BA02-57B031C75320}"/>
  </hyperlinks>
  <printOptions horizontalCentered="1"/>
  <pageMargins left="0.70866141732283472" right="0.70866141732283472" top="0.74803149606299213" bottom="0.74803149606299213" header="0.31496062992125984" footer="0.31496062992125984"/>
  <pageSetup scale="10" fitToHeight="0" orientation="landscape" horizontalDpi="4294967294" r:id="rId5"/>
  <drawing r:id="rId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2749-0DD3-43C5-BD3B-254E0E7FA1DA}">
  <sheetPr>
    <tabColor theme="5" tint="0.39997558519241921"/>
    <pageSetUpPr fitToPage="1"/>
  </sheetPr>
  <dimension ref="A1:JJ79"/>
  <sheetViews>
    <sheetView showGridLines="0" topLeftCell="A8" zoomScale="85" zoomScaleNormal="85" workbookViewId="0">
      <selection activeCell="M20" sqref="M20:M2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9.85546875" customWidth="1"/>
    <col min="12" max="12" width="17.5703125" customWidth="1"/>
    <col min="13" max="13" width="48" customWidth="1"/>
    <col min="14" max="168" width="11.42578125" style="2"/>
  </cols>
  <sheetData>
    <row r="1" spans="1:270" s="18" customFormat="1" ht="16.5" customHeight="1">
      <c r="A1" s="673"/>
      <c r="B1" s="674"/>
      <c r="C1" s="677"/>
      <c r="D1" s="677"/>
      <c r="E1" s="677"/>
      <c r="F1" s="677"/>
      <c r="G1" s="677"/>
      <c r="H1" s="677"/>
      <c r="I1" s="677"/>
      <c r="J1" s="678"/>
      <c r="K1" s="672"/>
      <c r="L1" s="672"/>
      <c r="M1" s="67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row>
    <row r="2" spans="1:270" s="18" customFormat="1" ht="92.25" customHeight="1">
      <c r="A2" s="675"/>
      <c r="B2" s="676"/>
      <c r="C2" s="679"/>
      <c r="D2" s="679"/>
      <c r="E2" s="679"/>
      <c r="F2" s="679"/>
      <c r="G2" s="679"/>
      <c r="H2" s="679"/>
      <c r="I2" s="679"/>
      <c r="J2" s="680"/>
      <c r="K2" s="672"/>
      <c r="L2" s="672"/>
      <c r="M2" s="67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row>
    <row r="3" spans="1:270" s="18" customFormat="1" ht="3" customHeight="1">
      <c r="A3" s="1"/>
      <c r="B3" s="1"/>
      <c r="C3" s="679"/>
      <c r="D3" s="679"/>
      <c r="E3" s="679"/>
      <c r="F3" s="679"/>
      <c r="G3" s="679"/>
      <c r="H3" s="679"/>
      <c r="I3" s="679"/>
      <c r="J3" s="680"/>
      <c r="K3" s="672"/>
      <c r="L3" s="672"/>
      <c r="M3" s="67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row>
    <row r="4" spans="1:270" s="18" customFormat="1" ht="40.9" customHeight="1">
      <c r="A4" s="487" t="s">
        <v>300</v>
      </c>
      <c r="B4" s="487"/>
      <c r="C4" s="565" t="s">
        <v>301</v>
      </c>
      <c r="D4" s="565"/>
      <c r="E4" s="565"/>
      <c r="F4" s="565"/>
      <c r="G4" s="565"/>
      <c r="H4" s="565"/>
      <c r="I4" s="565"/>
      <c r="J4" s="565"/>
      <c r="K4" s="565"/>
      <c r="L4" s="565"/>
      <c r="M4" s="56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row>
    <row r="5" spans="1:270" s="18" customFormat="1" ht="62.45" customHeight="1">
      <c r="A5" s="487" t="s">
        <v>302</v>
      </c>
      <c r="B5" s="487"/>
      <c r="C5" s="569" t="s">
        <v>303</v>
      </c>
      <c r="D5" s="569"/>
      <c r="E5" s="569"/>
      <c r="F5" s="569"/>
      <c r="G5" s="569"/>
      <c r="H5" s="569"/>
      <c r="I5" s="569"/>
      <c r="J5" s="569"/>
      <c r="K5" s="569"/>
      <c r="L5" s="569"/>
      <c r="M5" s="569"/>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row>
    <row r="6" spans="1:270" s="18" customFormat="1" ht="40.9" customHeight="1">
      <c r="A6" s="487" t="s">
        <v>304</v>
      </c>
      <c r="B6" s="487"/>
      <c r="C6" s="717" t="s">
        <v>305</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row>
    <row r="7" spans="1:270" s="22" customFormat="1" ht="40.5" customHeight="1">
      <c r="A7" s="712" t="s">
        <v>553</v>
      </c>
      <c r="B7" s="713"/>
      <c r="C7" s="714"/>
      <c r="D7" s="715" t="s">
        <v>554</v>
      </c>
      <c r="E7" s="715"/>
      <c r="F7" s="715"/>
      <c r="G7" s="716" t="s">
        <v>555</v>
      </c>
      <c r="H7" s="707" t="s">
        <v>556</v>
      </c>
      <c r="I7" s="709" t="s">
        <v>557</v>
      </c>
      <c r="J7" s="710"/>
      <c r="K7" s="709" t="s">
        <v>558</v>
      </c>
      <c r="L7" s="710"/>
      <c r="M7" s="711" t="s">
        <v>559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row>
    <row r="8" spans="1:270" s="23" customFormat="1" ht="108" customHeight="1">
      <c r="A8" s="34" t="s">
        <v>39</v>
      </c>
      <c r="B8" s="34" t="s">
        <v>242</v>
      </c>
      <c r="C8" s="34" t="s">
        <v>244</v>
      </c>
      <c r="D8" s="27" t="s">
        <v>254</v>
      </c>
      <c r="E8" s="27" t="s">
        <v>560</v>
      </c>
      <c r="F8" s="27" t="s">
        <v>561</v>
      </c>
      <c r="G8" s="716"/>
      <c r="H8" s="708"/>
      <c r="I8" s="28" t="s">
        <v>562</v>
      </c>
      <c r="J8" s="28" t="s">
        <v>563</v>
      </c>
      <c r="K8" s="28" t="s">
        <v>564</v>
      </c>
      <c r="L8" s="28" t="s">
        <v>565</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row>
    <row r="9" spans="1:270" s="24" customFormat="1" ht="21.75" customHeight="1">
      <c r="A9" s="682"/>
      <c r="B9" s="683"/>
      <c r="C9" s="683"/>
      <c r="D9" s="683"/>
      <c r="E9" s="683"/>
      <c r="F9" s="683"/>
      <c r="G9" s="68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row>
    <row r="10" spans="1:270" s="25" customFormat="1" ht="15" customHeight="1">
      <c r="A10" s="684">
        <f>'7- Mapa Final'!A10</f>
        <v>1</v>
      </c>
      <c r="B10" s="687" t="str">
        <f>'7- Mapa Final'!B10</f>
        <v>Vencimiento de Términos</v>
      </c>
      <c r="C10" s="687" t="str">
        <f>'7- Mapa Final'!C10</f>
        <v>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v>
      </c>
      <c r="D10" s="721" t="str">
        <f>'7- Mapa Final'!J10</f>
        <v>Baja - 2</v>
      </c>
      <c r="E10" s="724" t="str">
        <f>'7- Mapa Final'!K10</f>
        <v>Leve - 1</v>
      </c>
      <c r="F10" s="693" t="str">
        <f>'7- Mapa Final'!M10</f>
        <v>Bajo - 2</v>
      </c>
      <c r="G10" s="446" t="s">
        <v>444</v>
      </c>
      <c r="H10" s="696" t="str">
        <f>'7- Mapa Final'!O10:O19</f>
        <v>Diariamente el lider del proceso diligenciara un archivo excel en donde se registra la llegada y salida de las acciones constitucionales, por medio de archivo excel de alertas y recordatorios automáticos. 
Igualmente se efectuará una tabla  para los procesos de conocimiento.</v>
      </c>
      <c r="I10" s="699"/>
      <c r="J10" s="702" t="s">
        <v>566</v>
      </c>
      <c r="K10" s="690">
        <v>45292</v>
      </c>
      <c r="L10" s="690">
        <v>45382</v>
      </c>
      <c r="M10" s="650" t="s">
        <v>577</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row>
    <row r="11" spans="1:270" s="25" customFormat="1" ht="13.5" customHeight="1">
      <c r="A11" s="685"/>
      <c r="B11" s="688"/>
      <c r="C11" s="688"/>
      <c r="D11" s="722"/>
      <c r="E11" s="725"/>
      <c r="F11" s="694"/>
      <c r="G11" s="447"/>
      <c r="H11" s="697"/>
      <c r="I11" s="700"/>
      <c r="J11" s="703"/>
      <c r="K11" s="691"/>
      <c r="L11" s="691"/>
      <c r="M11" s="65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row>
    <row r="12" spans="1:270" s="25" customFormat="1" ht="13.5" customHeight="1">
      <c r="A12" s="685"/>
      <c r="B12" s="688"/>
      <c r="C12" s="688"/>
      <c r="D12" s="722"/>
      <c r="E12" s="725"/>
      <c r="F12" s="694"/>
      <c r="G12" s="447"/>
      <c r="H12" s="697"/>
      <c r="I12" s="700"/>
      <c r="J12" s="703"/>
      <c r="K12" s="691"/>
      <c r="L12" s="691"/>
      <c r="M12" s="65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row>
    <row r="13" spans="1:270" s="25" customFormat="1" ht="13.5" customHeight="1">
      <c r="A13" s="685"/>
      <c r="B13" s="688"/>
      <c r="C13" s="688"/>
      <c r="D13" s="722"/>
      <c r="E13" s="725"/>
      <c r="F13" s="694"/>
      <c r="G13" s="447"/>
      <c r="H13" s="697"/>
      <c r="I13" s="700"/>
      <c r="J13" s="703"/>
      <c r="K13" s="691"/>
      <c r="L13" s="691"/>
      <c r="M13" s="65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row>
    <row r="14" spans="1:270" s="25" customFormat="1" ht="13.5" customHeight="1">
      <c r="A14" s="685"/>
      <c r="B14" s="688"/>
      <c r="C14" s="688"/>
      <c r="D14" s="722"/>
      <c r="E14" s="725"/>
      <c r="F14" s="694"/>
      <c r="G14" s="447"/>
      <c r="H14" s="697"/>
      <c r="I14" s="700"/>
      <c r="J14" s="703"/>
      <c r="K14" s="691"/>
      <c r="L14" s="691"/>
      <c r="M14" s="65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row>
    <row r="15" spans="1:270" s="25" customFormat="1" ht="13.5" customHeight="1">
      <c r="A15" s="685"/>
      <c r="B15" s="688"/>
      <c r="C15" s="688"/>
      <c r="D15" s="722"/>
      <c r="E15" s="725"/>
      <c r="F15" s="694"/>
      <c r="G15" s="447"/>
      <c r="H15" s="697"/>
      <c r="I15" s="700"/>
      <c r="J15" s="703"/>
      <c r="K15" s="691"/>
      <c r="L15" s="691"/>
      <c r="M15" s="65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row>
    <row r="16" spans="1:270" s="25" customFormat="1" ht="13.5" customHeight="1">
      <c r="A16" s="685"/>
      <c r="B16" s="688"/>
      <c r="C16" s="688"/>
      <c r="D16" s="722"/>
      <c r="E16" s="725"/>
      <c r="F16" s="694"/>
      <c r="G16" s="447"/>
      <c r="H16" s="697"/>
      <c r="I16" s="700"/>
      <c r="J16" s="703"/>
      <c r="K16" s="691"/>
      <c r="L16" s="691"/>
      <c r="M16" s="652" t="s">
        <v>568</v>
      </c>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row>
    <row r="17" spans="1:168" s="25" customFormat="1" ht="13.5" customHeight="1">
      <c r="A17" s="685"/>
      <c r="B17" s="688"/>
      <c r="C17" s="688"/>
      <c r="D17" s="722"/>
      <c r="E17" s="725"/>
      <c r="F17" s="694"/>
      <c r="G17" s="447"/>
      <c r="H17" s="697"/>
      <c r="I17" s="700"/>
      <c r="J17" s="703"/>
      <c r="K17" s="691"/>
      <c r="L17" s="691"/>
      <c r="M17" s="65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row>
    <row r="18" spans="1:168" s="25" customFormat="1" ht="13.5" customHeight="1">
      <c r="A18" s="685"/>
      <c r="B18" s="688"/>
      <c r="C18" s="688"/>
      <c r="D18" s="722"/>
      <c r="E18" s="725"/>
      <c r="F18" s="694"/>
      <c r="G18" s="447"/>
      <c r="H18" s="697"/>
      <c r="I18" s="700"/>
      <c r="J18" s="703"/>
      <c r="K18" s="691"/>
      <c r="L18" s="691"/>
      <c r="M18" s="65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row>
    <row r="19" spans="1:168" s="25" customFormat="1" ht="21.75" customHeight="1">
      <c r="A19" s="686"/>
      <c r="B19" s="689"/>
      <c r="C19" s="689"/>
      <c r="D19" s="723"/>
      <c r="E19" s="726"/>
      <c r="F19" s="695"/>
      <c r="G19" s="541"/>
      <c r="H19" s="698"/>
      <c r="I19" s="701"/>
      <c r="J19" s="704"/>
      <c r="K19" s="692"/>
      <c r="L19" s="692"/>
      <c r="M19" s="653"/>
      <c r="N19" s="332"/>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row>
    <row r="20" spans="1:168" s="25" customFormat="1" ht="12.75" customHeight="1">
      <c r="A20" s="654">
        <f>'7- Mapa Final'!A20</f>
        <v>2</v>
      </c>
      <c r="B20" s="656" t="str">
        <f>'7- Mapa Final'!B20</f>
        <v xml:space="preserve">Incumplimientos en la realizacion de audiencias </v>
      </c>
      <c r="C20" s="656" t="str">
        <f>'7- Mapa Final'!C20</f>
        <v>Posibilidad de no atender la solicitud de una parte interesada para la realización de una audiencia o de no cumplir la programación de audiencias</v>
      </c>
      <c r="D20" s="658" t="str">
        <f>'7- Mapa Final'!J20</f>
        <v>Baja - 2</v>
      </c>
      <c r="E20" s="648" t="str">
        <f>'7- Mapa Final'!K20</f>
        <v>Leve - 1</v>
      </c>
      <c r="F20" s="667" t="str">
        <f>'7- Mapa Final'!M20</f>
        <v>Bajo - 2</v>
      </c>
      <c r="G20" s="455" t="s">
        <v>511</v>
      </c>
      <c r="H20" s="669" t="str">
        <f>'7- Mapa Final'!O20:O29</f>
        <v>Un dia antes de la fecha programada para la realizacion de las audiencias, se reenvia recordatorio por medio de correo electronico a las partes e intervinientes del proceso, asimismo se realizan llamadas a los abonados telefònicos para indagar sobre la comparescencia de estos.</v>
      </c>
      <c r="I20" s="663"/>
      <c r="J20" s="663" t="s">
        <v>9</v>
      </c>
      <c r="K20" s="662">
        <v>45292</v>
      </c>
      <c r="L20" s="662">
        <v>45382</v>
      </c>
      <c r="M20" s="650" t="s">
        <v>578</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row>
    <row r="21" spans="1:168" s="25" customFormat="1" ht="12.75" customHeight="1">
      <c r="A21" s="654"/>
      <c r="B21" s="656"/>
      <c r="C21" s="656"/>
      <c r="D21" s="659"/>
      <c r="E21" s="649"/>
      <c r="F21" s="667"/>
      <c r="G21" s="455"/>
      <c r="H21" s="670"/>
      <c r="I21" s="663"/>
      <c r="J21" s="663"/>
      <c r="K21" s="663"/>
      <c r="L21" s="663"/>
      <c r="M21" s="65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row>
    <row r="22" spans="1:168" s="25" customFormat="1" ht="12.75" customHeight="1">
      <c r="A22" s="654"/>
      <c r="B22" s="656"/>
      <c r="C22" s="656"/>
      <c r="D22" s="659"/>
      <c r="E22" s="649"/>
      <c r="F22" s="667"/>
      <c r="G22" s="455"/>
      <c r="H22" s="670"/>
      <c r="I22" s="663"/>
      <c r="J22" s="663"/>
      <c r="K22" s="663"/>
      <c r="L22" s="663"/>
      <c r="M22" s="65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row>
    <row r="23" spans="1:168" s="25" customFormat="1" ht="12.75" customHeight="1">
      <c r="A23" s="654"/>
      <c r="B23" s="656"/>
      <c r="C23" s="656"/>
      <c r="D23" s="659"/>
      <c r="E23" s="649"/>
      <c r="F23" s="667"/>
      <c r="G23" s="455"/>
      <c r="H23" s="670"/>
      <c r="I23" s="663"/>
      <c r="J23" s="663"/>
      <c r="K23" s="663"/>
      <c r="L23" s="663"/>
      <c r="M23" s="65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row>
    <row r="24" spans="1:168" s="25" customFormat="1" ht="13.5" customHeight="1">
      <c r="A24" s="654"/>
      <c r="B24" s="656"/>
      <c r="C24" s="656"/>
      <c r="D24" s="659"/>
      <c r="E24" s="649"/>
      <c r="F24" s="667"/>
      <c r="G24" s="455"/>
      <c r="H24" s="670"/>
      <c r="I24" s="663"/>
      <c r="J24" s="663"/>
      <c r="K24" s="663"/>
      <c r="L24" s="663"/>
      <c r="M24" s="65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row>
    <row r="25" spans="1:168">
      <c r="A25" s="654"/>
      <c r="B25" s="656"/>
      <c r="C25" s="656"/>
      <c r="D25" s="659"/>
      <c r="E25" s="649"/>
      <c r="F25" s="667"/>
      <c r="G25" s="455"/>
      <c r="H25" s="670"/>
      <c r="I25" s="663"/>
      <c r="J25" s="663"/>
      <c r="K25" s="663"/>
      <c r="L25" s="663"/>
      <c r="M25" s="651"/>
      <c r="N25" s="33"/>
    </row>
    <row r="26" spans="1:168" ht="15" customHeight="1">
      <c r="A26" s="654"/>
      <c r="B26" s="656"/>
      <c r="C26" s="656"/>
      <c r="D26" s="659"/>
      <c r="E26" s="649"/>
      <c r="F26" s="667"/>
      <c r="G26" s="455"/>
      <c r="H26" s="670"/>
      <c r="I26" s="663"/>
      <c r="J26" s="663"/>
      <c r="K26" s="663"/>
      <c r="L26" s="663"/>
      <c r="M26" s="652" t="s">
        <v>570</v>
      </c>
      <c r="N26" s="33"/>
    </row>
    <row r="27" spans="1:168">
      <c r="A27" s="654"/>
      <c r="B27" s="656"/>
      <c r="C27" s="656"/>
      <c r="D27" s="659"/>
      <c r="E27" s="649"/>
      <c r="F27" s="667"/>
      <c r="G27" s="455"/>
      <c r="H27" s="670"/>
      <c r="I27" s="663"/>
      <c r="J27" s="663"/>
      <c r="K27" s="663"/>
      <c r="L27" s="663"/>
      <c r="M27" s="652"/>
      <c r="N27" s="33"/>
    </row>
    <row r="28" spans="1:168">
      <c r="A28" s="654"/>
      <c r="B28" s="656"/>
      <c r="C28" s="656"/>
      <c r="D28" s="659"/>
      <c r="E28" s="649"/>
      <c r="F28" s="667"/>
      <c r="G28" s="455"/>
      <c r="H28" s="670"/>
      <c r="I28" s="663"/>
      <c r="J28" s="663"/>
      <c r="K28" s="663"/>
      <c r="L28" s="663"/>
      <c r="M28" s="652"/>
      <c r="N28" s="33"/>
    </row>
    <row r="29" spans="1:168">
      <c r="A29" s="654"/>
      <c r="B29" s="656"/>
      <c r="C29" s="656"/>
      <c r="D29" s="659"/>
      <c r="E29" s="649"/>
      <c r="F29" s="667"/>
      <c r="G29" s="455"/>
      <c r="H29" s="670"/>
      <c r="I29" s="663"/>
      <c r="J29" s="663"/>
      <c r="K29" s="663"/>
      <c r="L29" s="663"/>
      <c r="M29" s="653"/>
      <c r="N29" s="33"/>
    </row>
    <row r="30" spans="1:168" s="25" customFormat="1" ht="12.75" customHeight="1">
      <c r="A30" s="720">
        <f>'7- Mapa Final'!A30</f>
        <v>3</v>
      </c>
      <c r="B30" s="656" t="str">
        <f>'7- Mapa Final'!B30</f>
        <v xml:space="preserve"> Efectuar notificaciones que no cumplan con los requistos</v>
      </c>
      <c r="C30" s="656" t="str">
        <f>'7- Mapa Final'!C30</f>
        <v>No  realizar las notificaciones , no hacerlo  oportunamente o no aplicar la normatividad.</v>
      </c>
      <c r="D30" s="658" t="str">
        <f>'7- Mapa Final'!J30</f>
        <v>Muy Baja - 1</v>
      </c>
      <c r="E30" s="648" t="str">
        <f>'7- Mapa Final'!K30</f>
        <v>Menor - 2</v>
      </c>
      <c r="F30" s="667" t="str">
        <f>'7- Mapa Final'!M30</f>
        <v>Bajo - 2</v>
      </c>
      <c r="G30" s="455" t="s">
        <v>449</v>
      </c>
      <c r="H30" s="669" t="str">
        <f>'7- Mapa Final'!O30:O39</f>
        <v>Trimestralmente se efectuara un conteo de las notificaciones efectuadas indebidamente, las cuales no podran superar el 10% de ellas.</v>
      </c>
      <c r="I30" s="671"/>
      <c r="J30" s="671" t="s">
        <v>9</v>
      </c>
      <c r="K30" s="681">
        <v>45292</v>
      </c>
      <c r="L30" s="600" t="s">
        <v>571</v>
      </c>
      <c r="M30" s="665" t="s">
        <v>579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row>
    <row r="31" spans="1:168" s="25" customFormat="1" ht="12.75" customHeight="1">
      <c r="A31" s="720"/>
      <c r="B31" s="656"/>
      <c r="C31" s="656"/>
      <c r="D31" s="659"/>
      <c r="E31" s="649"/>
      <c r="F31" s="667"/>
      <c r="G31" s="455"/>
      <c r="H31" s="670"/>
      <c r="I31" s="671"/>
      <c r="J31" s="671"/>
      <c r="K31" s="600"/>
      <c r="L31" s="600"/>
      <c r="M31" s="66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row>
    <row r="32" spans="1:168" s="25" customFormat="1" ht="12.75" customHeight="1">
      <c r="A32" s="720"/>
      <c r="B32" s="656"/>
      <c r="C32" s="656"/>
      <c r="D32" s="659"/>
      <c r="E32" s="649"/>
      <c r="F32" s="667"/>
      <c r="G32" s="455"/>
      <c r="H32" s="670"/>
      <c r="I32" s="671"/>
      <c r="J32" s="671"/>
      <c r="K32" s="600"/>
      <c r="L32" s="600"/>
      <c r="M32" s="66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row>
    <row r="33" spans="1:168" s="25" customFormat="1" ht="12.75" customHeight="1">
      <c r="A33" s="720"/>
      <c r="B33" s="656"/>
      <c r="C33" s="656"/>
      <c r="D33" s="659"/>
      <c r="E33" s="649"/>
      <c r="F33" s="667"/>
      <c r="G33" s="455"/>
      <c r="H33" s="670"/>
      <c r="I33" s="671"/>
      <c r="J33" s="671"/>
      <c r="K33" s="600"/>
      <c r="L33" s="600"/>
      <c r="M33" s="66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row>
    <row r="34" spans="1:168" s="25" customFormat="1" ht="13.5" customHeight="1">
      <c r="A34" s="720"/>
      <c r="B34" s="656"/>
      <c r="C34" s="656"/>
      <c r="D34" s="659"/>
      <c r="E34" s="649"/>
      <c r="F34" s="667"/>
      <c r="G34" s="455"/>
      <c r="H34" s="670"/>
      <c r="I34" s="671"/>
      <c r="J34" s="671"/>
      <c r="K34" s="600"/>
      <c r="L34" s="600"/>
      <c r="M34" s="66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row>
    <row r="35" spans="1:168" ht="15" customHeight="1">
      <c r="A35" s="720"/>
      <c r="B35" s="656"/>
      <c r="C35" s="656"/>
      <c r="D35" s="659"/>
      <c r="E35" s="649"/>
      <c r="F35" s="667"/>
      <c r="G35" s="455"/>
      <c r="H35" s="670"/>
      <c r="I35" s="671"/>
      <c r="J35" s="671"/>
      <c r="K35" s="600"/>
      <c r="L35" s="600"/>
      <c r="M35" s="666"/>
      <c r="N35" s="33"/>
    </row>
    <row r="36" spans="1:168" ht="15" customHeight="1">
      <c r="A36" s="720"/>
      <c r="B36" s="656"/>
      <c r="C36" s="656"/>
      <c r="D36" s="659"/>
      <c r="E36" s="649"/>
      <c r="F36" s="667"/>
      <c r="G36" s="455"/>
      <c r="H36" s="670"/>
      <c r="I36" s="671"/>
      <c r="J36" s="671"/>
      <c r="K36" s="600"/>
      <c r="L36" s="600"/>
      <c r="M36" s="666"/>
      <c r="N36" s="33"/>
    </row>
    <row r="37" spans="1:168" ht="15" customHeight="1">
      <c r="A37" s="720"/>
      <c r="B37" s="656"/>
      <c r="C37" s="656"/>
      <c r="D37" s="659"/>
      <c r="E37" s="649"/>
      <c r="F37" s="667"/>
      <c r="G37" s="455"/>
      <c r="H37" s="670"/>
      <c r="I37" s="671"/>
      <c r="J37" s="671"/>
      <c r="K37" s="600"/>
      <c r="L37" s="600"/>
      <c r="M37" s="666"/>
      <c r="N37" s="33"/>
    </row>
    <row r="38" spans="1:168" ht="15" customHeight="1">
      <c r="A38" s="720"/>
      <c r="B38" s="656"/>
      <c r="C38" s="656"/>
      <c r="D38" s="659"/>
      <c r="E38" s="649"/>
      <c r="F38" s="667"/>
      <c r="G38" s="455"/>
      <c r="H38" s="670"/>
      <c r="I38" s="671"/>
      <c r="J38" s="671"/>
      <c r="K38" s="600"/>
      <c r="L38" s="600"/>
      <c r="M38" s="666"/>
      <c r="N38" s="33"/>
    </row>
    <row r="39" spans="1:168" ht="65.25" customHeight="1">
      <c r="A39" s="720"/>
      <c r="B39" s="656"/>
      <c r="C39" s="656"/>
      <c r="D39" s="659"/>
      <c r="E39" s="649"/>
      <c r="F39" s="667"/>
      <c r="G39" s="455"/>
      <c r="H39" s="670"/>
      <c r="I39" s="671"/>
      <c r="J39" s="671"/>
      <c r="K39" s="600"/>
      <c r="L39" s="600"/>
      <c r="M39" s="666"/>
      <c r="N39" s="33"/>
    </row>
    <row r="40" spans="1:168" s="25" customFormat="1" ht="12.75" customHeight="1">
      <c r="A40" s="654">
        <f>'7- Mapa Final'!A40</f>
        <v>4</v>
      </c>
      <c r="B40" s="656" t="str">
        <f>'7- Mapa Final'!B40</f>
        <v>Afectación de la integridad fisica de los servidores judiciales en el cumplimiento de las inspecciones judiciales a los predios objeto de litigio.</v>
      </c>
      <c r="C40" s="656" t="str">
        <f>'7- Mapa Final'!C40</f>
        <v>Daño de la integridad de los servidores publicos en razón de una actividad propia del cumplimiento de una orden judicial</v>
      </c>
      <c r="D40" s="658" t="str">
        <f>'7- Mapa Final'!J40</f>
        <v>Muy Baja - 1</v>
      </c>
      <c r="E40" s="648" t="str">
        <f>'7- Mapa Final'!K40</f>
        <v>Mayor - 4</v>
      </c>
      <c r="F40" s="667" t="str">
        <f>'7- Mapa Final'!M40</f>
        <v>Alto  - 4</v>
      </c>
      <c r="G40" s="455" t="s">
        <v>449</v>
      </c>
      <c r="H40" s="669" t="str">
        <f>'7- Mapa Final'!O40:O49</f>
        <v>Antes de la salida a campo el lider del proceso realiza una reunión de alistamiento con las diferentes entidades encargadas del orden publico de la zona donde está ubicado el predio</v>
      </c>
      <c r="I40" s="663"/>
      <c r="J40" s="663" t="s">
        <v>9</v>
      </c>
      <c r="K40" s="662">
        <v>45292</v>
      </c>
      <c r="L40" s="662">
        <v>45657</v>
      </c>
      <c r="M40" s="650" t="s">
        <v>580</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row>
    <row r="41" spans="1:168" s="25" customFormat="1" ht="12.75" customHeight="1">
      <c r="A41" s="654"/>
      <c r="B41" s="656"/>
      <c r="C41" s="656"/>
      <c r="D41" s="659"/>
      <c r="E41" s="649"/>
      <c r="F41" s="667"/>
      <c r="G41" s="455"/>
      <c r="H41" s="670"/>
      <c r="I41" s="663"/>
      <c r="J41" s="663"/>
      <c r="K41" s="663"/>
      <c r="L41" s="663"/>
      <c r="M41" s="65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row>
    <row r="42" spans="1:168" s="25" customFormat="1" ht="12.75" customHeight="1">
      <c r="A42" s="654"/>
      <c r="B42" s="656"/>
      <c r="C42" s="656"/>
      <c r="D42" s="659"/>
      <c r="E42" s="649"/>
      <c r="F42" s="667"/>
      <c r="G42" s="455"/>
      <c r="H42" s="670"/>
      <c r="I42" s="663"/>
      <c r="J42" s="663"/>
      <c r="K42" s="663"/>
      <c r="L42" s="663"/>
      <c r="M42" s="65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row>
    <row r="43" spans="1:168" s="25" customFormat="1" ht="12.75" customHeight="1">
      <c r="A43" s="654"/>
      <c r="B43" s="656"/>
      <c r="C43" s="656"/>
      <c r="D43" s="659"/>
      <c r="E43" s="649"/>
      <c r="F43" s="667"/>
      <c r="G43" s="455"/>
      <c r="H43" s="670"/>
      <c r="I43" s="663"/>
      <c r="J43" s="663"/>
      <c r="K43" s="663"/>
      <c r="L43" s="663"/>
      <c r="M43" s="65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row>
    <row r="44" spans="1:168" s="25" customFormat="1" ht="13.5" customHeight="1">
      <c r="A44" s="654"/>
      <c r="B44" s="656"/>
      <c r="C44" s="656"/>
      <c r="D44" s="659"/>
      <c r="E44" s="649"/>
      <c r="F44" s="667"/>
      <c r="G44" s="455"/>
      <c r="H44" s="670"/>
      <c r="I44" s="663"/>
      <c r="J44" s="663"/>
      <c r="K44" s="663"/>
      <c r="L44" s="663"/>
      <c r="M44" s="65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row>
    <row r="45" spans="1:168">
      <c r="A45" s="654"/>
      <c r="B45" s="656"/>
      <c r="C45" s="656"/>
      <c r="D45" s="659"/>
      <c r="E45" s="649"/>
      <c r="F45" s="667"/>
      <c r="G45" s="455"/>
      <c r="H45" s="670"/>
      <c r="I45" s="663"/>
      <c r="J45" s="663"/>
      <c r="K45" s="663"/>
      <c r="L45" s="663"/>
      <c r="M45" s="651"/>
      <c r="N45" s="33"/>
    </row>
    <row r="46" spans="1:168">
      <c r="A46" s="654"/>
      <c r="B46" s="656"/>
      <c r="C46" s="656"/>
      <c r="D46" s="659"/>
      <c r="E46" s="649"/>
      <c r="F46" s="667"/>
      <c r="G46" s="455"/>
      <c r="H46" s="670"/>
      <c r="I46" s="663"/>
      <c r="J46" s="663"/>
      <c r="K46" s="663"/>
      <c r="L46" s="663"/>
      <c r="M46" s="334" t="s">
        <v>574</v>
      </c>
      <c r="N46" s="33"/>
    </row>
    <row r="47" spans="1:168">
      <c r="A47" s="654"/>
      <c r="B47" s="656"/>
      <c r="C47" s="656"/>
      <c r="D47" s="659"/>
      <c r="E47" s="649"/>
      <c r="F47" s="667"/>
      <c r="G47" s="455"/>
      <c r="H47" s="670"/>
      <c r="I47" s="663"/>
      <c r="J47" s="663"/>
      <c r="K47" s="663"/>
      <c r="L47" s="663"/>
      <c r="M47" s="333" t="s">
        <v>574</v>
      </c>
      <c r="N47" s="33"/>
    </row>
    <row r="48" spans="1:168">
      <c r="A48" s="654"/>
      <c r="B48" s="656"/>
      <c r="C48" s="656"/>
      <c r="D48" s="659"/>
      <c r="E48" s="649"/>
      <c r="F48" s="667"/>
      <c r="G48" s="455"/>
      <c r="H48" s="670"/>
      <c r="I48" s="663"/>
      <c r="J48" s="663"/>
      <c r="K48" s="663"/>
      <c r="L48" s="663"/>
      <c r="M48" s="333" t="s">
        <v>575</v>
      </c>
      <c r="N48" s="33"/>
    </row>
    <row r="49" spans="1:168">
      <c r="A49" s="654"/>
      <c r="B49" s="656"/>
      <c r="C49" s="656"/>
      <c r="D49" s="659"/>
      <c r="E49" s="649"/>
      <c r="F49" s="667"/>
      <c r="G49" s="455"/>
      <c r="H49" s="670"/>
      <c r="I49" s="663"/>
      <c r="J49" s="663"/>
      <c r="K49" s="663"/>
      <c r="L49" s="663"/>
      <c r="M49" s="335"/>
      <c r="N49" s="33"/>
    </row>
    <row r="50" spans="1:168" s="25" customFormat="1" ht="12.75" customHeight="1">
      <c r="A50" s="654">
        <v>5</v>
      </c>
      <c r="B50" s="656" t="str">
        <f>'7- Mapa Final'!B50</f>
        <v>Pérdida de documentos</v>
      </c>
      <c r="C50" s="656" t="str">
        <f>'7- Mapa Final'!C50</f>
        <v>Extravío temporal o definitivo de los  documentos de los procesos judiciales</v>
      </c>
      <c r="D50" s="658" t="str">
        <f>'7- Mapa Final'!J50</f>
        <v>Muy Baja - 1</v>
      </c>
      <c r="E50" s="648" t="str">
        <f>'7- Mapa Final'!K50</f>
        <v>Moderado - 3</v>
      </c>
      <c r="F50" s="667" t="str">
        <f>'7- Mapa Final'!M50</f>
        <v>Moderado - 3</v>
      </c>
      <c r="G50" s="455" t="s">
        <v>444</v>
      </c>
      <c r="H50" s="669" t="str">
        <f>'7- Mapa Final'!O50:O59</f>
        <v>Trimestralmente el lider del proceso realiza capacitaciones al personal en la practica adecuadas de manejo de documentos y conciencia sobre la importancia de la seguridad documental</v>
      </c>
      <c r="I50" s="663"/>
      <c r="J50" s="663" t="s">
        <v>9</v>
      </c>
      <c r="K50" s="662">
        <v>45292</v>
      </c>
      <c r="L50" s="662">
        <v>45657</v>
      </c>
      <c r="M50" s="665" t="s">
        <v>581</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row>
    <row r="51" spans="1:168" s="25" customFormat="1" ht="12.75" customHeight="1">
      <c r="A51" s="654"/>
      <c r="B51" s="656"/>
      <c r="C51" s="656"/>
      <c r="D51" s="659"/>
      <c r="E51" s="649"/>
      <c r="F51" s="667"/>
      <c r="G51" s="455"/>
      <c r="H51" s="670"/>
      <c r="I51" s="663"/>
      <c r="J51" s="663"/>
      <c r="K51" s="663"/>
      <c r="L51" s="663"/>
      <c r="M51" s="66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row>
    <row r="52" spans="1:168" s="25" customFormat="1" ht="12.75" customHeight="1">
      <c r="A52" s="654"/>
      <c r="B52" s="656"/>
      <c r="C52" s="656"/>
      <c r="D52" s="659"/>
      <c r="E52" s="649"/>
      <c r="F52" s="667"/>
      <c r="G52" s="455"/>
      <c r="H52" s="670"/>
      <c r="I52" s="663"/>
      <c r="J52" s="663"/>
      <c r="K52" s="663"/>
      <c r="L52" s="663"/>
      <c r="M52" s="66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row>
    <row r="53" spans="1:168" s="25" customFormat="1" ht="12.75" customHeight="1">
      <c r="A53" s="654"/>
      <c r="B53" s="656"/>
      <c r="C53" s="656"/>
      <c r="D53" s="659"/>
      <c r="E53" s="649"/>
      <c r="F53" s="667"/>
      <c r="G53" s="455"/>
      <c r="H53" s="670"/>
      <c r="I53" s="663"/>
      <c r="J53" s="663"/>
      <c r="K53" s="663"/>
      <c r="L53" s="663"/>
      <c r="M53" s="66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row>
    <row r="54" spans="1:168" s="25" customFormat="1" ht="13.5" customHeight="1">
      <c r="A54" s="654"/>
      <c r="B54" s="656"/>
      <c r="C54" s="656"/>
      <c r="D54" s="659"/>
      <c r="E54" s="649"/>
      <c r="F54" s="667"/>
      <c r="G54" s="455"/>
      <c r="H54" s="670"/>
      <c r="I54" s="663"/>
      <c r="J54" s="663"/>
      <c r="K54" s="663"/>
      <c r="L54" s="663"/>
      <c r="M54" s="66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row>
    <row r="55" spans="1:168">
      <c r="A55" s="654"/>
      <c r="B55" s="656"/>
      <c r="C55" s="656"/>
      <c r="D55" s="659"/>
      <c r="E55" s="649"/>
      <c r="F55" s="667"/>
      <c r="G55" s="455"/>
      <c r="H55" s="670"/>
      <c r="I55" s="663"/>
      <c r="J55" s="663"/>
      <c r="K55" s="663"/>
      <c r="L55" s="663"/>
      <c r="M55" s="666"/>
      <c r="N55" s="33"/>
    </row>
    <row r="56" spans="1:168">
      <c r="A56" s="654"/>
      <c r="B56" s="656"/>
      <c r="C56" s="656"/>
      <c r="D56" s="659"/>
      <c r="E56" s="649"/>
      <c r="F56" s="667"/>
      <c r="G56" s="455"/>
      <c r="H56" s="670"/>
      <c r="I56" s="663"/>
      <c r="J56" s="663"/>
      <c r="K56" s="663"/>
      <c r="L56" s="663"/>
      <c r="M56" s="666"/>
      <c r="N56" s="33"/>
    </row>
    <row r="57" spans="1:168">
      <c r="A57" s="654"/>
      <c r="B57" s="656"/>
      <c r="C57" s="656"/>
      <c r="D57" s="659"/>
      <c r="E57" s="649"/>
      <c r="F57" s="667"/>
      <c r="G57" s="455"/>
      <c r="H57" s="670"/>
      <c r="I57" s="663"/>
      <c r="J57" s="663"/>
      <c r="K57" s="663"/>
      <c r="L57" s="663"/>
      <c r="M57" s="666"/>
      <c r="N57" s="33"/>
    </row>
    <row r="58" spans="1:168">
      <c r="A58" s="654"/>
      <c r="B58" s="656"/>
      <c r="C58" s="656"/>
      <c r="D58" s="659"/>
      <c r="E58" s="649"/>
      <c r="F58" s="667"/>
      <c r="G58" s="455"/>
      <c r="H58" s="670"/>
      <c r="I58" s="663"/>
      <c r="J58" s="663"/>
      <c r="K58" s="663"/>
      <c r="L58" s="663"/>
      <c r="M58" s="666"/>
      <c r="N58" s="33"/>
    </row>
    <row r="59" spans="1:168">
      <c r="A59" s="655"/>
      <c r="B59" s="657"/>
      <c r="C59" s="657"/>
      <c r="D59" s="660"/>
      <c r="E59" s="661"/>
      <c r="F59" s="668"/>
      <c r="G59" s="456"/>
      <c r="H59" s="670"/>
      <c r="I59" s="664"/>
      <c r="J59" s="664"/>
      <c r="K59" s="664"/>
      <c r="L59" s="664"/>
      <c r="M59" s="666"/>
      <c r="N59" s="33"/>
    </row>
    <row r="60" spans="1:168" s="25" customFormat="1" ht="12.75">
      <c r="A60" s="654">
        <v>6</v>
      </c>
      <c r="B60" s="656" t="str">
        <f>'7- Mapa Final'!B60</f>
        <v xml:space="preserve">Recibir , ofrecer, prometer , entregar o aceptar dádivas o beneficios a nombre propio o de terceros para  expedir, alterar,retener , extraviar o entregar  documentos  sin el lleno de requisitos legales </v>
      </c>
      <c r="C60" s="656" t="str">
        <f>'7- Mapa Final'!C60</f>
        <v xml:space="preserve"> Realizar trámites sin el cumplimiento de los requisitos legales  o  con información falsa</v>
      </c>
      <c r="D60" s="658" t="str">
        <f>'7- Mapa Final'!J60</f>
        <v>Muy Baja - 1</v>
      </c>
      <c r="E60" s="648" t="str">
        <f>'7- Mapa Final'!K60</f>
        <v>Catastrófico - 5</v>
      </c>
      <c r="F60" s="667" t="str">
        <f>'7- Mapa Final'!M60</f>
        <v>Extremo - 5</v>
      </c>
      <c r="G60" s="455" t="s">
        <v>444</v>
      </c>
      <c r="H60" s="663"/>
      <c r="I60" s="663"/>
      <c r="J60" s="663"/>
      <c r="K60" s="663"/>
      <c r="L60" s="663"/>
      <c r="M60" s="70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row>
    <row r="61" spans="1:168" s="25" customFormat="1" ht="12.75" customHeight="1">
      <c r="A61" s="654"/>
      <c r="B61" s="656"/>
      <c r="C61" s="656"/>
      <c r="D61" s="659"/>
      <c r="E61" s="649"/>
      <c r="F61" s="667"/>
      <c r="G61" s="455"/>
      <c r="H61" s="663"/>
      <c r="I61" s="663"/>
      <c r="J61" s="663"/>
      <c r="K61" s="663"/>
      <c r="L61" s="663"/>
      <c r="M61" s="70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row>
    <row r="62" spans="1:168" s="25" customFormat="1" ht="12.75" customHeight="1">
      <c r="A62" s="654"/>
      <c r="B62" s="656"/>
      <c r="C62" s="656"/>
      <c r="D62" s="659"/>
      <c r="E62" s="649"/>
      <c r="F62" s="667"/>
      <c r="G62" s="455"/>
      <c r="H62" s="663"/>
      <c r="I62" s="663"/>
      <c r="J62" s="663"/>
      <c r="K62" s="663"/>
      <c r="L62" s="663"/>
      <c r="M62" s="70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row>
    <row r="63" spans="1:168" s="25" customFormat="1" ht="12.75" customHeight="1">
      <c r="A63" s="654"/>
      <c r="B63" s="656"/>
      <c r="C63" s="656"/>
      <c r="D63" s="659"/>
      <c r="E63" s="649"/>
      <c r="F63" s="667"/>
      <c r="G63" s="455"/>
      <c r="H63" s="663"/>
      <c r="I63" s="663"/>
      <c r="J63" s="663"/>
      <c r="K63" s="663"/>
      <c r="L63" s="663"/>
      <c r="M63" s="70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row>
    <row r="64" spans="1:168" s="25" customFormat="1" ht="13.5" customHeight="1">
      <c r="A64" s="654"/>
      <c r="B64" s="656"/>
      <c r="C64" s="656"/>
      <c r="D64" s="659"/>
      <c r="E64" s="649"/>
      <c r="F64" s="667"/>
      <c r="G64" s="455"/>
      <c r="H64" s="663"/>
      <c r="I64" s="663"/>
      <c r="J64" s="663"/>
      <c r="K64" s="663"/>
      <c r="L64" s="663"/>
      <c r="M64" s="70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row>
    <row r="65" spans="1:168">
      <c r="A65" s="654"/>
      <c r="B65" s="656"/>
      <c r="C65" s="656"/>
      <c r="D65" s="659"/>
      <c r="E65" s="649"/>
      <c r="F65" s="667"/>
      <c r="G65" s="455"/>
      <c r="H65" s="663"/>
      <c r="I65" s="663"/>
      <c r="J65" s="663"/>
      <c r="K65" s="663"/>
      <c r="L65" s="663"/>
      <c r="M65" s="705"/>
      <c r="N65" s="33"/>
    </row>
    <row r="66" spans="1:168">
      <c r="A66" s="654"/>
      <c r="B66" s="656"/>
      <c r="C66" s="656"/>
      <c r="D66" s="659"/>
      <c r="E66" s="649"/>
      <c r="F66" s="667"/>
      <c r="G66" s="455"/>
      <c r="H66" s="663"/>
      <c r="I66" s="663"/>
      <c r="J66" s="663"/>
      <c r="K66" s="663"/>
      <c r="L66" s="663"/>
      <c r="M66" s="705"/>
      <c r="N66" s="33"/>
    </row>
    <row r="67" spans="1:168">
      <c r="A67" s="654"/>
      <c r="B67" s="656"/>
      <c r="C67" s="656"/>
      <c r="D67" s="659"/>
      <c r="E67" s="649"/>
      <c r="F67" s="667"/>
      <c r="G67" s="455"/>
      <c r="H67" s="663"/>
      <c r="I67" s="663"/>
      <c r="J67" s="663"/>
      <c r="K67" s="663"/>
      <c r="L67" s="663"/>
      <c r="M67" s="705"/>
      <c r="N67" s="33"/>
    </row>
    <row r="68" spans="1:168">
      <c r="A68" s="654"/>
      <c r="B68" s="656"/>
      <c r="C68" s="656"/>
      <c r="D68" s="659"/>
      <c r="E68" s="649"/>
      <c r="F68" s="667"/>
      <c r="G68" s="455"/>
      <c r="H68" s="663"/>
      <c r="I68" s="663"/>
      <c r="J68" s="663"/>
      <c r="K68" s="663"/>
      <c r="L68" s="663"/>
      <c r="M68" s="705"/>
      <c r="N68" s="33"/>
    </row>
    <row r="69" spans="1:168">
      <c r="A69" s="655"/>
      <c r="B69" s="657"/>
      <c r="C69" s="657"/>
      <c r="D69" s="660"/>
      <c r="E69" s="661"/>
      <c r="F69" s="668"/>
      <c r="G69" s="456"/>
      <c r="H69" s="664"/>
      <c r="I69" s="664"/>
      <c r="J69" s="664"/>
      <c r="K69" s="664"/>
      <c r="L69" s="664"/>
      <c r="M69" s="706"/>
      <c r="N69" s="33"/>
    </row>
    <row r="70" spans="1:168" s="25" customFormat="1" ht="12.75" customHeight="1">
      <c r="A70" s="654">
        <v>7</v>
      </c>
      <c r="B70" s="656" t="str">
        <f>'7- Mapa Final'!B70</f>
        <v xml:space="preserve">Recibir, ofrecer, prometer, entregar o aceptar dadivas  o beneficios a nombre propio o de terceros para  demorar, retener, alterar o direccionar fallos judiciales </v>
      </c>
      <c r="C70" s="656" t="str">
        <f>'7- Mapa Final'!C70</f>
        <v xml:space="preserve">Proferir  sentencias judiciales incumplmiendo los principios de la administracion de justicia o sin la observancia de los Codigos  Procesales en la materia </v>
      </c>
      <c r="D70" s="658" t="str">
        <f>'7- Mapa Final'!J70</f>
        <v>Muy Baja - 1</v>
      </c>
      <c r="E70" s="648" t="str">
        <f>'7- Mapa Final'!K70</f>
        <v>Catastrófico - 5</v>
      </c>
      <c r="F70" s="667" t="str">
        <f>'7- Mapa Final'!M70</f>
        <v>Extremo - 5</v>
      </c>
      <c r="G70" s="455" t="s">
        <v>444</v>
      </c>
      <c r="H70" s="663"/>
      <c r="I70" s="663"/>
      <c r="J70" s="663"/>
      <c r="K70" s="663"/>
      <c r="L70" s="663"/>
      <c r="M70" s="70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row>
    <row r="71" spans="1:168" s="25" customFormat="1" ht="12.75" customHeight="1">
      <c r="A71" s="654"/>
      <c r="B71" s="656"/>
      <c r="C71" s="656"/>
      <c r="D71" s="659"/>
      <c r="E71" s="649"/>
      <c r="F71" s="667"/>
      <c r="G71" s="455"/>
      <c r="H71" s="663"/>
      <c r="I71" s="663"/>
      <c r="J71" s="663"/>
      <c r="K71" s="663"/>
      <c r="L71" s="663"/>
      <c r="M71" s="70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row>
    <row r="72" spans="1:168" s="25" customFormat="1" ht="12.75" customHeight="1">
      <c r="A72" s="654"/>
      <c r="B72" s="656"/>
      <c r="C72" s="656"/>
      <c r="D72" s="659"/>
      <c r="E72" s="649"/>
      <c r="F72" s="667"/>
      <c r="G72" s="455"/>
      <c r="H72" s="663"/>
      <c r="I72" s="663"/>
      <c r="J72" s="663"/>
      <c r="K72" s="663"/>
      <c r="L72" s="663"/>
      <c r="M72" s="70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row>
    <row r="73" spans="1:168" s="25" customFormat="1" ht="12.75" customHeight="1">
      <c r="A73" s="654"/>
      <c r="B73" s="656"/>
      <c r="C73" s="656"/>
      <c r="D73" s="659"/>
      <c r="E73" s="649"/>
      <c r="F73" s="667"/>
      <c r="G73" s="455"/>
      <c r="H73" s="663"/>
      <c r="I73" s="663"/>
      <c r="J73" s="663"/>
      <c r="K73" s="663"/>
      <c r="L73" s="663"/>
      <c r="M73" s="70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row>
    <row r="74" spans="1:168" s="25" customFormat="1" ht="13.5" customHeight="1">
      <c r="A74" s="654"/>
      <c r="B74" s="656"/>
      <c r="C74" s="656"/>
      <c r="D74" s="659"/>
      <c r="E74" s="649"/>
      <c r="F74" s="667"/>
      <c r="G74" s="455"/>
      <c r="H74" s="663"/>
      <c r="I74" s="663"/>
      <c r="J74" s="663"/>
      <c r="K74" s="663"/>
      <c r="L74" s="663"/>
      <c r="M74" s="70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row>
    <row r="75" spans="1:168">
      <c r="A75" s="654"/>
      <c r="B75" s="656"/>
      <c r="C75" s="656"/>
      <c r="D75" s="659"/>
      <c r="E75" s="649"/>
      <c r="F75" s="667"/>
      <c r="G75" s="455"/>
      <c r="H75" s="663"/>
      <c r="I75" s="663"/>
      <c r="J75" s="663"/>
      <c r="K75" s="663"/>
      <c r="L75" s="663"/>
      <c r="M75" s="705"/>
      <c r="N75" s="33"/>
    </row>
    <row r="76" spans="1:168">
      <c r="A76" s="654"/>
      <c r="B76" s="656"/>
      <c r="C76" s="656"/>
      <c r="D76" s="659"/>
      <c r="E76" s="649"/>
      <c r="F76" s="667"/>
      <c r="G76" s="455"/>
      <c r="H76" s="663"/>
      <c r="I76" s="663"/>
      <c r="J76" s="663"/>
      <c r="K76" s="663"/>
      <c r="L76" s="663"/>
      <c r="M76" s="705"/>
      <c r="N76" s="33"/>
    </row>
    <row r="77" spans="1:168">
      <c r="A77" s="654"/>
      <c r="B77" s="656"/>
      <c r="C77" s="656"/>
      <c r="D77" s="659"/>
      <c r="E77" s="649"/>
      <c r="F77" s="667"/>
      <c r="G77" s="455"/>
      <c r="H77" s="663"/>
      <c r="I77" s="663"/>
      <c r="J77" s="663"/>
      <c r="K77" s="663"/>
      <c r="L77" s="663"/>
      <c r="M77" s="705"/>
      <c r="N77" s="33"/>
    </row>
    <row r="78" spans="1:168">
      <c r="A78" s="654"/>
      <c r="B78" s="656"/>
      <c r="C78" s="656"/>
      <c r="D78" s="659"/>
      <c r="E78" s="649"/>
      <c r="F78" s="667"/>
      <c r="G78" s="455"/>
      <c r="H78" s="663"/>
      <c r="I78" s="663"/>
      <c r="J78" s="663"/>
      <c r="K78" s="663"/>
      <c r="L78" s="663"/>
      <c r="M78" s="705"/>
      <c r="N78" s="33"/>
    </row>
    <row r="79" spans="1:168">
      <c r="A79" s="655"/>
      <c r="B79" s="657"/>
      <c r="C79" s="657"/>
      <c r="D79" s="660"/>
      <c r="E79" s="661"/>
      <c r="F79" s="668"/>
      <c r="G79" s="456"/>
      <c r="H79" s="664"/>
      <c r="I79" s="664"/>
      <c r="J79" s="664"/>
      <c r="K79" s="664"/>
      <c r="L79" s="664"/>
      <c r="M79" s="706"/>
      <c r="N79" s="33"/>
    </row>
  </sheetData>
  <mergeCells count="110">
    <mergeCell ref="I70:I79"/>
    <mergeCell ref="J70:J79"/>
    <mergeCell ref="K70:K79"/>
    <mergeCell ref="L70:L79"/>
    <mergeCell ref="M70:M79"/>
    <mergeCell ref="L60:L69"/>
    <mergeCell ref="M60:M69"/>
    <mergeCell ref="A70:A79"/>
    <mergeCell ref="B70:B79"/>
    <mergeCell ref="C70:C79"/>
    <mergeCell ref="D70:D79"/>
    <mergeCell ref="E70:E79"/>
    <mergeCell ref="F70:F79"/>
    <mergeCell ref="G70:G79"/>
    <mergeCell ref="H70:H79"/>
    <mergeCell ref="F60:F69"/>
    <mergeCell ref="G60:G69"/>
    <mergeCell ref="H60:H69"/>
    <mergeCell ref="I60:I69"/>
    <mergeCell ref="J60:J69"/>
    <mergeCell ref="K60:K69"/>
    <mergeCell ref="I50:I59"/>
    <mergeCell ref="J50:J59"/>
    <mergeCell ref="K50:K59"/>
    <mergeCell ref="L50:L59"/>
    <mergeCell ref="M50:M59"/>
    <mergeCell ref="A60:A69"/>
    <mergeCell ref="B60:B69"/>
    <mergeCell ref="C60:C69"/>
    <mergeCell ref="D60:D69"/>
    <mergeCell ref="E60:E69"/>
    <mergeCell ref="A50:A59"/>
    <mergeCell ref="B50:B59"/>
    <mergeCell ref="C50:C59"/>
    <mergeCell ref="D50:D59"/>
    <mergeCell ref="E50:E59"/>
    <mergeCell ref="F50:F59"/>
    <mergeCell ref="G50:G59"/>
    <mergeCell ref="H50:H59"/>
    <mergeCell ref="F40:F49"/>
    <mergeCell ref="G40:G49"/>
    <mergeCell ref="H40:H49"/>
    <mergeCell ref="K30:K39"/>
    <mergeCell ref="L30:L39"/>
    <mergeCell ref="M30:M39"/>
    <mergeCell ref="A40:A49"/>
    <mergeCell ref="B40:B49"/>
    <mergeCell ref="C40:C49"/>
    <mergeCell ref="D40:D49"/>
    <mergeCell ref="E40:E49"/>
    <mergeCell ref="L40:L49"/>
    <mergeCell ref="M40:M45"/>
    <mergeCell ref="I40:I49"/>
    <mergeCell ref="J40:J49"/>
    <mergeCell ref="K40:K49"/>
    <mergeCell ref="M20:M25"/>
    <mergeCell ref="M26:M29"/>
    <mergeCell ref="A30:A39"/>
    <mergeCell ref="B30:B39"/>
    <mergeCell ref="C30:C39"/>
    <mergeCell ref="D30:D39"/>
    <mergeCell ref="E30:E39"/>
    <mergeCell ref="F30:F39"/>
    <mergeCell ref="G30:G39"/>
    <mergeCell ref="H30:H39"/>
    <mergeCell ref="G20:G29"/>
    <mergeCell ref="H20:H29"/>
    <mergeCell ref="I20:I29"/>
    <mergeCell ref="J20:J29"/>
    <mergeCell ref="K20:K29"/>
    <mergeCell ref="L20:L29"/>
    <mergeCell ref="A20:A29"/>
    <mergeCell ref="B20:B29"/>
    <mergeCell ref="C20:C29"/>
    <mergeCell ref="D20:D29"/>
    <mergeCell ref="E20:E29"/>
    <mergeCell ref="F20:F29"/>
    <mergeCell ref="I30:I39"/>
    <mergeCell ref="J30:J39"/>
    <mergeCell ref="A7:C7"/>
    <mergeCell ref="D7:F7"/>
    <mergeCell ref="G7:G8"/>
    <mergeCell ref="H7:H8"/>
    <mergeCell ref="I7:J7"/>
    <mergeCell ref="K7:L7"/>
    <mergeCell ref="M7:M8"/>
    <mergeCell ref="H10:H19"/>
    <mergeCell ref="I10:I19"/>
    <mergeCell ref="J10:J19"/>
    <mergeCell ref="K10:K19"/>
    <mergeCell ref="L10:L19"/>
    <mergeCell ref="M10:M15"/>
    <mergeCell ref="M16: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85" priority="59" operator="containsText" text="3- Moderado">
      <formula>NOT(ISERROR(SEARCH("3- Moderado",A7)))</formula>
    </cfRule>
    <cfRule type="containsText" dxfId="184" priority="60" operator="containsText" text="6- Moderado">
      <formula>NOT(ISERROR(SEARCH("6- Moderado",A7)))</formula>
    </cfRule>
    <cfRule type="containsText" dxfId="183" priority="61" operator="containsText" text="4- Moderado">
      <formula>NOT(ISERROR(SEARCH("4- Moderado",A7)))</formula>
    </cfRule>
    <cfRule type="containsText" dxfId="182" priority="62" operator="containsText" text="3- Bajo">
      <formula>NOT(ISERROR(SEARCH("3- Bajo",A7)))</formula>
    </cfRule>
    <cfRule type="containsText" dxfId="181" priority="63" operator="containsText" text="4- Bajo">
      <formula>NOT(ISERROR(SEARCH("4- Bajo",A7)))</formula>
    </cfRule>
    <cfRule type="containsText" dxfId="180" priority="64" operator="containsText" text="1- Bajo">
      <formula>NOT(ISERROR(SEARCH("1- Bajo",A7)))</formula>
    </cfRule>
  </conditionalFormatting>
  <conditionalFormatting sqref="A10:E10 A20:E20">
    <cfRule type="containsText" dxfId="179" priority="53" operator="containsText" text="3- Moderado">
      <formula>NOT(ISERROR(SEARCH("3- Moderado",A10)))</formula>
    </cfRule>
    <cfRule type="containsText" dxfId="178" priority="54" operator="containsText" text="6- Moderado">
      <formula>NOT(ISERROR(SEARCH("6- Moderado",A10)))</formula>
    </cfRule>
    <cfRule type="containsText" dxfId="177" priority="55" operator="containsText" text="4- Moderado">
      <formula>NOT(ISERROR(SEARCH("4- Moderado",A10)))</formula>
    </cfRule>
    <cfRule type="containsText" dxfId="176" priority="56" operator="containsText" text="3- Bajo">
      <formula>NOT(ISERROR(SEARCH("3- Bajo",A10)))</formula>
    </cfRule>
    <cfRule type="containsText" dxfId="175" priority="57" operator="containsText" text="4- Bajo">
      <formula>NOT(ISERROR(SEARCH("4- Bajo",A10)))</formula>
    </cfRule>
    <cfRule type="containsText" dxfId="174" priority="58" operator="containsText" text="1- Bajo">
      <formula>NOT(ISERROR(SEARCH("1- Bajo",A10)))</formula>
    </cfRule>
  </conditionalFormatting>
  <conditionalFormatting sqref="A30:E30">
    <cfRule type="containsText" dxfId="173" priority="40" operator="containsText" text="3- Moderado">
      <formula>NOT(ISERROR(SEARCH("3- Moderado",A30)))</formula>
    </cfRule>
    <cfRule type="containsText" dxfId="172" priority="41" operator="containsText" text="6- Moderado">
      <formula>NOT(ISERROR(SEARCH("6- Moderado",A30)))</formula>
    </cfRule>
    <cfRule type="containsText" dxfId="171" priority="42" operator="containsText" text="4- Moderado">
      <formula>NOT(ISERROR(SEARCH("4- Moderado",A30)))</formula>
    </cfRule>
    <cfRule type="containsText" dxfId="170" priority="43" operator="containsText" text="3- Bajo">
      <formula>NOT(ISERROR(SEARCH("3- Bajo",A30)))</formula>
    </cfRule>
    <cfRule type="containsText" dxfId="169" priority="44" operator="containsText" text="4- Bajo">
      <formula>NOT(ISERROR(SEARCH("4- Bajo",A30)))</formula>
    </cfRule>
    <cfRule type="containsText" dxfId="168" priority="45" operator="containsText" text="1- Bajo">
      <formula>NOT(ISERROR(SEARCH("1- Bajo",A30)))</formula>
    </cfRule>
  </conditionalFormatting>
  <conditionalFormatting sqref="A40:E40">
    <cfRule type="containsText" dxfId="167" priority="33" operator="containsText" text="3- Moderado">
      <formula>NOT(ISERROR(SEARCH("3- Moderado",A40)))</formula>
    </cfRule>
    <cfRule type="containsText" dxfId="166" priority="34" operator="containsText" text="6- Moderado">
      <formula>NOT(ISERROR(SEARCH("6- Moderado",A40)))</formula>
    </cfRule>
    <cfRule type="containsText" dxfId="165" priority="35" operator="containsText" text="4- Moderado">
      <formula>NOT(ISERROR(SEARCH("4- Moderado",A40)))</formula>
    </cfRule>
    <cfRule type="containsText" dxfId="164" priority="36" operator="containsText" text="3- Bajo">
      <formula>NOT(ISERROR(SEARCH("3- Bajo",A40)))</formula>
    </cfRule>
    <cfRule type="containsText" dxfId="163" priority="37" operator="containsText" text="4- Bajo">
      <formula>NOT(ISERROR(SEARCH("4- Bajo",A40)))</formula>
    </cfRule>
    <cfRule type="containsText" dxfId="162" priority="38" operator="containsText" text="1- Bajo">
      <formula>NOT(ISERROR(SEARCH("1- Bajo",A40)))</formula>
    </cfRule>
  </conditionalFormatting>
  <conditionalFormatting sqref="A50:E50 A60 A70">
    <cfRule type="containsText" dxfId="161" priority="23" operator="containsText" text="3- Moderado">
      <formula>NOT(ISERROR(SEARCH("3- Moderado",A50)))</formula>
    </cfRule>
    <cfRule type="containsText" dxfId="160" priority="24" operator="containsText" text="6- Moderado">
      <formula>NOT(ISERROR(SEARCH("6- Moderado",A50)))</formula>
    </cfRule>
    <cfRule type="containsText" dxfId="159" priority="25" operator="containsText" text="4- Moderado">
      <formula>NOT(ISERROR(SEARCH("4- Moderado",A50)))</formula>
    </cfRule>
    <cfRule type="containsText" dxfId="158" priority="26" operator="containsText" text="3- Bajo">
      <formula>NOT(ISERROR(SEARCH("3- Bajo",A50)))</formula>
    </cfRule>
    <cfRule type="containsText" dxfId="157" priority="27" operator="containsText" text="4- Bajo">
      <formula>NOT(ISERROR(SEARCH("4- Bajo",A50)))</formula>
    </cfRule>
    <cfRule type="containsText" dxfId="156" priority="28" operator="containsText" text="1- Bajo">
      <formula>NOT(ISERROR(SEARCH("1- Bajo",A50)))</formula>
    </cfRule>
  </conditionalFormatting>
  <conditionalFormatting sqref="B60:E60">
    <cfRule type="containsText" dxfId="155" priority="7" operator="containsText" text="3- Moderado">
      <formula>NOT(ISERROR(SEARCH("3- Moderado",B60)))</formula>
    </cfRule>
    <cfRule type="containsText" dxfId="154" priority="8" operator="containsText" text="6- Moderado">
      <formula>NOT(ISERROR(SEARCH("6- Moderado",B60)))</formula>
    </cfRule>
    <cfRule type="containsText" dxfId="153" priority="9" operator="containsText" text="4- Moderado">
      <formula>NOT(ISERROR(SEARCH("4- Moderado",B60)))</formula>
    </cfRule>
    <cfRule type="containsText" dxfId="152" priority="10" operator="containsText" text="3- Bajo">
      <formula>NOT(ISERROR(SEARCH("3- Bajo",B60)))</formula>
    </cfRule>
    <cfRule type="containsText" dxfId="151" priority="11" operator="containsText" text="4- Bajo">
      <formula>NOT(ISERROR(SEARCH("4- Bajo",B60)))</formula>
    </cfRule>
    <cfRule type="containsText" dxfId="150" priority="12" operator="containsText" text="1- Bajo">
      <formula>NOT(ISERROR(SEARCH("1- Bajo",B60)))</formula>
    </cfRule>
  </conditionalFormatting>
  <conditionalFormatting sqref="B70:E70">
    <cfRule type="containsText" dxfId="149" priority="1" operator="containsText" text="3- Moderado">
      <formula>NOT(ISERROR(SEARCH("3- Moderado",B70)))</formula>
    </cfRule>
    <cfRule type="containsText" dxfId="148" priority="2" operator="containsText" text="6- Moderado">
      <formula>NOT(ISERROR(SEARCH("6- Moderado",B70)))</formula>
    </cfRule>
    <cfRule type="containsText" dxfId="147" priority="3" operator="containsText" text="4- Moderado">
      <formula>NOT(ISERROR(SEARCH("4- Moderado",B70)))</formula>
    </cfRule>
    <cfRule type="containsText" dxfId="146" priority="4" operator="containsText" text="3- Bajo">
      <formula>NOT(ISERROR(SEARCH("3- Bajo",B70)))</formula>
    </cfRule>
    <cfRule type="containsText" dxfId="145" priority="5" operator="containsText" text="4- Bajo">
      <formula>NOT(ISERROR(SEARCH("4- Bajo",B70)))</formula>
    </cfRule>
    <cfRule type="containsText" dxfId="144" priority="6" operator="containsText" text="1- Bajo">
      <formula>NOT(ISERROR(SEARCH("1- Bajo",B70)))</formula>
    </cfRule>
  </conditionalFormatting>
  <conditionalFormatting sqref="C8:F8">
    <cfRule type="containsText" dxfId="143" priority="47" operator="containsText" text="3- Moderado">
      <formula>NOT(ISERROR(SEARCH("3- Moderado",C8)))</formula>
    </cfRule>
    <cfRule type="containsText" dxfId="142" priority="48" operator="containsText" text="6- Moderado">
      <formula>NOT(ISERROR(SEARCH("6- Moderado",C8)))</formula>
    </cfRule>
    <cfRule type="containsText" dxfId="141" priority="49" operator="containsText" text="4- Moderado">
      <formula>NOT(ISERROR(SEARCH("4- Moderado",C8)))</formula>
    </cfRule>
    <cfRule type="containsText" dxfId="140" priority="50" operator="containsText" text="3- Bajo">
      <formula>NOT(ISERROR(SEARCH("3- Bajo",C8)))</formula>
    </cfRule>
    <cfRule type="containsText" dxfId="139" priority="51" operator="containsText" text="4- Bajo">
      <formula>NOT(ISERROR(SEARCH("4- Bajo",C8)))</formula>
    </cfRule>
    <cfRule type="containsText" dxfId="138" priority="52" operator="containsText" text="1- Bajo">
      <formula>NOT(ISERROR(SEARCH("1- Bajo",C8)))</formula>
    </cfRule>
  </conditionalFormatting>
  <conditionalFormatting sqref="D10:D79">
    <cfRule type="containsText" dxfId="137" priority="17" operator="containsText" text="Muy Alta">
      <formula>NOT(ISERROR(SEARCH("Muy Alta",D10)))</formula>
    </cfRule>
    <cfRule type="containsText" dxfId="136" priority="18" operator="containsText" text="Alta">
      <formula>NOT(ISERROR(SEARCH("Alta",D10)))</formula>
    </cfRule>
    <cfRule type="containsText" dxfId="135" priority="19" operator="containsText" text="Baja">
      <formula>NOT(ISERROR(SEARCH("Baja",D10)))</formula>
    </cfRule>
    <cfRule type="containsText" dxfId="134" priority="20" operator="containsText" text="Muy Baja">
      <formula>NOT(ISERROR(SEARCH("Muy Baja",D10)))</formula>
    </cfRule>
    <cfRule type="containsText" dxfId="133" priority="22" operator="containsText" text="Media">
      <formula>NOT(ISERROR(SEARCH("Media",D10)))</formula>
    </cfRule>
  </conditionalFormatting>
  <conditionalFormatting sqref="E10:E79">
    <cfRule type="containsText" dxfId="132" priority="13" operator="containsText" text="Catastrófico">
      <formula>NOT(ISERROR(SEARCH("Catastrófico",E10)))</formula>
    </cfRule>
    <cfRule type="containsText" dxfId="131" priority="14" operator="containsText" text="Mayor">
      <formula>NOT(ISERROR(SEARCH("Mayor",E10)))</formula>
    </cfRule>
    <cfRule type="containsText" dxfId="130" priority="15" operator="containsText" text="Menor">
      <formula>NOT(ISERROR(SEARCH("Menor",E10)))</formula>
    </cfRule>
    <cfRule type="containsText" dxfId="129" priority="16" operator="containsText" text="Leve">
      <formula>NOT(ISERROR(SEARCH("Leve",E10)))</formula>
    </cfRule>
  </conditionalFormatting>
  <conditionalFormatting sqref="E10:F79">
    <cfRule type="containsText" dxfId="128"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79">
    <cfRule type="containsText" dxfId="127" priority="29" operator="containsText" text="Bajo">
      <formula>NOT(ISERROR(SEARCH("Bajo",F10)))</formula>
    </cfRule>
    <cfRule type="containsText" dxfId="126" priority="30" operator="containsText" text="Moderado">
      <formula>NOT(ISERROR(SEARCH("Moderado",F10)))</formula>
    </cfRule>
    <cfRule type="containsText" dxfId="125" priority="31" operator="containsText" text="Alto">
      <formula>NOT(ISERROR(SEARCH("Alto",F10)))</formula>
    </cfRule>
    <cfRule type="containsText" dxfId="124"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79">
    <cfRule type="colorScale" priority="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FE73BD48-D232-4E7C-943A-9ED7DD653F9C}"/>
    <dataValidation allowBlank="1" showInputMessage="1" showErrorMessage="1" prompt="Describir las actividades que se van a desarrollar para el proyecto" sqref="H7" xr:uid="{CCC99E07-1C4E-41DA-BE92-DA94D817A1FF}"/>
    <dataValidation allowBlank="1" showInputMessage="1" showErrorMessage="1" prompt="Seleccionar si el responsable es el responsable de las acciones es el nivel central" sqref="I7:I8" xr:uid="{BFD3C100-A9C2-401C-B728-0797AC82E5F7}"/>
    <dataValidation allowBlank="1" showInputMessage="1" showErrorMessage="1" prompt="seleccionar si el responsable de ejecutar las acciones es el nivel central" sqref="J8" xr:uid="{39CFA190-2194-4DF8-A7E3-F189CD3168EA}"/>
  </dataValidations>
  <hyperlinks>
    <hyperlink ref="M26:M29" r:id="rId1" display="https://etbcsj-my.sharepoint.com/:x:/r/personal/j01cctortflc_cendoj_ramajudicial_gov_co/Documents/1.Juzgado%20Primero%20Civil%20del%20Circuito%20Especializado%20en%20Restituci%C3%B3n%20de%20Tierras/ASUNTOS%20ADMINISTRATIVOS/AUDIENCIAS/2024/AUDIENCIAS%202024%20ESTADISTICA.xlsm?d=wca76b744781c4b74865c9a7529337b6c&amp;csf=1&amp;web=1&amp;e=13vU2S" xr:uid="{41DE35C7-D6F7-46C6-88AA-6A7F7AC0E931}"/>
    <hyperlink ref="M47" r:id="rId2" display="https://indiceelectronicoportalrestituciondetierras.ramajudicial.gov.co/api/v1/link/share/6661df4cfc500e0019e8a378" xr:uid="{1CF4AC88-DC72-4868-8194-17DE9C4442EE}"/>
    <hyperlink ref="M48" r:id="rId3" display="https://indiceelectronicoportalrestituciondetierras.ramajudicial.gov.co/api/v1/link/share/667097e389b39200123dd803" xr:uid="{00B5880F-BDAC-4598-AC27-36C8B643B874}"/>
    <hyperlink ref="M16:M19" r:id="rId4" display="Consulte el radicador de TUTELAS aquí." xr:uid="{1DBF500C-FD60-4087-93CB-5B8C6B6DA86D}"/>
  </hyperlinks>
  <printOptions horizontalCentered="1"/>
  <pageMargins left="0.70866141732283472" right="0.70866141732283472" top="0.74803149606299213" bottom="0.74803149606299213" header="0.31496062992125984" footer="0.31496062992125984"/>
  <pageSetup scale="10" fitToHeight="0" orientation="landscape" horizontalDpi="429496729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CB9B2034-FA82-4AA6-B0AC-FA32F89220FF}">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FAB6-D11B-442A-9EC1-79C08A522D44}">
  <sheetPr>
    <tabColor theme="5" tint="0.39997558519241921"/>
    <pageSetUpPr fitToPage="1"/>
  </sheetPr>
  <dimension ref="A1:JJ79"/>
  <sheetViews>
    <sheetView showGridLines="0" tabSelected="1" topLeftCell="A7" zoomScale="70" zoomScaleNormal="70" workbookViewId="0">
      <selection activeCell="G20" sqref="G20:G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9.85546875" customWidth="1"/>
    <col min="12" max="12" width="17.5703125" customWidth="1"/>
    <col min="13" max="13" width="48" customWidth="1"/>
    <col min="14" max="168" width="11.42578125" style="2"/>
  </cols>
  <sheetData>
    <row r="1" spans="1:270" s="18" customFormat="1" ht="16.5" customHeight="1">
      <c r="A1" s="673"/>
      <c r="B1" s="674"/>
      <c r="C1" s="677"/>
      <c r="D1" s="677"/>
      <c r="E1" s="677"/>
      <c r="F1" s="677"/>
      <c r="G1" s="677"/>
      <c r="H1" s="677"/>
      <c r="I1" s="677"/>
      <c r="J1" s="678"/>
      <c r="K1" s="672"/>
      <c r="L1" s="672"/>
      <c r="M1" s="67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row>
    <row r="2" spans="1:270" s="18" customFormat="1" ht="92.25" customHeight="1">
      <c r="A2" s="675"/>
      <c r="B2" s="676"/>
      <c r="C2" s="679"/>
      <c r="D2" s="679"/>
      <c r="E2" s="679"/>
      <c r="F2" s="679"/>
      <c r="G2" s="679"/>
      <c r="H2" s="679"/>
      <c r="I2" s="679"/>
      <c r="J2" s="680"/>
      <c r="K2" s="672"/>
      <c r="L2" s="672"/>
      <c r="M2" s="67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row>
    <row r="3" spans="1:270" s="18" customFormat="1" ht="3" customHeight="1">
      <c r="A3" s="1"/>
      <c r="B3" s="1"/>
      <c r="C3" s="679"/>
      <c r="D3" s="679"/>
      <c r="E3" s="679"/>
      <c r="F3" s="679"/>
      <c r="G3" s="679"/>
      <c r="H3" s="679"/>
      <c r="I3" s="679"/>
      <c r="J3" s="680"/>
      <c r="K3" s="672"/>
      <c r="L3" s="672"/>
      <c r="M3" s="67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row>
    <row r="4" spans="1:270" s="18" customFormat="1" ht="40.9" customHeight="1">
      <c r="A4" s="487" t="s">
        <v>300</v>
      </c>
      <c r="B4" s="487"/>
      <c r="C4" s="565" t="s">
        <v>301</v>
      </c>
      <c r="D4" s="565"/>
      <c r="E4" s="565"/>
      <c r="F4" s="565"/>
      <c r="G4" s="565"/>
      <c r="H4" s="565"/>
      <c r="I4" s="565"/>
      <c r="J4" s="565"/>
      <c r="K4" s="565"/>
      <c r="L4" s="565"/>
      <c r="M4" s="56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row>
    <row r="5" spans="1:270" s="18" customFormat="1" ht="62.45" customHeight="1">
      <c r="A5" s="487" t="s">
        <v>302</v>
      </c>
      <c r="B5" s="487"/>
      <c r="C5" s="569" t="s">
        <v>303</v>
      </c>
      <c r="D5" s="569"/>
      <c r="E5" s="569"/>
      <c r="F5" s="569"/>
      <c r="G5" s="569"/>
      <c r="H5" s="569"/>
      <c r="I5" s="569"/>
      <c r="J5" s="569"/>
      <c r="K5" s="569"/>
      <c r="L5" s="569"/>
      <c r="M5" s="569"/>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row>
    <row r="6" spans="1:270" s="18" customFormat="1" ht="40.9" customHeight="1">
      <c r="A6" s="487" t="s">
        <v>304</v>
      </c>
      <c r="B6" s="487"/>
      <c r="C6" s="717" t="s">
        <v>305</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row>
    <row r="7" spans="1:270" s="22" customFormat="1" ht="40.5" customHeight="1">
      <c r="A7" s="712" t="s">
        <v>553</v>
      </c>
      <c r="B7" s="713"/>
      <c r="C7" s="714"/>
      <c r="D7" s="715" t="s">
        <v>554</v>
      </c>
      <c r="E7" s="715"/>
      <c r="F7" s="715"/>
      <c r="G7" s="716" t="s">
        <v>555</v>
      </c>
      <c r="H7" s="707" t="s">
        <v>556</v>
      </c>
      <c r="I7" s="709" t="s">
        <v>557</v>
      </c>
      <c r="J7" s="710"/>
      <c r="K7" s="709" t="s">
        <v>558</v>
      </c>
      <c r="L7" s="710"/>
      <c r="M7" s="711" t="s">
        <v>559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row>
    <row r="8" spans="1:270" s="23" customFormat="1" ht="108" customHeight="1">
      <c r="A8" s="34" t="s">
        <v>39</v>
      </c>
      <c r="B8" s="34" t="s">
        <v>242</v>
      </c>
      <c r="C8" s="34" t="s">
        <v>244</v>
      </c>
      <c r="D8" s="27" t="s">
        <v>254</v>
      </c>
      <c r="E8" s="27" t="s">
        <v>560</v>
      </c>
      <c r="F8" s="27" t="s">
        <v>561</v>
      </c>
      <c r="G8" s="716"/>
      <c r="H8" s="708"/>
      <c r="I8" s="28" t="s">
        <v>562</v>
      </c>
      <c r="J8" s="28" t="s">
        <v>563</v>
      </c>
      <c r="K8" s="28" t="s">
        <v>564</v>
      </c>
      <c r="L8" s="28" t="s">
        <v>565</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row>
    <row r="9" spans="1:270" s="24" customFormat="1" ht="21.75" customHeight="1">
      <c r="A9" s="682"/>
      <c r="B9" s="683"/>
      <c r="C9" s="683"/>
      <c r="D9" s="683"/>
      <c r="E9" s="683"/>
      <c r="F9" s="683"/>
      <c r="G9" s="68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row>
    <row r="10" spans="1:270" s="25" customFormat="1" ht="15" customHeight="1">
      <c r="A10" s="684">
        <f>'7- Mapa Final'!A10</f>
        <v>1</v>
      </c>
      <c r="B10" s="687" t="str">
        <f>'7- Mapa Final'!B10</f>
        <v>Vencimiento de Términos</v>
      </c>
      <c r="C10" s="687" t="str">
        <f>'7- Mapa Final'!C10</f>
        <v>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v>
      </c>
      <c r="D10" s="721" t="str">
        <f>'7- Mapa Final'!J10</f>
        <v>Baja - 2</v>
      </c>
      <c r="E10" s="724" t="str">
        <f>'7- Mapa Final'!K10</f>
        <v>Leve - 1</v>
      </c>
      <c r="F10" s="693" t="str">
        <f>'7- Mapa Final'!M10</f>
        <v>Bajo - 2</v>
      </c>
      <c r="G10" s="446" t="s">
        <v>444</v>
      </c>
      <c r="H10" s="696" t="str">
        <f>'7- Mapa Final'!O10:O19</f>
        <v>Diariamente el lider del proceso diligenciara un archivo excel en donde se registra la llegada y salida de las acciones constitucionales, por medio de archivo excel de alertas y recordatorios automáticos. 
Igualmente se efectuará una tabla  para los procesos de conocimiento.</v>
      </c>
      <c r="I10" s="699"/>
      <c r="J10" s="702" t="s">
        <v>566</v>
      </c>
      <c r="K10" s="690">
        <v>45292</v>
      </c>
      <c r="L10" s="690">
        <v>45382</v>
      </c>
      <c r="M10" s="650" t="s">
        <v>582</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row>
    <row r="11" spans="1:270" s="25" customFormat="1" ht="13.5" customHeight="1">
      <c r="A11" s="685"/>
      <c r="B11" s="688"/>
      <c r="C11" s="688"/>
      <c r="D11" s="722"/>
      <c r="E11" s="725"/>
      <c r="F11" s="694"/>
      <c r="G11" s="447"/>
      <c r="H11" s="697"/>
      <c r="I11" s="700"/>
      <c r="J11" s="703"/>
      <c r="K11" s="691"/>
      <c r="L11" s="691"/>
      <c r="M11" s="65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row>
    <row r="12" spans="1:270" s="25" customFormat="1" ht="13.5" customHeight="1">
      <c r="A12" s="685"/>
      <c r="B12" s="688"/>
      <c r="C12" s="688"/>
      <c r="D12" s="722"/>
      <c r="E12" s="725"/>
      <c r="F12" s="694"/>
      <c r="G12" s="447"/>
      <c r="H12" s="697"/>
      <c r="I12" s="700"/>
      <c r="J12" s="703"/>
      <c r="K12" s="691"/>
      <c r="L12" s="691"/>
      <c r="M12" s="65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row>
    <row r="13" spans="1:270" s="25" customFormat="1" ht="13.5" customHeight="1">
      <c r="A13" s="685"/>
      <c r="B13" s="688"/>
      <c r="C13" s="688"/>
      <c r="D13" s="722"/>
      <c r="E13" s="725"/>
      <c r="F13" s="694"/>
      <c r="G13" s="447"/>
      <c r="H13" s="697"/>
      <c r="I13" s="700"/>
      <c r="J13" s="703"/>
      <c r="K13" s="691"/>
      <c r="L13" s="691"/>
      <c r="M13" s="65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row>
    <row r="14" spans="1:270" s="25" customFormat="1" ht="13.5" customHeight="1">
      <c r="A14" s="685"/>
      <c r="B14" s="688"/>
      <c r="C14" s="688"/>
      <c r="D14" s="722"/>
      <c r="E14" s="725"/>
      <c r="F14" s="694"/>
      <c r="G14" s="447"/>
      <c r="H14" s="697"/>
      <c r="I14" s="700"/>
      <c r="J14" s="703"/>
      <c r="K14" s="691"/>
      <c r="L14" s="691"/>
      <c r="M14" s="65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row>
    <row r="15" spans="1:270" s="25" customFormat="1" ht="13.5" customHeight="1">
      <c r="A15" s="685"/>
      <c r="B15" s="688"/>
      <c r="C15" s="688"/>
      <c r="D15" s="722"/>
      <c r="E15" s="725"/>
      <c r="F15" s="694"/>
      <c r="G15" s="447"/>
      <c r="H15" s="697"/>
      <c r="I15" s="700"/>
      <c r="J15" s="703"/>
      <c r="K15" s="691"/>
      <c r="L15" s="691"/>
      <c r="M15" s="65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row>
    <row r="16" spans="1:270" s="25" customFormat="1" ht="13.5" customHeight="1">
      <c r="A16" s="685"/>
      <c r="B16" s="688"/>
      <c r="C16" s="688"/>
      <c r="D16" s="722"/>
      <c r="E16" s="725"/>
      <c r="F16" s="694"/>
      <c r="G16" s="447"/>
      <c r="H16" s="697"/>
      <c r="I16" s="700"/>
      <c r="J16" s="703"/>
      <c r="K16" s="691"/>
      <c r="L16" s="691"/>
      <c r="M16" s="652" t="s">
        <v>568</v>
      </c>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row>
    <row r="17" spans="1:168" s="25" customFormat="1" ht="13.5" customHeight="1">
      <c r="A17" s="685"/>
      <c r="B17" s="688"/>
      <c r="C17" s="688"/>
      <c r="D17" s="722"/>
      <c r="E17" s="725"/>
      <c r="F17" s="694"/>
      <c r="G17" s="447"/>
      <c r="H17" s="697"/>
      <c r="I17" s="700"/>
      <c r="J17" s="703"/>
      <c r="K17" s="691"/>
      <c r="L17" s="691"/>
      <c r="M17" s="65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row>
    <row r="18" spans="1:168" s="25" customFormat="1" ht="13.5" customHeight="1">
      <c r="A18" s="685"/>
      <c r="B18" s="688"/>
      <c r="C18" s="688"/>
      <c r="D18" s="722"/>
      <c r="E18" s="725"/>
      <c r="F18" s="694"/>
      <c r="G18" s="447"/>
      <c r="H18" s="697"/>
      <c r="I18" s="700"/>
      <c r="J18" s="703"/>
      <c r="K18" s="691"/>
      <c r="L18" s="691"/>
      <c r="M18" s="65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row>
    <row r="19" spans="1:168" s="25" customFormat="1" ht="21.75" customHeight="1">
      <c r="A19" s="686"/>
      <c r="B19" s="689"/>
      <c r="C19" s="689"/>
      <c r="D19" s="723"/>
      <c r="E19" s="726"/>
      <c r="F19" s="695"/>
      <c r="G19" s="541"/>
      <c r="H19" s="698"/>
      <c r="I19" s="701"/>
      <c r="J19" s="704"/>
      <c r="K19" s="692"/>
      <c r="L19" s="692"/>
      <c r="M19" s="653"/>
      <c r="N19" s="332"/>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row>
    <row r="20" spans="1:168" s="25" customFormat="1" ht="12.75" customHeight="1">
      <c r="A20" s="654">
        <f>'7- Mapa Final'!A20</f>
        <v>2</v>
      </c>
      <c r="B20" s="656" t="str">
        <f>'7- Mapa Final'!B20</f>
        <v xml:space="preserve">Incumplimientos en la realizacion de audiencias </v>
      </c>
      <c r="C20" s="656" t="str">
        <f>'7- Mapa Final'!C20</f>
        <v>Posibilidad de no atender la solicitud de una parte interesada para la realización de una audiencia o de no cumplir la programación de audiencias</v>
      </c>
      <c r="D20" s="658" t="str">
        <f>'7- Mapa Final'!J20</f>
        <v>Baja - 2</v>
      </c>
      <c r="E20" s="648" t="str">
        <f>'7- Mapa Final'!K20</f>
        <v>Leve - 1</v>
      </c>
      <c r="F20" s="667" t="str">
        <f>'7- Mapa Final'!M20</f>
        <v>Bajo - 2</v>
      </c>
      <c r="G20" s="455" t="s">
        <v>449</v>
      </c>
      <c r="H20" s="669" t="str">
        <f>'7- Mapa Final'!O20:O29</f>
        <v>Un dia antes de la fecha programada para la realizacion de las audiencias, se reenvia recordatorio por medio de correo electronico a las partes e intervinientes del proceso, asimismo se realizan llamadas a los abonados telefònicos para indagar sobre la comparescencia de estos.</v>
      </c>
      <c r="I20" s="663"/>
      <c r="J20" s="663" t="s">
        <v>9</v>
      </c>
      <c r="K20" s="662">
        <v>45292</v>
      </c>
      <c r="L20" s="662">
        <v>45382</v>
      </c>
      <c r="M20" s="650" t="s">
        <v>583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row>
    <row r="21" spans="1:168" s="25" customFormat="1" ht="12.75" customHeight="1">
      <c r="A21" s="654"/>
      <c r="B21" s="656"/>
      <c r="C21" s="656"/>
      <c r="D21" s="659"/>
      <c r="E21" s="649"/>
      <c r="F21" s="667"/>
      <c r="G21" s="455"/>
      <c r="H21" s="670"/>
      <c r="I21" s="663"/>
      <c r="J21" s="663"/>
      <c r="K21" s="663"/>
      <c r="L21" s="663"/>
      <c r="M21" s="65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row>
    <row r="22" spans="1:168" s="25" customFormat="1" ht="12.75" customHeight="1">
      <c r="A22" s="654"/>
      <c r="B22" s="656"/>
      <c r="C22" s="656"/>
      <c r="D22" s="659"/>
      <c r="E22" s="649"/>
      <c r="F22" s="667"/>
      <c r="G22" s="455"/>
      <c r="H22" s="670"/>
      <c r="I22" s="663"/>
      <c r="J22" s="663"/>
      <c r="K22" s="663"/>
      <c r="L22" s="663"/>
      <c r="M22" s="65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row>
    <row r="23" spans="1:168" s="25" customFormat="1" ht="12.75" customHeight="1">
      <c r="A23" s="654"/>
      <c r="B23" s="656"/>
      <c r="C23" s="656"/>
      <c r="D23" s="659"/>
      <c r="E23" s="649"/>
      <c r="F23" s="667"/>
      <c r="G23" s="455"/>
      <c r="H23" s="670"/>
      <c r="I23" s="663"/>
      <c r="J23" s="663"/>
      <c r="K23" s="663"/>
      <c r="L23" s="663"/>
      <c r="M23" s="65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row>
    <row r="24" spans="1:168" s="25" customFormat="1" ht="13.5" customHeight="1">
      <c r="A24" s="654"/>
      <c r="B24" s="656"/>
      <c r="C24" s="656"/>
      <c r="D24" s="659"/>
      <c r="E24" s="649"/>
      <c r="F24" s="667"/>
      <c r="G24" s="455"/>
      <c r="H24" s="670"/>
      <c r="I24" s="663"/>
      <c r="J24" s="663"/>
      <c r="K24" s="663"/>
      <c r="L24" s="663"/>
      <c r="M24" s="65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row>
    <row r="25" spans="1:168">
      <c r="A25" s="654"/>
      <c r="B25" s="656"/>
      <c r="C25" s="656"/>
      <c r="D25" s="659"/>
      <c r="E25" s="649"/>
      <c r="F25" s="667"/>
      <c r="G25" s="455"/>
      <c r="H25" s="670"/>
      <c r="I25" s="663"/>
      <c r="J25" s="663"/>
      <c r="K25" s="663"/>
      <c r="L25" s="663"/>
      <c r="M25" s="651"/>
      <c r="N25" s="33"/>
    </row>
    <row r="26" spans="1:168" ht="15" customHeight="1">
      <c r="A26" s="654"/>
      <c r="B26" s="656"/>
      <c r="C26" s="656"/>
      <c r="D26" s="659"/>
      <c r="E26" s="649"/>
      <c r="F26" s="667"/>
      <c r="G26" s="455"/>
      <c r="H26" s="670"/>
      <c r="I26" s="663"/>
      <c r="J26" s="663"/>
      <c r="K26" s="663"/>
      <c r="L26" s="663"/>
      <c r="M26" s="652" t="s">
        <v>570</v>
      </c>
      <c r="N26" s="33"/>
    </row>
    <row r="27" spans="1:168">
      <c r="A27" s="654"/>
      <c r="B27" s="656"/>
      <c r="C27" s="656"/>
      <c r="D27" s="659"/>
      <c r="E27" s="649"/>
      <c r="F27" s="667"/>
      <c r="G27" s="455"/>
      <c r="H27" s="670"/>
      <c r="I27" s="663"/>
      <c r="J27" s="663"/>
      <c r="K27" s="663"/>
      <c r="L27" s="663"/>
      <c r="M27" s="652"/>
      <c r="N27" s="33"/>
    </row>
    <row r="28" spans="1:168">
      <c r="A28" s="654"/>
      <c r="B28" s="656"/>
      <c r="C28" s="656"/>
      <c r="D28" s="659"/>
      <c r="E28" s="649"/>
      <c r="F28" s="667"/>
      <c r="G28" s="455"/>
      <c r="H28" s="670"/>
      <c r="I28" s="663"/>
      <c r="J28" s="663"/>
      <c r="K28" s="663"/>
      <c r="L28" s="663"/>
      <c r="M28" s="652"/>
      <c r="N28" s="33"/>
    </row>
    <row r="29" spans="1:168">
      <c r="A29" s="654"/>
      <c r="B29" s="656"/>
      <c r="C29" s="656"/>
      <c r="D29" s="659"/>
      <c r="E29" s="649"/>
      <c r="F29" s="667"/>
      <c r="G29" s="455"/>
      <c r="H29" s="670"/>
      <c r="I29" s="663"/>
      <c r="J29" s="663"/>
      <c r="K29" s="663"/>
      <c r="L29" s="663"/>
      <c r="M29" s="653"/>
      <c r="N29" s="33"/>
    </row>
    <row r="30" spans="1:168" s="25" customFormat="1" ht="12.75" customHeight="1">
      <c r="A30" s="720">
        <f>'7- Mapa Final'!A30</f>
        <v>3</v>
      </c>
      <c r="B30" s="656" t="str">
        <f>'7- Mapa Final'!B30</f>
        <v xml:space="preserve"> Efectuar notificaciones que no cumplan con los requistos</v>
      </c>
      <c r="C30" s="656" t="str">
        <f>'7- Mapa Final'!C30</f>
        <v>No  realizar las notificaciones , no hacerlo  oportunamente o no aplicar la normatividad.</v>
      </c>
      <c r="D30" s="658" t="str">
        <f>'7- Mapa Final'!J30</f>
        <v>Muy Baja - 1</v>
      </c>
      <c r="E30" s="648" t="str">
        <f>'7- Mapa Final'!K30</f>
        <v>Menor - 2</v>
      </c>
      <c r="F30" s="667" t="str">
        <f>'7- Mapa Final'!M30</f>
        <v>Bajo - 2</v>
      </c>
      <c r="G30" s="455" t="s">
        <v>449</v>
      </c>
      <c r="H30" s="669" t="str">
        <f>'7- Mapa Final'!O30:O39</f>
        <v>Trimestralmente se efectuara un conteo de las notificaciones efectuadas indebidamente, las cuales no podran superar el 10% de ellas.</v>
      </c>
      <c r="I30" s="671"/>
      <c r="J30" s="671" t="s">
        <v>9</v>
      </c>
      <c r="K30" s="681">
        <v>45292</v>
      </c>
      <c r="L30" s="600" t="s">
        <v>571</v>
      </c>
      <c r="M30" s="665" t="s">
        <v>584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row>
    <row r="31" spans="1:168" s="25" customFormat="1" ht="12.75" customHeight="1">
      <c r="A31" s="720"/>
      <c r="B31" s="656"/>
      <c r="C31" s="656"/>
      <c r="D31" s="659"/>
      <c r="E31" s="649"/>
      <c r="F31" s="667"/>
      <c r="G31" s="455"/>
      <c r="H31" s="670"/>
      <c r="I31" s="671"/>
      <c r="J31" s="671"/>
      <c r="K31" s="600"/>
      <c r="L31" s="600"/>
      <c r="M31" s="66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row>
    <row r="32" spans="1:168" s="25" customFormat="1" ht="12.75" customHeight="1">
      <c r="A32" s="720"/>
      <c r="B32" s="656"/>
      <c r="C32" s="656"/>
      <c r="D32" s="659"/>
      <c r="E32" s="649"/>
      <c r="F32" s="667"/>
      <c r="G32" s="455"/>
      <c r="H32" s="670"/>
      <c r="I32" s="671"/>
      <c r="J32" s="671"/>
      <c r="K32" s="600"/>
      <c r="L32" s="600"/>
      <c r="M32" s="66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row>
    <row r="33" spans="1:168" s="25" customFormat="1" ht="12.75" customHeight="1">
      <c r="A33" s="720"/>
      <c r="B33" s="656"/>
      <c r="C33" s="656"/>
      <c r="D33" s="659"/>
      <c r="E33" s="649"/>
      <c r="F33" s="667"/>
      <c r="G33" s="455"/>
      <c r="H33" s="670"/>
      <c r="I33" s="671"/>
      <c r="J33" s="671"/>
      <c r="K33" s="600"/>
      <c r="L33" s="600"/>
      <c r="M33" s="66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row>
    <row r="34" spans="1:168" s="25" customFormat="1" ht="13.5" customHeight="1">
      <c r="A34" s="720"/>
      <c r="B34" s="656"/>
      <c r="C34" s="656"/>
      <c r="D34" s="659"/>
      <c r="E34" s="649"/>
      <c r="F34" s="667"/>
      <c r="G34" s="455"/>
      <c r="H34" s="670"/>
      <c r="I34" s="671"/>
      <c r="J34" s="671"/>
      <c r="K34" s="600"/>
      <c r="L34" s="600"/>
      <c r="M34" s="66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row>
    <row r="35" spans="1:168" ht="15" customHeight="1">
      <c r="A35" s="720"/>
      <c r="B35" s="656"/>
      <c r="C35" s="656"/>
      <c r="D35" s="659"/>
      <c r="E35" s="649"/>
      <c r="F35" s="667"/>
      <c r="G35" s="455"/>
      <c r="H35" s="670"/>
      <c r="I35" s="671"/>
      <c r="J35" s="671"/>
      <c r="K35" s="600"/>
      <c r="L35" s="600"/>
      <c r="M35" s="666"/>
      <c r="N35" s="33"/>
    </row>
    <row r="36" spans="1:168" ht="15" customHeight="1">
      <c r="A36" s="720"/>
      <c r="B36" s="656"/>
      <c r="C36" s="656"/>
      <c r="D36" s="659"/>
      <c r="E36" s="649"/>
      <c r="F36" s="667"/>
      <c r="G36" s="455"/>
      <c r="H36" s="670"/>
      <c r="I36" s="671"/>
      <c r="J36" s="671"/>
      <c r="K36" s="600"/>
      <c r="L36" s="600"/>
      <c r="M36" s="666"/>
      <c r="N36" s="33"/>
    </row>
    <row r="37" spans="1:168" ht="15" customHeight="1">
      <c r="A37" s="720"/>
      <c r="B37" s="656"/>
      <c r="C37" s="656"/>
      <c r="D37" s="659"/>
      <c r="E37" s="649"/>
      <c r="F37" s="667"/>
      <c r="G37" s="455"/>
      <c r="H37" s="670"/>
      <c r="I37" s="671"/>
      <c r="J37" s="671"/>
      <c r="K37" s="600"/>
      <c r="L37" s="600"/>
      <c r="M37" s="666"/>
      <c r="N37" s="33"/>
    </row>
    <row r="38" spans="1:168" ht="15" customHeight="1">
      <c r="A38" s="720"/>
      <c r="B38" s="656"/>
      <c r="C38" s="656"/>
      <c r="D38" s="659"/>
      <c r="E38" s="649"/>
      <c r="F38" s="667"/>
      <c r="G38" s="455"/>
      <c r="H38" s="670"/>
      <c r="I38" s="671"/>
      <c r="J38" s="671"/>
      <c r="K38" s="600"/>
      <c r="L38" s="600"/>
      <c r="M38" s="666"/>
      <c r="N38" s="33"/>
    </row>
    <row r="39" spans="1:168" ht="65.25" customHeight="1">
      <c r="A39" s="720"/>
      <c r="B39" s="656"/>
      <c r="C39" s="656"/>
      <c r="D39" s="659"/>
      <c r="E39" s="649"/>
      <c r="F39" s="667"/>
      <c r="G39" s="455"/>
      <c r="H39" s="670"/>
      <c r="I39" s="671"/>
      <c r="J39" s="671"/>
      <c r="K39" s="600"/>
      <c r="L39" s="600"/>
      <c r="M39" s="666"/>
      <c r="N39" s="33"/>
    </row>
    <row r="40" spans="1:168" s="25" customFormat="1" ht="12.75" customHeight="1">
      <c r="A40" s="654">
        <f>'7- Mapa Final'!A40</f>
        <v>4</v>
      </c>
      <c r="B40" s="656" t="str">
        <f>'7- Mapa Final'!B40</f>
        <v>Afectación de la integridad fisica de los servidores judiciales en el cumplimiento de las inspecciones judiciales a los predios objeto de litigio.</v>
      </c>
      <c r="C40" s="656" t="str">
        <f>'7- Mapa Final'!C40</f>
        <v>Daño de la integridad de los servidores publicos en razón de una actividad propia del cumplimiento de una orden judicial</v>
      </c>
      <c r="D40" s="658" t="str">
        <f>'7- Mapa Final'!J40</f>
        <v>Muy Baja - 1</v>
      </c>
      <c r="E40" s="648" t="str">
        <f>'7- Mapa Final'!K40</f>
        <v>Mayor - 4</v>
      </c>
      <c r="F40" s="667" t="str">
        <f>'7- Mapa Final'!M40</f>
        <v>Alto  - 4</v>
      </c>
      <c r="G40" s="455" t="s">
        <v>449</v>
      </c>
      <c r="H40" s="669" t="str">
        <f>'7- Mapa Final'!O40:O49</f>
        <v>Antes de la salida a campo el lider del proceso realiza una reunión de alistamiento con las diferentes entidades encargadas del orden publico de la zona donde está ubicado el predio</v>
      </c>
      <c r="I40" s="663"/>
      <c r="J40" s="663" t="s">
        <v>9</v>
      </c>
      <c r="K40" s="662">
        <v>45292</v>
      </c>
      <c r="L40" s="662">
        <v>45657</v>
      </c>
      <c r="M40" s="650" t="s">
        <v>585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row>
    <row r="41" spans="1:168" s="25" customFormat="1" ht="12.75" customHeight="1">
      <c r="A41" s="654"/>
      <c r="B41" s="656"/>
      <c r="C41" s="656"/>
      <c r="D41" s="659"/>
      <c r="E41" s="649"/>
      <c r="F41" s="667"/>
      <c r="G41" s="455"/>
      <c r="H41" s="670"/>
      <c r="I41" s="663"/>
      <c r="J41" s="663"/>
      <c r="K41" s="663"/>
      <c r="L41" s="663"/>
      <c r="M41" s="65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row>
    <row r="42" spans="1:168" s="25" customFormat="1" ht="12.75" customHeight="1">
      <c r="A42" s="654"/>
      <c r="B42" s="656"/>
      <c r="C42" s="656"/>
      <c r="D42" s="659"/>
      <c r="E42" s="649"/>
      <c r="F42" s="667"/>
      <c r="G42" s="455"/>
      <c r="H42" s="670"/>
      <c r="I42" s="663"/>
      <c r="J42" s="663"/>
      <c r="K42" s="663"/>
      <c r="L42" s="663"/>
      <c r="M42" s="65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row>
    <row r="43" spans="1:168" s="25" customFormat="1" ht="12.75" customHeight="1">
      <c r="A43" s="654"/>
      <c r="B43" s="656"/>
      <c r="C43" s="656"/>
      <c r="D43" s="659"/>
      <c r="E43" s="649"/>
      <c r="F43" s="667"/>
      <c r="G43" s="455"/>
      <c r="H43" s="670"/>
      <c r="I43" s="663"/>
      <c r="J43" s="663"/>
      <c r="K43" s="663"/>
      <c r="L43" s="663"/>
      <c r="M43" s="65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row>
    <row r="44" spans="1:168" s="25" customFormat="1" ht="13.5" customHeight="1">
      <c r="A44" s="654"/>
      <c r="B44" s="656"/>
      <c r="C44" s="656"/>
      <c r="D44" s="659"/>
      <c r="E44" s="649"/>
      <c r="F44" s="667"/>
      <c r="G44" s="455"/>
      <c r="H44" s="670"/>
      <c r="I44" s="663"/>
      <c r="J44" s="663"/>
      <c r="K44" s="663"/>
      <c r="L44" s="663"/>
      <c r="M44" s="65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row>
    <row r="45" spans="1:168">
      <c r="A45" s="654"/>
      <c r="B45" s="656"/>
      <c r="C45" s="656"/>
      <c r="D45" s="659"/>
      <c r="E45" s="649"/>
      <c r="F45" s="667"/>
      <c r="G45" s="455"/>
      <c r="H45" s="670"/>
      <c r="I45" s="663"/>
      <c r="J45" s="663"/>
      <c r="K45" s="663"/>
      <c r="L45" s="663"/>
      <c r="M45" s="651"/>
      <c r="N45" s="33"/>
    </row>
    <row r="46" spans="1:168">
      <c r="A46" s="654"/>
      <c r="B46" s="656"/>
      <c r="C46" s="656"/>
      <c r="D46" s="659"/>
      <c r="E46" s="649"/>
      <c r="F46" s="667"/>
      <c r="G46" s="455"/>
      <c r="H46" s="670"/>
      <c r="I46" s="663"/>
      <c r="J46" s="663"/>
      <c r="K46" s="663"/>
      <c r="L46" s="663"/>
      <c r="M46" s="334"/>
      <c r="N46" s="33"/>
    </row>
    <row r="47" spans="1:168">
      <c r="A47" s="654"/>
      <c r="B47" s="656"/>
      <c r="C47" s="656"/>
      <c r="D47" s="659"/>
      <c r="E47" s="649"/>
      <c r="F47" s="667"/>
      <c r="G47" s="455"/>
      <c r="H47" s="670"/>
      <c r="I47" s="663"/>
      <c r="J47" s="663"/>
      <c r="K47" s="663"/>
      <c r="L47" s="663"/>
      <c r="M47" s="333"/>
      <c r="N47" s="33"/>
    </row>
    <row r="48" spans="1:168" ht="45">
      <c r="A48" s="654"/>
      <c r="B48" s="656"/>
      <c r="C48" s="656"/>
      <c r="D48" s="659"/>
      <c r="E48" s="649"/>
      <c r="F48" s="667"/>
      <c r="G48" s="455"/>
      <c r="H48" s="670"/>
      <c r="I48" s="663"/>
      <c r="J48" s="663"/>
      <c r="K48" s="663"/>
      <c r="L48" s="663"/>
      <c r="M48" s="347" t="s">
        <v>586</v>
      </c>
      <c r="N48" s="33"/>
    </row>
    <row r="49" spans="1:168">
      <c r="A49" s="654"/>
      <c r="B49" s="656"/>
      <c r="C49" s="656"/>
      <c r="D49" s="659"/>
      <c r="E49" s="649"/>
      <c r="F49" s="667"/>
      <c r="G49" s="455"/>
      <c r="H49" s="670"/>
      <c r="I49" s="663"/>
      <c r="J49" s="663"/>
      <c r="K49" s="663"/>
      <c r="L49" s="663"/>
      <c r="M49" s="335"/>
      <c r="N49" s="33"/>
    </row>
    <row r="50" spans="1:168" s="25" customFormat="1" ht="12.75" customHeight="1">
      <c r="A50" s="654">
        <v>5</v>
      </c>
      <c r="B50" s="656" t="str">
        <f>'7- Mapa Final'!B50</f>
        <v>Pérdida de documentos</v>
      </c>
      <c r="C50" s="656" t="str">
        <f>'7- Mapa Final'!C50</f>
        <v>Extravío temporal o definitivo de los  documentos de los procesos judiciales</v>
      </c>
      <c r="D50" s="658" t="str">
        <f>'7- Mapa Final'!J50</f>
        <v>Muy Baja - 1</v>
      </c>
      <c r="E50" s="648" t="str">
        <f>'7- Mapa Final'!K50</f>
        <v>Moderado - 3</v>
      </c>
      <c r="F50" s="667" t="str">
        <f>'7- Mapa Final'!M50</f>
        <v>Moderado - 3</v>
      </c>
      <c r="G50" s="455" t="s">
        <v>444</v>
      </c>
      <c r="H50" s="669" t="str">
        <f>'7- Mapa Final'!O50:O59</f>
        <v>Trimestralmente el lider del proceso realiza capacitaciones al personal en la practica adecuadas de manejo de documentos y conciencia sobre la importancia de la seguridad documental</v>
      </c>
      <c r="I50" s="663"/>
      <c r="J50" s="663" t="s">
        <v>9</v>
      </c>
      <c r="K50" s="662">
        <v>45292</v>
      </c>
      <c r="L50" s="662">
        <v>45657</v>
      </c>
      <c r="M50" s="665" t="s">
        <v>587</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row>
    <row r="51" spans="1:168" s="25" customFormat="1" ht="12.75" customHeight="1">
      <c r="A51" s="654"/>
      <c r="B51" s="656"/>
      <c r="C51" s="656"/>
      <c r="D51" s="659"/>
      <c r="E51" s="649"/>
      <c r="F51" s="667"/>
      <c r="G51" s="455"/>
      <c r="H51" s="670"/>
      <c r="I51" s="663"/>
      <c r="J51" s="663"/>
      <c r="K51" s="663"/>
      <c r="L51" s="663"/>
      <c r="M51" s="66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row>
    <row r="52" spans="1:168" s="25" customFormat="1" ht="12.75" customHeight="1">
      <c r="A52" s="654"/>
      <c r="B52" s="656"/>
      <c r="C52" s="656"/>
      <c r="D52" s="659"/>
      <c r="E52" s="649"/>
      <c r="F52" s="667"/>
      <c r="G52" s="455"/>
      <c r="H52" s="670"/>
      <c r="I52" s="663"/>
      <c r="J52" s="663"/>
      <c r="K52" s="663"/>
      <c r="L52" s="663"/>
      <c r="M52" s="66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row>
    <row r="53" spans="1:168" s="25" customFormat="1" ht="12.75" customHeight="1">
      <c r="A53" s="654"/>
      <c r="B53" s="656"/>
      <c r="C53" s="656"/>
      <c r="D53" s="659"/>
      <c r="E53" s="649"/>
      <c r="F53" s="667"/>
      <c r="G53" s="455"/>
      <c r="H53" s="670"/>
      <c r="I53" s="663"/>
      <c r="J53" s="663"/>
      <c r="K53" s="663"/>
      <c r="L53" s="663"/>
      <c r="M53" s="66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row>
    <row r="54" spans="1:168" s="25" customFormat="1" ht="13.5" customHeight="1">
      <c r="A54" s="654"/>
      <c r="B54" s="656"/>
      <c r="C54" s="656"/>
      <c r="D54" s="659"/>
      <c r="E54" s="649"/>
      <c r="F54" s="667"/>
      <c r="G54" s="455"/>
      <c r="H54" s="670"/>
      <c r="I54" s="663"/>
      <c r="J54" s="663"/>
      <c r="K54" s="663"/>
      <c r="L54" s="663"/>
      <c r="M54" s="66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row>
    <row r="55" spans="1:168">
      <c r="A55" s="654"/>
      <c r="B55" s="656"/>
      <c r="C55" s="656"/>
      <c r="D55" s="659"/>
      <c r="E55" s="649"/>
      <c r="F55" s="667"/>
      <c r="G55" s="455"/>
      <c r="H55" s="670"/>
      <c r="I55" s="663"/>
      <c r="J55" s="663"/>
      <c r="K55" s="663"/>
      <c r="L55" s="663"/>
      <c r="M55" s="666"/>
      <c r="N55" s="33"/>
    </row>
    <row r="56" spans="1:168">
      <c r="A56" s="654"/>
      <c r="B56" s="656"/>
      <c r="C56" s="656"/>
      <c r="D56" s="659"/>
      <c r="E56" s="649"/>
      <c r="F56" s="667"/>
      <c r="G56" s="455"/>
      <c r="H56" s="670"/>
      <c r="I56" s="663"/>
      <c r="J56" s="663"/>
      <c r="K56" s="663"/>
      <c r="L56" s="663"/>
      <c r="M56" s="666"/>
      <c r="N56" s="33"/>
    </row>
    <row r="57" spans="1:168">
      <c r="A57" s="654"/>
      <c r="B57" s="656"/>
      <c r="C57" s="656"/>
      <c r="D57" s="659"/>
      <c r="E57" s="649"/>
      <c r="F57" s="667"/>
      <c r="G57" s="455"/>
      <c r="H57" s="670"/>
      <c r="I57" s="663"/>
      <c r="J57" s="663"/>
      <c r="K57" s="663"/>
      <c r="L57" s="663"/>
      <c r="M57" s="666"/>
      <c r="N57" s="33"/>
    </row>
    <row r="58" spans="1:168">
      <c r="A58" s="654"/>
      <c r="B58" s="656"/>
      <c r="C58" s="656"/>
      <c r="D58" s="659"/>
      <c r="E58" s="649"/>
      <c r="F58" s="667"/>
      <c r="G58" s="455"/>
      <c r="H58" s="670"/>
      <c r="I58" s="663"/>
      <c r="J58" s="663"/>
      <c r="K58" s="663"/>
      <c r="L58" s="663"/>
      <c r="M58" s="666"/>
      <c r="N58" s="33"/>
    </row>
    <row r="59" spans="1:168">
      <c r="A59" s="655"/>
      <c r="B59" s="657"/>
      <c r="C59" s="657"/>
      <c r="D59" s="660"/>
      <c r="E59" s="661"/>
      <c r="F59" s="668"/>
      <c r="G59" s="456"/>
      <c r="H59" s="670"/>
      <c r="I59" s="664"/>
      <c r="J59" s="664"/>
      <c r="K59" s="664"/>
      <c r="L59" s="664"/>
      <c r="M59" s="666"/>
      <c r="N59" s="33"/>
    </row>
    <row r="60" spans="1:168" s="25" customFormat="1" ht="12.75">
      <c r="A60" s="654">
        <v>6</v>
      </c>
      <c r="B60" s="656" t="str">
        <f>'7- Mapa Final'!B60</f>
        <v xml:space="preserve">Recibir , ofrecer, prometer , entregar o aceptar dádivas o beneficios a nombre propio o de terceros para  expedir, alterar,retener , extraviar o entregar  documentos  sin el lleno de requisitos legales </v>
      </c>
      <c r="C60" s="656" t="str">
        <f>'7- Mapa Final'!C60</f>
        <v xml:space="preserve"> Realizar trámites sin el cumplimiento de los requisitos legales  o  con información falsa</v>
      </c>
      <c r="D60" s="658" t="str">
        <f>'7- Mapa Final'!J60</f>
        <v>Muy Baja - 1</v>
      </c>
      <c r="E60" s="648" t="str">
        <f>'7- Mapa Final'!K60</f>
        <v>Catastrófico - 5</v>
      </c>
      <c r="F60" s="667" t="str">
        <f>'7- Mapa Final'!M60</f>
        <v>Extremo - 5</v>
      </c>
      <c r="G60" s="455" t="s">
        <v>444</v>
      </c>
      <c r="H60" s="663"/>
      <c r="I60" s="663"/>
      <c r="J60" s="663"/>
      <c r="K60" s="663"/>
      <c r="L60" s="663"/>
      <c r="M60" s="70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row>
    <row r="61" spans="1:168" s="25" customFormat="1" ht="12.75" customHeight="1">
      <c r="A61" s="654"/>
      <c r="B61" s="656"/>
      <c r="C61" s="656"/>
      <c r="D61" s="659"/>
      <c r="E61" s="649"/>
      <c r="F61" s="667"/>
      <c r="G61" s="455"/>
      <c r="H61" s="663"/>
      <c r="I61" s="663"/>
      <c r="J61" s="663"/>
      <c r="K61" s="663"/>
      <c r="L61" s="663"/>
      <c r="M61" s="70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row>
    <row r="62" spans="1:168" s="25" customFormat="1" ht="12.75" customHeight="1">
      <c r="A62" s="654"/>
      <c r="B62" s="656"/>
      <c r="C62" s="656"/>
      <c r="D62" s="659"/>
      <c r="E62" s="649"/>
      <c r="F62" s="667"/>
      <c r="G62" s="455"/>
      <c r="H62" s="663"/>
      <c r="I62" s="663"/>
      <c r="J62" s="663"/>
      <c r="K62" s="663"/>
      <c r="L62" s="663"/>
      <c r="M62" s="70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row>
    <row r="63" spans="1:168" s="25" customFormat="1" ht="12.75" customHeight="1">
      <c r="A63" s="654"/>
      <c r="B63" s="656"/>
      <c r="C63" s="656"/>
      <c r="D63" s="659"/>
      <c r="E63" s="649"/>
      <c r="F63" s="667"/>
      <c r="G63" s="455"/>
      <c r="H63" s="663"/>
      <c r="I63" s="663"/>
      <c r="J63" s="663"/>
      <c r="K63" s="663"/>
      <c r="L63" s="663"/>
      <c r="M63" s="70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row>
    <row r="64" spans="1:168" s="25" customFormat="1" ht="13.5" customHeight="1">
      <c r="A64" s="654"/>
      <c r="B64" s="656"/>
      <c r="C64" s="656"/>
      <c r="D64" s="659"/>
      <c r="E64" s="649"/>
      <c r="F64" s="667"/>
      <c r="G64" s="455"/>
      <c r="H64" s="663"/>
      <c r="I64" s="663"/>
      <c r="J64" s="663"/>
      <c r="K64" s="663"/>
      <c r="L64" s="663"/>
      <c r="M64" s="70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row>
    <row r="65" spans="1:168">
      <c r="A65" s="654"/>
      <c r="B65" s="656"/>
      <c r="C65" s="656"/>
      <c r="D65" s="659"/>
      <c r="E65" s="649"/>
      <c r="F65" s="667"/>
      <c r="G65" s="455"/>
      <c r="H65" s="663"/>
      <c r="I65" s="663"/>
      <c r="J65" s="663"/>
      <c r="K65" s="663"/>
      <c r="L65" s="663"/>
      <c r="M65" s="705"/>
      <c r="N65" s="33"/>
    </row>
    <row r="66" spans="1:168">
      <c r="A66" s="654"/>
      <c r="B66" s="656"/>
      <c r="C66" s="656"/>
      <c r="D66" s="659"/>
      <c r="E66" s="649"/>
      <c r="F66" s="667"/>
      <c r="G66" s="455"/>
      <c r="H66" s="663"/>
      <c r="I66" s="663"/>
      <c r="J66" s="663"/>
      <c r="K66" s="663"/>
      <c r="L66" s="663"/>
      <c r="M66" s="705"/>
      <c r="N66" s="33"/>
    </row>
    <row r="67" spans="1:168">
      <c r="A67" s="654"/>
      <c r="B67" s="656"/>
      <c r="C67" s="656"/>
      <c r="D67" s="659"/>
      <c r="E67" s="649"/>
      <c r="F67" s="667"/>
      <c r="G67" s="455"/>
      <c r="H67" s="663"/>
      <c r="I67" s="663"/>
      <c r="J67" s="663"/>
      <c r="K67" s="663"/>
      <c r="L67" s="663"/>
      <c r="M67" s="705"/>
      <c r="N67" s="33"/>
    </row>
    <row r="68" spans="1:168">
      <c r="A68" s="654"/>
      <c r="B68" s="656"/>
      <c r="C68" s="656"/>
      <c r="D68" s="659"/>
      <c r="E68" s="649"/>
      <c r="F68" s="667"/>
      <c r="G68" s="455"/>
      <c r="H68" s="663"/>
      <c r="I68" s="663"/>
      <c r="J68" s="663"/>
      <c r="K68" s="663"/>
      <c r="L68" s="663"/>
      <c r="M68" s="705"/>
      <c r="N68" s="33"/>
    </row>
    <row r="69" spans="1:168">
      <c r="A69" s="655"/>
      <c r="B69" s="657"/>
      <c r="C69" s="657"/>
      <c r="D69" s="660"/>
      <c r="E69" s="661"/>
      <c r="F69" s="668"/>
      <c r="G69" s="456"/>
      <c r="H69" s="664"/>
      <c r="I69" s="664"/>
      <c r="J69" s="664"/>
      <c r="K69" s="664"/>
      <c r="L69" s="664"/>
      <c r="M69" s="706"/>
      <c r="N69" s="33"/>
    </row>
    <row r="70" spans="1:168" s="25" customFormat="1" ht="12.75" customHeight="1">
      <c r="A70" s="654">
        <v>7</v>
      </c>
      <c r="B70" s="656" t="str">
        <f>'7- Mapa Final'!B70</f>
        <v xml:space="preserve">Recibir, ofrecer, prometer, entregar o aceptar dadivas  o beneficios a nombre propio o de terceros para  demorar, retener, alterar o direccionar fallos judiciales </v>
      </c>
      <c r="C70" s="656" t="str">
        <f>'7- Mapa Final'!C70</f>
        <v xml:space="preserve">Proferir  sentencias judiciales incumplmiendo los principios de la administracion de justicia o sin la observancia de los Codigos  Procesales en la materia </v>
      </c>
      <c r="D70" s="658" t="str">
        <f>'7- Mapa Final'!J70</f>
        <v>Muy Baja - 1</v>
      </c>
      <c r="E70" s="648" t="str">
        <f>'7- Mapa Final'!K70</f>
        <v>Catastrófico - 5</v>
      </c>
      <c r="F70" s="667" t="str">
        <f>'7- Mapa Final'!M70</f>
        <v>Extremo - 5</v>
      </c>
      <c r="G70" s="455" t="s">
        <v>444</v>
      </c>
      <c r="H70" s="663"/>
      <c r="I70" s="663"/>
      <c r="J70" s="663"/>
      <c r="K70" s="663"/>
      <c r="L70" s="663"/>
      <c r="M70" s="70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row>
    <row r="71" spans="1:168" s="25" customFormat="1" ht="12.75" customHeight="1">
      <c r="A71" s="654"/>
      <c r="B71" s="656"/>
      <c r="C71" s="656"/>
      <c r="D71" s="659"/>
      <c r="E71" s="649"/>
      <c r="F71" s="667"/>
      <c r="G71" s="455"/>
      <c r="H71" s="663"/>
      <c r="I71" s="663"/>
      <c r="J71" s="663"/>
      <c r="K71" s="663"/>
      <c r="L71" s="663"/>
      <c r="M71" s="70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row>
    <row r="72" spans="1:168" s="25" customFormat="1" ht="12.75" customHeight="1">
      <c r="A72" s="654"/>
      <c r="B72" s="656"/>
      <c r="C72" s="656"/>
      <c r="D72" s="659"/>
      <c r="E72" s="649"/>
      <c r="F72" s="667"/>
      <c r="G72" s="455"/>
      <c r="H72" s="663"/>
      <c r="I72" s="663"/>
      <c r="J72" s="663"/>
      <c r="K72" s="663"/>
      <c r="L72" s="663"/>
      <c r="M72" s="70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row>
    <row r="73" spans="1:168" s="25" customFormat="1" ht="12.75" customHeight="1">
      <c r="A73" s="654"/>
      <c r="B73" s="656"/>
      <c r="C73" s="656"/>
      <c r="D73" s="659"/>
      <c r="E73" s="649"/>
      <c r="F73" s="667"/>
      <c r="G73" s="455"/>
      <c r="H73" s="663"/>
      <c r="I73" s="663"/>
      <c r="J73" s="663"/>
      <c r="K73" s="663"/>
      <c r="L73" s="663"/>
      <c r="M73" s="70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row>
    <row r="74" spans="1:168" s="25" customFormat="1" ht="13.5" customHeight="1">
      <c r="A74" s="654"/>
      <c r="B74" s="656"/>
      <c r="C74" s="656"/>
      <c r="D74" s="659"/>
      <c r="E74" s="649"/>
      <c r="F74" s="667"/>
      <c r="G74" s="455"/>
      <c r="H74" s="663"/>
      <c r="I74" s="663"/>
      <c r="J74" s="663"/>
      <c r="K74" s="663"/>
      <c r="L74" s="663"/>
      <c r="M74" s="70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row>
    <row r="75" spans="1:168">
      <c r="A75" s="654"/>
      <c r="B75" s="656"/>
      <c r="C75" s="656"/>
      <c r="D75" s="659"/>
      <c r="E75" s="649"/>
      <c r="F75" s="667"/>
      <c r="G75" s="455"/>
      <c r="H75" s="663"/>
      <c r="I75" s="663"/>
      <c r="J75" s="663"/>
      <c r="K75" s="663"/>
      <c r="L75" s="663"/>
      <c r="M75" s="705"/>
      <c r="N75" s="33"/>
    </row>
    <row r="76" spans="1:168">
      <c r="A76" s="654"/>
      <c r="B76" s="656"/>
      <c r="C76" s="656"/>
      <c r="D76" s="659"/>
      <c r="E76" s="649"/>
      <c r="F76" s="667"/>
      <c r="G76" s="455"/>
      <c r="H76" s="663"/>
      <c r="I76" s="663"/>
      <c r="J76" s="663"/>
      <c r="K76" s="663"/>
      <c r="L76" s="663"/>
      <c r="M76" s="705"/>
      <c r="N76" s="33"/>
    </row>
    <row r="77" spans="1:168">
      <c r="A77" s="654"/>
      <c r="B77" s="656"/>
      <c r="C77" s="656"/>
      <c r="D77" s="659"/>
      <c r="E77" s="649"/>
      <c r="F77" s="667"/>
      <c r="G77" s="455"/>
      <c r="H77" s="663"/>
      <c r="I77" s="663"/>
      <c r="J77" s="663"/>
      <c r="K77" s="663"/>
      <c r="L77" s="663"/>
      <c r="M77" s="705"/>
      <c r="N77" s="33"/>
    </row>
    <row r="78" spans="1:168">
      <c r="A78" s="654"/>
      <c r="B78" s="656"/>
      <c r="C78" s="656"/>
      <c r="D78" s="659"/>
      <c r="E78" s="649"/>
      <c r="F78" s="667"/>
      <c r="G78" s="455"/>
      <c r="H78" s="663"/>
      <c r="I78" s="663"/>
      <c r="J78" s="663"/>
      <c r="K78" s="663"/>
      <c r="L78" s="663"/>
      <c r="M78" s="705"/>
      <c r="N78" s="33"/>
    </row>
    <row r="79" spans="1:168">
      <c r="A79" s="655"/>
      <c r="B79" s="657"/>
      <c r="C79" s="657"/>
      <c r="D79" s="660"/>
      <c r="E79" s="661"/>
      <c r="F79" s="668"/>
      <c r="G79" s="456"/>
      <c r="H79" s="664"/>
      <c r="I79" s="664"/>
      <c r="J79" s="664"/>
      <c r="K79" s="664"/>
      <c r="L79" s="664"/>
      <c r="M79" s="706"/>
      <c r="N79" s="33"/>
    </row>
  </sheetData>
  <mergeCells count="110">
    <mergeCell ref="I70:I79"/>
    <mergeCell ref="J70:J79"/>
    <mergeCell ref="K70:K79"/>
    <mergeCell ref="L70:L79"/>
    <mergeCell ref="M70:M79"/>
    <mergeCell ref="L60:L69"/>
    <mergeCell ref="M60:M69"/>
    <mergeCell ref="A70:A79"/>
    <mergeCell ref="B70:B79"/>
    <mergeCell ref="C70:C79"/>
    <mergeCell ref="D70:D79"/>
    <mergeCell ref="E70:E79"/>
    <mergeCell ref="F70:F79"/>
    <mergeCell ref="G70:G79"/>
    <mergeCell ref="H70:H79"/>
    <mergeCell ref="F60:F69"/>
    <mergeCell ref="G60:G69"/>
    <mergeCell ref="H60:H69"/>
    <mergeCell ref="I60:I69"/>
    <mergeCell ref="J60:J69"/>
    <mergeCell ref="K60:K69"/>
    <mergeCell ref="I50:I59"/>
    <mergeCell ref="J50:J59"/>
    <mergeCell ref="K50:K59"/>
    <mergeCell ref="L50:L59"/>
    <mergeCell ref="M50:M59"/>
    <mergeCell ref="A60:A69"/>
    <mergeCell ref="B60:B69"/>
    <mergeCell ref="C60:C69"/>
    <mergeCell ref="D60:D69"/>
    <mergeCell ref="E60:E69"/>
    <mergeCell ref="A50:A59"/>
    <mergeCell ref="B50:B59"/>
    <mergeCell ref="C50:C59"/>
    <mergeCell ref="D50:D59"/>
    <mergeCell ref="E50:E59"/>
    <mergeCell ref="F50:F59"/>
    <mergeCell ref="G50:G59"/>
    <mergeCell ref="H50:H59"/>
    <mergeCell ref="F40:F49"/>
    <mergeCell ref="G40:G49"/>
    <mergeCell ref="H40:H49"/>
    <mergeCell ref="K30:K39"/>
    <mergeCell ref="L30:L39"/>
    <mergeCell ref="M30:M39"/>
    <mergeCell ref="A40:A49"/>
    <mergeCell ref="B40:B49"/>
    <mergeCell ref="C40:C49"/>
    <mergeCell ref="D40:D49"/>
    <mergeCell ref="E40:E49"/>
    <mergeCell ref="L40:L49"/>
    <mergeCell ref="M40:M45"/>
    <mergeCell ref="I40:I49"/>
    <mergeCell ref="J40:J49"/>
    <mergeCell ref="K40:K49"/>
    <mergeCell ref="M20:M25"/>
    <mergeCell ref="M26:M29"/>
    <mergeCell ref="A30:A39"/>
    <mergeCell ref="B30:B39"/>
    <mergeCell ref="C30:C39"/>
    <mergeCell ref="D30:D39"/>
    <mergeCell ref="E30:E39"/>
    <mergeCell ref="F30:F39"/>
    <mergeCell ref="G30:G39"/>
    <mergeCell ref="H30:H39"/>
    <mergeCell ref="G20:G29"/>
    <mergeCell ref="H20:H29"/>
    <mergeCell ref="I20:I29"/>
    <mergeCell ref="J20:J29"/>
    <mergeCell ref="K20:K29"/>
    <mergeCell ref="L20:L29"/>
    <mergeCell ref="A20:A29"/>
    <mergeCell ref="B20:B29"/>
    <mergeCell ref="C20:C29"/>
    <mergeCell ref="D20:D29"/>
    <mergeCell ref="E20:E29"/>
    <mergeCell ref="F20:F29"/>
    <mergeCell ref="I30:I39"/>
    <mergeCell ref="J30:J39"/>
    <mergeCell ref="A7:C7"/>
    <mergeCell ref="D7:F7"/>
    <mergeCell ref="G7:G8"/>
    <mergeCell ref="H7:H8"/>
    <mergeCell ref="I7:J7"/>
    <mergeCell ref="K7:L7"/>
    <mergeCell ref="M7:M8"/>
    <mergeCell ref="H10:H19"/>
    <mergeCell ref="I10:I19"/>
    <mergeCell ref="J10:J19"/>
    <mergeCell ref="K10:K19"/>
    <mergeCell ref="L10:L19"/>
    <mergeCell ref="M10:M15"/>
    <mergeCell ref="M16: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23" priority="59" operator="containsText" text="3- Moderado">
      <formula>NOT(ISERROR(SEARCH("3- Moderado",A7)))</formula>
    </cfRule>
    <cfRule type="containsText" dxfId="122" priority="60" operator="containsText" text="6- Moderado">
      <formula>NOT(ISERROR(SEARCH("6- Moderado",A7)))</formula>
    </cfRule>
    <cfRule type="containsText" dxfId="121" priority="61" operator="containsText" text="4- Moderado">
      <formula>NOT(ISERROR(SEARCH("4- Moderado",A7)))</formula>
    </cfRule>
    <cfRule type="containsText" dxfId="120" priority="62" operator="containsText" text="3- Bajo">
      <formula>NOT(ISERROR(SEARCH("3- Bajo",A7)))</formula>
    </cfRule>
    <cfRule type="containsText" dxfId="119" priority="63" operator="containsText" text="4- Bajo">
      <formula>NOT(ISERROR(SEARCH("4- Bajo",A7)))</formula>
    </cfRule>
    <cfRule type="containsText" dxfId="118" priority="64" operator="containsText" text="1- Bajo">
      <formula>NOT(ISERROR(SEARCH("1- Bajo",A7)))</formula>
    </cfRule>
  </conditionalFormatting>
  <conditionalFormatting sqref="A10:E10 A20:E20">
    <cfRule type="containsText" dxfId="117" priority="53" operator="containsText" text="3- Moderado">
      <formula>NOT(ISERROR(SEARCH("3- Moderado",A10)))</formula>
    </cfRule>
    <cfRule type="containsText" dxfId="116" priority="54" operator="containsText" text="6- Moderado">
      <formula>NOT(ISERROR(SEARCH("6- Moderado",A10)))</formula>
    </cfRule>
    <cfRule type="containsText" dxfId="115" priority="55" operator="containsText" text="4- Moderado">
      <formula>NOT(ISERROR(SEARCH("4- Moderado",A10)))</formula>
    </cfRule>
    <cfRule type="containsText" dxfId="114" priority="56" operator="containsText" text="3- Bajo">
      <formula>NOT(ISERROR(SEARCH("3- Bajo",A10)))</formula>
    </cfRule>
    <cfRule type="containsText" dxfId="113" priority="57" operator="containsText" text="4- Bajo">
      <formula>NOT(ISERROR(SEARCH("4- Bajo",A10)))</formula>
    </cfRule>
    <cfRule type="containsText" dxfId="112" priority="58" operator="containsText" text="1- Bajo">
      <formula>NOT(ISERROR(SEARCH("1- Bajo",A10)))</formula>
    </cfRule>
  </conditionalFormatting>
  <conditionalFormatting sqref="A30:E30">
    <cfRule type="containsText" dxfId="111" priority="40" operator="containsText" text="3- Moderado">
      <formula>NOT(ISERROR(SEARCH("3- Moderado",A30)))</formula>
    </cfRule>
    <cfRule type="containsText" dxfId="110" priority="41" operator="containsText" text="6- Moderado">
      <formula>NOT(ISERROR(SEARCH("6- Moderado",A30)))</formula>
    </cfRule>
    <cfRule type="containsText" dxfId="109" priority="42" operator="containsText" text="4- Moderado">
      <formula>NOT(ISERROR(SEARCH("4- Moderado",A30)))</formula>
    </cfRule>
    <cfRule type="containsText" dxfId="108" priority="43" operator="containsText" text="3- Bajo">
      <formula>NOT(ISERROR(SEARCH("3- Bajo",A30)))</formula>
    </cfRule>
    <cfRule type="containsText" dxfId="107" priority="44" operator="containsText" text="4- Bajo">
      <formula>NOT(ISERROR(SEARCH("4- Bajo",A30)))</formula>
    </cfRule>
    <cfRule type="containsText" dxfId="106" priority="45" operator="containsText" text="1- Bajo">
      <formula>NOT(ISERROR(SEARCH("1- Bajo",A30)))</formula>
    </cfRule>
  </conditionalFormatting>
  <conditionalFormatting sqref="A40:E40">
    <cfRule type="containsText" dxfId="105" priority="33" operator="containsText" text="3- Moderado">
      <formula>NOT(ISERROR(SEARCH("3- Moderado",A40)))</formula>
    </cfRule>
    <cfRule type="containsText" dxfId="104" priority="34" operator="containsText" text="6- Moderado">
      <formula>NOT(ISERROR(SEARCH("6- Moderado",A40)))</formula>
    </cfRule>
    <cfRule type="containsText" dxfId="103" priority="35" operator="containsText" text="4- Moderado">
      <formula>NOT(ISERROR(SEARCH("4- Moderado",A40)))</formula>
    </cfRule>
    <cfRule type="containsText" dxfId="102" priority="36" operator="containsText" text="3- Bajo">
      <formula>NOT(ISERROR(SEARCH("3- Bajo",A40)))</formula>
    </cfRule>
    <cfRule type="containsText" dxfId="101" priority="37" operator="containsText" text="4- Bajo">
      <formula>NOT(ISERROR(SEARCH("4- Bajo",A40)))</formula>
    </cfRule>
    <cfRule type="containsText" dxfId="100" priority="38" operator="containsText" text="1- Bajo">
      <formula>NOT(ISERROR(SEARCH("1- Bajo",A40)))</formula>
    </cfRule>
  </conditionalFormatting>
  <conditionalFormatting sqref="A50:E50 A60 A70">
    <cfRule type="containsText" dxfId="99" priority="23" operator="containsText" text="3- Moderado">
      <formula>NOT(ISERROR(SEARCH("3- Moderado",A50)))</formula>
    </cfRule>
    <cfRule type="containsText" dxfId="98" priority="24" operator="containsText" text="6- Moderado">
      <formula>NOT(ISERROR(SEARCH("6- Moderado",A50)))</formula>
    </cfRule>
    <cfRule type="containsText" dxfId="97" priority="25" operator="containsText" text="4- Moderado">
      <formula>NOT(ISERROR(SEARCH("4- Moderado",A50)))</formula>
    </cfRule>
    <cfRule type="containsText" dxfId="96" priority="26" operator="containsText" text="3- Bajo">
      <formula>NOT(ISERROR(SEARCH("3- Bajo",A50)))</formula>
    </cfRule>
    <cfRule type="containsText" dxfId="95" priority="27" operator="containsText" text="4- Bajo">
      <formula>NOT(ISERROR(SEARCH("4- Bajo",A50)))</formula>
    </cfRule>
    <cfRule type="containsText" dxfId="94" priority="28" operator="containsText" text="1- Bajo">
      <formula>NOT(ISERROR(SEARCH("1- Bajo",A50)))</formula>
    </cfRule>
  </conditionalFormatting>
  <conditionalFormatting sqref="B60:E60">
    <cfRule type="containsText" dxfId="93" priority="7" operator="containsText" text="3- Moderado">
      <formula>NOT(ISERROR(SEARCH("3- Moderado",B60)))</formula>
    </cfRule>
    <cfRule type="containsText" dxfId="92" priority="8" operator="containsText" text="6- Moderado">
      <formula>NOT(ISERROR(SEARCH("6- Moderado",B60)))</formula>
    </cfRule>
    <cfRule type="containsText" dxfId="91" priority="9" operator="containsText" text="4- Moderado">
      <formula>NOT(ISERROR(SEARCH("4- Moderado",B60)))</formula>
    </cfRule>
    <cfRule type="containsText" dxfId="90" priority="10" operator="containsText" text="3- Bajo">
      <formula>NOT(ISERROR(SEARCH("3- Bajo",B60)))</formula>
    </cfRule>
    <cfRule type="containsText" dxfId="89" priority="11" operator="containsText" text="4- Bajo">
      <formula>NOT(ISERROR(SEARCH("4- Bajo",B60)))</formula>
    </cfRule>
    <cfRule type="containsText" dxfId="88" priority="12" operator="containsText" text="1- Bajo">
      <formula>NOT(ISERROR(SEARCH("1- Bajo",B60)))</formula>
    </cfRule>
  </conditionalFormatting>
  <conditionalFormatting sqref="B70:E70">
    <cfRule type="containsText" dxfId="87" priority="1" operator="containsText" text="3- Moderado">
      <formula>NOT(ISERROR(SEARCH("3- Moderado",B70)))</formula>
    </cfRule>
    <cfRule type="containsText" dxfId="86" priority="2" operator="containsText" text="6- Moderado">
      <formula>NOT(ISERROR(SEARCH("6- Moderado",B70)))</formula>
    </cfRule>
    <cfRule type="containsText" dxfId="85" priority="3" operator="containsText" text="4- Moderado">
      <formula>NOT(ISERROR(SEARCH("4- Moderado",B70)))</formula>
    </cfRule>
    <cfRule type="containsText" dxfId="84" priority="4" operator="containsText" text="3- Bajo">
      <formula>NOT(ISERROR(SEARCH("3- Bajo",B70)))</formula>
    </cfRule>
    <cfRule type="containsText" dxfId="83" priority="5" operator="containsText" text="4- Bajo">
      <formula>NOT(ISERROR(SEARCH("4- Bajo",B70)))</formula>
    </cfRule>
    <cfRule type="containsText" dxfId="82" priority="6" operator="containsText" text="1- Bajo">
      <formula>NOT(ISERROR(SEARCH("1- Bajo",B70)))</formula>
    </cfRule>
  </conditionalFormatting>
  <conditionalFormatting sqref="C8:F8">
    <cfRule type="containsText" dxfId="81" priority="47" operator="containsText" text="3- Moderado">
      <formula>NOT(ISERROR(SEARCH("3- Moderado",C8)))</formula>
    </cfRule>
    <cfRule type="containsText" dxfId="80" priority="48" operator="containsText" text="6- Moderado">
      <formula>NOT(ISERROR(SEARCH("6- Moderado",C8)))</formula>
    </cfRule>
    <cfRule type="containsText" dxfId="79" priority="49" operator="containsText" text="4- Moderado">
      <formula>NOT(ISERROR(SEARCH("4- Moderado",C8)))</formula>
    </cfRule>
    <cfRule type="containsText" dxfId="78" priority="50" operator="containsText" text="3- Bajo">
      <formula>NOT(ISERROR(SEARCH("3- Bajo",C8)))</formula>
    </cfRule>
    <cfRule type="containsText" dxfId="77" priority="51" operator="containsText" text="4- Bajo">
      <formula>NOT(ISERROR(SEARCH("4- Bajo",C8)))</formula>
    </cfRule>
    <cfRule type="containsText" dxfId="76" priority="52" operator="containsText" text="1- Bajo">
      <formula>NOT(ISERROR(SEARCH("1- Bajo",C8)))</formula>
    </cfRule>
  </conditionalFormatting>
  <conditionalFormatting sqref="D10:D79">
    <cfRule type="containsText" dxfId="75" priority="17" operator="containsText" text="Muy Alta">
      <formula>NOT(ISERROR(SEARCH("Muy Alta",D10)))</formula>
    </cfRule>
    <cfRule type="containsText" dxfId="74" priority="18" operator="containsText" text="Alta">
      <formula>NOT(ISERROR(SEARCH("Alta",D10)))</formula>
    </cfRule>
    <cfRule type="containsText" dxfId="73" priority="19" operator="containsText" text="Baja">
      <formula>NOT(ISERROR(SEARCH("Baja",D10)))</formula>
    </cfRule>
    <cfRule type="containsText" dxfId="72" priority="20" operator="containsText" text="Muy Baja">
      <formula>NOT(ISERROR(SEARCH("Muy Baja",D10)))</formula>
    </cfRule>
    <cfRule type="containsText" dxfId="71" priority="22" operator="containsText" text="Media">
      <formula>NOT(ISERROR(SEARCH("Media",D10)))</formula>
    </cfRule>
  </conditionalFormatting>
  <conditionalFormatting sqref="E10:E79">
    <cfRule type="containsText" dxfId="70" priority="13" operator="containsText" text="Catastrófico">
      <formula>NOT(ISERROR(SEARCH("Catastrófico",E10)))</formula>
    </cfRule>
    <cfRule type="containsText" dxfId="69" priority="14" operator="containsText" text="Mayor">
      <formula>NOT(ISERROR(SEARCH("Mayor",E10)))</formula>
    </cfRule>
    <cfRule type="containsText" dxfId="68" priority="15" operator="containsText" text="Menor">
      <formula>NOT(ISERROR(SEARCH("Menor",E10)))</formula>
    </cfRule>
    <cfRule type="containsText" dxfId="67" priority="16" operator="containsText" text="Leve">
      <formula>NOT(ISERROR(SEARCH("Leve",E10)))</formula>
    </cfRule>
  </conditionalFormatting>
  <conditionalFormatting sqref="E10:F79">
    <cfRule type="containsText" dxfId="66"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79">
    <cfRule type="containsText" dxfId="65" priority="29" operator="containsText" text="Bajo">
      <formula>NOT(ISERROR(SEARCH("Bajo",F10)))</formula>
    </cfRule>
    <cfRule type="containsText" dxfId="64" priority="30" operator="containsText" text="Moderado">
      <formula>NOT(ISERROR(SEARCH("Moderado",F10)))</formula>
    </cfRule>
    <cfRule type="containsText" dxfId="63" priority="31" operator="containsText" text="Alto">
      <formula>NOT(ISERROR(SEARCH("Alto",F10)))</formula>
    </cfRule>
    <cfRule type="containsText" dxfId="62"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7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7AF79035-4110-4FF3-BC52-85DE7E3E0261}"/>
    <dataValidation allowBlank="1" showInputMessage="1" showErrorMessage="1" prompt="Seleccionar si el responsable es el responsable de las acciones es el nivel central" sqref="I7:I8" xr:uid="{4D963901-095B-460A-8C1A-8FC0DF1DE750}"/>
    <dataValidation allowBlank="1" showInputMessage="1" showErrorMessage="1" prompt="Describir las actividades que se van a desarrollar para el proyecto" sqref="H7" xr:uid="{D3077B05-7B82-49C4-8783-B2B1FC046E45}"/>
    <dataValidation allowBlank="1" showInputMessage="1" showErrorMessage="1" prompt="Registrar qué factor  que ocasina el riesgo: un facot identtficado el contexto._x000a_O  personas, recursos, estilo de direccion , factores externos, , codiciones ambientales" sqref="C8" xr:uid="{7152C195-820A-43D8-90D6-75445DC57DAC}"/>
  </dataValidations>
  <hyperlinks>
    <hyperlink ref="M26:M29" r:id="rId1" display="https://etbcsj-my.sharepoint.com/:x:/r/personal/j01cctortflc_cendoj_ramajudicial_gov_co/Documents/1.Juzgado%20Primero%20Civil%20del%20Circuito%20Especializado%20en%20Restituci%C3%B3n%20de%20Tierras/ASUNTOS%20ADMINISTRATIVOS/AUDIENCIAS/2024/AUDIENCIAS%202024%20ESTADISTICA.xlsm?d=wca76b744781c4b74865c9a7529337b6c&amp;csf=1&amp;web=1&amp;e=13vU2S" xr:uid="{E245AC7C-5C12-44A5-9B3D-7FE972F42F3E}"/>
    <hyperlink ref="M16:M19" r:id="rId2" display="Consulte el radicador de TUTELAS aquí." xr:uid="{F0930864-6C2D-4108-9FE2-A17F1DB1400D}"/>
    <hyperlink ref="M48" r:id="rId3" xr:uid="{863AAABB-F657-44CA-A564-1B6B903E7FD7}"/>
  </hyperlinks>
  <printOptions horizontalCentered="1"/>
  <pageMargins left="0.70866141732283472" right="0.70866141732283472" top="0.74803149606299213" bottom="0.74803149606299213" header="0.31496062992125984" footer="0.31496062992125984"/>
  <pageSetup scale="10" fitToHeight="0" orientation="landscape" horizontalDpi="4294967294"/>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8DCB02E-F3DB-4318-8EC7-020FD811F6AB}">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topLeftCell="I66" zoomScale="55" zoomScaleNormal="55" workbookViewId="0">
      <selection activeCell="E96" sqref="E9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3"/>
      <c r="B1" s="674"/>
      <c r="C1" s="677"/>
      <c r="D1" s="677"/>
      <c r="E1" s="677"/>
      <c r="F1" s="677"/>
      <c r="G1" s="677"/>
      <c r="H1" s="677"/>
      <c r="I1" s="677"/>
      <c r="J1" s="678"/>
      <c r="K1" s="672"/>
      <c r="L1" s="672"/>
      <c r="M1" s="67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75"/>
      <c r="B2" s="676"/>
      <c r="C2" s="679"/>
      <c r="D2" s="679"/>
      <c r="E2" s="679"/>
      <c r="F2" s="679"/>
      <c r="G2" s="679"/>
      <c r="H2" s="679"/>
      <c r="I2" s="679"/>
      <c r="J2" s="680"/>
      <c r="K2" s="672"/>
      <c r="L2" s="672"/>
      <c r="M2" s="67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9"/>
      <c r="D3" s="679"/>
      <c r="E3" s="679"/>
      <c r="F3" s="679"/>
      <c r="G3" s="679"/>
      <c r="H3" s="679"/>
      <c r="I3" s="679"/>
      <c r="J3" s="680"/>
      <c r="K3" s="672"/>
      <c r="L3" s="672"/>
      <c r="M3" s="67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7" t="s">
        <v>300</v>
      </c>
      <c r="B4" s="487"/>
      <c r="C4" s="565"/>
      <c r="D4" s="565"/>
      <c r="E4" s="565"/>
      <c r="F4" s="565"/>
      <c r="G4" s="565"/>
      <c r="H4" s="565"/>
      <c r="I4" s="565"/>
      <c r="J4" s="565"/>
      <c r="K4" s="565"/>
      <c r="L4" s="565"/>
      <c r="M4" s="56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7" t="s">
        <v>302</v>
      </c>
      <c r="B5" s="487"/>
      <c r="C5" s="569"/>
      <c r="D5" s="569"/>
      <c r="E5" s="569"/>
      <c r="F5" s="569"/>
      <c r="G5" s="569"/>
      <c r="H5" s="569"/>
      <c r="I5" s="569"/>
      <c r="J5" s="569"/>
      <c r="K5" s="569"/>
      <c r="L5" s="569"/>
      <c r="M5" s="569"/>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7" t="s">
        <v>304</v>
      </c>
      <c r="B6" s="487"/>
      <c r="C6" s="717"/>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553</v>
      </c>
      <c r="B7" s="713"/>
      <c r="C7" s="714"/>
      <c r="D7" s="715" t="s">
        <v>554</v>
      </c>
      <c r="E7" s="715"/>
      <c r="F7" s="715"/>
      <c r="G7" s="716" t="s">
        <v>555</v>
      </c>
      <c r="H7" s="707" t="s">
        <v>556</v>
      </c>
      <c r="I7" s="709" t="s">
        <v>557</v>
      </c>
      <c r="J7" s="710"/>
      <c r="K7" s="709" t="s">
        <v>558</v>
      </c>
      <c r="L7" s="710"/>
      <c r="M7" s="711" t="s">
        <v>588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39</v>
      </c>
      <c r="B8" s="34" t="s">
        <v>242</v>
      </c>
      <c r="C8" s="34" t="s">
        <v>244</v>
      </c>
      <c r="D8" s="27" t="s">
        <v>254</v>
      </c>
      <c r="E8" s="27" t="s">
        <v>560</v>
      </c>
      <c r="F8" s="27" t="s">
        <v>561</v>
      </c>
      <c r="G8" s="716"/>
      <c r="H8" s="708"/>
      <c r="I8" s="28" t="s">
        <v>562</v>
      </c>
      <c r="J8" s="28" t="s">
        <v>563</v>
      </c>
      <c r="K8" s="28" t="s">
        <v>564</v>
      </c>
      <c r="L8" s="28" t="s">
        <v>565</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2"/>
      <c r="B9" s="683"/>
      <c r="C9" s="683"/>
      <c r="D9" s="683"/>
      <c r="E9" s="683"/>
      <c r="F9" s="683"/>
      <c r="G9" s="68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31">
        <f>'7- Mapa Final'!A10</f>
        <v>1</v>
      </c>
      <c r="B10" s="732" t="str">
        <f>'7- Mapa Final'!B10</f>
        <v>Vencimiento de Términos</v>
      </c>
      <c r="C10" s="732" t="str">
        <f>'7- Mapa Final'!C10</f>
        <v>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v>
      </c>
      <c r="D10" s="733" t="str">
        <f>'7- Mapa Final'!J10</f>
        <v>Baja - 2</v>
      </c>
      <c r="E10" s="727" t="str">
        <f>'7- Mapa Final'!K10</f>
        <v>Leve - 1</v>
      </c>
      <c r="F10" s="728" t="str">
        <f>'7- Mapa Final'!M10</f>
        <v>Bajo - 2</v>
      </c>
      <c r="G10" s="454"/>
      <c r="H10" s="729"/>
      <c r="I10" s="729"/>
      <c r="J10" s="729"/>
      <c r="K10" s="729"/>
      <c r="L10" s="729"/>
      <c r="M10" s="730"/>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4"/>
      <c r="B11" s="656"/>
      <c r="C11" s="656"/>
      <c r="D11" s="659"/>
      <c r="E11" s="649"/>
      <c r="F11" s="667"/>
      <c r="G11" s="455"/>
      <c r="H11" s="663"/>
      <c r="I11" s="663"/>
      <c r="J11" s="663"/>
      <c r="K11" s="663"/>
      <c r="L11" s="663"/>
      <c r="M11" s="70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4"/>
      <c r="B12" s="656"/>
      <c r="C12" s="656"/>
      <c r="D12" s="659"/>
      <c r="E12" s="649"/>
      <c r="F12" s="667"/>
      <c r="G12" s="455"/>
      <c r="H12" s="663"/>
      <c r="I12" s="663"/>
      <c r="J12" s="663"/>
      <c r="K12" s="663"/>
      <c r="L12" s="663"/>
      <c r="M12" s="70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4"/>
      <c r="B13" s="656"/>
      <c r="C13" s="656"/>
      <c r="D13" s="659"/>
      <c r="E13" s="649"/>
      <c r="F13" s="667"/>
      <c r="G13" s="455"/>
      <c r="H13" s="663"/>
      <c r="I13" s="663"/>
      <c r="J13" s="663"/>
      <c r="K13" s="663"/>
      <c r="L13" s="663"/>
      <c r="M13" s="70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4"/>
      <c r="B14" s="656"/>
      <c r="C14" s="656"/>
      <c r="D14" s="659"/>
      <c r="E14" s="649"/>
      <c r="F14" s="667"/>
      <c r="G14" s="455"/>
      <c r="H14" s="663"/>
      <c r="I14" s="663"/>
      <c r="J14" s="663"/>
      <c r="K14" s="663"/>
      <c r="L14" s="663"/>
      <c r="M14" s="70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4"/>
      <c r="B15" s="656"/>
      <c r="C15" s="656"/>
      <c r="D15" s="659"/>
      <c r="E15" s="649"/>
      <c r="F15" s="667"/>
      <c r="G15" s="455"/>
      <c r="H15" s="663"/>
      <c r="I15" s="663"/>
      <c r="J15" s="663"/>
      <c r="K15" s="663"/>
      <c r="L15" s="663"/>
      <c r="M15" s="70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4"/>
      <c r="B16" s="656"/>
      <c r="C16" s="656"/>
      <c r="D16" s="659"/>
      <c r="E16" s="649"/>
      <c r="F16" s="667"/>
      <c r="G16" s="455"/>
      <c r="H16" s="663"/>
      <c r="I16" s="663"/>
      <c r="J16" s="663"/>
      <c r="K16" s="663"/>
      <c r="L16" s="663"/>
      <c r="M16" s="70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4"/>
      <c r="B17" s="656"/>
      <c r="C17" s="656"/>
      <c r="D17" s="659"/>
      <c r="E17" s="649"/>
      <c r="F17" s="667"/>
      <c r="G17" s="455"/>
      <c r="H17" s="663"/>
      <c r="I17" s="663"/>
      <c r="J17" s="663"/>
      <c r="K17" s="663"/>
      <c r="L17" s="663"/>
      <c r="M17" s="70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4"/>
      <c r="B18" s="656"/>
      <c r="C18" s="656"/>
      <c r="D18" s="659"/>
      <c r="E18" s="649"/>
      <c r="F18" s="667"/>
      <c r="G18" s="455"/>
      <c r="H18" s="663"/>
      <c r="I18" s="663"/>
      <c r="J18" s="663"/>
      <c r="K18" s="663"/>
      <c r="L18" s="663"/>
      <c r="M18" s="70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4"/>
      <c r="B19" s="656"/>
      <c r="C19" s="656"/>
      <c r="D19" s="659"/>
      <c r="E19" s="649"/>
      <c r="F19" s="667"/>
      <c r="G19" s="455"/>
      <c r="H19" s="663"/>
      <c r="I19" s="663"/>
      <c r="J19" s="663"/>
      <c r="K19" s="663"/>
      <c r="L19" s="663"/>
      <c r="M19" s="70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4">
        <f>'7- Mapa Final'!A20</f>
        <v>2</v>
      </c>
      <c r="B20" s="656" t="str">
        <f>'7- Mapa Final'!B20</f>
        <v xml:space="preserve">Incumplimientos en la realizacion de audiencias </v>
      </c>
      <c r="C20" s="656" t="str">
        <f>'7- Mapa Final'!C20</f>
        <v>Posibilidad de no atender la solicitud de una parte interesada para la realización de una audiencia o de no cumplir la programación de audiencias</v>
      </c>
      <c r="D20" s="658" t="str">
        <f>'7- Mapa Final'!J20</f>
        <v>Baja - 2</v>
      </c>
      <c r="E20" s="648" t="str">
        <f>'7- Mapa Final'!K20</f>
        <v>Leve - 1</v>
      </c>
      <c r="F20" s="667" t="str">
        <f>'7- Mapa Final'!M20</f>
        <v>Bajo - 2</v>
      </c>
      <c r="G20" s="455"/>
      <c r="H20" s="663"/>
      <c r="I20" s="663"/>
      <c r="J20" s="663"/>
      <c r="K20" s="663"/>
      <c r="L20" s="663"/>
      <c r="M20" s="705"/>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4"/>
      <c r="B21" s="656"/>
      <c r="C21" s="656"/>
      <c r="D21" s="659"/>
      <c r="E21" s="649"/>
      <c r="F21" s="667"/>
      <c r="G21" s="455"/>
      <c r="H21" s="663"/>
      <c r="I21" s="663"/>
      <c r="J21" s="663"/>
      <c r="K21" s="663"/>
      <c r="L21" s="663"/>
      <c r="M21" s="70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4"/>
      <c r="B22" s="656"/>
      <c r="C22" s="656"/>
      <c r="D22" s="659"/>
      <c r="E22" s="649"/>
      <c r="F22" s="667"/>
      <c r="G22" s="455"/>
      <c r="H22" s="663"/>
      <c r="I22" s="663"/>
      <c r="J22" s="663"/>
      <c r="K22" s="663"/>
      <c r="L22" s="663"/>
      <c r="M22" s="70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4"/>
      <c r="B23" s="656"/>
      <c r="C23" s="656"/>
      <c r="D23" s="659"/>
      <c r="E23" s="649"/>
      <c r="F23" s="667"/>
      <c r="G23" s="455"/>
      <c r="H23" s="663"/>
      <c r="I23" s="663"/>
      <c r="J23" s="663"/>
      <c r="K23" s="663"/>
      <c r="L23" s="663"/>
      <c r="M23" s="70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4"/>
      <c r="B24" s="656"/>
      <c r="C24" s="656"/>
      <c r="D24" s="659"/>
      <c r="E24" s="649"/>
      <c r="F24" s="667"/>
      <c r="G24" s="455"/>
      <c r="H24" s="663"/>
      <c r="I24" s="663"/>
      <c r="J24" s="663"/>
      <c r="K24" s="663"/>
      <c r="L24" s="663"/>
      <c r="M24" s="70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4"/>
      <c r="B25" s="656"/>
      <c r="C25" s="656"/>
      <c r="D25" s="659"/>
      <c r="E25" s="649"/>
      <c r="F25" s="667"/>
      <c r="G25" s="455"/>
      <c r="H25" s="663"/>
      <c r="I25" s="663"/>
      <c r="J25" s="663"/>
      <c r="K25" s="663"/>
      <c r="L25" s="663"/>
      <c r="M25" s="705"/>
      <c r="N25" s="33"/>
      <c r="O25" s="33"/>
    </row>
    <row r="26" spans="1:169">
      <c r="A26" s="654"/>
      <c r="B26" s="656"/>
      <c r="C26" s="656"/>
      <c r="D26" s="659"/>
      <c r="E26" s="649"/>
      <c r="F26" s="667"/>
      <c r="G26" s="455"/>
      <c r="H26" s="663"/>
      <c r="I26" s="663"/>
      <c r="J26" s="663"/>
      <c r="K26" s="663"/>
      <c r="L26" s="663"/>
      <c r="M26" s="705"/>
      <c r="N26" s="33"/>
      <c r="O26" s="33"/>
    </row>
    <row r="27" spans="1:169">
      <c r="A27" s="654"/>
      <c r="B27" s="656"/>
      <c r="C27" s="656"/>
      <c r="D27" s="659"/>
      <c r="E27" s="649"/>
      <c r="F27" s="667"/>
      <c r="G27" s="455"/>
      <c r="H27" s="663"/>
      <c r="I27" s="663"/>
      <c r="J27" s="663"/>
      <c r="K27" s="663"/>
      <c r="L27" s="663"/>
      <c r="M27" s="705"/>
      <c r="N27" s="33"/>
      <c r="O27" s="33"/>
    </row>
    <row r="28" spans="1:169">
      <c r="A28" s="654"/>
      <c r="B28" s="656"/>
      <c r="C28" s="656"/>
      <c r="D28" s="659"/>
      <c r="E28" s="649"/>
      <c r="F28" s="667"/>
      <c r="G28" s="455"/>
      <c r="H28" s="663"/>
      <c r="I28" s="663"/>
      <c r="J28" s="663"/>
      <c r="K28" s="663"/>
      <c r="L28" s="663"/>
      <c r="M28" s="705"/>
      <c r="N28" s="33"/>
      <c r="O28" s="33"/>
    </row>
    <row r="29" spans="1:169">
      <c r="A29" s="654"/>
      <c r="B29" s="656"/>
      <c r="C29" s="656"/>
      <c r="D29" s="659"/>
      <c r="E29" s="649"/>
      <c r="F29" s="667"/>
      <c r="G29" s="455"/>
      <c r="H29" s="663"/>
      <c r="I29" s="663"/>
      <c r="J29" s="663"/>
      <c r="K29" s="663"/>
      <c r="L29" s="663"/>
      <c r="M29" s="705"/>
      <c r="N29" s="33"/>
      <c r="O29" s="33"/>
    </row>
    <row r="30" spans="1:169" s="25" customFormat="1" ht="12.75">
      <c r="A30" s="654">
        <f>'7- Mapa Final'!A30</f>
        <v>3</v>
      </c>
      <c r="B30" s="656" t="str">
        <f>'7- Mapa Final'!B30</f>
        <v xml:space="preserve"> Efectuar notificaciones que no cumplan con los requistos</v>
      </c>
      <c r="C30" s="656" t="str">
        <f>'7- Mapa Final'!C30</f>
        <v>No  realizar las notificaciones , no hacerlo  oportunamente o no aplicar la normatividad.</v>
      </c>
      <c r="D30" s="658" t="str">
        <f>'7- Mapa Final'!J30</f>
        <v>Muy Baja - 1</v>
      </c>
      <c r="E30" s="648" t="str">
        <f>'7- Mapa Final'!K30</f>
        <v>Menor - 2</v>
      </c>
      <c r="F30" s="667" t="str">
        <f>'7- Mapa Final'!M30</f>
        <v>Bajo - 2</v>
      </c>
      <c r="G30" s="455"/>
      <c r="H30" s="663"/>
      <c r="I30" s="663"/>
      <c r="J30" s="663"/>
      <c r="K30" s="663"/>
      <c r="L30" s="663"/>
      <c r="M30" s="705"/>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4"/>
      <c r="B31" s="656"/>
      <c r="C31" s="656"/>
      <c r="D31" s="659"/>
      <c r="E31" s="649"/>
      <c r="F31" s="667"/>
      <c r="G31" s="455"/>
      <c r="H31" s="663"/>
      <c r="I31" s="663"/>
      <c r="J31" s="663"/>
      <c r="K31" s="663"/>
      <c r="L31" s="663"/>
      <c r="M31" s="70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4"/>
      <c r="B32" s="656"/>
      <c r="C32" s="656"/>
      <c r="D32" s="659"/>
      <c r="E32" s="649"/>
      <c r="F32" s="667"/>
      <c r="G32" s="455"/>
      <c r="H32" s="663"/>
      <c r="I32" s="663"/>
      <c r="J32" s="663"/>
      <c r="K32" s="663"/>
      <c r="L32" s="663"/>
      <c r="M32" s="70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4"/>
      <c r="B33" s="656"/>
      <c r="C33" s="656"/>
      <c r="D33" s="659"/>
      <c r="E33" s="649"/>
      <c r="F33" s="667"/>
      <c r="G33" s="455"/>
      <c r="H33" s="663"/>
      <c r="I33" s="663"/>
      <c r="J33" s="663"/>
      <c r="K33" s="663"/>
      <c r="L33" s="663"/>
      <c r="M33" s="70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4"/>
      <c r="B34" s="656"/>
      <c r="C34" s="656"/>
      <c r="D34" s="659"/>
      <c r="E34" s="649"/>
      <c r="F34" s="667"/>
      <c r="G34" s="455"/>
      <c r="H34" s="663"/>
      <c r="I34" s="663"/>
      <c r="J34" s="663"/>
      <c r="K34" s="663"/>
      <c r="L34" s="663"/>
      <c r="M34" s="70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4"/>
      <c r="B35" s="656"/>
      <c r="C35" s="656"/>
      <c r="D35" s="659"/>
      <c r="E35" s="649"/>
      <c r="F35" s="667"/>
      <c r="G35" s="455"/>
      <c r="H35" s="663"/>
      <c r="I35" s="663"/>
      <c r="J35" s="663"/>
      <c r="K35" s="663"/>
      <c r="L35" s="663"/>
      <c r="M35" s="705"/>
      <c r="N35" s="33"/>
      <c r="O35" s="33"/>
    </row>
    <row r="36" spans="1:169">
      <c r="A36" s="654"/>
      <c r="B36" s="656"/>
      <c r="C36" s="656"/>
      <c r="D36" s="659"/>
      <c r="E36" s="649"/>
      <c r="F36" s="667"/>
      <c r="G36" s="455"/>
      <c r="H36" s="663"/>
      <c r="I36" s="663"/>
      <c r="J36" s="663"/>
      <c r="K36" s="663"/>
      <c r="L36" s="663"/>
      <c r="M36" s="705"/>
      <c r="N36" s="33"/>
      <c r="O36" s="33"/>
    </row>
    <row r="37" spans="1:169">
      <c r="A37" s="654"/>
      <c r="B37" s="656"/>
      <c r="C37" s="656"/>
      <c r="D37" s="659"/>
      <c r="E37" s="649"/>
      <c r="F37" s="667"/>
      <c r="G37" s="455"/>
      <c r="H37" s="663"/>
      <c r="I37" s="663"/>
      <c r="J37" s="663"/>
      <c r="K37" s="663"/>
      <c r="L37" s="663"/>
      <c r="M37" s="705"/>
      <c r="N37" s="33"/>
      <c r="O37" s="33"/>
    </row>
    <row r="38" spans="1:169">
      <c r="A38" s="654"/>
      <c r="B38" s="656"/>
      <c r="C38" s="656"/>
      <c r="D38" s="659"/>
      <c r="E38" s="649"/>
      <c r="F38" s="667"/>
      <c r="G38" s="455"/>
      <c r="H38" s="663"/>
      <c r="I38" s="663"/>
      <c r="J38" s="663"/>
      <c r="K38" s="663"/>
      <c r="L38" s="663"/>
      <c r="M38" s="705"/>
      <c r="N38" s="33"/>
      <c r="O38" s="33"/>
    </row>
    <row r="39" spans="1:169">
      <c r="A39" s="654"/>
      <c r="B39" s="656"/>
      <c r="C39" s="656"/>
      <c r="D39" s="659"/>
      <c r="E39" s="649"/>
      <c r="F39" s="667"/>
      <c r="G39" s="455"/>
      <c r="H39" s="663"/>
      <c r="I39" s="663"/>
      <c r="J39" s="663"/>
      <c r="K39" s="663"/>
      <c r="L39" s="663"/>
      <c r="M39" s="705"/>
      <c r="N39" s="33"/>
      <c r="O39" s="33"/>
    </row>
    <row r="40" spans="1:169" s="25" customFormat="1" ht="12.75">
      <c r="A40" s="654">
        <f>'7- Mapa Final'!A40</f>
        <v>4</v>
      </c>
      <c r="B40" s="656" t="str">
        <f>'7- Mapa Final'!B40</f>
        <v>Afectación de la integridad fisica de los servidores judiciales en el cumplimiento de las inspecciones judiciales a los predios objeto de litigio.</v>
      </c>
      <c r="C40" s="656" t="str">
        <f>'7- Mapa Final'!C40</f>
        <v>Daño de la integridad de los servidores publicos en razón de una actividad propia del cumplimiento de una orden judicial</v>
      </c>
      <c r="D40" s="658" t="str">
        <f>'7- Mapa Final'!J40</f>
        <v>Muy Baja - 1</v>
      </c>
      <c r="E40" s="648" t="str">
        <f>'7- Mapa Final'!K40</f>
        <v>Mayor - 4</v>
      </c>
      <c r="F40" s="667" t="str">
        <f>'7- Mapa Final'!M40</f>
        <v>Alto  - 4</v>
      </c>
      <c r="G40" s="455"/>
      <c r="H40" s="663"/>
      <c r="I40" s="663"/>
      <c r="J40" s="663"/>
      <c r="K40" s="663"/>
      <c r="L40" s="663"/>
      <c r="M40" s="705"/>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4"/>
      <c r="B41" s="656"/>
      <c r="C41" s="656"/>
      <c r="D41" s="659"/>
      <c r="E41" s="649"/>
      <c r="F41" s="667"/>
      <c r="G41" s="455"/>
      <c r="H41" s="663"/>
      <c r="I41" s="663"/>
      <c r="J41" s="663"/>
      <c r="K41" s="663"/>
      <c r="L41" s="663"/>
      <c r="M41" s="70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4"/>
      <c r="B42" s="656"/>
      <c r="C42" s="656"/>
      <c r="D42" s="659"/>
      <c r="E42" s="649"/>
      <c r="F42" s="667"/>
      <c r="G42" s="455"/>
      <c r="H42" s="663"/>
      <c r="I42" s="663"/>
      <c r="J42" s="663"/>
      <c r="K42" s="663"/>
      <c r="L42" s="663"/>
      <c r="M42" s="70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4"/>
      <c r="B43" s="656"/>
      <c r="C43" s="656"/>
      <c r="D43" s="659"/>
      <c r="E43" s="649"/>
      <c r="F43" s="667"/>
      <c r="G43" s="455"/>
      <c r="H43" s="663"/>
      <c r="I43" s="663"/>
      <c r="J43" s="663"/>
      <c r="K43" s="663"/>
      <c r="L43" s="663"/>
      <c r="M43" s="70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4"/>
      <c r="B44" s="656"/>
      <c r="C44" s="656"/>
      <c r="D44" s="659"/>
      <c r="E44" s="649"/>
      <c r="F44" s="667"/>
      <c r="G44" s="455"/>
      <c r="H44" s="663"/>
      <c r="I44" s="663"/>
      <c r="J44" s="663"/>
      <c r="K44" s="663"/>
      <c r="L44" s="663"/>
      <c r="M44" s="70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4"/>
      <c r="B45" s="656"/>
      <c r="C45" s="656"/>
      <c r="D45" s="659"/>
      <c r="E45" s="649"/>
      <c r="F45" s="667"/>
      <c r="G45" s="455"/>
      <c r="H45" s="663"/>
      <c r="I45" s="663"/>
      <c r="J45" s="663"/>
      <c r="K45" s="663"/>
      <c r="L45" s="663"/>
      <c r="M45" s="705"/>
      <c r="N45" s="33"/>
      <c r="O45" s="33"/>
    </row>
    <row r="46" spans="1:169">
      <c r="A46" s="654"/>
      <c r="B46" s="656"/>
      <c r="C46" s="656"/>
      <c r="D46" s="659"/>
      <c r="E46" s="649"/>
      <c r="F46" s="667"/>
      <c r="G46" s="455"/>
      <c r="H46" s="663"/>
      <c r="I46" s="663"/>
      <c r="J46" s="663"/>
      <c r="K46" s="663"/>
      <c r="L46" s="663"/>
      <c r="M46" s="705"/>
      <c r="N46" s="33"/>
      <c r="O46" s="33"/>
    </row>
    <row r="47" spans="1:169">
      <c r="A47" s="654"/>
      <c r="B47" s="656"/>
      <c r="C47" s="656"/>
      <c r="D47" s="659"/>
      <c r="E47" s="649"/>
      <c r="F47" s="667"/>
      <c r="G47" s="455"/>
      <c r="H47" s="663"/>
      <c r="I47" s="663"/>
      <c r="J47" s="663"/>
      <c r="K47" s="663"/>
      <c r="L47" s="663"/>
      <c r="M47" s="705"/>
      <c r="N47" s="33"/>
      <c r="O47" s="33"/>
    </row>
    <row r="48" spans="1:169">
      <c r="A48" s="654"/>
      <c r="B48" s="656"/>
      <c r="C48" s="656"/>
      <c r="D48" s="659"/>
      <c r="E48" s="649"/>
      <c r="F48" s="667"/>
      <c r="G48" s="455"/>
      <c r="H48" s="663"/>
      <c r="I48" s="663"/>
      <c r="J48" s="663"/>
      <c r="K48" s="663"/>
      <c r="L48" s="663"/>
      <c r="M48" s="705"/>
      <c r="N48" s="33"/>
      <c r="O48" s="33"/>
    </row>
    <row r="49" spans="1:169">
      <c r="A49" s="654"/>
      <c r="B49" s="656"/>
      <c r="C49" s="656"/>
      <c r="D49" s="659"/>
      <c r="E49" s="649"/>
      <c r="F49" s="667"/>
      <c r="G49" s="455"/>
      <c r="H49" s="663"/>
      <c r="I49" s="663"/>
      <c r="J49" s="663"/>
      <c r="K49" s="663"/>
      <c r="L49" s="663"/>
      <c r="M49" s="705"/>
      <c r="N49" s="33"/>
      <c r="O49" s="33"/>
    </row>
    <row r="50" spans="1:169" s="25" customFormat="1" ht="12.75">
      <c r="A50" s="654">
        <v>5</v>
      </c>
      <c r="B50" s="656" t="str">
        <f>'7- Mapa Final'!B50</f>
        <v>Pérdida de documentos</v>
      </c>
      <c r="C50" s="656" t="str">
        <f>'7- Mapa Final'!C50</f>
        <v>Extravío temporal o definitivo de los  documentos de los procesos judiciales</v>
      </c>
      <c r="D50" s="658" t="str">
        <f>'7- Mapa Final'!J50</f>
        <v>Muy Baja - 1</v>
      </c>
      <c r="E50" s="648" t="str">
        <f>'7- Mapa Final'!K50</f>
        <v>Moderado - 3</v>
      </c>
      <c r="F50" s="667" t="str">
        <f>'7- Mapa Final'!M50</f>
        <v>Moderado - 3</v>
      </c>
      <c r="G50" s="455"/>
      <c r="H50" s="663"/>
      <c r="I50" s="663"/>
      <c r="J50" s="663"/>
      <c r="K50" s="663"/>
      <c r="L50" s="663"/>
      <c r="M50" s="705"/>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4"/>
      <c r="B51" s="656"/>
      <c r="C51" s="656"/>
      <c r="D51" s="659"/>
      <c r="E51" s="649"/>
      <c r="F51" s="667"/>
      <c r="G51" s="455"/>
      <c r="H51" s="663"/>
      <c r="I51" s="663"/>
      <c r="J51" s="663"/>
      <c r="K51" s="663"/>
      <c r="L51" s="663"/>
      <c r="M51" s="70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4"/>
      <c r="B52" s="656"/>
      <c r="C52" s="656"/>
      <c r="D52" s="659"/>
      <c r="E52" s="649"/>
      <c r="F52" s="667"/>
      <c r="G52" s="455"/>
      <c r="H52" s="663"/>
      <c r="I52" s="663"/>
      <c r="J52" s="663"/>
      <c r="K52" s="663"/>
      <c r="L52" s="663"/>
      <c r="M52" s="70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4"/>
      <c r="B53" s="656"/>
      <c r="C53" s="656"/>
      <c r="D53" s="659"/>
      <c r="E53" s="649"/>
      <c r="F53" s="667"/>
      <c r="G53" s="455"/>
      <c r="H53" s="663"/>
      <c r="I53" s="663"/>
      <c r="J53" s="663"/>
      <c r="K53" s="663"/>
      <c r="L53" s="663"/>
      <c r="M53" s="70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4"/>
      <c r="B54" s="656"/>
      <c r="C54" s="656"/>
      <c r="D54" s="659"/>
      <c r="E54" s="649"/>
      <c r="F54" s="667"/>
      <c r="G54" s="455"/>
      <c r="H54" s="663"/>
      <c r="I54" s="663"/>
      <c r="J54" s="663"/>
      <c r="K54" s="663"/>
      <c r="L54" s="663"/>
      <c r="M54" s="70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4"/>
      <c r="B55" s="656"/>
      <c r="C55" s="656"/>
      <c r="D55" s="659"/>
      <c r="E55" s="649"/>
      <c r="F55" s="667"/>
      <c r="G55" s="455"/>
      <c r="H55" s="663"/>
      <c r="I55" s="663"/>
      <c r="J55" s="663"/>
      <c r="K55" s="663"/>
      <c r="L55" s="663"/>
      <c r="M55" s="705"/>
      <c r="N55" s="33"/>
      <c r="O55" s="33"/>
    </row>
    <row r="56" spans="1:169">
      <c r="A56" s="654"/>
      <c r="B56" s="656"/>
      <c r="C56" s="656"/>
      <c r="D56" s="659"/>
      <c r="E56" s="649"/>
      <c r="F56" s="667"/>
      <c r="G56" s="455"/>
      <c r="H56" s="663"/>
      <c r="I56" s="663"/>
      <c r="J56" s="663"/>
      <c r="K56" s="663"/>
      <c r="L56" s="663"/>
      <c r="M56" s="705"/>
      <c r="N56" s="33"/>
      <c r="O56" s="33"/>
    </row>
    <row r="57" spans="1:169">
      <c r="A57" s="654"/>
      <c r="B57" s="656"/>
      <c r="C57" s="656"/>
      <c r="D57" s="659"/>
      <c r="E57" s="649"/>
      <c r="F57" s="667"/>
      <c r="G57" s="455"/>
      <c r="H57" s="663"/>
      <c r="I57" s="663"/>
      <c r="J57" s="663"/>
      <c r="K57" s="663"/>
      <c r="L57" s="663"/>
      <c r="M57" s="705"/>
      <c r="N57" s="33"/>
      <c r="O57" s="33"/>
    </row>
    <row r="58" spans="1:169">
      <c r="A58" s="654"/>
      <c r="B58" s="656"/>
      <c r="C58" s="656"/>
      <c r="D58" s="659"/>
      <c r="E58" s="649"/>
      <c r="F58" s="667"/>
      <c r="G58" s="455"/>
      <c r="H58" s="663"/>
      <c r="I58" s="663"/>
      <c r="J58" s="663"/>
      <c r="K58" s="663"/>
      <c r="L58" s="663"/>
      <c r="M58" s="705"/>
      <c r="N58" s="33"/>
      <c r="O58" s="33"/>
    </row>
    <row r="59" spans="1:169" ht="15.75" thickBot="1">
      <c r="A59" s="655"/>
      <c r="B59" s="657"/>
      <c r="C59" s="657"/>
      <c r="D59" s="660"/>
      <c r="E59" s="661"/>
      <c r="F59" s="668"/>
      <c r="G59" s="456"/>
      <c r="H59" s="664"/>
      <c r="I59" s="664"/>
      <c r="J59" s="664"/>
      <c r="K59" s="664"/>
      <c r="L59" s="664"/>
      <c r="M59" s="706"/>
      <c r="N59" s="33"/>
      <c r="O59" s="33"/>
    </row>
    <row r="60" spans="1:169" s="25" customFormat="1" ht="12.75">
      <c r="A60" s="654">
        <v>6</v>
      </c>
      <c r="B60" s="656" t="str">
        <f>'7- Mapa Final'!B60</f>
        <v xml:space="preserve">Recibir , ofrecer, prometer , entregar o aceptar dádivas o beneficios a nombre propio o de terceros para  expedir, alterar,retener , extraviar o entregar  documentos  sin el lleno de requisitos legales </v>
      </c>
      <c r="C60" s="656" t="str">
        <f>'7- Mapa Final'!C60</f>
        <v xml:space="preserve"> Realizar trámites sin el cumplimiento de los requisitos legales  o  con información falsa</v>
      </c>
      <c r="D60" s="658" t="str">
        <f>'7- Mapa Final'!J60</f>
        <v>Muy Baja - 1</v>
      </c>
      <c r="E60" s="648" t="str">
        <f>'7- Mapa Final'!K60</f>
        <v>Catastrófico - 5</v>
      </c>
      <c r="F60" s="667" t="str">
        <f>'7- Mapa Final'!M60</f>
        <v>Extremo - 5</v>
      </c>
      <c r="G60" s="455"/>
      <c r="H60" s="663"/>
      <c r="I60" s="663"/>
      <c r="J60" s="663"/>
      <c r="K60" s="663"/>
      <c r="L60" s="663"/>
      <c r="M60" s="70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4"/>
      <c r="B61" s="656"/>
      <c r="C61" s="656"/>
      <c r="D61" s="659"/>
      <c r="E61" s="649"/>
      <c r="F61" s="667"/>
      <c r="G61" s="455"/>
      <c r="H61" s="663"/>
      <c r="I61" s="663"/>
      <c r="J61" s="663"/>
      <c r="K61" s="663"/>
      <c r="L61" s="663"/>
      <c r="M61" s="70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4"/>
      <c r="B62" s="656"/>
      <c r="C62" s="656"/>
      <c r="D62" s="659"/>
      <c r="E62" s="649"/>
      <c r="F62" s="667"/>
      <c r="G62" s="455"/>
      <c r="H62" s="663"/>
      <c r="I62" s="663"/>
      <c r="J62" s="663"/>
      <c r="K62" s="663"/>
      <c r="L62" s="663"/>
      <c r="M62" s="70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4"/>
      <c r="B63" s="656"/>
      <c r="C63" s="656"/>
      <c r="D63" s="659"/>
      <c r="E63" s="649"/>
      <c r="F63" s="667"/>
      <c r="G63" s="455"/>
      <c r="H63" s="663"/>
      <c r="I63" s="663"/>
      <c r="J63" s="663"/>
      <c r="K63" s="663"/>
      <c r="L63" s="663"/>
      <c r="M63" s="70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4"/>
      <c r="B64" s="656"/>
      <c r="C64" s="656"/>
      <c r="D64" s="659"/>
      <c r="E64" s="649"/>
      <c r="F64" s="667"/>
      <c r="G64" s="455"/>
      <c r="H64" s="663"/>
      <c r="I64" s="663"/>
      <c r="J64" s="663"/>
      <c r="K64" s="663"/>
      <c r="L64" s="663"/>
      <c r="M64" s="70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54"/>
      <c r="B65" s="656"/>
      <c r="C65" s="656"/>
      <c r="D65" s="659"/>
      <c r="E65" s="649"/>
      <c r="F65" s="667"/>
      <c r="G65" s="455"/>
      <c r="H65" s="663"/>
      <c r="I65" s="663"/>
      <c r="J65" s="663"/>
      <c r="K65" s="663"/>
      <c r="L65" s="663"/>
      <c r="M65" s="705"/>
      <c r="N65" s="33"/>
      <c r="O65" s="33"/>
    </row>
    <row r="66" spans="1:169">
      <c r="A66" s="654"/>
      <c r="B66" s="656"/>
      <c r="C66" s="656"/>
      <c r="D66" s="659"/>
      <c r="E66" s="649"/>
      <c r="F66" s="667"/>
      <c r="G66" s="455"/>
      <c r="H66" s="663"/>
      <c r="I66" s="663"/>
      <c r="J66" s="663"/>
      <c r="K66" s="663"/>
      <c r="L66" s="663"/>
      <c r="M66" s="705"/>
      <c r="N66" s="33"/>
      <c r="O66" s="33"/>
    </row>
    <row r="67" spans="1:169">
      <c r="A67" s="654"/>
      <c r="B67" s="656"/>
      <c r="C67" s="656"/>
      <c r="D67" s="659"/>
      <c r="E67" s="649"/>
      <c r="F67" s="667"/>
      <c r="G67" s="455"/>
      <c r="H67" s="663"/>
      <c r="I67" s="663"/>
      <c r="J67" s="663"/>
      <c r="K67" s="663"/>
      <c r="L67" s="663"/>
      <c r="M67" s="705"/>
      <c r="N67" s="33"/>
      <c r="O67" s="33"/>
    </row>
    <row r="68" spans="1:169">
      <c r="A68" s="654"/>
      <c r="B68" s="656"/>
      <c r="C68" s="656"/>
      <c r="D68" s="659"/>
      <c r="E68" s="649"/>
      <c r="F68" s="667"/>
      <c r="G68" s="455"/>
      <c r="H68" s="663"/>
      <c r="I68" s="663"/>
      <c r="J68" s="663"/>
      <c r="K68" s="663"/>
      <c r="L68" s="663"/>
      <c r="M68" s="705"/>
      <c r="N68" s="33"/>
      <c r="O68" s="33"/>
    </row>
    <row r="69" spans="1:169" ht="15.75" thickBot="1">
      <c r="A69" s="655"/>
      <c r="B69" s="657"/>
      <c r="C69" s="657"/>
      <c r="D69" s="660"/>
      <c r="E69" s="661"/>
      <c r="F69" s="668"/>
      <c r="G69" s="456"/>
      <c r="H69" s="664"/>
      <c r="I69" s="664"/>
      <c r="J69" s="664"/>
      <c r="K69" s="664"/>
      <c r="L69" s="664"/>
      <c r="M69" s="706"/>
      <c r="N69" s="33"/>
      <c r="O69" s="33"/>
    </row>
    <row r="70" spans="1:169" s="25" customFormat="1" ht="12.75">
      <c r="A70" s="654">
        <v>7</v>
      </c>
      <c r="B70" s="656" t="str">
        <f>'7- Mapa Final'!B70</f>
        <v xml:space="preserve">Recibir, ofrecer, prometer, entregar o aceptar dadivas  o beneficios a nombre propio o de terceros para  demorar, retener, alterar o direccionar fallos judiciales </v>
      </c>
      <c r="C70" s="656" t="str">
        <f>'7- Mapa Final'!C70</f>
        <v xml:space="preserve">Proferir  sentencias judiciales incumplmiendo los principios de la administracion de justicia o sin la observancia de los Codigos  Procesales en la materia </v>
      </c>
      <c r="D70" s="658" t="str">
        <f>'7- Mapa Final'!J70</f>
        <v>Muy Baja - 1</v>
      </c>
      <c r="E70" s="648" t="str">
        <f>'7- Mapa Final'!K70</f>
        <v>Catastrófico - 5</v>
      </c>
      <c r="F70" s="667" t="str">
        <f>'7- Mapa Final'!M70</f>
        <v>Extremo - 5</v>
      </c>
      <c r="G70" s="455"/>
      <c r="H70" s="663"/>
      <c r="I70" s="663"/>
      <c r="J70" s="663"/>
      <c r="K70" s="663"/>
      <c r="L70" s="663"/>
      <c r="M70" s="70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54"/>
      <c r="B71" s="656"/>
      <c r="C71" s="656"/>
      <c r="D71" s="659"/>
      <c r="E71" s="649"/>
      <c r="F71" s="667"/>
      <c r="G71" s="455"/>
      <c r="H71" s="663"/>
      <c r="I71" s="663"/>
      <c r="J71" s="663"/>
      <c r="K71" s="663"/>
      <c r="L71" s="663"/>
      <c r="M71" s="70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54"/>
      <c r="B72" s="656"/>
      <c r="C72" s="656"/>
      <c r="D72" s="659"/>
      <c r="E72" s="649"/>
      <c r="F72" s="667"/>
      <c r="G72" s="455"/>
      <c r="H72" s="663"/>
      <c r="I72" s="663"/>
      <c r="J72" s="663"/>
      <c r="K72" s="663"/>
      <c r="L72" s="663"/>
      <c r="M72" s="70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54"/>
      <c r="B73" s="656"/>
      <c r="C73" s="656"/>
      <c r="D73" s="659"/>
      <c r="E73" s="649"/>
      <c r="F73" s="667"/>
      <c r="G73" s="455"/>
      <c r="H73" s="663"/>
      <c r="I73" s="663"/>
      <c r="J73" s="663"/>
      <c r="K73" s="663"/>
      <c r="L73" s="663"/>
      <c r="M73" s="70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54"/>
      <c r="B74" s="656"/>
      <c r="C74" s="656"/>
      <c r="D74" s="659"/>
      <c r="E74" s="649"/>
      <c r="F74" s="667"/>
      <c r="G74" s="455"/>
      <c r="H74" s="663"/>
      <c r="I74" s="663"/>
      <c r="J74" s="663"/>
      <c r="K74" s="663"/>
      <c r="L74" s="663"/>
      <c r="M74" s="70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54"/>
      <c r="B75" s="656"/>
      <c r="C75" s="656"/>
      <c r="D75" s="659"/>
      <c r="E75" s="649"/>
      <c r="F75" s="667"/>
      <c r="G75" s="455"/>
      <c r="H75" s="663"/>
      <c r="I75" s="663"/>
      <c r="J75" s="663"/>
      <c r="K75" s="663"/>
      <c r="L75" s="663"/>
      <c r="M75" s="705"/>
      <c r="N75" s="33"/>
      <c r="O75" s="33"/>
    </row>
    <row r="76" spans="1:169">
      <c r="A76" s="654"/>
      <c r="B76" s="656"/>
      <c r="C76" s="656"/>
      <c r="D76" s="659"/>
      <c r="E76" s="649"/>
      <c r="F76" s="667"/>
      <c r="G76" s="455"/>
      <c r="H76" s="663"/>
      <c r="I76" s="663"/>
      <c r="J76" s="663"/>
      <c r="K76" s="663"/>
      <c r="L76" s="663"/>
      <c r="M76" s="705"/>
      <c r="N76" s="33"/>
      <c r="O76" s="33"/>
    </row>
    <row r="77" spans="1:169">
      <c r="A77" s="654"/>
      <c r="B77" s="656"/>
      <c r="C77" s="656"/>
      <c r="D77" s="659"/>
      <c r="E77" s="649"/>
      <c r="F77" s="667"/>
      <c r="G77" s="455"/>
      <c r="H77" s="663"/>
      <c r="I77" s="663"/>
      <c r="J77" s="663"/>
      <c r="K77" s="663"/>
      <c r="L77" s="663"/>
      <c r="M77" s="705"/>
      <c r="N77" s="33"/>
      <c r="O77" s="33"/>
    </row>
    <row r="78" spans="1:169">
      <c r="A78" s="654"/>
      <c r="B78" s="656"/>
      <c r="C78" s="656"/>
      <c r="D78" s="659"/>
      <c r="E78" s="649"/>
      <c r="F78" s="667"/>
      <c r="G78" s="455"/>
      <c r="H78" s="663"/>
      <c r="I78" s="663"/>
      <c r="J78" s="663"/>
      <c r="K78" s="663"/>
      <c r="L78" s="663"/>
      <c r="M78" s="705"/>
      <c r="N78" s="33"/>
      <c r="O78" s="33"/>
    </row>
    <row r="79" spans="1:169" ht="15.75" thickBot="1">
      <c r="A79" s="655"/>
      <c r="B79" s="657"/>
      <c r="C79" s="657"/>
      <c r="D79" s="660"/>
      <c r="E79" s="661"/>
      <c r="F79" s="668"/>
      <c r="G79" s="456"/>
      <c r="H79" s="664"/>
      <c r="I79" s="664"/>
      <c r="J79" s="664"/>
      <c r="K79" s="664"/>
      <c r="L79" s="664"/>
      <c r="M79" s="706"/>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A60 A7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B60:E60">
    <cfRule type="containsText" dxfId="31" priority="16" operator="containsText" text="3- Moderado">
      <formula>NOT(ISERROR(SEARCH("3- Moderado",B60)))</formula>
    </cfRule>
    <cfRule type="containsText" dxfId="30" priority="17" operator="containsText" text="6- Moderado">
      <formula>NOT(ISERROR(SEARCH("6- Moderado",B60)))</formula>
    </cfRule>
    <cfRule type="containsText" dxfId="29" priority="18" operator="containsText" text="4- Moderado">
      <formula>NOT(ISERROR(SEARCH("4- Moderado",B60)))</formula>
    </cfRule>
    <cfRule type="containsText" dxfId="28" priority="19" operator="containsText" text="3- Bajo">
      <formula>NOT(ISERROR(SEARCH("3- Bajo",B60)))</formula>
    </cfRule>
    <cfRule type="containsText" dxfId="27" priority="20" operator="containsText" text="4- Bajo">
      <formula>NOT(ISERROR(SEARCH("4- Bajo",B60)))</formula>
    </cfRule>
    <cfRule type="containsText" dxfId="26" priority="21" operator="containsText" text="1- Bajo">
      <formula>NOT(ISERROR(SEARCH("1- Bajo",B60)))</formula>
    </cfRule>
  </conditionalFormatting>
  <conditionalFormatting sqref="B70:E70">
    <cfRule type="containsText" dxfId="25" priority="9" operator="containsText" text="3- Moderado">
      <formula>NOT(ISERROR(SEARCH("3- Moderado",B70)))</formula>
    </cfRule>
    <cfRule type="containsText" dxfId="24" priority="10" operator="containsText" text="6- Moderado">
      <formula>NOT(ISERROR(SEARCH("6- Moderado",B70)))</formula>
    </cfRule>
    <cfRule type="containsText" dxfId="23" priority="11" operator="containsText" text="4- Moderado">
      <formula>NOT(ISERROR(SEARCH("4- Moderado",B70)))</formula>
    </cfRule>
    <cfRule type="containsText" dxfId="22" priority="12" operator="containsText" text="3- Bajo">
      <formula>NOT(ISERROR(SEARCH("3- Bajo",B70)))</formula>
    </cfRule>
    <cfRule type="containsText" dxfId="21" priority="13" operator="containsText" text="4- Bajo">
      <formula>NOT(ISERROR(SEARCH("4- Bajo",B70)))</formula>
    </cfRule>
    <cfRule type="containsText" dxfId="20" priority="14" operator="containsText" text="1- Bajo">
      <formula>NOT(ISERROR(SEARCH("1- Bajo",B70)))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0950E4-CD41-4240-BECA-AF784CBEF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Karla Vanessa Guarin Batanero</cp:lastModifiedBy>
  <cp:revision/>
  <dcterms:created xsi:type="dcterms:W3CDTF">2021-04-16T16:11:31Z</dcterms:created>
  <dcterms:modified xsi:type="dcterms:W3CDTF">2024-11-07T13:01:32Z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