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hidePivotFieldList="1"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ECA4EE39-F39A-46EB-996A-B13F7F7E58FF}" xr6:coauthVersionLast="47" xr6:coauthVersionMax="47" xr10:uidLastSave="{00000000-0000-0000-0000-000000000000}"/>
  <bookViews>
    <workbookView xWindow="0" yWindow="0" windowWidth="21570" windowHeight="7890" tabRatio="894" firstSheet="13" activeTab="13"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state="hidden" r:id="rId5"/>
    <sheet name="5- Identificación de Riesgos" sheetId="27" r:id="rId6"/>
    <sheet name="6- Valoración Controles" sheetId="28" r:id="rId7"/>
    <sheet name="8- Políticas de Administración " sheetId="5" r:id="rId8"/>
    <sheet name="7- Mapa Final" sheetId="29"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5">'5- Identificación de Riesgos'!$A$1:$N$29</definedName>
    <definedName name="_xlnm.Print_Area" localSheetId="6">'6- Valoración Controles'!$A$1:$V$18</definedName>
    <definedName name="_xlnm.Print_Area" localSheetId="8">'7-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8" l="1"/>
  <c r="R25" i="28"/>
  <c r="C26" i="28"/>
  <c r="C18" i="28"/>
  <c r="C15" i="28"/>
  <c r="L29" i="28"/>
  <c r="L23" i="28"/>
  <c r="L24" i="28"/>
  <c r="L13" i="28" l="1"/>
  <c r="L11" i="28"/>
  <c r="C13" i="28"/>
  <c r="C12" i="28"/>
  <c r="C11" i="28"/>
  <c r="C10" i="28"/>
  <c r="B70" i="18" l="1"/>
  <c r="C70" i="36" l="1"/>
  <c r="B60" i="36"/>
  <c r="C60" i="36" l="1"/>
  <c r="B60" i="18"/>
  <c r="B70" i="36"/>
  <c r="E70" i="36" l="1"/>
  <c r="D70" i="36"/>
  <c r="L17" i="28"/>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L34" i="27"/>
  <c r="K34" i="27" s="1"/>
  <c r="L35" i="27"/>
  <c r="K35" i="27" s="1"/>
  <c r="L36" i="27"/>
  <c r="K36" i="27" s="1"/>
  <c r="L37" i="27"/>
  <c r="K37" i="27" s="1"/>
  <c r="L38" i="27"/>
  <c r="K38" i="27" s="1"/>
  <c r="L39" i="27"/>
  <c r="K39" i="27" s="1"/>
  <c r="F70" i="36" l="1"/>
  <c r="M50" i="27"/>
  <c r="M40" i="27"/>
  <c r="A23" i="28"/>
  <c r="A19" i="28"/>
  <c r="A14" i="28"/>
  <c r="D60" i="36" l="1"/>
  <c r="B14" i="28"/>
  <c r="B19" i="28"/>
  <c r="B23" i="28"/>
  <c r="L19" i="28"/>
  <c r="L12" i="28"/>
  <c r="L30" i="29"/>
  <c r="C50" i="29"/>
  <c r="B50" i="29"/>
  <c r="L40" i="29"/>
  <c r="C40" i="29"/>
  <c r="B40" i="29"/>
  <c r="A40" i="29"/>
  <c r="C30" i="29"/>
  <c r="B30" i="29"/>
  <c r="A30" i="29"/>
  <c r="C29" i="28"/>
  <c r="C30" i="28"/>
  <c r="C31" i="28"/>
  <c r="C32" i="28"/>
  <c r="C33" i="28"/>
  <c r="C34" i="28"/>
  <c r="C35" i="28"/>
  <c r="C23" i="28"/>
  <c r="C24" i="28"/>
  <c r="C27" i="28"/>
  <c r="C28" i="28"/>
  <c r="C19" i="28"/>
  <c r="C20" i="28"/>
  <c r="C21" i="28"/>
  <c r="C22" i="28"/>
  <c r="B40" i="36" l="1"/>
  <c r="B40" i="35"/>
  <c r="B40" i="34"/>
  <c r="C40" i="34"/>
  <c r="C40" i="36"/>
  <c r="C40" i="35"/>
  <c r="A40" i="35"/>
  <c r="A40" i="34"/>
  <c r="A40" i="36"/>
  <c r="B50" i="36"/>
  <c r="B50" i="35"/>
  <c r="B50" i="34"/>
  <c r="C30" i="35"/>
  <c r="C30" i="36"/>
  <c r="C30" i="34"/>
  <c r="C50" i="36"/>
  <c r="C50" i="35"/>
  <c r="C50" i="34"/>
  <c r="A30" i="36"/>
  <c r="A30" i="35"/>
  <c r="A30" i="34"/>
  <c r="B30" i="36"/>
  <c r="B30" i="35"/>
  <c r="B30" i="34"/>
  <c r="B40" i="18"/>
  <c r="C50" i="18"/>
  <c r="C30" i="18"/>
  <c r="A30" i="18"/>
  <c r="B50" i="18"/>
  <c r="B30" i="18"/>
  <c r="C40" i="18"/>
  <c r="A40" i="18"/>
  <c r="G50" i="29"/>
  <c r="E60" i="36" l="1"/>
  <c r="F60" i="36"/>
  <c r="G40" i="29"/>
  <c r="G30" i="27" l="1"/>
  <c r="H30" i="27" s="1"/>
  <c r="F30" i="29" l="1"/>
  <c r="M30" i="27"/>
  <c r="G10" i="27"/>
  <c r="G20" i="27"/>
  <c r="O30" i="27" l="1"/>
  <c r="G30" i="29"/>
  <c r="N30" i="27"/>
  <c r="H30" i="29" s="1"/>
  <c r="C17" i="28"/>
  <c r="C14" i="28" l="1"/>
  <c r="J14" i="28"/>
  <c r="R14" i="28"/>
  <c r="J15" i="28"/>
  <c r="R15" i="28"/>
  <c r="C16" i="28"/>
  <c r="J16" i="28"/>
  <c r="R16" i="28"/>
  <c r="J17" i="28"/>
  <c r="R17" i="28"/>
  <c r="J18" i="28"/>
  <c r="R18" i="28"/>
  <c r="J19" i="28"/>
  <c r="R19" i="28"/>
  <c r="J20" i="28"/>
  <c r="R20" i="28"/>
  <c r="J21" i="28"/>
  <c r="R21" i="28"/>
  <c r="J22" i="28"/>
  <c r="R22" i="28"/>
  <c r="J23" i="28"/>
  <c r="R23" i="28"/>
  <c r="J24" i="28"/>
  <c r="R24" i="28"/>
  <c r="J26" i="28"/>
  <c r="R26" i="28"/>
  <c r="J27" i="28"/>
  <c r="R27" i="28"/>
  <c r="J28" i="28"/>
  <c r="R28" i="28"/>
  <c r="R35" i="28"/>
  <c r="J35" i="28"/>
  <c r="R34" i="28"/>
  <c r="J34" i="28"/>
  <c r="R33" i="28"/>
  <c r="J33" i="28"/>
  <c r="R32" i="28"/>
  <c r="J32" i="28"/>
  <c r="R31" i="28"/>
  <c r="J31" i="28"/>
  <c r="R30" i="28"/>
  <c r="J30" i="28"/>
  <c r="R29" i="28"/>
  <c r="J29" i="28"/>
  <c r="B29" i="28"/>
  <c r="K19" i="28" l="1"/>
  <c r="T19" i="28" s="1"/>
  <c r="S23" i="28"/>
  <c r="U23" i="28" s="1"/>
  <c r="S19" i="28"/>
  <c r="U19" i="28" s="1"/>
  <c r="K14" i="28"/>
  <c r="K23" i="28"/>
  <c r="S14" i="28"/>
  <c r="S29" i="28"/>
  <c r="K29" i="28"/>
  <c r="G40" i="27" l="1"/>
  <c r="N40" i="27" s="1"/>
  <c r="F40" i="29" l="1"/>
  <c r="T23" i="28"/>
  <c r="H40" i="29"/>
  <c r="O40" i="27" l="1"/>
  <c r="G50" i="27" l="1"/>
  <c r="H50" i="27" s="1"/>
  <c r="N50" i="27" s="1"/>
  <c r="H50" i="29" l="1"/>
  <c r="F50" i="29"/>
  <c r="J30" i="29"/>
  <c r="T29" i="28"/>
  <c r="J50" i="29" s="1"/>
  <c r="D50" i="34" l="1"/>
  <c r="D50" i="36"/>
  <c r="D50" i="35"/>
  <c r="D30" i="34"/>
  <c r="D30" i="36"/>
  <c r="D30" i="35"/>
  <c r="D30" i="18"/>
  <c r="D50" i="18"/>
  <c r="J40" i="29"/>
  <c r="U29" i="28"/>
  <c r="K50" i="29" s="1"/>
  <c r="K30" i="29"/>
  <c r="O50" i="27"/>
  <c r="E50" i="34" l="1"/>
  <c r="E50" i="36"/>
  <c r="E50" i="35"/>
  <c r="E30" i="36"/>
  <c r="E30" i="35"/>
  <c r="E30" i="34"/>
  <c r="D40" i="36"/>
  <c r="D40" i="35"/>
  <c r="D40" i="34"/>
  <c r="E50" i="18"/>
  <c r="E30" i="18"/>
  <c r="D40" i="18"/>
  <c r="V29" i="28"/>
  <c r="M50" i="29" s="1"/>
  <c r="K40" i="29"/>
  <c r="V19" i="28"/>
  <c r="M30" i="29" s="1"/>
  <c r="F50" i="36" l="1"/>
  <c r="F50" i="35"/>
  <c r="F50" i="34"/>
  <c r="F30" i="36"/>
  <c r="F30" i="35"/>
  <c r="F30" i="34"/>
  <c r="E40" i="35"/>
  <c r="E40" i="34"/>
  <c r="E40" i="36"/>
  <c r="F50" i="18"/>
  <c r="F30" i="18"/>
  <c r="E40" i="18"/>
  <c r="V23" i="28"/>
  <c r="M40" i="29" s="1"/>
  <c r="A10" i="28"/>
  <c r="B10" i="28"/>
  <c r="I33" i="5" a="1"/>
  <c r="I33" i="5" s="1"/>
  <c r="F40" i="36" l="1"/>
  <c r="F40" i="35"/>
  <c r="F40" i="34"/>
  <c r="F40" i="18"/>
  <c r="C20" i="29"/>
  <c r="C10" i="29"/>
  <c r="I27" i="5" a="1"/>
  <c r="C10" i="36" l="1"/>
  <c r="C10" i="35"/>
  <c r="C10" i="34"/>
  <c r="C20" i="36"/>
  <c r="C20" i="35"/>
  <c r="C20" i="34"/>
  <c r="I27" i="5"/>
  <c r="L10" i="28"/>
  <c r="L10" i="27" l="1"/>
  <c r="K10" i="27" s="1"/>
  <c r="I21" i="5"/>
  <c r="I22" i="5"/>
  <c r="C20" i="18" l="1"/>
  <c r="C10" i="18"/>
  <c r="M20" i="27" l="1"/>
  <c r="M10" i="27"/>
  <c r="G20" i="29" l="1"/>
  <c r="U14" i="28"/>
  <c r="G10" i="29"/>
  <c r="L20" i="29"/>
  <c r="E11" i="29"/>
  <c r="E12" i="29"/>
  <c r="A20" i="29"/>
  <c r="B20" i="29"/>
  <c r="R11" i="28"/>
  <c r="R12" i="28"/>
  <c r="R13" i="28"/>
  <c r="R10" i="28"/>
  <c r="J11" i="28"/>
  <c r="J12" i="28"/>
  <c r="J13" i="28"/>
  <c r="J10" i="28"/>
  <c r="A20" i="36" l="1"/>
  <c r="A20" i="35"/>
  <c r="A20" i="34"/>
  <c r="B20" i="36"/>
  <c r="B20" i="35"/>
  <c r="B20" i="34"/>
  <c r="B20" i="18"/>
  <c r="A20" i="18"/>
  <c r="K10" i="28"/>
  <c r="S10" i="28"/>
  <c r="U10" i="28" s="1"/>
  <c r="H10" i="27" l="1"/>
  <c r="H20" i="27"/>
  <c r="N20" i="27" l="1"/>
  <c r="H20" i="29" s="1"/>
  <c r="T14" i="28"/>
  <c r="V14"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<sst xmlns="http://schemas.openxmlformats.org/spreadsheetml/2006/main" count="968" uniqueCount="564">
  <si>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</si>
  <si>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</si>
  <si>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</si>
  <si>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</si>
  <si>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Jurisdicción Ordinaria De El Carmen de Bolívar</t>
  </si>
  <si>
    <t>CONSEJO SUPERIOR DE LA JUDICATURA</t>
  </si>
  <si>
    <t>CONSEJO SECCIONAL DE LA JUDICATURA</t>
  </si>
  <si>
    <t>DIRECCIÓN SECCIONAL DE ADMINISTRACIÓN JUDICIAL</t>
  </si>
  <si>
    <t>DESPACHO JUDICIAL CERTIFICADO</t>
  </si>
  <si>
    <t>X</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</si>
  <si>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</si>
  <si>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</si>
  <si>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</si>
  <si>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</si>
  <si>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</si>
  <si>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</si>
  <si>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</si>
  <si>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</si>
  <si>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</si>
  <si>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</si>
  <si>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</si>
  <si>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</si>
  <si>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</si>
  <si>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</si>
  <si>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</si>
  <si>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</si>
  <si>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</si>
  <si>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</si>
  <si>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</si>
  <si>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</si>
  <si>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</si>
  <si>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</si>
  <si>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Administrar justicia dirigiendo la actuación procesal, hacia la emisión de una decisión de carácter definitivo mediante la aplicación de la normatividad vigente.</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</si>
  <si>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</si>
  <si>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</si>
  <si>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</si>
  <si>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</si>
  <si>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</si>
  <si>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</si>
  <si>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</si>
  <si>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Modificación de la normatividad vigente aplicable a los procesos que implique adecuación de los procesos en curso.</t>
  </si>
  <si>
    <t xml:space="preserve">Actualización del Marco Normativo </t>
  </si>
  <si>
    <t>Modificación de la estructura organizacional de la rama judicial o del régimen de Carrera Judicial.</t>
  </si>
  <si>
    <t>Mejoramiento y ampliación de la planta de personal y número de juzgados para reducir carga permanente y acortar los tiempos de los procesos.</t>
  </si>
  <si>
    <t>Económicos y Financieros (disponibilidad de capital, liquidez, mercados financieros, desempleo, competencia)</t>
  </si>
  <si>
    <t xml:space="preserve">Afectacion en la economia incrementa la criminalidad generado por el desempleo ocasionando una mayor demanda y congestión judicial </t>
  </si>
  <si>
    <t>Planeación a partir de las necesidades reales.</t>
  </si>
  <si>
    <t>Asignación presupuestal no ajustada a las necesidades reales de la Rama Judicial y por ende de los juzgados.</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</si>
  <si>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</si>
  <si>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</si>
  <si>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</si>
  <si>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</si>
  <si>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</si>
  <si>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</si>
  <si>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</si>
  <si>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 avances en tecnología, acceso a sistemas de información externos, gobierno en línea)</t>
  </si>
  <si>
    <t>Falta de conocimiento y capacitación de las partes interesadas externas en la totalidad de las herramientas tecnológicas dispuestas para prestar el servicio de justicia.</t>
  </si>
  <si>
    <t xml:space="preserve">Ampliación y divulgación a la comunidad de los canales virtuales  y herramientas tecnológicas dispuestas para prestar el servicio de justicia y su funcionamiento.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</si>
  <si>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</si>
  <si>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Ampliación de la cobertura del programa Gobierno en Línea que integre toda la información que debe ser de conocimiento público.</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</si>
  <si>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</si>
  <si>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</si>
  <si>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</si>
  <si>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Cambios de la normatividad vigente.
Desactualización en cambios normativos y jurisprudenciales</t>
  </si>
  <si>
    <t>Capacitacion y actualización de los cambios normativos y reglamentarios por parte de la EJRLB.</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</si>
  <si>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</si>
  <si>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</si>
  <si>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</si>
  <si>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</si>
  <si>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</si>
  <si>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</si>
  <si>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</si>
  <si>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Falta de planeación,  seguimiento y evaluación.</t>
  </si>
  <si>
    <t>Formación del Juez como Lider de Proceso  con bases orientadas al  Direccionamiento, Planeación y Gestión de su  Despacho mediante la aplicación de Sistemas de Gestión.</t>
  </si>
  <si>
    <t xml:space="preserve">Falta de liderazgo y trabajo en equipo de algunos líderes de los procesos. 
</t>
  </si>
  <si>
    <t>Formación del Juez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</si>
  <si>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</si>
  <si>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</si>
  <si>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</si>
  <si>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</si>
  <si>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</si>
  <si>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</si>
  <si>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</si>
  <si>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</si>
  <si>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</si>
  <si>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</si>
  <si>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</si>
  <si>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financieros (presupuesto de funcionamiento, recursos de inversión</t>
  </si>
  <si>
    <t>Recursos insuficientes: economicos, humanos, físicos, tecnológicos e infraestructura para el desarrollo de las actividades judiciales.</t>
  </si>
  <si>
    <t>Aprovechamiento de licencias de microsoft Oficce 365 y aplicativos de la Rama Judicial.</t>
  </si>
  <si>
    <t>Falta de presupuesto asignado para la adecuada gestión judicial.</t>
  </si>
  <si>
    <t xml:space="preserve">Aprovechamiento y adaptación por parte de los servidores judiciales a los recursos suministrados. </t>
  </si>
  <si>
    <t>Personal (competencia del personal, disponibilidad, suficiencia, seguridad y salud  en el trabajo)</t>
  </si>
  <si>
    <t>Insuficiencia de  personal  para atender la función misional y la atención a las partes interesadas en los despachos judiciales y centro de servicios , debido al aumento de la carga laboral.</t>
  </si>
  <si>
    <t>Competencia y compromiso de los servidores judiciales en  desarrollo de las  funciones asignadas al personal adscrito a cada depedencia judicial.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</si>
  <si>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</si>
  <si>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</si>
  <si>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</si>
  <si>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</si>
  <si>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</si>
  <si>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</si>
  <si>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</si>
  <si>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</si>
  <si>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</si>
  <si>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 xml:space="preserve">
</t>
  </si>
  <si>
    <t>Proceso (capacidad, diseño, ejecución, proveedores, entradas, salidas, gestión del conocimiento)</t>
  </si>
  <si>
    <t>Incremento inusitado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</si>
  <si>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</si>
  <si>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</si>
  <si>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</si>
  <si>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</si>
  <si>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Implementar la Gestión del conocimiento generada por las experiencias de los servidores documentada en instructivos y guias.
</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</si>
  <si>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</si>
  <si>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</si>
  <si>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</si>
  <si>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 xml:space="preserve">Tecnológicos </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</si>
  <si>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</si>
  <si>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</si>
  <si>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</si>
  <si>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juzgados comoen el centro de servicios.</t>
  </si>
  <si>
    <t>Insuficiencia  de  recursos tecnológicos (hardware y software) para los empleados en trabajo remoto.</t>
  </si>
  <si>
    <t xml:space="preserve">Directices y normatividad  impartidas por el Consejo Superior de la Judicatura para la implementación del expediente electronico.
</t>
  </si>
  <si>
    <t xml:space="preserve">Fallas en el servicio de internet,  conectividad  irregular.
</t>
  </si>
  <si>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</si>
  <si>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</si>
  <si>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</si>
  <si>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</si>
  <si>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</si>
  <si>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</si>
  <si>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</si>
  <si>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</si>
  <si>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</si>
  <si>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</si>
  <si>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</si>
  <si>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Formatos estandarizados impartidos  desde la Coordinación Nacional del SIGCMA para la mejor prestación del servicio.</t>
  </si>
  <si>
    <t>Desactualización o no aplicación  de la documentación propia de las actividades del juzgado y/o del centro de servicios a raíz de los nuevos métodos virtuales  implementados.</t>
  </si>
  <si>
    <t>Micrositio de fácil acceso a los documentos propios del Sistema Integrado de Gestión y Control de la Calidad y el Medio Ambiente.</t>
  </si>
  <si>
    <t>Desconocimiento e inaplicabilidad de las Tablas de Retención Documental (TRD)</t>
  </si>
  <si>
    <t>Avance en la actualización permanente de documentos y procedimientos del SIGCMA</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</si>
  <si>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</si>
  <si>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</si>
  <si>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</si>
  <si>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</si>
  <si>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</si>
  <si>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</si>
  <si>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</si>
  <si>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</si>
  <si>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</si>
  <si>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</si>
  <si>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</si>
  <si>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</si>
  <si>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</si>
  <si>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</si>
  <si>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</si>
  <si>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</si>
  <si>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</si>
  <si>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</si>
  <si>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</si>
  <si>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</si>
  <si>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</si>
  <si>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</si>
  <si>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</si>
  <si>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</si>
  <si>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</si>
  <si>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</si>
  <si>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</si>
  <si>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</si>
  <si>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</si>
  <si>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</si>
  <si>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</si>
  <si>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</si>
  <si>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</si>
  <si>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</si>
  <si>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</si>
  <si>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</si>
  <si>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Incluir en la programación de los Juzgados y el centro de servicios,  espacios de actualización y capacitación periódica sobre la normatividad vigente y del SIGCMA, asi como espacios de asistencia a capacitaciones y formación autodirigida.
</t>
  </si>
  <si>
    <t>1,3, 13</t>
  </si>
  <si>
    <t>1, 3, 10</t>
  </si>
  <si>
    <t>2, 3, 4, 5, 6, 13, 14, 36, 39</t>
  </si>
  <si>
    <t>1, 2, 5, 6, 11, 16, 12</t>
  </si>
  <si>
    <t xml:space="preserve">Plan de acción </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</si>
  <si>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</si>
  <si>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</si>
  <si>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</si>
  <si>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</si>
  <si>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</si>
  <si>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</si>
  <si>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</si>
  <si>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</si>
  <si>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</si>
  <si>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</si>
  <si>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</si>
  <si>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</si>
  <si>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</si>
  <si>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</si>
  <si>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</si>
  <si>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</si>
  <si>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</si>
  <si>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</si>
  <si>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</si>
  <si>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</si>
  <si>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</si>
  <si>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</si>
  <si>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</si>
  <si>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</si>
  <si>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t xml:space="preserve">Ampliar y divulgar canales de comunicación con las partes interesadas, internas y  externas (micrositio, whatsapp, celular) que permitan visibilizar la labor del juzgado y del centro de servicios para mejorar la imagen de la administración de justicia. </t>
  </si>
  <si>
    <t>15, 36, 37, 38</t>
  </si>
  <si>
    <t>17, 20, 30</t>
  </si>
  <si>
    <t>Facilitar la asistencia virtual o remota a las audiencias de quienes no acudan a las sedes judiciales cuando la audiencia se realiza de forma presencial.</t>
  </si>
  <si>
    <t>12, 13</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</si>
  <si>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</si>
  <si>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</si>
  <si>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</si>
  <si>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7, 8, 13</t>
  </si>
  <si>
    <t>18, 30</t>
  </si>
  <si>
    <t>Utilizar adecuadamente herramientas tecnológicas de comunicación interna como Teams y Planner  que permitan respetar los horarios laborales y espacios personales y familiares de los servidores judiciales.</t>
  </si>
  <si>
    <t>6, 10, 11</t>
  </si>
  <si>
    <t>10, 15, 35</t>
  </si>
  <si>
    <t>Solicitar apoyo y seguimiento a las condiciones y riesgos laborales por parte de la ARL así como fomentar la asistencia a las actividades programadas por esta.</t>
  </si>
  <si>
    <t>10, 12</t>
  </si>
  <si>
    <t>13, 14</t>
  </si>
  <si>
    <t xml:space="preserve">Conocer e implementar las diferentes herramientas tecnológicas dispuestas para la prestación del servicios de justicia, la realización de audiencias virtuales, la gestión del expediente judicial (digitalización) y  la atención de  trámites solicitados por las partes interesadas. </t>
  </si>
  <si>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</si>
  <si>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</si>
  <si>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</si>
  <si>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</si>
  <si>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</si>
  <si>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</si>
  <si>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Solicitar apoyo al CENDOJ, para realización de capacitaciones en tablas de retención documental (TRD)</t>
  </si>
  <si>
    <t>Adelantar campañas sobre manejo y disposición de residuos.</t>
  </si>
  <si>
    <t>21, 36, 37</t>
  </si>
  <si>
    <t>Solicitar apoyo a la Dirección Ejecutiva Seccional de Administración Judicial en el suministro de recursos tecnólogicos para los servidores judiciales.</t>
  </si>
  <si>
    <t>10, 11</t>
  </si>
  <si>
    <t>7, 22, 23, 29, 30, 31, 32, 33, 34, 35</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</si>
  <si>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</si>
  <si>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</si>
  <si>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</si>
  <si>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</si>
  <si>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</si>
  <si>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</si>
  <si>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</si>
  <si>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</si>
  <si>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</si>
  <si>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</si>
  <si>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</si>
  <si>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</si>
  <si>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</si>
  <si>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</si>
  <si>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</si>
  <si>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</si>
  <si>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</si>
  <si>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</si>
  <si>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</si>
  <si>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</si>
  <si>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</si>
  <si>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</si>
  <si>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</si>
  <si>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</si>
  <si>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</si>
  <si>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</si>
  <si>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</si>
  <si>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</si>
  <si>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</si>
  <si>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</si>
  <si>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</si>
  <si>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</si>
  <si>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</si>
  <si>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</si>
  <si>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</si>
  <si>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</si>
  <si>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</si>
  <si>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</si>
  <si>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</si>
  <si>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</si>
  <si>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</si>
  <si>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</si>
  <si>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</si>
  <si>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</si>
  <si>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</si>
  <si>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</si>
  <si>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</si>
  <si>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</si>
  <si>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</si>
  <si>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</si>
  <si>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</si>
  <si>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</si>
  <si>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</si>
  <si>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</si>
  <si>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</si>
  <si>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</si>
  <si>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</si>
  <si>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</si>
  <si>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</si>
  <si>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</si>
  <si>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</si>
  <si>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</si>
  <si>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</si>
  <si>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</si>
  <si>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</si>
  <si>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</si>
  <si>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</si>
  <si>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</si>
  <si>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</si>
  <si>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</si>
  <si>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</si>
  <si>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</si>
  <si>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</si>
  <si>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</si>
  <si>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</si>
  <si>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</si>
  <si>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Despachos Judiciales</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</si>
  <si>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</si>
  <si>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</si>
  <si>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</si>
  <si>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</si>
  <si>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</si>
  <si>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</si>
  <si>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</si>
  <si>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</si>
  <si>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</si>
  <si>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</si>
  <si>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</si>
  <si>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</si>
  <si>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</si>
  <si>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</si>
  <si>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</si>
  <si>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</si>
  <si>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</si>
  <si>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</si>
  <si>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</si>
  <si>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</si>
  <si>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</si>
  <si>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después del  término legal establecido para decidir sobre los conflictos presentados a los jueces.</t>
  </si>
  <si>
    <t>1. Mayor demanda de justicia.</t>
  </si>
  <si>
    <t>Afectación de reputacion,imagén,  credibilidad, satisfacción de usuarios y PI</t>
  </si>
  <si>
    <t xml:space="preserve">De la entidad y sector justicia a nivel nacional </t>
  </si>
  <si>
    <t>2. Insuficiencia de  personal  para atender la función misional y la atención a las partes interesadas en los despachos judiciales y centro de servicios</t>
  </si>
  <si>
    <t>Interrupción o afectación en la prestación del servicio judicial</t>
  </si>
  <si>
    <t>Entre  97 a 144 horas   habiles al año  o afectación media</t>
  </si>
  <si>
    <t>3. Complejidad de los procesos judiciales y solicitudes, lo cual incrementa los tiempos para su resolución.</t>
  </si>
  <si>
    <t>Incumplimiento de las metas establecidas</t>
  </si>
  <si>
    <t>Incumplimiento del 20% de los indicadores del proceso</t>
  </si>
  <si>
    <t>4.Fallas en la planeación  para el desarrollo de las tareas propias del despacho.</t>
  </si>
  <si>
    <t>5.  Fallas e insuficiencia de las herramientas tecnológicas.</t>
  </si>
  <si>
    <t xml:space="preserve">Incumplimientos en la realizacion de audiencias </t>
  </si>
  <si>
    <t xml:space="preserve">Posibilidad de no celebrar las audiencias programadas. </t>
  </si>
  <si>
    <t xml:space="preserve">1. Inasistencia del Juez </t>
  </si>
  <si>
    <t xml:space="preserve">De la entidad, seccional, despachos a nivel local o municipal </t>
  </si>
  <si>
    <t xml:space="preserve">2. Inasistencia de las partes
</t>
  </si>
  <si>
    <t>3. Programación de audiencias sin tener en cuenta tiempos de duración para su realización.</t>
  </si>
  <si>
    <t>Incumplimiento del 40% de los indicadores del proceso</t>
  </si>
  <si>
    <t>4. Comunicación o notificación inoportuna o errores en la misma.</t>
  </si>
  <si>
    <t xml:space="preserve">Entre  145 a 192 horas  hábiles al año o afectación alta </t>
  </si>
  <si>
    <t>5.Fallas en el servicio de internet,  conectividad  irregular.</t>
  </si>
  <si>
    <t xml:space="preserve"> Efectuar notificaciones que no cumplan con los requistos</t>
  </si>
  <si>
    <t xml:space="preserve">No  realizar las notificaciones , no hacerlo  oportunamente o no aplicar la normatividad </t>
  </si>
  <si>
    <t xml:space="preserve">1. Errores en la digitación </t>
  </si>
  <si>
    <t xml:space="preserve">De un área del nivel central, seccional o despacho judicial </t>
  </si>
  <si>
    <t>2. Que no se incluyan los anexos correspondientes para efectuar la notificacion.</t>
  </si>
  <si>
    <t>Entre 49 a 96 horas  habiles al año  o afectación baja</t>
  </si>
  <si>
    <t>3. Se notifique al correo que no este registrado en SIRNA.</t>
  </si>
  <si>
    <t>Efectuar el reparto judicial incumpliendo requisitos</t>
  </si>
  <si>
    <t>Desigualidad en la carga de los Juzgados y Demora en el trámite del proceso.</t>
  </si>
  <si>
    <t>1. Corrupción</t>
  </si>
  <si>
    <t>Muy Baja - 1</t>
  </si>
  <si>
    <t xml:space="preserve">2. Desconocimiento en las reglas del reparto
</t>
  </si>
  <si>
    <t>3.Incumplimiento del procedimiento de reparto.</t>
  </si>
  <si>
    <t xml:space="preserve">4. Falta de personal para atender el  volúmen de solicitudes recibidas. </t>
  </si>
  <si>
    <t>5. Falta de comunicación y de oportunidad en la  actualización de las novedades de los juzgados.</t>
  </si>
  <si>
    <t>6. No incluir en el reparto la totalidad de las solicitudes o escritos de acusación recibidos por correo electrónico.</t>
  </si>
  <si>
    <t>Pérdida de documentos</t>
  </si>
  <si>
    <t>Extravío temporal o definitivo de los  documentos de los procesos judiciales</t>
  </si>
  <si>
    <t xml:space="preserve">1. Desorganización en la atención público
</t>
  </si>
  <si>
    <t>2.Falta de software institucional estandarizado para la especialidad para el control del archivo de documentos tanto físicos como virtuales.</t>
  </si>
  <si>
    <t xml:space="preserve">De la entidad, seccional, despachos a nivel departamental </t>
  </si>
  <si>
    <t>3.Desconocimiento e inaplicabilidad de las Tablas de Retención Documental (TRD)</t>
  </si>
  <si>
    <t>4.Volumen excesivo de ingreso de memoriales y correo electronicos para el personal asignado,  generando demoras en la organización de los expedientes.</t>
  </si>
  <si>
    <t>5. Correos electronicos redireccionado en SPAM</t>
  </si>
  <si>
    <t>6. Mal estado de los expedientes fisicos</t>
  </si>
  <si>
    <t>7. Error al anexar el memorial, grabaciones o correo electronico al expediente digital</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</si>
  <si>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</si>
  <si>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</si>
  <si>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</si>
  <si>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</si>
  <si>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</si>
  <si>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</si>
  <si>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</si>
  <si>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</si>
  <si>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</si>
  <si>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</si>
  <si>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</si>
  <si>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</si>
  <si>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</si>
  <si>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</si>
  <si>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</si>
  <si>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</si>
  <si>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</si>
  <si>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(Responsable) Cada despacho
(periodicidad) diariamente, mensualmente y/o semestralmente, según discrecionalidad del juez, sin embargo, la orden es de conocimiento general dentro del despacho,
(qué hace) realizan revisión y comparación del reparto que registran ellos mismos en los radicadores
(cómo lo hace) Revisando trimestralmente los ingresos y comparando con los años anteriores.
(evidencia) Estadística entregada trimestralmente al consejo.</t>
  </si>
  <si>
    <t xml:space="preserve">(Responsable) El Consejo Seccional,  (periodicidad), trimestralmente, anualmente
(qué hace)  revisa Estadísticas en SIERJU (cómo lo hace) . Analizando las cargas de trabajo y  la productividad de los juzgados
(desviación ) Si los rrsultados superan los estandares establecidos tramita la creación de juzgados de descongestión.
(evidencia). Como registro del control quedan actas de visistas del Consejo y acuerdos de creación de juzgados. </t>
  </si>
  <si>
    <t>SI</t>
  </si>
  <si>
    <t>NO</t>
  </si>
  <si>
    <t>(Responsable) Cada despacho
(periodicidad) diariamente, mensualmente y/o semestralmente, según discrecionalidad del juez, sin embargo, la orden es de conocimiento general dentro del despacho,
(qué hace) controles estrictos al moneto de admitir la demanda.
(cómo lo hace) Apegado  las normas que regula cada materia
(evidencia) Autos inadmisorios y autos de rechazo.</t>
  </si>
  <si>
    <t xml:space="preserve">(Responsable ) El  Juez director del despacho, (periodicidad) diariamente, mensualmente y/o semestralmente, según discrecionalidad del juez, sin embargo, la orden es de conocimiento general dentro del despacho
(qué hace)  Reunion donde se estipulan las tareas de cada uno
(cómo lo hace)  Revisar la recepcion de excel de memoriales
(desviación )  si evidencia actividades y actuaciones no incluidas se integran al planificador. 
(evidencia).  Como registro del control queda el planificador y las actuaciones documentadas. </t>
  </si>
  <si>
    <t xml:space="preserve">(Responsable ) El  Juez director del despacho, (periodicidad)  semanalmente,
(qué hace)  revisa los registros de control o planificadores y los ingresos del reparto,
(cómo lo hace)  para actualizar la planificación y verificar fechas de las actuaciones.
(desviación )  Si evidencia actividades no realizadas  reprograma las actuaciones según la prioridad. 
(evidencia).  Como registro del control queda el planificador y las actuaciones documentadas. </t>
  </si>
  <si>
    <t xml:space="preserve">Responsable) El Juez director del despacho, 
(periodicidad) diariamente,  
(qué hace)  hace seguimiento a la  planificación de audiencias 
(cómo lo hace) revisando el tipo de audiencias a realizar  y los tiempos programados para cada una.
(desviación ) ajustando la programación si requiere incluir o hacer cambios imprevistos.   
(evidencia) Como registro del control queda el planificador y las actuaciones documentadas. </t>
  </si>
  <si>
    <t>(Responsable) EL secretario del despacho, 
(periodicidad) diariamente,  
(qué hace)  ingresa los datos para la realización de citaciones y notificaciones 
(cómo lo hace) registrando en el aplicativo CSJCOM, los datos de la audencia y los de los intervinientes. 
(desviación ) revisa antes de confirmar la elaboración que los datos sean correctos.
(evidencia) Como registro del control quedan los datos en el aplicativo ingresados por el secretario, los cuales no pueden ser cambiados.</t>
  </si>
  <si>
    <t>(Responsable) EL secretario del despacho, 
(periodicidad) diariamente,  
(qué hace)  ingresa los datos para la realización de citaciones y notificaciones 
(cómo lo hace) registrando en el aplicativo CSJCOM, los datos de la audencia y los de los intervinientes. 
(desviación ) cuando se detectan errores se hacen las correcciones pertinentes.
(evidencia) Como registro del control quedan los datos en el aplicativo ingresados por el secretario, los cuales no pueden ser cambiados.</t>
  </si>
  <si>
    <t>"""(Responsable) Los secretarios de los despachos o quien asigne el Juez 
(periodicidad) cuando lo requiera el juzgado,  
(qué hace)  tener actualizado los computadores para la conexion virtual 
(cómo lo hace) verificando que las conexiones de red esten en optimas condiciones
(desviación ) cuando se presentan inconvenientes tecnológicos en desarrollo de las audiencias.
(evidencia) Como registro del control quedan las grabaciones, los correos y mensajes solicitando el apoyo."""</t>
  </si>
  <si>
    <t>"(Responsable) Los secretarios de los despachos o quien asigne el Juez 
(periodicidad) cuando lo requiera el juzgado,  
(qué hace)  solicita apoyo para las conexiones de las audiencias virtuales y físicas  
(cómo lo hace) contactando a los administradores de salas, 
(desviación ) cuando se presentan inconvenientes tecnológicos en desarrollo de las audiencias.
(evidencia) Como registro del control quedan las grabaciones, los correos y mensajes solicitando el apoyo."</t>
  </si>
  <si>
    <t>(Responsable) El empleado encargado de reparto.
(periodicidad) al momento de realizar reparto de cada solicitud o escrito.
(qué hace) verifica que los datos aportados por el solicitante sean los que ingresa al aplicativo. 
(cómo lo hace) confrontando la información aportada por el solicitante y confirmando que lo digitado o seleccionado en el aplicativo es correcto.
(desviación ) si encuentra que ingresó datos errados hace la corrección  antes de realizar cada reparto.
(evidencia) Como registro  queda la información en el aplicativo de reparto y el acta de reparto.</t>
  </si>
  <si>
    <t>(Responsable) El empleado encargado de reparto.
(periodicidad) al momento de realizar reparto de cada solicitud o escrito.
(qué hace) verifica que los datos aportados por el solicitante sean los que ingresa al aplicativo. 
(cómo lo hace) confrontando la información aportada por el solicitante y confirmando que lo digitado o seleccionado en el aplicativo es correcto.
(desviación ) si encuentra que ingresó datos errados después de realizar un reparto informa a la Coordinación y hace la corrección previa autorización del Juez Coordinador.
(evidencia) Como registro  queda la información en el aplicativo de reparto y las actas de reparto errada donde explica el error  y el acta del nuevo reparto.</t>
  </si>
  <si>
    <t>(Responsable) El líder del grupo de Reparto
(periodicidad) periodicamente 
(qué hace)  verifica versión del procedimiento y su aplicación.
(cómo lo hace) que el procedimiento esté actualizado y que el equipo de trabajo aplica la última versión aprobada.
(desviación) Si encuentra desactualización realiza el ajuste y solicita aprobación de la nueva versión y si el personal no aplica la versión actualizada realiza capacitación.
(evidencia) Como registro  queda acta de aprobación del procedimiento y actas de capacitación o lista de asistencia.</t>
  </si>
  <si>
    <t>(Responsable) El Consejo Seccional,  (periodicidad), anualmente
(qué hace)  revisa Estadísticas en SIERJU (cómo lo hace) . Analizando las cargas de trabajo y  la productividad de los juzgados
(desviación ) Si los resultados superan los estandares establecidos tramita la creación de juzgados de descongestión.
(evidencia). Como registro del control quedan actas de visistas del Consejo y acuerdos de creación de juzgados. 
SI ESTA ACTIVIDAD SE HACE ANTES DE QUE SE PRESENTE LA SOBRECARGA DE TRABAJO O SEA CON PROYECCIONES (seria preventivo)  si se hace despues seria una accion correctiva .</t>
  </si>
  <si>
    <t>(Responsable) El Líder del grupo de reparto
(periodicidad) diariamente
(qué hace)  Revisar el correo electrónico institucional del Grupo
(cómo lo hace) Verificando uno a uno y en orden cronologico que a  los correos que ingresan con solicitudes de reparto se hayan tramitado.
(desviación ) Si encuentra un correo al cual no se hizo reparto de la solicitud, se debe realizar inmediatamente, si ha pasado mucho tiempo para reparto informar al solicitante lo sucedido.
(evidencia) Como registro  queda el acta de reparto con la fecha y hora del mismo.</t>
  </si>
  <si>
    <t>(Responsable) Secreatrio de Juzgado
(periodicidad) diariamente
(qué hace), notifica en estrados e ingresa  datos en la base para ordenar  las notificaciones.
(cómo lo hace)  verificando los datos registrados en bases para notificación.
(desviación ) Si encuentra incongruencias hace las correcciones antes de ordenr la notificación.
(evidencia) Como registro  quedan las bases con los datos consolidados.</t>
  </si>
  <si>
    <t>(Responsable) El notificador
(periodicidad) diariamente
(qué hace) Realizar una programación de envíos por correo electrónico  y rutas físicas para las notificaciones
(cómo lo hace)  revisando los datos aportados por los juzgados o parte interesada.
(desviación ) Si los datos informados están errados confirmar telefónicamente, corregir y realizar la notificación de forma prioritaria e inmediata.
(evidencia) Como registro  queda el correo enviado o la firma del notificado.</t>
  </si>
  <si>
    <t>(Responsable) El Líder del grupo de notificaciones.
(periodicidad) diariamente,
(qué hace) Verifica que los notificadores realizan las notificaciones asignadas.
(cómo lo hace)  revisando los correos y las planillas de control interno del grupo.
(desviación ) Sí se presenta represamiento en el trabajo de uno ó más notificadores analizar y encontrar las causas.
(evidencia) Como registro  quedan las bases de control internas del grupo.</t>
  </si>
  <si>
    <t>(Responsable) El Líder del grupo de notificaciones.
(periodicidad) diariamente,
(qué hace) Verifica que los notificadores realizan las notificaciones asignadas.
(cómo lo hace)  revisando los correos y las planillas de control interno del grupo.
(desviación ) Sí se presenta represamiento en el trabajo dar solución inmedita a las notificaciones no realizadas.
(evidencia) Como registro  quedan las bases de control internas del grupo.</t>
  </si>
  <si>
    <r>
      <t>(</t>
    </r>
    <r>
      <rPr>
        <sz val="10"/>
        <color rgb="FFFF0000"/>
        <rFont val="Calibri"/>
        <family val="2"/>
        <scheme val="minor"/>
      </rPr>
      <t>Responsable</t>
    </r>
    <r>
      <rPr>
        <sz val="10"/>
        <rFont val="Calibri"/>
        <family val="2"/>
        <scheme val="minor"/>
      </rPr>
      <t xml:space="preserve">) Consejo Seccional de la Judicatura
Unidad de Proyectos especiales de Tecnología y CENDOJ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Plan para la creación del Gestor documental.
</t>
    </r>
    <r>
      <rPr>
        <sz val="10"/>
        <color rgb="FFFF0000"/>
        <rFont val="Calibri"/>
        <family val="2"/>
        <scheme val="minor"/>
      </rPr>
      <t xml:space="preserve">(cómo lo hace) </t>
    </r>
    <r>
      <rPr>
        <sz val="10"/>
        <rFont val="Calibri"/>
        <family val="2"/>
        <scheme val="minor"/>
      </rPr>
      <t xml:space="preserve"> Conocimiento de la especialidad Penal y recolecciónde  datos para el diseño del Gestor documental aplicable a la especialidad.
</t>
    </r>
    <r>
      <rPr>
        <sz val="10"/>
        <color rgb="FFFF0000"/>
        <rFont val="Calibri"/>
        <family val="2"/>
        <scheme val="minor"/>
      </rPr>
      <t>(desviación )</t>
    </r>
    <r>
      <rPr>
        <sz val="10"/>
        <rFont val="Calibri"/>
        <family val="2"/>
        <scheme val="minor"/>
      </rPr>
      <t xml:space="preserve"> reformular el plan si se incumplen términos.
</t>
    </r>
    <r>
      <rPr>
        <sz val="10"/>
        <color rgb="FFFF0000"/>
        <rFont val="Calibri"/>
        <family val="2"/>
        <scheme val="minor"/>
      </rPr>
      <t xml:space="preserve">(evidencia) </t>
    </r>
    <r>
      <rPr>
        <sz val="10"/>
        <rFont val="Calibri"/>
        <family val="2"/>
        <scheme val="minor"/>
      </rPr>
      <t>Como registro  queda actas de reuniones.</t>
    </r>
  </si>
  <si>
    <r>
      <t>(</t>
    </r>
    <r>
      <rPr>
        <sz val="10"/>
        <color rgb="FFFF0000"/>
        <rFont val="Calibri"/>
        <family val="2"/>
        <scheme val="minor"/>
      </rPr>
      <t>Responsable</t>
    </r>
    <r>
      <rPr>
        <sz val="10"/>
        <rFont val="Calibri"/>
        <family val="2"/>
        <scheme val="minor"/>
      </rPr>
      <t>) Consejo superior de la Judicatura - Unidad de Proyectos especiales de Tecnología y CENDOJ</t>
    </r>
    <r>
      <rPr>
        <sz val="10"/>
        <color rgb="FFFF0000"/>
        <rFont val="Calibri"/>
        <family val="2"/>
        <scheme val="minor"/>
      </rPr>
      <t xml:space="preserve">
(periodicidad)</t>
    </r>
    <r>
      <rPr>
        <sz val="10"/>
        <rFont val="Calibri"/>
        <family val="2"/>
        <scheme val="minor"/>
      </rPr>
      <t xml:space="preserve"> SIN DEFINIR
(</t>
    </r>
    <r>
      <rPr>
        <sz val="10"/>
        <color rgb="FFFF0000"/>
        <rFont val="Calibri"/>
        <family val="2"/>
        <scheme val="minor"/>
      </rPr>
      <t>qué hace</t>
    </r>
    <r>
      <rPr>
        <sz val="10"/>
        <rFont val="Calibri"/>
        <family val="2"/>
        <scheme val="minor"/>
      </rPr>
      <t xml:space="preserve">) Plan para la implementación del Acuerdo 11567, parágrafo 2 del artículo 28. 
</t>
    </r>
    <r>
      <rPr>
        <sz val="10"/>
        <color rgb="FFFF0000"/>
        <rFont val="Calibri"/>
        <family val="2"/>
        <scheme val="minor"/>
      </rPr>
      <t xml:space="preserve">(cómo lo hace) </t>
    </r>
    <r>
      <rPr>
        <sz val="10"/>
        <rFont val="Calibri"/>
        <family val="2"/>
        <scheme val="minor"/>
      </rPr>
      <t xml:space="preserve"> Conocimiento de la especialidad Penal y recolecciónde  datos para el diseño del software aplicable a la especialidad.
</t>
    </r>
    <r>
      <rPr>
        <sz val="10"/>
        <color rgb="FFFF0000"/>
        <rFont val="Calibri"/>
        <family val="2"/>
        <scheme val="minor"/>
      </rPr>
      <t>(desviación )</t>
    </r>
    <r>
      <rPr>
        <sz val="10"/>
        <rFont val="Calibri"/>
        <family val="2"/>
        <scheme val="minor"/>
      </rPr>
      <t xml:space="preserve"> reformular el plan si se incumplen términos.
</t>
    </r>
    <r>
      <rPr>
        <sz val="10"/>
        <color rgb="FFFF0000"/>
        <rFont val="Calibri"/>
        <family val="2"/>
        <scheme val="minor"/>
      </rPr>
      <t xml:space="preserve">(evidencia) </t>
    </r>
    <r>
      <rPr>
        <sz val="10"/>
        <rFont val="Calibri"/>
        <family val="2"/>
        <scheme val="minor"/>
      </rPr>
      <t>Como registro  queda actas de reuniones.</t>
    </r>
  </si>
  <si>
    <r>
      <t>(</t>
    </r>
    <r>
      <rPr>
        <sz val="10"/>
        <color rgb="FFFF0000"/>
        <rFont val="Calibri"/>
        <family val="2"/>
        <scheme val="minor"/>
      </rPr>
      <t>Responsable</t>
    </r>
    <r>
      <rPr>
        <sz val="10"/>
        <rFont val="Calibri"/>
        <family val="2"/>
        <scheme val="minor"/>
      </rPr>
      <t>) CENDOJ</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Asigna un responsable  o un comité para elaboración de propuesta para la creación e implementación de las TRD propias para el SPA 
</t>
    </r>
    <r>
      <rPr>
        <sz val="10"/>
        <color rgb="FFFF0000"/>
        <rFont val="Calibri"/>
        <family val="2"/>
        <scheme val="minor"/>
      </rPr>
      <t xml:space="preserve">(cómo lo hace) </t>
    </r>
    <r>
      <rPr>
        <sz val="10"/>
        <rFont val="Calibri"/>
        <family val="2"/>
        <scheme val="minor"/>
      </rPr>
      <t xml:space="preserve">Por medio de reuniones en las que se diseñan las TRD
</t>
    </r>
    <r>
      <rPr>
        <sz val="10"/>
        <color rgb="FFFF0000"/>
        <rFont val="Calibri"/>
        <family val="2"/>
        <scheme val="minor"/>
      </rPr>
      <t>(desviación )</t>
    </r>
    <r>
      <rPr>
        <sz val="10"/>
        <rFont val="Calibri"/>
        <family val="2"/>
        <scheme val="minor"/>
      </rPr>
      <t xml:space="preserve"> Revisar la  propuesta por el CENDOJ generar  espacios para definir el tema.
</t>
    </r>
    <r>
      <rPr>
        <sz val="10"/>
        <color rgb="FFFF0000"/>
        <rFont val="Calibri"/>
        <family val="2"/>
        <scheme val="minor"/>
      </rPr>
      <t xml:space="preserve">(evidencia) </t>
    </r>
    <r>
      <rPr>
        <sz val="10"/>
        <rFont val="Calibri"/>
        <family val="2"/>
        <scheme val="minor"/>
      </rPr>
      <t xml:space="preserve">Como registro  queda actas de reuniones </t>
    </r>
  </si>
  <si>
    <t>(Responsable) Juez Coordinador 
(periodicidad)  cuando se requiera 
(qué hace) Jornadas de Descongestión
(cómo lo hace) Asignando personal de otros grupos temporalmente.
(desviación )
(evidencia) Registro de los expedientes tramitados.</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</si>
  <si>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</si>
  <si>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</si>
  <si>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</si>
  <si>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</si>
  <si>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</si>
  <si>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</si>
  <si>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</si>
  <si>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</si>
  <si>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</si>
  <si>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</si>
  <si>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</si>
  <si>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</si>
  <si>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</si>
  <si>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</si>
  <si>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</si>
  <si>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</si>
  <si>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</si>
  <si>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</si>
  <si>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</si>
  <si>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</si>
  <si>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</si>
  <si>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</si>
  <si>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</si>
  <si>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</si>
  <si>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</si>
  <si>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</si>
  <si>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</si>
  <si>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</si>
  <si>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</si>
  <si>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</si>
  <si>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</si>
  <si>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</si>
  <si>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</si>
  <si>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</si>
  <si>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60% de los indicadores del proceso</t>
  </si>
  <si>
    <t>Incumplimiento del 80% de los indicadores del proceso</t>
  </si>
  <si>
    <t>Incumplimiento del 100% de los indicadores del proceso</t>
  </si>
  <si>
    <t>Entre  0 a 48 horas habiles al año o afectación mínima</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</si>
  <si>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</si>
  <si>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</si>
  <si>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</si>
  <si>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</si>
  <si>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</si>
  <si>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</si>
  <si>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</si>
  <si>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</si>
  <si>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</si>
  <si>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</si>
  <si>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</si>
  <si>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</si>
  <si>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</si>
  <si>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</si>
  <si>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</si>
  <si>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</si>
  <si>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</si>
  <si>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</si>
  <si>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</si>
  <si>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</si>
  <si>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</si>
  <si>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</si>
  <si>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</si>
  <si>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</si>
  <si>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</si>
  <si>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</si>
  <si>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</si>
  <si>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</si>
  <si>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Evitar</t>
  </si>
  <si>
    <t xml:space="preserve"> Matriz de Calor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</si>
  <si>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</si>
  <si>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</si>
  <si>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</si>
  <si>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</si>
  <si>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</si>
  <si>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</si>
  <si>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</si>
  <si>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</si>
  <si>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</si>
  <si>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</si>
  <si>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</si>
  <si>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</si>
  <si>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</si>
  <si>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Aceptar el riesgo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</si>
  <si>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</si>
  <si>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</si>
  <si>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</si>
  <si>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</si>
  <si>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</si>
  <si>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</si>
  <si>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</si>
  <si>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</si>
  <si>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</si>
  <si>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</si>
  <si>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</si>
  <si>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</si>
  <si>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</si>
  <si>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</si>
  <si>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</si>
  <si>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</si>
  <si>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</si>
  <si>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</si>
  <si>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</si>
  <si>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</si>
  <si>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</si>
  <si>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</si>
  <si>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</si>
  <si>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</si>
  <si>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</si>
  <si>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</si>
  <si>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</si>
  <si>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</si>
  <si>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</si>
  <si>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</si>
  <si>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</si>
  <si>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</si>
  <si>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</si>
  <si>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</si>
  <si>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</si>
  <si>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</si>
  <si>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</si>
  <si>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</si>
  <si>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</si>
  <si>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</si>
  <si>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</si>
  <si>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</si>
  <si>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</si>
  <si>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</si>
  <si>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</si>
  <si>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</si>
  <si>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Control revisión de terminos</t>
  </si>
  <si>
    <t>Los Despachos Judiciales han sido rigurosos en el seguimiento y control en el vencimiento de términos</t>
  </si>
  <si>
    <t xml:space="preserve">Realizar en forma oportuna la notificación de las audiencias - cada Juzgado tiene su propio cronograma de audiencia </t>
  </si>
  <si>
    <t xml:space="preserve">A pesar de la Diligencia de los Juzgados se siguen aplazando audiencia por culpas de las partes o factores externos </t>
  </si>
  <si>
    <t xml:space="preserve">Verificar la información de contacto de las partes para su debida notificación </t>
  </si>
  <si>
    <t xml:space="preserve">Las notificaciones se han agilizadoy cumplido cabalmente </t>
  </si>
  <si>
    <t>Organizar la información de las solicitudes penales  repartidas, en carpetas digitales y actas virtuales</t>
  </si>
  <si>
    <t>No se ha presentado incovenientes hasta la fecha</t>
  </si>
  <si>
    <t>Se realiza una tabla de relación de memoriales recibidos</t>
  </si>
  <si>
    <t>ANÁLISIS DEL RESULTADO FINAL 
2 TRIMESTRE</t>
  </si>
  <si>
    <t>Se debe mejorar este aspecto en los proximo trimestre</t>
  </si>
  <si>
    <t>ANÁLISIS DEL RESULTADO FINAL 
3 TRIMESTRE</t>
  </si>
  <si>
    <t>ANÁLISIS DEL RESULTADO FINAL 
4 TRIMESTRE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</si>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</sst>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6">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2"/>
      <color theme="8" tint="-0.499984740745262"/>
      <name val="Azo Sans Medium"/>
    </font>
    <font>
      <sz val="12"/>
      <color rgb="FF000000"/>
      <name val="Calibri"/>
      <family val="2"/>
      <scheme val="minor"/>
    </font>
    <font>
      <sz val="10"/>
      <name val="Calibri"/>
      <family val="2"/>
    </font>
    <font>
      <sz val="10"/>
      <color rgb="FF000000"/>
      <name val="Calibri"/>
      <scheme val="minor"/>
    </font>
    <font>
      <sz val="10"/>
      <color rgb="FF00000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style="hair">
        <color rgb="FF4DC0E3"/>
      </left>
      <right style="hair">
        <color rgb="FF4DC0E3"/>
      </right>
      <top style="hair">
        <color rgb="FF4DC0E3"/>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style="thin">
        <color rgb="FF000000"/>
      </left>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7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2" fontId="67" fillId="0" borderId="32" xfId="3" applyNumberFormat="1" applyFont="1" applyBorder="1" applyAlignment="1">
      <alignment horizontal="justify" vertical="center" wrapText="1"/>
    </xf>
    <xf numFmtId="2" fontId="67" fillId="0" borderId="6" xfId="3" applyNumberFormat="1" applyFont="1" applyBorder="1" applyAlignment="1">
      <alignment horizontal="justify" vertical="center" wrapText="1"/>
    </xf>
    <xf numFmtId="0" fontId="24" fillId="19" borderId="6" xfId="0" applyFont="1" applyFill="1" applyBorder="1" applyAlignment="1" applyProtection="1">
      <alignment horizontal="justify" vertical="center" wrapText="1"/>
      <protection locked="0"/>
    </xf>
    <xf numFmtId="0" fontId="24" fillId="19" borderId="32" xfId="0" applyFont="1" applyFill="1" applyBorder="1" applyAlignment="1" applyProtection="1">
      <alignment horizontal="justify" vertical="center" wrapText="1"/>
      <protection locked="0"/>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8"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4" xfId="0" applyFont="1" applyFill="1" applyBorder="1" applyAlignment="1">
      <alignment vertical="center" wrapText="1"/>
    </xf>
    <xf numFmtId="0" fontId="59" fillId="3" borderId="110" xfId="0" applyFont="1" applyFill="1" applyBorder="1" applyAlignment="1">
      <alignment vertical="center" wrapText="1"/>
    </xf>
    <xf numFmtId="0" fontId="11" fillId="3" borderId="76" xfId="0" applyFont="1" applyFill="1" applyBorder="1"/>
    <xf numFmtId="0" fontId="11" fillId="0" borderId="76" xfId="0" applyFont="1" applyBorder="1"/>
    <xf numFmtId="2" fontId="67" fillId="0" borderId="21" xfId="3" applyNumberFormat="1" applyFont="1" applyBorder="1" applyAlignment="1">
      <alignment horizontal="justify" vertical="center"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67" fillId="0" borderId="0" xfId="0" applyFont="1" applyAlignment="1">
      <alignment wrapText="1"/>
    </xf>
    <xf numFmtId="0" fontId="75" fillId="3" borderId="119" xfId="0" applyFont="1" applyFill="1" applyBorder="1" applyAlignment="1">
      <alignment horizontal="center" vertical="center" wrapText="1"/>
    </xf>
    <xf numFmtId="0" fontId="75" fillId="3" borderId="77" xfId="0" applyFont="1" applyFill="1" applyBorder="1" applyAlignment="1">
      <alignment horizontal="center" vertical="center" wrapText="1"/>
    </xf>
    <xf numFmtId="0" fontId="76" fillId="3" borderId="75" xfId="0" applyFont="1" applyFill="1" applyBorder="1" applyAlignment="1">
      <alignment horizontal="center" vertical="center" wrapText="1"/>
    </xf>
    <xf numFmtId="0" fontId="76" fillId="3" borderId="17" xfId="0" applyFont="1" applyFill="1" applyBorder="1" applyAlignment="1">
      <alignment horizontal="center" vertical="center" wrapText="1"/>
    </xf>
    <xf numFmtId="0" fontId="75" fillId="3" borderId="120" xfId="0" applyFont="1" applyFill="1" applyBorder="1" applyAlignment="1">
      <alignment horizontal="center" vertical="center" wrapText="1"/>
    </xf>
    <xf numFmtId="0" fontId="75" fillId="3" borderId="12" xfId="0" applyFont="1" applyFill="1" applyBorder="1" applyAlignment="1">
      <alignment horizontal="center" vertical="center" wrapText="1"/>
    </xf>
    <xf numFmtId="14" fontId="76" fillId="3" borderId="17" xfId="0" applyNumberFormat="1" applyFont="1" applyFill="1" applyBorder="1" applyAlignment="1">
      <alignment horizontal="center" vertical="center" wrapText="1"/>
    </xf>
    <xf numFmtId="0" fontId="77" fillId="0" borderId="0" xfId="0" applyFont="1" applyAlignment="1" applyProtection="1">
      <alignment vertical="center"/>
      <protection locked="0"/>
    </xf>
    <xf numFmtId="0" fontId="77" fillId="0" borderId="0" xfId="0" applyFont="1" applyProtection="1">
      <protection locked="0"/>
    </xf>
    <xf numFmtId="0" fontId="77" fillId="0" borderId="0" xfId="0" applyFont="1"/>
    <xf numFmtId="0" fontId="79" fillId="20" borderId="121" xfId="0" applyFont="1" applyFill="1" applyBorder="1" applyAlignment="1" applyProtection="1">
      <alignment horizontal="left" vertical="center" wrapText="1"/>
      <protection locked="0"/>
    </xf>
    <xf numFmtId="0" fontId="79" fillId="20" borderId="121" xfId="0" applyFont="1" applyFill="1" applyBorder="1" applyAlignment="1" applyProtection="1">
      <alignment horizontal="center" vertical="center"/>
      <protection locked="0"/>
    </xf>
    <xf numFmtId="0" fontId="80" fillId="5" borderId="121" xfId="0" applyFont="1" applyFill="1" applyBorder="1" applyAlignment="1" applyProtection="1">
      <alignment horizontal="center" vertical="center" wrapText="1"/>
      <protection locked="0"/>
    </xf>
    <xf numFmtId="0" fontId="77" fillId="0" borderId="0" xfId="0" applyFont="1" applyAlignment="1" applyProtection="1">
      <alignment horizontal="left" vertical="center"/>
      <protection locked="0"/>
    </xf>
    <xf numFmtId="0" fontId="79"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81" fillId="21" borderId="124" xfId="0" applyFont="1" applyFill="1" applyBorder="1" applyAlignment="1">
      <alignment horizontal="center" vertical="center" wrapText="1" readingOrder="1"/>
    </xf>
    <xf numFmtId="0" fontId="83" fillId="3" borderId="124" xfId="0" applyFont="1" applyFill="1" applyBorder="1" applyAlignment="1">
      <alignment horizontal="center" vertical="center" wrapText="1" readingOrder="1"/>
    </xf>
    <xf numFmtId="0" fontId="83" fillId="3" borderId="124" xfId="0" applyFont="1" applyFill="1" applyBorder="1" applyAlignment="1">
      <alignment horizontal="left" vertical="center" wrapText="1"/>
    </xf>
    <xf numFmtId="0" fontId="83" fillId="3" borderId="124" xfId="0" applyFont="1" applyFill="1" applyBorder="1" applyAlignment="1">
      <alignment horizontal="center" vertical="center" wrapText="1"/>
    </xf>
    <xf numFmtId="0" fontId="77" fillId="3" borderId="0" xfId="0" applyFont="1" applyFill="1"/>
    <xf numFmtId="0" fontId="83" fillId="0" borderId="124" xfId="0" applyFont="1" applyBorder="1" applyAlignment="1">
      <alignment horizontal="center" vertical="center" wrapText="1" readingOrder="1"/>
    </xf>
    <xf numFmtId="0" fontId="83" fillId="0" borderId="124" xfId="0" applyFont="1" applyBorder="1" applyAlignment="1">
      <alignment horizontal="left" vertical="center" wrapText="1"/>
    </xf>
    <xf numFmtId="0" fontId="83" fillId="22" borderId="124" xfId="0" applyFont="1" applyFill="1" applyBorder="1" applyAlignment="1">
      <alignment horizontal="left" vertical="center" wrapText="1"/>
    </xf>
    <xf numFmtId="0" fontId="81" fillId="0" borderId="124" xfId="0" applyFont="1" applyBorder="1" applyAlignment="1">
      <alignment vertical="center" wrapText="1" readingOrder="1"/>
    </xf>
    <xf numFmtId="0" fontId="83" fillId="3" borderId="124" xfId="0" applyFont="1" applyFill="1" applyBorder="1" applyAlignment="1">
      <alignment horizontal="left" vertical="center" wrapText="1" readingOrder="1"/>
    </xf>
    <xf numFmtId="0" fontId="79" fillId="0" borderId="0" xfId="0" applyFont="1"/>
    <xf numFmtId="0" fontId="83" fillId="3" borderId="124" xfId="0" applyFont="1" applyFill="1" applyBorder="1" applyAlignment="1">
      <alignment horizontal="left" vertical="center"/>
    </xf>
    <xf numFmtId="0" fontId="83" fillId="3" borderId="124" xfId="0" applyFont="1" applyFill="1" applyBorder="1" applyAlignment="1">
      <alignment vertical="center" wrapText="1"/>
    </xf>
    <xf numFmtId="0" fontId="83" fillId="3" borderId="124" xfId="0" applyFont="1" applyFill="1" applyBorder="1" applyAlignment="1">
      <alignment vertical="center" wrapText="1" readingOrder="1"/>
    </xf>
    <xf numFmtId="0" fontId="83" fillId="3" borderId="124" xfId="0" applyFont="1" applyFill="1" applyBorder="1" applyAlignment="1">
      <alignment vertical="center"/>
    </xf>
    <xf numFmtId="0" fontId="83" fillId="3" borderId="124" xfId="0" applyFont="1" applyFill="1" applyBorder="1" applyAlignment="1">
      <alignment horizontal="center" vertical="center"/>
    </xf>
    <xf numFmtId="0" fontId="83" fillId="3" borderId="125" xfId="0" applyFont="1" applyFill="1" applyBorder="1" applyAlignment="1">
      <alignment horizontal="center" vertical="center" wrapText="1" readingOrder="1"/>
    </xf>
    <xf numFmtId="0" fontId="83" fillId="3" borderId="125" xfId="0" applyFont="1" applyFill="1" applyBorder="1" applyAlignment="1">
      <alignment horizontal="left" vertical="center" wrapText="1"/>
    </xf>
    <xf numFmtId="0" fontId="83" fillId="3" borderId="125" xfId="0" applyFont="1" applyFill="1" applyBorder="1" applyAlignment="1">
      <alignment horizontal="center" vertical="center"/>
    </xf>
    <xf numFmtId="0" fontId="81" fillId="0" borderId="0" xfId="0" applyFont="1" applyAlignment="1">
      <alignment vertical="center" wrapText="1" readingOrder="1"/>
    </xf>
    <xf numFmtId="0" fontId="83" fillId="3" borderId="0" xfId="0" applyFont="1" applyFill="1" applyAlignment="1">
      <alignment horizontal="center" vertical="center" wrapText="1" readingOrder="1"/>
    </xf>
    <xf numFmtId="0" fontId="83" fillId="0" borderId="0" xfId="0" applyFont="1" applyAlignment="1">
      <alignment vertical="center"/>
    </xf>
    <xf numFmtId="0" fontId="77" fillId="0" borderId="0" xfId="0" applyFont="1" applyAlignment="1">
      <alignment horizontal="left"/>
    </xf>
    <xf numFmtId="0" fontId="77" fillId="0" borderId="0" xfId="0" applyFont="1" applyAlignment="1">
      <alignment horizontal="center"/>
    </xf>
    <xf numFmtId="0" fontId="84" fillId="0" borderId="0" xfId="0" applyFont="1" applyAlignment="1">
      <alignment wrapText="1"/>
    </xf>
    <xf numFmtId="0" fontId="86" fillId="0" borderId="0" xfId="0" applyFont="1"/>
    <xf numFmtId="0" fontId="88" fillId="21" borderId="121" xfId="0" applyFont="1" applyFill="1" applyBorder="1" applyAlignment="1">
      <alignment horizontal="center" vertical="center"/>
    </xf>
    <xf numFmtId="0" fontId="86" fillId="0" borderId="0" xfId="0" applyFont="1" applyAlignment="1">
      <alignment horizontal="left"/>
    </xf>
    <xf numFmtId="0" fontId="84" fillId="0" borderId="0" xfId="0" applyFont="1" applyAlignment="1">
      <alignment horizontal="center"/>
    </xf>
    <xf numFmtId="0" fontId="86"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8" fillId="5" borderId="131" xfId="0" applyFont="1" applyFill="1" applyBorder="1" applyAlignment="1">
      <alignment horizontal="center" vertical="center"/>
    </xf>
    <xf numFmtId="0" fontId="88" fillId="5" borderId="131" xfId="0" applyFont="1" applyFill="1" applyBorder="1" applyAlignment="1">
      <alignment vertical="center" wrapText="1"/>
    </xf>
    <xf numFmtId="0" fontId="88" fillId="3" borderId="6" xfId="0" applyFont="1" applyFill="1" applyBorder="1" applyAlignment="1">
      <alignment horizontal="left" vertical="top" wrapText="1"/>
    </xf>
    <xf numFmtId="0" fontId="89" fillId="3" borderId="6" xfId="0" applyFont="1" applyFill="1" applyBorder="1" applyAlignment="1">
      <alignment horizontal="center" vertical="center" wrapText="1"/>
    </xf>
    <xf numFmtId="0" fontId="90" fillId="3" borderId="6" xfId="0" applyFont="1" applyFill="1" applyBorder="1" applyAlignment="1">
      <alignment horizontal="center" vertical="center" wrapText="1"/>
    </xf>
    <xf numFmtId="0" fontId="90" fillId="3" borderId="6" xfId="0" applyFont="1" applyFill="1" applyBorder="1" applyAlignment="1">
      <alignment horizontal="left" vertical="center"/>
    </xf>
    <xf numFmtId="0" fontId="88" fillId="0" borderId="6" xfId="0" applyFont="1" applyBorder="1" applyAlignment="1">
      <alignment vertical="top" wrapText="1"/>
    </xf>
    <xf numFmtId="0" fontId="89" fillId="3" borderId="6" xfId="0" applyFont="1" applyFill="1" applyBorder="1" applyAlignment="1">
      <alignment horizontal="center" vertical="center"/>
    </xf>
    <xf numFmtId="0" fontId="90" fillId="3" borderId="6" xfId="0" applyFont="1" applyFill="1" applyBorder="1" applyAlignment="1">
      <alignment horizontal="center" vertical="center"/>
    </xf>
    <xf numFmtId="0" fontId="88" fillId="3" borderId="6" xfId="0" applyFont="1" applyFill="1" applyBorder="1" applyAlignment="1">
      <alignment horizontal="left" vertical="center" wrapText="1"/>
    </xf>
    <xf numFmtId="0" fontId="88" fillId="0" borderId="6" xfId="0" applyFont="1" applyBorder="1" applyAlignment="1">
      <alignment horizontal="left" vertical="center" wrapText="1"/>
    </xf>
    <xf numFmtId="0" fontId="90" fillId="0" borderId="6" xfId="0" applyFont="1" applyBorder="1" applyAlignment="1">
      <alignment horizontal="left" vertical="center"/>
    </xf>
    <xf numFmtId="0" fontId="86" fillId="0" borderId="0" xfId="0" applyFont="1" applyAlignment="1">
      <alignment wrapText="1"/>
    </xf>
    <xf numFmtId="0" fontId="84" fillId="0" borderId="6"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6" xfId="0" applyFont="1" applyBorder="1" applyAlignment="1">
      <alignment horizontal="left" vertical="center" wrapText="1"/>
    </xf>
    <xf numFmtId="0" fontId="84" fillId="0" borderId="0" xfId="0" applyFont="1" applyAlignment="1">
      <alignment horizontal="center" vertical="center"/>
    </xf>
    <xf numFmtId="0" fontId="86" fillId="0" borderId="0" xfId="0" applyFont="1" applyAlignment="1">
      <alignment horizontal="center" vertical="center"/>
    </xf>
    <xf numFmtId="0" fontId="86" fillId="0" borderId="0" xfId="0" applyFont="1" applyAlignment="1">
      <alignment horizontal="left" vertical="center"/>
    </xf>
    <xf numFmtId="0" fontId="91" fillId="0" borderId="6" xfId="0" applyFont="1" applyBorder="1" applyAlignment="1">
      <alignment horizontal="left" vertical="center" wrapText="1"/>
    </xf>
    <xf numFmtId="0" fontId="24" fillId="3" borderId="6" xfId="0" applyFont="1" applyFill="1" applyBorder="1" applyAlignment="1" applyProtection="1">
      <alignment horizontal="justify" vertical="center" wrapText="1"/>
      <protection locked="0"/>
    </xf>
    <xf numFmtId="0" fontId="93" fillId="0" borderId="32" xfId="0" applyFont="1" applyBorder="1" applyAlignment="1">
      <alignment wrapText="1"/>
    </xf>
    <xf numFmtId="0" fontId="94" fillId="0" borderId="6" xfId="0" applyFont="1" applyBorder="1" applyAlignment="1" applyProtection="1">
      <alignment horizontal="justify" vertical="center" wrapText="1"/>
      <protection locked="0"/>
    </xf>
    <xf numFmtId="0" fontId="95" fillId="0" borderId="32" xfId="0" applyFont="1" applyBorder="1" applyAlignment="1" applyProtection="1">
      <alignment horizontal="justify" vertical="center" wrapText="1"/>
      <protection locked="0"/>
    </xf>
    <xf numFmtId="2" fontId="74" fillId="0" borderId="32" xfId="3" applyNumberFormat="1" applyFont="1" applyBorder="1" applyAlignment="1">
      <alignment horizontal="justify" vertical="center" wrapText="1"/>
    </xf>
    <xf numFmtId="0" fontId="95" fillId="0" borderId="6" xfId="0" applyFont="1" applyBorder="1" applyAlignment="1" applyProtection="1">
      <alignment horizontal="justify" vertical="center" wrapText="1"/>
      <protection locked="0"/>
    </xf>
    <xf numFmtId="0" fontId="24" fillId="3" borderId="32" xfId="0" applyFont="1" applyFill="1" applyBorder="1" applyAlignment="1" applyProtection="1">
      <alignment horizontal="justify" vertical="center" wrapText="1"/>
      <protection locked="0"/>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1" fillId="0" borderId="125" xfId="0" applyFont="1" applyBorder="1" applyAlignment="1">
      <alignment horizontal="center" vertical="center" wrapText="1" readingOrder="1"/>
    </xf>
    <xf numFmtId="0" fontId="81" fillId="0" borderId="126" xfId="0" applyFont="1" applyBorder="1" applyAlignment="1">
      <alignment horizontal="center" vertical="center" wrapText="1" readingOrder="1"/>
    </xf>
    <xf numFmtId="0" fontId="81" fillId="0" borderId="124" xfId="0" applyFont="1" applyBorder="1" applyAlignment="1">
      <alignment horizontal="center" vertical="center" wrapText="1" readingOrder="1"/>
    </xf>
    <xf numFmtId="0" fontId="81" fillId="0" borderId="127" xfId="0" applyFont="1" applyBorder="1" applyAlignment="1">
      <alignment horizontal="center" vertical="center" wrapText="1" readingOrder="1"/>
    </xf>
    <xf numFmtId="0" fontId="82" fillId="20" borderId="128" xfId="0" applyFont="1" applyFill="1" applyBorder="1" applyAlignment="1">
      <alignment horizontal="center" vertical="center" wrapText="1" readingOrder="1"/>
    </xf>
    <xf numFmtId="0" fontId="82" fillId="20" borderId="129" xfId="0" applyFont="1" applyFill="1" applyBorder="1" applyAlignment="1">
      <alignment horizontal="center" vertical="center" wrapText="1" readingOrder="1"/>
    </xf>
    <xf numFmtId="0" fontId="82" fillId="20" borderId="130" xfId="0" applyFont="1" applyFill="1" applyBorder="1" applyAlignment="1">
      <alignment horizontal="center" vertical="center" wrapText="1" readingOrder="1"/>
    </xf>
    <xf numFmtId="0" fontId="81" fillId="3" borderId="124" xfId="0" applyFont="1" applyFill="1" applyBorder="1" applyAlignment="1">
      <alignment horizontal="center" vertical="center" wrapText="1" readingOrder="1"/>
    </xf>
    <xf numFmtId="0" fontId="81" fillId="0" borderId="124" xfId="0" applyFont="1" applyBorder="1" applyAlignment="1">
      <alignment horizontal="left" vertical="center" wrapText="1" readingOrder="1"/>
    </xf>
    <xf numFmtId="0" fontId="78" fillId="0" borderId="0" xfId="0" applyFont="1" applyAlignment="1" applyProtection="1">
      <alignment horizontal="center" vertical="center" wrapText="1"/>
      <protection locked="0"/>
    </xf>
    <xf numFmtId="0" fontId="80" fillId="5" borderId="122" xfId="0" applyFont="1" applyFill="1" applyBorder="1" applyAlignment="1" applyProtection="1">
      <alignment horizontal="center" vertical="center" wrapText="1"/>
      <protection locked="0"/>
    </xf>
    <xf numFmtId="0" fontId="80" fillId="5" borderId="123" xfId="0" applyFont="1" applyFill="1" applyBorder="1" applyAlignment="1" applyProtection="1">
      <alignment horizontal="center" vertical="center" wrapText="1"/>
      <protection locked="0"/>
    </xf>
    <xf numFmtId="0" fontId="80" fillId="5" borderId="121" xfId="0" applyFont="1" applyFill="1" applyBorder="1" applyAlignment="1" applyProtection="1">
      <alignment horizontal="center" vertical="center"/>
      <protection locked="0"/>
    </xf>
    <xf numFmtId="0" fontId="79" fillId="5" borderId="121" xfId="0" applyFont="1" applyFill="1" applyBorder="1" applyAlignment="1" applyProtection="1">
      <alignment horizontal="center" vertical="center"/>
      <protection locked="0"/>
    </xf>
    <xf numFmtId="0" fontId="82" fillId="20" borderId="124" xfId="0" applyFont="1" applyFill="1" applyBorder="1" applyAlignment="1">
      <alignment horizontal="center" vertical="center" wrapText="1" readingOrder="1"/>
    </xf>
    <xf numFmtId="0" fontId="81" fillId="0" borderId="121" xfId="0" applyFont="1" applyBorder="1" applyAlignment="1" applyProtection="1">
      <alignment horizontal="center" vertical="center"/>
      <protection locked="0"/>
    </xf>
    <xf numFmtId="0" fontId="81" fillId="21" borderId="121" xfId="0" applyFont="1" applyFill="1" applyBorder="1" applyAlignment="1" applyProtection="1">
      <alignment horizontal="center" vertical="center"/>
      <protection locked="0"/>
    </xf>
    <xf numFmtId="0" fontId="80" fillId="5" borderId="121" xfId="0" applyFont="1" applyFill="1" applyBorder="1" applyAlignment="1" applyProtection="1">
      <alignment horizontal="center" vertical="center" wrapText="1"/>
      <protection locked="0"/>
    </xf>
    <xf numFmtId="0" fontId="79" fillId="5" borderId="121" xfId="0" applyFont="1" applyFill="1" applyBorder="1" applyAlignment="1" applyProtection="1">
      <alignment horizontal="center" vertical="center" wrapText="1"/>
      <protection locked="0"/>
    </xf>
    <xf numFmtId="0" fontId="80" fillId="5" borderId="121" xfId="0" applyFont="1" applyFill="1" applyBorder="1" applyAlignment="1" applyProtection="1">
      <alignment horizontal="left" vertical="center" wrapText="1"/>
      <protection locked="0"/>
    </xf>
    <xf numFmtId="0" fontId="87" fillId="20" borderId="121" xfId="0" applyFont="1" applyFill="1" applyBorder="1" applyAlignment="1">
      <alignment horizontal="center"/>
    </xf>
    <xf numFmtId="0" fontId="85" fillId="0" borderId="0" xfId="0" applyFont="1" applyAlignment="1">
      <alignment horizontal="center" vertical="center" wrapText="1"/>
    </xf>
    <xf numFmtId="0" fontId="88" fillId="21" borderId="121" xfId="0" applyFont="1" applyFill="1" applyBorder="1" applyAlignment="1">
      <alignment horizontal="center" vertical="center" wrapText="1"/>
    </xf>
    <xf numFmtId="0" fontId="88" fillId="21" borderId="131" xfId="0" applyFont="1" applyFill="1" applyBorder="1" applyAlignment="1">
      <alignment horizontal="center" vertical="center" wrapText="1"/>
    </xf>
    <xf numFmtId="0" fontId="88" fillId="21" borderId="121"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09" xfId="1" applyFont="1" applyFill="1" applyBorder="1" applyAlignment="1">
      <alignment horizontal="center" vertical="center"/>
    </xf>
    <xf numFmtId="0" fontId="60" fillId="4" borderId="89" xfId="1" applyFont="1" applyFill="1" applyBorder="1" applyAlignment="1">
      <alignment horizontal="center" vertical="center"/>
    </xf>
    <xf numFmtId="0" fontId="59" fillId="3" borderId="110" xfId="0" applyFont="1" applyFill="1" applyBorder="1" applyAlignment="1">
      <alignment horizontal="left" vertical="center" wrapText="1"/>
    </xf>
    <xf numFmtId="0" fontId="59" fillId="3" borderId="111" xfId="0" applyFont="1" applyFill="1" applyBorder="1" applyAlignment="1">
      <alignment horizontal="left" vertical="center" wrapText="1"/>
    </xf>
    <xf numFmtId="0" fontId="53" fillId="3" borderId="112" xfId="1" applyFont="1" applyFill="1" applyBorder="1" applyAlignment="1">
      <alignment horizontal="justify" vertical="center" wrapText="1"/>
    </xf>
    <xf numFmtId="0" fontId="53" fillId="3" borderId="113" xfId="1" applyFont="1" applyFill="1" applyBorder="1" applyAlignment="1">
      <alignment horizontal="justify" vertical="center" wrapText="1"/>
    </xf>
    <xf numFmtId="0" fontId="59" fillId="3" borderId="114" xfId="0" applyFont="1" applyFill="1" applyBorder="1" applyAlignment="1">
      <alignment vertical="center" wrapText="1"/>
    </xf>
    <xf numFmtId="0" fontId="59" fillId="3" borderId="110" xfId="0" applyFont="1" applyFill="1" applyBorder="1" applyAlignment="1">
      <alignment vertical="center" wrapText="1"/>
    </xf>
    <xf numFmtId="0" fontId="59" fillId="3" borderId="115" xfId="0" applyFont="1" applyFill="1" applyBorder="1" applyAlignment="1">
      <alignment vertical="center" wrapText="1"/>
    </xf>
    <xf numFmtId="0" fontId="59" fillId="3" borderId="116" xfId="0" applyFont="1" applyFill="1" applyBorder="1" applyAlignment="1">
      <alignment vertical="center" wrapText="1"/>
    </xf>
    <xf numFmtId="0" fontId="59" fillId="3" borderId="111"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7"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3" fillId="3" borderId="6" xfId="1" applyFont="1" applyFill="1" applyBorder="1" applyAlignment="1">
      <alignment horizontal="justify" vertical="center" wrapText="1"/>
    </xf>
    <xf numFmtId="0" fontId="73"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3"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73" fillId="3" borderId="0" xfId="1" applyFont="1" applyFill="1" applyAlignment="1">
      <alignment horizontal="center" vertical="center" wrapText="1"/>
    </xf>
    <xf numFmtId="0" fontId="73" fillId="3" borderId="0" xfId="1" applyFont="1" applyFill="1" applyAlignment="1">
      <alignment horizontal="justify"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92" fillId="0" borderId="32"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21"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9" fontId="74" fillId="0" borderId="32" xfId="4" applyFont="1" applyBorder="1" applyAlignment="1">
      <alignment horizontal="center" vertical="center" wrapText="1"/>
    </xf>
    <xf numFmtId="9" fontId="74" fillId="0" borderId="6" xfId="4" applyFont="1" applyBorder="1" applyAlignment="1">
      <alignment horizontal="center" vertical="center" wrapText="1"/>
    </xf>
    <xf numFmtId="9" fontId="74"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41"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3" fontId="0" fillId="0" borderId="32" xfId="0" applyNumberFormat="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3" fontId="0" fillId="0" borderId="41" xfId="0" applyNumberFormat="1"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0" fillId="3" borderId="96" xfId="0" applyFill="1" applyBorder="1" applyAlignment="1">
      <alignment horizontal="center" vertical="center"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32"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1"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3" fillId="0" borderId="71"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20" xfId="0" applyFont="1" applyBorder="1" applyAlignment="1">
      <alignment horizontal="center" vertical="center"/>
    </xf>
    <xf numFmtId="14" fontId="13" fillId="0" borderId="20" xfId="0" applyNumberFormat="1" applyFont="1" applyBorder="1" applyAlignment="1">
      <alignment horizontal="center" vertical="center" wrapText="1"/>
    </xf>
    <xf numFmtId="14" fontId="13" fillId="0" borderId="135" xfId="0" applyNumberFormat="1" applyFont="1" applyBorder="1" applyAlignment="1">
      <alignment horizontal="center" vertical="center" wrapText="1"/>
    </xf>
    <xf numFmtId="0" fontId="13" fillId="0" borderId="26" xfId="0" applyFont="1" applyBorder="1" applyAlignment="1">
      <alignment horizontal="center" vertical="center" wrapText="1"/>
    </xf>
    <xf numFmtId="0" fontId="13" fillId="0" borderId="132" xfId="0" applyFont="1" applyBorder="1" applyAlignment="1">
      <alignment horizontal="center" vertical="center"/>
    </xf>
    <xf numFmtId="14" fontId="13" fillId="0" borderId="132" xfId="0" applyNumberFormat="1" applyFont="1" applyBorder="1" applyAlignment="1">
      <alignment horizontal="center" vertical="center" wrapText="1"/>
    </xf>
    <xf numFmtId="0" fontId="13" fillId="0" borderId="132" xfId="0" applyFont="1" applyBorder="1" applyAlignment="1">
      <alignment horizontal="center" vertical="center" wrapText="1"/>
    </xf>
    <xf numFmtId="14" fontId="13" fillId="0" borderId="8" xfId="0" applyNumberFormat="1" applyFont="1" applyBorder="1" applyAlignment="1">
      <alignment horizontal="center" vertical="center" wrapText="1"/>
    </xf>
    <xf numFmtId="0" fontId="13" fillId="0" borderId="27" xfId="0" applyFont="1" applyBorder="1" applyAlignment="1">
      <alignment horizontal="center" vertical="center" wrapText="1"/>
    </xf>
    <xf numFmtId="0" fontId="13" fillId="0" borderId="136" xfId="0" applyFont="1" applyBorder="1" applyAlignment="1">
      <alignment horizontal="center" vertical="center" wrapText="1"/>
    </xf>
    <xf numFmtId="0" fontId="13" fillId="0" borderId="133" xfId="0" applyFont="1" applyBorder="1" applyAlignment="1">
      <alignment horizontal="center" vertical="center" wrapText="1"/>
    </xf>
    <xf numFmtId="0" fontId="0" fillId="0" borderId="29" xfId="0" applyBorder="1" applyAlignment="1">
      <alignment horizontal="center" vertical="center" wrapText="1"/>
    </xf>
    <xf numFmtId="0" fontId="13" fillId="0" borderId="30" xfId="0" applyFont="1" applyBorder="1" applyAlignment="1">
      <alignment horizontal="center" vertical="center" wrapText="1"/>
    </xf>
    <xf numFmtId="14" fontId="13" fillId="0" borderId="134" xfId="0" applyNumberFormat="1" applyFont="1" applyBorder="1" applyAlignment="1">
      <alignment horizontal="center" vertical="center" wrapText="1"/>
    </xf>
    <xf numFmtId="0" fontId="13" fillId="0" borderId="134" xfId="0" applyFont="1" applyBorder="1" applyAlignment="1">
      <alignment horizontal="center" vertical="center" wrapText="1"/>
    </xf>
    <xf numFmtId="0" fontId="13" fillId="0" borderId="29" xfId="0" applyFont="1" applyBorder="1" applyAlignment="1">
      <alignment horizontal="center" vertical="center" wrapText="1"/>
    </xf>
    <xf numFmtId="0" fontId="0" fillId="0" borderId="132" xfId="0" applyBorder="1" applyAlignment="1">
      <alignment horizontal="center" vertical="center" wrapText="1"/>
    </xf>
    <xf numFmtId="0" fontId="13" fillId="0" borderId="26" xfId="0" applyFont="1" applyBorder="1" applyAlignment="1" applyProtection="1">
      <alignment horizontal="center" vertical="center"/>
      <protection locked="0"/>
    </xf>
    <xf numFmtId="14" fontId="13" fillId="0" borderId="136" xfId="0" applyNumberFormat="1" applyFont="1" applyBorder="1" applyAlignment="1">
      <alignment horizontal="center" vertical="center" wrapText="1"/>
    </xf>
    <xf numFmtId="0" fontId="0" fillId="0" borderId="26" xfId="0" applyBorder="1" applyAlignment="1">
      <alignment horizontal="center" vertical="center" wrapText="1"/>
    </xf>
    <xf numFmtId="0" fontId="0" fillId="0" borderId="133" xfId="0" applyBorder="1" applyAlignment="1">
      <alignment horizontal="center" vertical="center" wrapText="1"/>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8"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3" borderId="6"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3" fillId="0" borderId="32" xfId="0" applyFont="1" applyBorder="1" applyAlignment="1">
      <alignment horizontal="center" vertical="center"/>
    </xf>
    <xf numFmtId="14" fontId="13" fillId="0" borderId="32"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3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8</xdr:row>
      <xdr:rowOff>262710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20de%20Riesgos%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ón "/>
      <sheetName val="2- Análisis de Contexto "/>
      <sheetName val="3- Estrategias"/>
      <sheetName val="4- Instructivo Riesgos "/>
      <sheetName val="5- Identificación de Riesgos"/>
      <sheetName val="Hoja1"/>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ow r="10">
          <cell r="D10" t="str">
            <v>1. Mayor demanda de justicia.</v>
          </cell>
        </row>
        <row r="11">
          <cell r="D11" t="str">
            <v>2. Insuficiencia de  personal  para atender la función misional y la atención a las partes interesadas en los despachos judiciales y centro de servicios</v>
          </cell>
        </row>
        <row r="12">
          <cell r="D12" t="str">
            <v>3. Complejidad de los procesos judiciales y solicitudes, lo cual incrementa los tiempos para su resolución.</v>
          </cell>
        </row>
        <row r="13">
          <cell r="D13" t="str">
            <v>4.Fallas en la planeación  para el desarrollo de las tareas propias del despacho.</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5" zoomScale="130" zoomScaleNormal="130" workbookViewId="0">
      <selection activeCell="A11" sqref="A11"/>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13"/>
      <c r="B1" s="313"/>
      <c r="C1" s="313"/>
      <c r="D1" s="313"/>
      <c r="E1" s="313"/>
      <c r="F1" s="313"/>
    </row>
    <row r="5" spans="1:9">
      <c r="D5" s="14"/>
      <c r="E5" s="14"/>
      <c r="F5" s="14"/>
      <c r="G5" s="14"/>
      <c r="H5" s="14"/>
    </row>
    <row r="6" spans="1:9" ht="16.7" customHeight="1">
      <c r="D6" s="14"/>
      <c r="E6" s="14"/>
      <c r="F6" s="14"/>
      <c r="G6" s="14"/>
      <c r="H6" s="14"/>
    </row>
    <row r="7" spans="1:9" ht="33.75">
      <c r="A7" s="314" t="s">
        <v>0</v>
      </c>
      <c r="B7" s="314"/>
      <c r="C7" s="314"/>
      <c r="D7" s="314"/>
      <c r="E7" s="314"/>
      <c r="F7" s="314"/>
      <c r="G7" s="314"/>
      <c r="H7" s="314"/>
      <c r="I7" s="314"/>
    </row>
    <row r="9" spans="1:9" s="7" customFormat="1" ht="63.75">
      <c r="A9" s="8" t="s">
        <v>1</v>
      </c>
      <c r="B9" s="315"/>
      <c r="C9" s="315"/>
      <c r="D9" s="315"/>
      <c r="E9" s="315"/>
      <c r="F9" s="315"/>
      <c r="G9" s="315"/>
      <c r="H9" s="315"/>
      <c r="I9" s="315"/>
    </row>
    <row r="10" spans="1:9" s="7" customFormat="1" ht="21" customHeight="1">
      <c r="A10" s="12"/>
      <c r="B10" s="13"/>
      <c r="C10" s="13"/>
      <c r="D10" s="12"/>
      <c r="E10" s="11"/>
    </row>
    <row r="11" spans="1:9" s="7" customFormat="1" ht="63.75">
      <c r="A11" s="8" t="s">
        <v>2</v>
      </c>
      <c r="B11" s="282" t="s">
        <v>3</v>
      </c>
      <c r="C11" s="311" t="s">
        <v>4</v>
      </c>
      <c r="D11" s="311"/>
      <c r="E11" s="311"/>
      <c r="F11" s="311"/>
      <c r="G11" s="311"/>
      <c r="H11" s="311"/>
      <c r="I11" s="311"/>
    </row>
    <row r="12" spans="1:9" ht="12.75" customHeight="1">
      <c r="A12" s="281" t="s">
        <v>2</v>
      </c>
      <c r="B12" s="282"/>
      <c r="C12" s="311"/>
      <c r="D12" s="311"/>
      <c r="E12" s="311"/>
      <c r="F12" s="311"/>
      <c r="G12" s="311"/>
      <c r="H12" s="311"/>
      <c r="I12" s="311"/>
    </row>
    <row r="13" spans="1:9" ht="12.75" customHeight="1">
      <c r="A13" s="9" t="s">
        <v>5</v>
      </c>
      <c r="B13" s="311"/>
      <c r="C13" s="311"/>
      <c r="D13" s="311"/>
      <c r="E13" s="311"/>
      <c r="F13" s="311"/>
      <c r="G13" s="311"/>
      <c r="H13" s="311"/>
      <c r="I13" s="311"/>
    </row>
    <row r="14" spans="1:9" s="7" customFormat="1" ht="25.5">
      <c r="A14" s="9" t="s">
        <v>6</v>
      </c>
      <c r="B14" s="311"/>
      <c r="C14" s="311"/>
      <c r="D14" s="311"/>
      <c r="E14" s="311"/>
      <c r="F14" s="311"/>
      <c r="G14" s="311"/>
      <c r="H14" s="311"/>
      <c r="I14" s="311"/>
    </row>
    <row r="15" spans="1:9" s="7" customFormat="1" ht="25.5">
      <c r="A15" s="9" t="s">
        <v>7</v>
      </c>
      <c r="B15" s="311"/>
      <c r="C15" s="311"/>
      <c r="D15" s="311"/>
      <c r="E15" s="311"/>
      <c r="F15" s="311"/>
      <c r="G15" s="311"/>
      <c r="H15" s="311"/>
      <c r="I15" s="311"/>
    </row>
    <row r="16" spans="1:9" s="7" customFormat="1" ht="25.5">
      <c r="A16" s="8" t="s">
        <v>8</v>
      </c>
      <c r="B16" s="312" t="s">
        <v>9</v>
      </c>
      <c r="C16" s="312"/>
      <c r="D16" s="312"/>
      <c r="E16" s="312"/>
      <c r="F16" s="312"/>
      <c r="G16" s="312"/>
      <c r="H16" s="312"/>
      <c r="I16" s="312"/>
    </row>
    <row r="18" spans="1:9" s="7" customFormat="1" ht="24.75" customHeight="1">
      <c r="A18" s="8" t="s">
        <v>10</v>
      </c>
      <c r="B18" s="310">
        <v>45382</v>
      </c>
      <c r="C18" s="310"/>
      <c r="D18" s="310"/>
      <c r="E18" s="310"/>
      <c r="F18" s="310"/>
      <c r="G18" s="310"/>
      <c r="H18" s="310"/>
      <c r="I18" s="310"/>
    </row>
    <row r="20" spans="1:9" ht="15.75" thickBot="1"/>
    <row r="21" spans="1:9" ht="12.75" customHeight="1">
      <c r="B21" s="233" t="s">
        <v>11</v>
      </c>
      <c r="C21" s="234" t="s">
        <v>12</v>
      </c>
      <c r="D21" s="234" t="s">
        <v>13</v>
      </c>
      <c r="E21" s="234" t="s">
        <v>14</v>
      </c>
    </row>
    <row r="22" spans="1:9" ht="12.75" customHeight="1" thickBot="1">
      <c r="B22" s="235" t="s">
        <v>15</v>
      </c>
      <c r="C22" s="236" t="s">
        <v>16</v>
      </c>
      <c r="D22" s="236" t="s">
        <v>17</v>
      </c>
      <c r="E22" s="236" t="s">
        <v>18</v>
      </c>
    </row>
    <row r="23" spans="1:9" ht="12.75" customHeight="1">
      <c r="B23" s="237" t="s">
        <v>19</v>
      </c>
      <c r="C23" s="238" t="s">
        <v>10</v>
      </c>
      <c r="D23" s="238" t="s">
        <v>10</v>
      </c>
      <c r="E23" s="238" t="s">
        <v>10</v>
      </c>
    </row>
    <row r="24" spans="1:9" ht="12.75" customHeight="1" thickBot="1">
      <c r="B24" s="235">
        <v>1</v>
      </c>
      <c r="C24" s="239">
        <v>45243</v>
      </c>
      <c r="D24" s="239">
        <v>45272</v>
      </c>
      <c r="E24" s="239">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defaultColWidth="11.42578125" defaultRowHeight="15"/>
  <sheetData>
    <row r="2" spans="2:10" ht="18.75">
      <c r="B2" s="316" t="s">
        <v>20</v>
      </c>
      <c r="C2" s="316"/>
      <c r="D2" s="316"/>
      <c r="E2" s="316"/>
      <c r="F2" s="316"/>
      <c r="G2" s="316"/>
      <c r="H2" s="316"/>
      <c r="I2" s="316"/>
      <c r="J2" s="316"/>
    </row>
    <row r="3" spans="2:10" ht="15.75" thickBot="1"/>
    <row r="4" spans="2:10">
      <c r="B4" s="317" t="s">
        <v>21</v>
      </c>
      <c r="C4" s="318"/>
      <c r="D4" s="318"/>
      <c r="E4" s="318"/>
      <c r="F4" s="318"/>
      <c r="G4" s="318"/>
      <c r="H4" s="318"/>
      <c r="I4" s="318"/>
      <c r="J4" s="319"/>
    </row>
    <row r="5" spans="2:10">
      <c r="B5" s="320"/>
      <c r="C5" s="321"/>
      <c r="D5" s="321"/>
      <c r="E5" s="321"/>
      <c r="F5" s="321"/>
      <c r="G5" s="321"/>
      <c r="H5" s="321"/>
      <c r="I5" s="321"/>
      <c r="J5" s="322"/>
    </row>
    <row r="6" spans="2:10">
      <c r="B6" s="320"/>
      <c r="C6" s="321"/>
      <c r="D6" s="321"/>
      <c r="E6" s="321"/>
      <c r="F6" s="321"/>
      <c r="G6" s="321"/>
      <c r="H6" s="321"/>
      <c r="I6" s="321"/>
      <c r="J6" s="322"/>
    </row>
    <row r="7" spans="2:10" ht="15.75" thickBot="1">
      <c r="B7" s="323"/>
      <c r="C7" s="324"/>
      <c r="D7" s="324"/>
      <c r="E7" s="324"/>
      <c r="F7" s="324"/>
      <c r="G7" s="324"/>
      <c r="H7" s="324"/>
      <c r="I7" s="324"/>
      <c r="J7" s="325"/>
    </row>
    <row r="8" spans="2:10" ht="15.75" thickBot="1"/>
    <row r="9" spans="2:10">
      <c r="B9" s="317" t="s">
        <v>22</v>
      </c>
      <c r="C9" s="318"/>
      <c r="D9" s="318"/>
      <c r="E9" s="318"/>
      <c r="F9" s="318"/>
      <c r="G9" s="318"/>
      <c r="H9" s="318"/>
      <c r="I9" s="318"/>
      <c r="J9" s="319"/>
    </row>
    <row r="10" spans="2:10">
      <c r="B10" s="320"/>
      <c r="C10" s="321"/>
      <c r="D10" s="321"/>
      <c r="E10" s="321"/>
      <c r="F10" s="321"/>
      <c r="G10" s="321"/>
      <c r="H10" s="321"/>
      <c r="I10" s="321"/>
      <c r="J10" s="322"/>
    </row>
    <row r="11" spans="2:10">
      <c r="B11" s="320"/>
      <c r="C11" s="321"/>
      <c r="D11" s="321"/>
      <c r="E11" s="321"/>
      <c r="F11" s="321"/>
      <c r="G11" s="321"/>
      <c r="H11" s="321"/>
      <c r="I11" s="321"/>
      <c r="J11" s="322"/>
    </row>
    <row r="12" spans="2:10">
      <c r="B12" s="320"/>
      <c r="C12" s="321"/>
      <c r="D12" s="321"/>
      <c r="E12" s="321"/>
      <c r="F12" s="321"/>
      <c r="G12" s="321"/>
      <c r="H12" s="321"/>
      <c r="I12" s="321"/>
      <c r="J12" s="322"/>
    </row>
    <row r="13" spans="2:10">
      <c r="B13" s="320"/>
      <c r="C13" s="321"/>
      <c r="D13" s="321"/>
      <c r="E13" s="321"/>
      <c r="F13" s="321"/>
      <c r="G13" s="321"/>
      <c r="H13" s="321"/>
      <c r="I13" s="321"/>
      <c r="J13" s="322"/>
    </row>
    <row r="14" spans="2:10">
      <c r="B14" s="320"/>
      <c r="C14" s="321"/>
      <c r="D14" s="321"/>
      <c r="E14" s="321"/>
      <c r="F14" s="321"/>
      <c r="G14" s="321"/>
      <c r="H14" s="321"/>
      <c r="I14" s="321"/>
      <c r="J14" s="322"/>
    </row>
    <row r="15" spans="2:10" ht="15.75" thickBot="1">
      <c r="B15" s="323"/>
      <c r="C15" s="324"/>
      <c r="D15" s="324"/>
      <c r="E15" s="324"/>
      <c r="F15" s="324"/>
      <c r="G15" s="324"/>
      <c r="H15" s="324"/>
      <c r="I15" s="324"/>
      <c r="J15" s="325"/>
    </row>
    <row r="16" spans="2:10" ht="15.75" thickBot="1"/>
    <row r="17" spans="2:10">
      <c r="B17" s="317" t="s">
        <v>23</v>
      </c>
      <c r="C17" s="318"/>
      <c r="D17" s="318"/>
      <c r="E17" s="318"/>
      <c r="F17" s="318"/>
      <c r="G17" s="318"/>
      <c r="H17" s="318"/>
      <c r="I17" s="318"/>
      <c r="J17" s="319"/>
    </row>
    <row r="18" spans="2:10">
      <c r="B18" s="320"/>
      <c r="C18" s="321"/>
      <c r="D18" s="321"/>
      <c r="E18" s="321"/>
      <c r="F18" s="321"/>
      <c r="G18" s="321"/>
      <c r="H18" s="321"/>
      <c r="I18" s="321"/>
      <c r="J18" s="322"/>
    </row>
    <row r="19" spans="2:10">
      <c r="B19" s="320"/>
      <c r="C19" s="321"/>
      <c r="D19" s="321"/>
      <c r="E19" s="321"/>
      <c r="F19" s="321"/>
      <c r="G19" s="321"/>
      <c r="H19" s="321"/>
      <c r="I19" s="321"/>
      <c r="J19" s="322"/>
    </row>
    <row r="20" spans="2:10" ht="15.75" thickBot="1">
      <c r="B20" s="323"/>
      <c r="C20" s="324"/>
      <c r="D20" s="324"/>
      <c r="E20" s="324"/>
      <c r="F20" s="324"/>
      <c r="G20" s="324"/>
      <c r="H20" s="324"/>
      <c r="I20" s="324"/>
      <c r="J20" s="325"/>
    </row>
    <row r="21" spans="2:10" ht="15.75" thickBot="1"/>
    <row r="22" spans="2:10">
      <c r="B22" s="317" t="s">
        <v>24</v>
      </c>
      <c r="C22" s="318"/>
      <c r="D22" s="318"/>
      <c r="E22" s="318"/>
      <c r="F22" s="318"/>
      <c r="G22" s="318"/>
      <c r="H22" s="318"/>
      <c r="I22" s="318"/>
      <c r="J22" s="319"/>
    </row>
    <row r="23" spans="2:10">
      <c r="B23" s="320"/>
      <c r="C23" s="321"/>
      <c r="D23" s="321"/>
      <c r="E23" s="321"/>
      <c r="F23" s="321"/>
      <c r="G23" s="321"/>
      <c r="H23" s="321"/>
      <c r="I23" s="321"/>
      <c r="J23" s="322"/>
    </row>
    <row r="24" spans="2:10">
      <c r="B24" s="320"/>
      <c r="C24" s="321"/>
      <c r="D24" s="321"/>
      <c r="E24" s="321"/>
      <c r="F24" s="321"/>
      <c r="G24" s="321"/>
      <c r="H24" s="321"/>
      <c r="I24" s="321"/>
      <c r="J24" s="322"/>
    </row>
    <row r="25" spans="2:10">
      <c r="B25" s="320"/>
      <c r="C25" s="321"/>
      <c r="D25" s="321"/>
      <c r="E25" s="321"/>
      <c r="F25" s="321"/>
      <c r="G25" s="321"/>
      <c r="H25" s="321"/>
      <c r="I25" s="321"/>
      <c r="J25" s="322"/>
    </row>
    <row r="26" spans="2:10">
      <c r="B26" s="320"/>
      <c r="C26" s="321"/>
      <c r="D26" s="321"/>
      <c r="E26" s="321"/>
      <c r="F26" s="321"/>
      <c r="G26" s="321"/>
      <c r="H26" s="321"/>
      <c r="I26" s="321"/>
      <c r="J26" s="322"/>
    </row>
    <row r="27" spans="2:10">
      <c r="B27" s="320"/>
      <c r="C27" s="321"/>
      <c r="D27" s="321"/>
      <c r="E27" s="321"/>
      <c r="F27" s="321"/>
      <c r="G27" s="321"/>
      <c r="H27" s="321"/>
      <c r="I27" s="321"/>
      <c r="J27" s="322"/>
    </row>
    <row r="28" spans="2:10">
      <c r="B28" s="320"/>
      <c r="C28" s="321"/>
      <c r="D28" s="321"/>
      <c r="E28" s="321"/>
      <c r="F28" s="321"/>
      <c r="G28" s="321"/>
      <c r="H28" s="321"/>
      <c r="I28" s="321"/>
      <c r="J28" s="322"/>
    </row>
    <row r="29" spans="2:10">
      <c r="B29" s="320"/>
      <c r="C29" s="321"/>
      <c r="D29" s="321"/>
      <c r="E29" s="321"/>
      <c r="F29" s="321"/>
      <c r="G29" s="321"/>
      <c r="H29" s="321"/>
      <c r="I29" s="321"/>
      <c r="J29" s="322"/>
    </row>
    <row r="30" spans="2:10" ht="15.75" thickBot="1">
      <c r="B30" s="323"/>
      <c r="C30" s="324"/>
      <c r="D30" s="324"/>
      <c r="E30" s="324"/>
      <c r="F30" s="324"/>
      <c r="G30" s="324"/>
      <c r="H30" s="324"/>
      <c r="I30" s="324"/>
      <c r="J30" s="32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2"/>
  <sheetViews>
    <sheetView showGridLines="0" topLeftCell="A8" zoomScale="70" zoomScaleNormal="70" workbookViewId="0">
      <selection activeCell="E78" sqref="E78"/>
    </sheetView>
  </sheetViews>
  <sheetFormatPr defaultColWidth="61.7109375" defaultRowHeight="14.25"/>
  <cols>
    <col min="1" max="1" width="61.7109375" style="273"/>
    <col min="2" max="2" width="61.7109375" style="274"/>
    <col min="3" max="3" width="61.7109375" style="242"/>
    <col min="4" max="4" width="61.7109375" style="274"/>
    <col min="5" max="16384" width="61.7109375" style="242"/>
  </cols>
  <sheetData>
    <row r="1" spans="1:8" ht="108" customHeight="1">
      <c r="A1" s="240"/>
      <c r="B1" s="335" t="s">
        <v>25</v>
      </c>
      <c r="C1" s="335"/>
      <c r="D1" s="335"/>
      <c r="E1" s="240"/>
      <c r="F1" s="241"/>
      <c r="G1" s="241"/>
      <c r="H1" s="241"/>
    </row>
    <row r="2" spans="1:8" ht="42.75">
      <c r="A2" s="243" t="s">
        <v>26</v>
      </c>
      <c r="B2" s="336"/>
      <c r="C2" s="337"/>
      <c r="D2" s="244" t="s">
        <v>27</v>
      </c>
      <c r="E2" s="245" t="s">
        <v>4</v>
      </c>
    </row>
    <row r="3" spans="1:8">
      <c r="A3" s="246"/>
      <c r="B3" s="247"/>
      <c r="C3" s="247"/>
      <c r="D3" s="248"/>
      <c r="E3" s="247"/>
    </row>
    <row r="4" spans="1:8">
      <c r="A4" s="243" t="s">
        <v>28</v>
      </c>
      <c r="B4" s="338"/>
      <c r="C4" s="339"/>
      <c r="D4" s="339"/>
      <c r="E4" s="339"/>
    </row>
    <row r="5" spans="1:8">
      <c r="A5" s="249"/>
      <c r="B5" s="250"/>
      <c r="D5" s="248"/>
      <c r="E5" s="248"/>
    </row>
    <row r="6" spans="1:8">
      <c r="A6" s="341" t="s">
        <v>29</v>
      </c>
      <c r="B6" s="342" t="s">
        <v>30</v>
      </c>
      <c r="C6" s="342"/>
      <c r="D6" s="342" t="s">
        <v>31</v>
      </c>
      <c r="E6" s="342"/>
    </row>
    <row r="7" spans="1:8" ht="141" customHeight="1">
      <c r="A7" s="341"/>
      <c r="B7" s="343"/>
      <c r="C7" s="344"/>
      <c r="D7" s="345" t="s">
        <v>32</v>
      </c>
      <c r="E7" s="345"/>
    </row>
    <row r="8" spans="1:8">
      <c r="A8" s="249"/>
      <c r="B8" s="250"/>
      <c r="D8" s="248"/>
      <c r="E8" s="248"/>
    </row>
    <row r="9" spans="1:8">
      <c r="A9" s="340" t="s">
        <v>33</v>
      </c>
      <c r="B9" s="340"/>
      <c r="C9" s="340"/>
      <c r="D9" s="340"/>
      <c r="E9" s="340"/>
    </row>
    <row r="10" spans="1:8">
      <c r="A10" s="251" t="s">
        <v>34</v>
      </c>
      <c r="B10" s="251" t="s">
        <v>35</v>
      </c>
      <c r="C10" s="251" t="s">
        <v>36</v>
      </c>
      <c r="D10" s="251" t="s">
        <v>37</v>
      </c>
      <c r="E10" s="251" t="s">
        <v>38</v>
      </c>
    </row>
    <row r="11" spans="1:8" s="255" customFormat="1" ht="28.5">
      <c r="A11" s="333" t="s">
        <v>39</v>
      </c>
      <c r="B11" s="252">
        <v>1</v>
      </c>
      <c r="C11" s="253" t="s">
        <v>40</v>
      </c>
      <c r="D11" s="254">
        <v>1</v>
      </c>
      <c r="E11" s="253" t="s">
        <v>41</v>
      </c>
    </row>
    <row r="12" spans="1:8" s="255" customFormat="1" ht="42.75">
      <c r="A12" s="333"/>
      <c r="B12" s="252">
        <v>2</v>
      </c>
      <c r="C12" s="253" t="s">
        <v>42</v>
      </c>
      <c r="D12" s="254">
        <v>2</v>
      </c>
      <c r="E12" s="253" t="s">
        <v>43</v>
      </c>
    </row>
    <row r="13" spans="1:8" ht="42.75">
      <c r="A13" s="334" t="s">
        <v>44</v>
      </c>
      <c r="B13" s="256">
        <v>3</v>
      </c>
      <c r="C13" s="257" t="s">
        <v>45</v>
      </c>
      <c r="D13" s="256">
        <v>3</v>
      </c>
      <c r="E13" s="257" t="s">
        <v>46</v>
      </c>
    </row>
    <row r="14" spans="1:8" ht="42.75">
      <c r="A14" s="334"/>
      <c r="B14" s="256">
        <v>4</v>
      </c>
      <c r="C14" s="257" t="s">
        <v>47</v>
      </c>
      <c r="D14" s="256">
        <v>4</v>
      </c>
      <c r="E14" s="257" t="s">
        <v>48</v>
      </c>
    </row>
    <row r="15" spans="1:8" ht="57">
      <c r="A15" s="328" t="s">
        <v>49</v>
      </c>
      <c r="B15" s="256">
        <v>5</v>
      </c>
      <c r="C15" s="257" t="s">
        <v>50</v>
      </c>
      <c r="D15" s="256">
        <v>5</v>
      </c>
      <c r="E15" s="253" t="s">
        <v>51</v>
      </c>
    </row>
    <row r="16" spans="1:8" ht="80.099999999999994" customHeight="1">
      <c r="A16" s="328"/>
      <c r="B16" s="256">
        <v>6</v>
      </c>
      <c r="C16" s="257" t="s">
        <v>52</v>
      </c>
      <c r="D16" s="256">
        <v>6</v>
      </c>
      <c r="E16" s="253" t="s">
        <v>53</v>
      </c>
    </row>
    <row r="17" spans="1:5" ht="80.099999999999994" customHeight="1">
      <c r="A17" s="328"/>
      <c r="B17" s="256">
        <v>7</v>
      </c>
      <c r="C17" s="257" t="s">
        <v>54</v>
      </c>
      <c r="D17" s="256"/>
      <c r="E17" s="258"/>
    </row>
    <row r="18" spans="1:5" ht="80.099999999999994" customHeight="1">
      <c r="A18" s="328"/>
      <c r="B18" s="256"/>
      <c r="C18" s="257"/>
      <c r="D18" s="256"/>
      <c r="E18" s="257"/>
    </row>
    <row r="19" spans="1:5" ht="80.099999999999994" customHeight="1">
      <c r="A19" s="328" t="s">
        <v>55</v>
      </c>
      <c r="B19" s="256">
        <v>8</v>
      </c>
      <c r="C19" s="253" t="s">
        <v>56</v>
      </c>
      <c r="D19" s="252">
        <v>7</v>
      </c>
      <c r="E19" s="253" t="s">
        <v>57</v>
      </c>
    </row>
    <row r="20" spans="1:5" ht="80.099999999999994" customHeight="1">
      <c r="A20" s="328"/>
      <c r="B20" s="256">
        <v>9</v>
      </c>
      <c r="C20" s="253" t="s">
        <v>58</v>
      </c>
      <c r="D20" s="252">
        <v>8</v>
      </c>
      <c r="E20" s="253" t="s">
        <v>59</v>
      </c>
    </row>
    <row r="21" spans="1:5" ht="80.099999999999994" customHeight="1">
      <c r="A21" s="328"/>
      <c r="B21" s="256">
        <v>10</v>
      </c>
      <c r="C21" s="253" t="s">
        <v>60</v>
      </c>
      <c r="D21" s="252"/>
      <c r="E21" s="253"/>
    </row>
    <row r="22" spans="1:5" ht="80.099999999999994" customHeight="1">
      <c r="A22" s="328"/>
      <c r="B22" s="256">
        <v>11</v>
      </c>
      <c r="C22" s="253" t="s">
        <v>61</v>
      </c>
      <c r="D22" s="252"/>
      <c r="E22" s="253"/>
    </row>
    <row r="23" spans="1:5" ht="174.6" customHeight="1">
      <c r="A23" s="259" t="s">
        <v>62</v>
      </c>
      <c r="B23" s="256">
        <v>12</v>
      </c>
      <c r="C23" s="253" t="s">
        <v>63</v>
      </c>
      <c r="D23" s="252">
        <v>9</v>
      </c>
      <c r="E23" s="253" t="s">
        <v>64</v>
      </c>
    </row>
    <row r="24" spans="1:5" ht="48.75" customHeight="1">
      <c r="A24" s="328" t="s">
        <v>65</v>
      </c>
      <c r="B24" s="256">
        <v>13</v>
      </c>
      <c r="C24" s="260" t="s">
        <v>66</v>
      </c>
      <c r="D24" s="256"/>
      <c r="E24" s="257"/>
    </row>
    <row r="25" spans="1:5" ht="87" customHeight="1">
      <c r="A25" s="328"/>
      <c r="B25" s="256">
        <v>14</v>
      </c>
      <c r="C25" s="260" t="s">
        <v>67</v>
      </c>
      <c r="D25" s="256"/>
      <c r="E25" s="257"/>
    </row>
    <row r="26" spans="1:5" ht="20.100000000000001" customHeight="1">
      <c r="A26" s="330" t="s">
        <v>68</v>
      </c>
      <c r="B26" s="331"/>
      <c r="C26" s="331"/>
      <c r="D26" s="331"/>
      <c r="E26" s="332"/>
    </row>
    <row r="27" spans="1:5" ht="20.100000000000001" customHeight="1">
      <c r="A27" s="251" t="s">
        <v>34</v>
      </c>
      <c r="B27" s="251" t="s">
        <v>35</v>
      </c>
      <c r="C27" s="251" t="s">
        <v>69</v>
      </c>
      <c r="D27" s="251" t="s">
        <v>37</v>
      </c>
      <c r="E27" s="251" t="s">
        <v>70</v>
      </c>
    </row>
    <row r="28" spans="1:5" ht="98.45" customHeight="1">
      <c r="A28" s="328" t="s">
        <v>71</v>
      </c>
      <c r="B28" s="252">
        <v>1</v>
      </c>
      <c r="C28" s="253" t="s">
        <v>72</v>
      </c>
      <c r="D28" s="252">
        <v>1</v>
      </c>
      <c r="E28" s="253" t="s">
        <v>73</v>
      </c>
    </row>
    <row r="29" spans="1:5" ht="57">
      <c r="A29" s="328"/>
      <c r="B29" s="252">
        <v>2</v>
      </c>
      <c r="C29" s="253" t="s">
        <v>74</v>
      </c>
      <c r="D29" s="252">
        <v>2</v>
      </c>
      <c r="E29" s="253" t="s">
        <v>75</v>
      </c>
    </row>
    <row r="30" spans="1:5" ht="42.75">
      <c r="A30" s="328"/>
      <c r="B30" s="252">
        <v>3</v>
      </c>
      <c r="C30" s="253" t="s">
        <v>76</v>
      </c>
      <c r="D30" s="252">
        <v>3</v>
      </c>
      <c r="E30" s="253" t="s">
        <v>77</v>
      </c>
    </row>
    <row r="31" spans="1:5" ht="42.75">
      <c r="A31" s="328"/>
      <c r="B31" s="252">
        <v>4</v>
      </c>
      <c r="C31" s="253" t="s">
        <v>78</v>
      </c>
      <c r="D31" s="252">
        <v>4</v>
      </c>
      <c r="E31" s="253" t="s">
        <v>79</v>
      </c>
    </row>
    <row r="32" spans="1:5">
      <c r="A32" s="328"/>
      <c r="B32" s="252">
        <v>5</v>
      </c>
      <c r="C32" s="255" t="s">
        <v>80</v>
      </c>
      <c r="D32" s="252">
        <v>5</v>
      </c>
      <c r="E32" s="253" t="s">
        <v>81</v>
      </c>
    </row>
    <row r="33" spans="1:5" ht="28.5">
      <c r="A33" s="328"/>
      <c r="B33" s="252">
        <v>6</v>
      </c>
      <c r="C33" s="260" t="s">
        <v>82</v>
      </c>
      <c r="D33" s="252">
        <v>6</v>
      </c>
      <c r="E33" s="253" t="s">
        <v>83</v>
      </c>
    </row>
    <row r="34" spans="1:5">
      <c r="A34" s="328"/>
      <c r="B34" s="252"/>
      <c r="C34" s="260"/>
      <c r="D34" s="252">
        <v>7</v>
      </c>
      <c r="E34" s="253" t="s">
        <v>84</v>
      </c>
    </row>
    <row r="35" spans="1:5" ht="42.75">
      <c r="A35" s="328"/>
      <c r="B35" s="252"/>
      <c r="C35" s="260"/>
      <c r="D35" s="252">
        <v>8</v>
      </c>
      <c r="E35" s="253" t="s">
        <v>85</v>
      </c>
    </row>
    <row r="36" spans="1:5" ht="28.5">
      <c r="A36" s="328"/>
      <c r="B36" s="252"/>
      <c r="C36" s="260"/>
      <c r="D36" s="252">
        <v>9</v>
      </c>
      <c r="E36" s="260" t="s">
        <v>86</v>
      </c>
    </row>
    <row r="37" spans="1:5" ht="42.75">
      <c r="A37" s="328" t="s">
        <v>87</v>
      </c>
      <c r="B37" s="252">
        <v>7</v>
      </c>
      <c r="C37" s="260" t="s">
        <v>88</v>
      </c>
      <c r="D37" s="252">
        <v>10</v>
      </c>
      <c r="E37" s="260" t="s">
        <v>89</v>
      </c>
    </row>
    <row r="38" spans="1:5" ht="28.5">
      <c r="A38" s="328"/>
      <c r="B38" s="252">
        <v>8</v>
      </c>
      <c r="C38" s="260" t="s">
        <v>90</v>
      </c>
      <c r="D38" s="252">
        <v>11</v>
      </c>
      <c r="E38" s="260" t="s">
        <v>91</v>
      </c>
    </row>
    <row r="39" spans="1:5" s="261" customFormat="1">
      <c r="A39" s="328"/>
      <c r="B39" s="252"/>
      <c r="C39" s="260"/>
      <c r="D39" s="252"/>
      <c r="E39" s="260"/>
    </row>
    <row r="40" spans="1:5" s="261" customFormat="1">
      <c r="A40" s="328"/>
      <c r="B40" s="252"/>
      <c r="C40" s="262"/>
      <c r="D40" s="252"/>
      <c r="E40" s="260"/>
    </row>
    <row r="41" spans="1:5" s="261" customFormat="1" ht="42.75">
      <c r="A41" s="328" t="s">
        <v>92</v>
      </c>
      <c r="B41" s="252">
        <v>9</v>
      </c>
      <c r="C41" s="253" t="s">
        <v>93</v>
      </c>
      <c r="D41" s="252">
        <v>12</v>
      </c>
      <c r="E41" s="263" t="s">
        <v>94</v>
      </c>
    </row>
    <row r="42" spans="1:5" s="261" customFormat="1" ht="42.75">
      <c r="A42" s="328"/>
      <c r="B42" s="252">
        <v>10</v>
      </c>
      <c r="C42" s="253" t="s">
        <v>95</v>
      </c>
      <c r="D42" s="252">
        <v>13</v>
      </c>
      <c r="E42" s="253" t="s">
        <v>96</v>
      </c>
    </row>
    <row r="43" spans="1:5" s="261" customFormat="1" ht="28.5">
      <c r="A43" s="328"/>
      <c r="B43" s="252">
        <v>11</v>
      </c>
      <c r="C43" s="253" t="s">
        <v>97</v>
      </c>
      <c r="D43" s="252">
        <v>14</v>
      </c>
      <c r="E43" s="253" t="s">
        <v>98</v>
      </c>
    </row>
    <row r="44" spans="1:5" s="261" customFormat="1" ht="28.5">
      <c r="A44" s="328"/>
      <c r="B44" s="252">
        <v>12</v>
      </c>
      <c r="C44" s="253" t="s">
        <v>99</v>
      </c>
      <c r="D44" s="252">
        <v>15</v>
      </c>
      <c r="E44" s="253" t="s">
        <v>100</v>
      </c>
    </row>
    <row r="45" spans="1:5" ht="57">
      <c r="A45" s="328"/>
      <c r="B45" s="252">
        <v>13</v>
      </c>
      <c r="C45" s="263" t="s">
        <v>101</v>
      </c>
      <c r="D45" s="252">
        <v>16</v>
      </c>
      <c r="E45" s="253" t="s">
        <v>102</v>
      </c>
    </row>
    <row r="46" spans="1:5" ht="71.25">
      <c r="A46" s="328"/>
      <c r="B46" s="252">
        <v>14</v>
      </c>
      <c r="C46" s="253" t="s">
        <v>103</v>
      </c>
      <c r="D46" s="252"/>
      <c r="E46" s="253" t="s">
        <v>104</v>
      </c>
    </row>
    <row r="47" spans="1:5" ht="42.75">
      <c r="A47" s="328" t="s">
        <v>105</v>
      </c>
      <c r="B47" s="252">
        <v>15</v>
      </c>
      <c r="C47" s="253" t="s">
        <v>106</v>
      </c>
      <c r="D47" s="252">
        <v>17</v>
      </c>
      <c r="E47" s="253" t="s">
        <v>107</v>
      </c>
    </row>
    <row r="48" spans="1:5" ht="142.5">
      <c r="A48" s="328"/>
      <c r="B48" s="252">
        <v>16</v>
      </c>
      <c r="C48" s="253" t="s">
        <v>108</v>
      </c>
      <c r="D48" s="252">
        <v>18</v>
      </c>
      <c r="E48" s="253" t="s">
        <v>109</v>
      </c>
    </row>
    <row r="49" spans="1:5" ht="57">
      <c r="A49" s="328"/>
      <c r="B49" s="252">
        <v>17</v>
      </c>
      <c r="C49" s="253" t="s">
        <v>110</v>
      </c>
      <c r="D49" s="252">
        <v>19</v>
      </c>
      <c r="E49" s="253" t="s">
        <v>111</v>
      </c>
    </row>
    <row r="50" spans="1:5" ht="71.25">
      <c r="A50" s="328"/>
      <c r="B50" s="252">
        <v>18</v>
      </c>
      <c r="C50" s="253" t="s">
        <v>112</v>
      </c>
      <c r="D50" s="254">
        <v>20</v>
      </c>
      <c r="E50" s="253" t="s">
        <v>113</v>
      </c>
    </row>
    <row r="51" spans="1:5" ht="57">
      <c r="A51" s="328"/>
      <c r="B51" s="252">
        <v>19</v>
      </c>
      <c r="C51" s="253" t="s">
        <v>114</v>
      </c>
      <c r="D51" s="254"/>
      <c r="E51" s="253"/>
    </row>
    <row r="52" spans="1:5" ht="71.25">
      <c r="A52" s="328" t="s">
        <v>115</v>
      </c>
      <c r="B52" s="252">
        <v>20</v>
      </c>
      <c r="C52" s="253" t="s">
        <v>116</v>
      </c>
      <c r="D52" s="254">
        <v>21</v>
      </c>
      <c r="E52" s="263" t="s">
        <v>117</v>
      </c>
    </row>
    <row r="53" spans="1:5" ht="99.75">
      <c r="A53" s="328"/>
      <c r="B53" s="252">
        <v>21</v>
      </c>
      <c r="C53" s="253" t="s">
        <v>118</v>
      </c>
      <c r="D53" s="254">
        <v>22</v>
      </c>
      <c r="E53" s="263" t="s">
        <v>119</v>
      </c>
    </row>
    <row r="54" spans="1:5" ht="71.25">
      <c r="A54" s="328"/>
      <c r="B54" s="252">
        <v>22</v>
      </c>
      <c r="C54" s="253" t="s">
        <v>120</v>
      </c>
      <c r="D54" s="254">
        <v>23</v>
      </c>
      <c r="E54" s="263" t="s">
        <v>121</v>
      </c>
    </row>
    <row r="55" spans="1:5" ht="42.75">
      <c r="A55" s="328"/>
      <c r="B55" s="252">
        <v>23</v>
      </c>
      <c r="C55" s="253" t="s">
        <v>122</v>
      </c>
      <c r="D55" s="254">
        <v>24</v>
      </c>
      <c r="E55" s="263" t="s">
        <v>123</v>
      </c>
    </row>
    <row r="56" spans="1:5" ht="42.75">
      <c r="A56" s="328"/>
      <c r="B56" s="252">
        <v>24</v>
      </c>
      <c r="C56" s="253" t="s">
        <v>124</v>
      </c>
      <c r="D56" s="254">
        <v>25</v>
      </c>
      <c r="E56" s="263" t="s">
        <v>125</v>
      </c>
    </row>
    <row r="57" spans="1:5" ht="42.75">
      <c r="A57" s="328"/>
      <c r="B57" s="252">
        <v>25</v>
      </c>
      <c r="C57" s="253" t="s">
        <v>126</v>
      </c>
      <c r="D57" s="254">
        <v>26</v>
      </c>
      <c r="E57" s="263" t="s">
        <v>127</v>
      </c>
    </row>
    <row r="58" spans="1:5" ht="42.75">
      <c r="A58" s="328"/>
      <c r="B58" s="252"/>
      <c r="C58" s="253"/>
      <c r="D58" s="254">
        <v>27</v>
      </c>
      <c r="E58" s="263" t="s">
        <v>128</v>
      </c>
    </row>
    <row r="59" spans="1:5" ht="28.5">
      <c r="A59" s="328"/>
      <c r="B59" s="252"/>
      <c r="C59" s="253"/>
      <c r="D59" s="254">
        <v>28</v>
      </c>
      <c r="E59" s="263" t="s">
        <v>129</v>
      </c>
    </row>
    <row r="60" spans="1:5" ht="28.5">
      <c r="A60" s="328"/>
      <c r="B60" s="252"/>
      <c r="C60" s="253"/>
      <c r="D60" s="254">
        <v>29</v>
      </c>
      <c r="E60" s="263" t="s">
        <v>130</v>
      </c>
    </row>
    <row r="61" spans="1:5" ht="28.5">
      <c r="A61" s="328"/>
      <c r="B61" s="252"/>
      <c r="C61" s="253"/>
      <c r="D61" s="254">
        <v>30</v>
      </c>
      <c r="E61" s="264" t="s">
        <v>131</v>
      </c>
    </row>
    <row r="62" spans="1:5" ht="28.5">
      <c r="A62" s="328" t="s">
        <v>132</v>
      </c>
      <c r="B62" s="252">
        <v>26</v>
      </c>
      <c r="C62" s="253" t="s">
        <v>133</v>
      </c>
      <c r="D62" s="254">
        <v>31</v>
      </c>
      <c r="E62" s="263" t="s">
        <v>134</v>
      </c>
    </row>
    <row r="63" spans="1:5" ht="42.75">
      <c r="A63" s="328"/>
      <c r="B63" s="252">
        <v>27</v>
      </c>
      <c r="C63" s="253" t="s">
        <v>135</v>
      </c>
      <c r="D63" s="254">
        <v>32</v>
      </c>
      <c r="E63" s="253" t="s">
        <v>136</v>
      </c>
    </row>
    <row r="64" spans="1:5" ht="28.5">
      <c r="A64" s="328"/>
      <c r="B64" s="252">
        <v>28</v>
      </c>
      <c r="C64" s="253" t="s">
        <v>137</v>
      </c>
      <c r="D64" s="254">
        <v>33</v>
      </c>
      <c r="E64" s="263" t="s">
        <v>138</v>
      </c>
    </row>
    <row r="65" spans="1:10" ht="57">
      <c r="A65" s="326" t="s">
        <v>139</v>
      </c>
      <c r="B65" s="252">
        <v>27</v>
      </c>
      <c r="C65" s="253" t="s">
        <v>140</v>
      </c>
      <c r="D65" s="254">
        <v>34</v>
      </c>
      <c r="E65" s="263" t="s">
        <v>141</v>
      </c>
    </row>
    <row r="66" spans="1:10" ht="45" customHeight="1">
      <c r="A66" s="327"/>
      <c r="B66" s="252"/>
      <c r="C66" s="253"/>
      <c r="D66" s="254"/>
      <c r="E66" s="254"/>
    </row>
    <row r="67" spans="1:10" ht="77.099999999999994" customHeight="1">
      <c r="A67" s="328" t="s">
        <v>142</v>
      </c>
      <c r="B67" s="252">
        <v>28</v>
      </c>
      <c r="C67" s="253" t="s">
        <v>143</v>
      </c>
      <c r="D67" s="254">
        <v>35</v>
      </c>
      <c r="E67" s="253" t="s">
        <v>144</v>
      </c>
    </row>
    <row r="68" spans="1:10" ht="33" customHeight="1">
      <c r="A68" s="328"/>
      <c r="B68" s="252"/>
      <c r="C68" s="253"/>
      <c r="D68" s="254"/>
      <c r="E68" s="253"/>
    </row>
    <row r="69" spans="1:10" ht="50.1" customHeight="1">
      <c r="A69" s="328" t="s">
        <v>145</v>
      </c>
      <c r="B69" s="252">
        <v>29</v>
      </c>
      <c r="C69" s="263" t="s">
        <v>146</v>
      </c>
      <c r="D69" s="254">
        <v>36</v>
      </c>
      <c r="E69" s="263" t="s">
        <v>147</v>
      </c>
    </row>
    <row r="70" spans="1:10" ht="50.1" customHeight="1">
      <c r="A70" s="328"/>
      <c r="B70" s="252">
        <v>30</v>
      </c>
      <c r="C70" s="263" t="s">
        <v>148</v>
      </c>
      <c r="D70" s="254">
        <v>37</v>
      </c>
      <c r="E70" s="263" t="s">
        <v>149</v>
      </c>
    </row>
    <row r="71" spans="1:10" ht="50.1" customHeight="1">
      <c r="A71" s="328"/>
      <c r="B71" s="252"/>
      <c r="C71" s="255"/>
      <c r="D71" s="254">
        <v>38</v>
      </c>
      <c r="E71" s="263" t="s">
        <v>150</v>
      </c>
    </row>
    <row r="72" spans="1:10" ht="50.1" customHeight="1">
      <c r="A72" s="328"/>
      <c r="B72" s="252"/>
      <c r="C72" s="265"/>
      <c r="D72" s="254">
        <v>39</v>
      </c>
      <c r="E72" s="263" t="s">
        <v>151</v>
      </c>
    </row>
    <row r="73" spans="1:10" ht="50.1" customHeight="1">
      <c r="A73" s="328"/>
      <c r="B73" s="252"/>
      <c r="C73" s="263"/>
      <c r="D73" s="254">
        <v>40</v>
      </c>
      <c r="E73" s="263" t="s">
        <v>152</v>
      </c>
    </row>
    <row r="74" spans="1:10" ht="50.1" customHeight="1">
      <c r="A74" s="328"/>
      <c r="B74" s="252"/>
      <c r="C74" s="263"/>
      <c r="D74" s="254">
        <v>41</v>
      </c>
      <c r="E74" s="263" t="s">
        <v>153</v>
      </c>
    </row>
    <row r="75" spans="1:10" ht="50.1" customHeight="1">
      <c r="A75" s="328"/>
      <c r="B75" s="252"/>
      <c r="C75" s="263"/>
      <c r="D75" s="254"/>
      <c r="E75" s="265"/>
    </row>
    <row r="76" spans="1:10" ht="39.950000000000003" customHeight="1">
      <c r="A76" s="328"/>
      <c r="B76" s="252"/>
      <c r="C76" s="254"/>
      <c r="D76" s="254"/>
    </row>
    <row r="77" spans="1:10" ht="39.950000000000003" customHeight="1">
      <c r="A77" s="326" t="s">
        <v>154</v>
      </c>
      <c r="B77" s="252">
        <v>30</v>
      </c>
      <c r="C77" s="253" t="s">
        <v>155</v>
      </c>
      <c r="D77" s="254">
        <v>42</v>
      </c>
      <c r="E77" s="253" t="s">
        <v>156</v>
      </c>
    </row>
    <row r="78" spans="1:10" ht="72" customHeight="1">
      <c r="A78" s="329"/>
      <c r="B78" s="252">
        <v>31</v>
      </c>
      <c r="C78" s="253" t="s">
        <v>157</v>
      </c>
      <c r="D78" s="254">
        <v>43</v>
      </c>
      <c r="E78" s="253" t="s">
        <v>158</v>
      </c>
    </row>
    <row r="79" spans="1:10" ht="72" customHeight="1">
      <c r="A79" s="329"/>
      <c r="B79" s="252">
        <v>32</v>
      </c>
      <c r="C79" s="253" t="s">
        <v>159</v>
      </c>
      <c r="D79" s="266">
        <v>44</v>
      </c>
      <c r="E79" s="253" t="s">
        <v>160</v>
      </c>
    </row>
    <row r="80" spans="1:10" ht="72" customHeight="1">
      <c r="A80" s="329"/>
      <c r="B80" s="252">
        <v>33</v>
      </c>
      <c r="C80" s="253" t="s">
        <v>161</v>
      </c>
      <c r="D80" s="266">
        <v>45</v>
      </c>
      <c r="E80" s="253" t="s">
        <v>162</v>
      </c>
      <c r="J80" s="242" t="s">
        <v>163</v>
      </c>
    </row>
    <row r="81" spans="1:5" ht="42.75">
      <c r="A81" s="329"/>
      <c r="B81" s="267">
        <v>34</v>
      </c>
      <c r="C81" s="268" t="s">
        <v>164</v>
      </c>
      <c r="D81" s="269">
        <v>46</v>
      </c>
      <c r="E81" s="268" t="s">
        <v>165</v>
      </c>
    </row>
    <row r="82" spans="1:5">
      <c r="A82" s="270"/>
      <c r="B82" s="271"/>
      <c r="C82" s="272"/>
      <c r="D82" s="271"/>
      <c r="E82" s="272"/>
    </row>
  </sheetData>
  <mergeCells count="25">
    <mergeCell ref="A11:A12"/>
    <mergeCell ref="A13:A14"/>
    <mergeCell ref="B1:D1"/>
    <mergeCell ref="B2:C2"/>
    <mergeCell ref="B4:E4"/>
    <mergeCell ref="A9:E9"/>
    <mergeCell ref="A6:A7"/>
    <mergeCell ref="B6:C6"/>
    <mergeCell ref="D6:E6"/>
    <mergeCell ref="B7:C7"/>
    <mergeCell ref="D7:E7"/>
    <mergeCell ref="A28:A36"/>
    <mergeCell ref="A37:A40"/>
    <mergeCell ref="A15:A18"/>
    <mergeCell ref="A19:A22"/>
    <mergeCell ref="A24:A25"/>
    <mergeCell ref="A26:E26"/>
    <mergeCell ref="A65:A66"/>
    <mergeCell ref="A67:A68"/>
    <mergeCell ref="A69:A76"/>
    <mergeCell ref="A77:A81"/>
    <mergeCell ref="A41:A46"/>
    <mergeCell ref="A47:A51"/>
    <mergeCell ref="A52:A61"/>
    <mergeCell ref="A62:A64"/>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G24"/>
  <sheetViews>
    <sheetView showGridLines="0" topLeftCell="A4" zoomScale="90" zoomScaleNormal="90" workbookViewId="0">
      <selection activeCell="B9" sqref="B9"/>
    </sheetView>
  </sheetViews>
  <sheetFormatPr defaultColWidth="10.42578125" defaultRowHeight="92.25" customHeight="1"/>
  <cols>
    <col min="1" max="1" width="60.85546875" style="278" customWidth="1"/>
    <col min="2" max="2" width="15.85546875" style="279" customWidth="1"/>
    <col min="3" max="5" width="15.85546875" style="280" customWidth="1"/>
    <col min="6" max="6" width="40.85546875" style="278" customWidth="1"/>
    <col min="7" max="7" width="2.7109375" style="276" customWidth="1"/>
    <col min="8" max="16384" width="10.42578125" style="276"/>
  </cols>
  <sheetData>
    <row r="1" spans="1:7" ht="90.75" customHeight="1">
      <c r="A1" s="275"/>
      <c r="B1" s="347" t="s">
        <v>166</v>
      </c>
      <c r="C1" s="347"/>
      <c r="D1" s="347"/>
      <c r="E1" s="347"/>
      <c r="F1" s="275"/>
    </row>
    <row r="2" spans="1:7" ht="15">
      <c r="A2" s="346" t="s">
        <v>167</v>
      </c>
      <c r="B2" s="346"/>
      <c r="C2" s="346"/>
      <c r="D2" s="346"/>
      <c r="E2" s="346"/>
      <c r="F2" s="346"/>
    </row>
    <row r="3" spans="1:7" ht="15">
      <c r="A3" s="348" t="s">
        <v>168</v>
      </c>
      <c r="B3" s="350" t="s">
        <v>169</v>
      </c>
      <c r="C3" s="350"/>
      <c r="D3" s="350"/>
      <c r="E3" s="350"/>
      <c r="F3" s="277" t="s">
        <v>170</v>
      </c>
    </row>
    <row r="4" spans="1:7" ht="28.5" customHeight="1">
      <c r="A4" s="349"/>
      <c r="B4" s="283" t="s">
        <v>171</v>
      </c>
      <c r="C4" s="283" t="s">
        <v>172</v>
      </c>
      <c r="D4" s="283" t="s">
        <v>173</v>
      </c>
      <c r="E4" s="283" t="s">
        <v>174</v>
      </c>
      <c r="F4" s="284"/>
    </row>
    <row r="5" spans="1:7" ht="46.5" customHeight="1">
      <c r="A5" s="285" t="s">
        <v>175</v>
      </c>
      <c r="B5" s="286" t="s">
        <v>176</v>
      </c>
      <c r="C5" s="287" t="s">
        <v>177</v>
      </c>
      <c r="D5" s="287" t="s">
        <v>178</v>
      </c>
      <c r="E5" s="287" t="s">
        <v>179</v>
      </c>
      <c r="F5" s="288" t="s">
        <v>180</v>
      </c>
    </row>
    <row r="6" spans="1:7" ht="30">
      <c r="A6" s="289" t="s">
        <v>181</v>
      </c>
      <c r="B6" s="286"/>
      <c r="C6" s="287"/>
      <c r="D6" s="287">
        <v>1</v>
      </c>
      <c r="E6" s="287">
        <v>7</v>
      </c>
      <c r="F6" s="288" t="s">
        <v>180</v>
      </c>
    </row>
    <row r="7" spans="1:7" ht="75">
      <c r="A7" s="289" t="s">
        <v>182</v>
      </c>
      <c r="B7" s="290" t="s">
        <v>183</v>
      </c>
      <c r="C7" s="291"/>
      <c r="D7" s="291" t="s">
        <v>184</v>
      </c>
      <c r="E7" s="291" t="s">
        <v>185</v>
      </c>
      <c r="F7" s="288" t="s">
        <v>180</v>
      </c>
    </row>
    <row r="8" spans="1:7" ht="45">
      <c r="A8" s="292" t="s">
        <v>186</v>
      </c>
      <c r="B8" s="290">
        <v>2</v>
      </c>
      <c r="C8" s="291">
        <v>2</v>
      </c>
      <c r="D8" s="291" t="s">
        <v>187</v>
      </c>
      <c r="E8" s="291" t="s">
        <v>188</v>
      </c>
      <c r="F8" s="288" t="s">
        <v>180</v>
      </c>
    </row>
    <row r="9" spans="1:7" ht="60">
      <c r="A9" s="292" t="s">
        <v>189</v>
      </c>
      <c r="B9" s="290">
        <v>17</v>
      </c>
      <c r="C9" s="290"/>
      <c r="D9" s="287" t="s">
        <v>190</v>
      </c>
      <c r="E9" s="287" t="s">
        <v>191</v>
      </c>
      <c r="F9" s="288" t="s">
        <v>180</v>
      </c>
    </row>
    <row r="10" spans="1:7" ht="105">
      <c r="A10" s="289" t="s">
        <v>192</v>
      </c>
      <c r="B10" s="286"/>
      <c r="C10" s="287"/>
      <c r="D10" s="287" t="s">
        <v>193</v>
      </c>
      <c r="E10" s="287" t="s">
        <v>194</v>
      </c>
      <c r="F10" s="288" t="s">
        <v>195</v>
      </c>
    </row>
    <row r="11" spans="1:7" ht="45">
      <c r="A11" s="293" t="s">
        <v>196</v>
      </c>
      <c r="B11" s="290"/>
      <c r="C11" s="291"/>
      <c r="D11" s="291"/>
      <c r="E11" s="291">
        <v>3.12</v>
      </c>
      <c r="F11" s="294" t="s">
        <v>195</v>
      </c>
    </row>
    <row r="12" spans="1:7" ht="45">
      <c r="A12" s="293" t="s">
        <v>197</v>
      </c>
      <c r="B12" s="290" t="s">
        <v>198</v>
      </c>
      <c r="C12" s="291" t="s">
        <v>199</v>
      </c>
      <c r="D12" s="287" t="s">
        <v>200</v>
      </c>
      <c r="E12" s="291">
        <v>18</v>
      </c>
      <c r="F12" s="294" t="s">
        <v>195</v>
      </c>
    </row>
    <row r="13" spans="1:7" ht="45">
      <c r="A13" s="302" t="s">
        <v>201</v>
      </c>
      <c r="B13" s="290" t="s">
        <v>198</v>
      </c>
      <c r="C13" s="291" t="s">
        <v>202</v>
      </c>
      <c r="D13" s="291" t="s">
        <v>203</v>
      </c>
      <c r="E13" s="291" t="s">
        <v>204</v>
      </c>
      <c r="F13" s="294" t="s">
        <v>195</v>
      </c>
    </row>
    <row r="14" spans="1:7" ht="75">
      <c r="A14" s="302" t="s">
        <v>205</v>
      </c>
      <c r="B14" s="296">
        <v>6</v>
      </c>
      <c r="C14" s="297">
        <v>6</v>
      </c>
      <c r="D14" s="297" t="s">
        <v>206</v>
      </c>
      <c r="E14" s="297" t="s">
        <v>207</v>
      </c>
      <c r="F14" s="298" t="s">
        <v>180</v>
      </c>
      <c r="G14" s="295"/>
    </row>
    <row r="15" spans="1:7" ht="45">
      <c r="A15" s="302" t="s">
        <v>208</v>
      </c>
      <c r="B15" s="296">
        <v>6</v>
      </c>
      <c r="C15" s="297" t="s">
        <v>209</v>
      </c>
      <c r="D15" s="297">
        <v>21</v>
      </c>
      <c r="E15" s="297" t="s">
        <v>210</v>
      </c>
      <c r="F15" s="298" t="s">
        <v>195</v>
      </c>
      <c r="G15" s="295"/>
    </row>
    <row r="16" spans="1:7" ht="75">
      <c r="A16" s="302" t="s">
        <v>211</v>
      </c>
      <c r="B16" s="296" t="s">
        <v>212</v>
      </c>
      <c r="C16" s="297" t="s">
        <v>213</v>
      </c>
      <c r="D16" s="297"/>
      <c r="E16" s="297" t="s">
        <v>214</v>
      </c>
      <c r="F16" s="298" t="s">
        <v>195</v>
      </c>
      <c r="G16" s="295"/>
    </row>
    <row r="17" spans="1:7" ht="60">
      <c r="A17" s="302" t="s">
        <v>215</v>
      </c>
      <c r="B17" s="296"/>
      <c r="C17" s="297"/>
      <c r="D17" s="297" t="s">
        <v>216</v>
      </c>
      <c r="E17" s="297" t="s">
        <v>217</v>
      </c>
      <c r="F17" s="298" t="s">
        <v>195</v>
      </c>
      <c r="G17" s="295"/>
    </row>
    <row r="18" spans="1:7" ht="45">
      <c r="A18" s="302" t="s">
        <v>218</v>
      </c>
      <c r="B18" s="296">
        <v>16</v>
      </c>
      <c r="C18" s="297">
        <v>13</v>
      </c>
      <c r="D18" s="297" t="s">
        <v>219</v>
      </c>
      <c r="E18" s="297" t="s">
        <v>220</v>
      </c>
      <c r="F18" s="298" t="s">
        <v>195</v>
      </c>
      <c r="G18" s="295"/>
    </row>
    <row r="19" spans="1:7" ht="75">
      <c r="A19" s="302" t="s">
        <v>221</v>
      </c>
      <c r="B19" s="296">
        <v>14</v>
      </c>
      <c r="C19" s="297"/>
      <c r="D19" s="297" t="s">
        <v>222</v>
      </c>
      <c r="E19" s="297" t="s">
        <v>223</v>
      </c>
      <c r="F19" s="298" t="s">
        <v>195</v>
      </c>
      <c r="G19" s="295"/>
    </row>
    <row r="20" spans="1:7" ht="60">
      <c r="A20" s="302" t="s">
        <v>224</v>
      </c>
      <c r="B20" s="296" t="s">
        <v>225</v>
      </c>
      <c r="C20" s="297"/>
      <c r="D20" s="297" t="s">
        <v>226</v>
      </c>
      <c r="E20" s="297" t="s">
        <v>227</v>
      </c>
      <c r="F20" s="298" t="s">
        <v>195</v>
      </c>
      <c r="G20" s="295"/>
    </row>
    <row r="21" spans="1:7" ht="30">
      <c r="A21" s="302" t="s">
        <v>228</v>
      </c>
      <c r="B21" s="296"/>
      <c r="C21" s="297"/>
      <c r="D21" s="297">
        <v>28</v>
      </c>
      <c r="E21" s="297"/>
      <c r="F21" s="298" t="s">
        <v>195</v>
      </c>
      <c r="G21" s="295"/>
    </row>
    <row r="22" spans="1:7" ht="30">
      <c r="A22" s="302" t="s">
        <v>229</v>
      </c>
      <c r="B22" s="296">
        <v>17</v>
      </c>
      <c r="C22" s="297">
        <v>14</v>
      </c>
      <c r="D22" s="297"/>
      <c r="E22" s="297" t="s">
        <v>230</v>
      </c>
      <c r="F22" s="298" t="s">
        <v>180</v>
      </c>
      <c r="G22" s="295"/>
    </row>
    <row r="23" spans="1:7" ht="48" customHeight="1">
      <c r="A23" s="302" t="s">
        <v>231</v>
      </c>
      <c r="B23" s="296" t="s">
        <v>232</v>
      </c>
      <c r="C23" s="297"/>
      <c r="D23" s="297" t="s">
        <v>233</v>
      </c>
      <c r="E23" s="297"/>
      <c r="F23" s="298" t="s">
        <v>195</v>
      </c>
      <c r="G23" s="295"/>
    </row>
    <row r="24" spans="1:7" ht="15">
      <c r="B24" s="299"/>
      <c r="C24" s="300"/>
      <c r="D24" s="300"/>
      <c r="E24" s="300"/>
      <c r="F24" s="301"/>
    </row>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46" zoomScale="112" zoomScaleNormal="112" workbookViewId="0">
      <selection activeCell="H53" sqref="H53"/>
    </sheetView>
  </sheetViews>
  <sheetFormatPr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51" t="s">
        <v>234</v>
      </c>
      <c r="C2" s="352"/>
      <c r="D2" s="352"/>
      <c r="E2" s="352"/>
      <c r="F2" s="352"/>
      <c r="G2" s="353"/>
    </row>
    <row r="3" spans="2:9" ht="15">
      <c r="B3" s="354" t="s">
        <v>235</v>
      </c>
      <c r="C3" s="355"/>
      <c r="D3" s="356"/>
      <c r="E3" s="356"/>
      <c r="F3" s="356"/>
      <c r="G3" s="357"/>
    </row>
    <row r="4" spans="2:9" ht="88.5" customHeight="1">
      <c r="B4" s="358" t="s">
        <v>236</v>
      </c>
      <c r="C4" s="359"/>
      <c r="D4" s="359"/>
      <c r="E4" s="359"/>
      <c r="F4" s="359"/>
      <c r="G4" s="360"/>
    </row>
    <row r="5" spans="2:9" ht="15">
      <c r="B5" s="124"/>
      <c r="C5" s="136"/>
      <c r="D5" s="137"/>
      <c r="E5" s="138"/>
      <c r="F5" s="138"/>
      <c r="G5" s="138"/>
    </row>
    <row r="6" spans="2:9" ht="16.5" customHeight="1">
      <c r="B6" s="361" t="s">
        <v>237</v>
      </c>
      <c r="C6" s="362"/>
      <c r="D6" s="362"/>
      <c r="E6" s="362"/>
      <c r="F6" s="362"/>
      <c r="G6" s="363"/>
    </row>
    <row r="7" spans="2:9" ht="76.5" customHeight="1">
      <c r="B7" s="361"/>
      <c r="C7" s="362"/>
      <c r="D7" s="362"/>
      <c r="E7" s="362"/>
      <c r="F7" s="362"/>
      <c r="G7" s="363"/>
    </row>
    <row r="8" spans="2:9" ht="15" thickBot="1">
      <c r="B8" s="139"/>
      <c r="C8" s="140"/>
      <c r="D8" s="140"/>
      <c r="E8" s="141"/>
      <c r="F8" s="142"/>
      <c r="G8" s="142"/>
    </row>
    <row r="9" spans="2:9">
      <c r="B9" s="143"/>
      <c r="C9" s="216" t="s">
        <v>238</v>
      </c>
      <c r="D9" s="364" t="s">
        <v>239</v>
      </c>
      <c r="E9" s="365"/>
      <c r="F9" s="366" t="s">
        <v>240</v>
      </c>
      <c r="G9" s="367"/>
    </row>
    <row r="10" spans="2:9" ht="15" customHeight="1">
      <c r="B10" s="144"/>
      <c r="C10" s="126">
        <v>5</v>
      </c>
      <c r="D10" s="368" t="s">
        <v>241</v>
      </c>
      <c r="E10" s="369"/>
      <c r="F10" s="370" t="s">
        <v>242</v>
      </c>
      <c r="G10" s="371"/>
      <c r="H10" s="397"/>
      <c r="I10" s="397"/>
    </row>
    <row r="11" spans="2:9">
      <c r="B11" s="144"/>
      <c r="C11" s="126">
        <v>5</v>
      </c>
      <c r="D11" s="368" t="s">
        <v>243</v>
      </c>
      <c r="E11" s="369"/>
      <c r="F11" s="370" t="s">
        <v>244</v>
      </c>
      <c r="G11" s="371"/>
      <c r="H11" s="397"/>
      <c r="I11" s="397"/>
    </row>
    <row r="12" spans="2:9">
      <c r="B12" s="144"/>
      <c r="C12" s="126">
        <v>5</v>
      </c>
      <c r="D12" s="368" t="s">
        <v>245</v>
      </c>
      <c r="E12" s="369"/>
      <c r="F12" s="370" t="s">
        <v>246</v>
      </c>
      <c r="G12" s="371"/>
      <c r="H12" s="397"/>
      <c r="I12" s="397"/>
    </row>
    <row r="13" spans="2:9" ht="27.75" customHeight="1">
      <c r="B13" s="144"/>
      <c r="C13" s="126">
        <v>5</v>
      </c>
      <c r="D13" s="368" t="s">
        <v>247</v>
      </c>
      <c r="E13" s="369"/>
      <c r="F13" s="370" t="s">
        <v>248</v>
      </c>
      <c r="G13" s="371"/>
      <c r="H13" s="397"/>
      <c r="I13" s="397"/>
    </row>
    <row r="14" spans="2:9">
      <c r="B14" s="144"/>
      <c r="C14" s="126">
        <v>5</v>
      </c>
      <c r="D14" s="368" t="s">
        <v>249</v>
      </c>
      <c r="E14" s="369"/>
      <c r="F14" s="370" t="s">
        <v>250</v>
      </c>
      <c r="G14" s="371"/>
      <c r="H14" s="397"/>
      <c r="I14" s="397"/>
    </row>
    <row r="15" spans="2:9" ht="41.25" customHeight="1">
      <c r="B15" s="144"/>
      <c r="C15" s="126">
        <v>5</v>
      </c>
      <c r="D15" s="368" t="s">
        <v>251</v>
      </c>
      <c r="E15" s="369"/>
      <c r="F15" s="370" t="s">
        <v>252</v>
      </c>
      <c r="G15" s="371"/>
      <c r="H15" s="397"/>
      <c r="I15" s="397"/>
    </row>
    <row r="16" spans="2:9" ht="41.25" customHeight="1">
      <c r="B16" s="144"/>
      <c r="C16" s="126">
        <v>5</v>
      </c>
      <c r="D16" s="372" t="s">
        <v>253</v>
      </c>
      <c r="E16" s="373"/>
      <c r="F16" s="370" t="s">
        <v>254</v>
      </c>
      <c r="G16" s="371"/>
      <c r="H16" s="397"/>
      <c r="I16" s="397"/>
    </row>
    <row r="17" spans="2:9" ht="51.75" customHeight="1">
      <c r="B17" s="144"/>
      <c r="C17" s="126">
        <v>5</v>
      </c>
      <c r="D17" s="373" t="s">
        <v>255</v>
      </c>
      <c r="E17" s="376"/>
      <c r="F17" s="370" t="s">
        <v>256</v>
      </c>
      <c r="G17" s="371"/>
      <c r="H17" s="397"/>
      <c r="I17" s="397"/>
    </row>
    <row r="18" spans="2:9" ht="51.75" customHeight="1">
      <c r="B18" s="144"/>
      <c r="C18" s="126">
        <v>5</v>
      </c>
      <c r="D18" s="372" t="s">
        <v>257</v>
      </c>
      <c r="E18" s="373"/>
      <c r="F18" s="370" t="s">
        <v>258</v>
      </c>
      <c r="G18" s="371"/>
      <c r="H18" s="397"/>
      <c r="I18" s="397"/>
    </row>
    <row r="19" spans="2:9" ht="51.75" customHeight="1">
      <c r="B19" s="144"/>
      <c r="C19" s="126">
        <v>5</v>
      </c>
      <c r="D19" s="217" t="s">
        <v>259</v>
      </c>
      <c r="E19" s="218"/>
      <c r="F19" s="370" t="s">
        <v>260</v>
      </c>
      <c r="G19" s="371"/>
      <c r="H19" s="397"/>
      <c r="I19" s="397"/>
    </row>
    <row r="20" spans="2:9" ht="51.75" customHeight="1">
      <c r="B20" s="144"/>
      <c r="C20" s="126">
        <v>5</v>
      </c>
      <c r="D20" s="217" t="s">
        <v>261</v>
      </c>
      <c r="E20" s="218"/>
      <c r="F20" s="370" t="s">
        <v>262</v>
      </c>
      <c r="G20" s="371"/>
      <c r="H20" s="397"/>
      <c r="I20" s="397"/>
    </row>
    <row r="21" spans="2:9" ht="66.75" customHeight="1">
      <c r="B21" s="144"/>
      <c r="C21" s="126">
        <v>5</v>
      </c>
      <c r="D21" s="372" t="s">
        <v>263</v>
      </c>
      <c r="E21" s="373"/>
      <c r="F21" s="370" t="s">
        <v>264</v>
      </c>
      <c r="G21" s="371"/>
      <c r="H21" s="397"/>
      <c r="I21" s="397"/>
    </row>
    <row r="22" spans="2:9" ht="36" customHeight="1">
      <c r="B22" s="144"/>
      <c r="C22" s="126">
        <v>5</v>
      </c>
      <c r="D22" s="374" t="s">
        <v>265</v>
      </c>
      <c r="E22" s="375"/>
      <c r="F22" s="370" t="s">
        <v>266</v>
      </c>
      <c r="G22" s="371"/>
      <c r="H22" s="406"/>
      <c r="I22" s="406"/>
    </row>
    <row r="23" spans="2:9" ht="26.25" customHeight="1">
      <c r="B23" s="144"/>
      <c r="C23" s="126">
        <v>5</v>
      </c>
      <c r="D23" s="389" t="s">
        <v>267</v>
      </c>
      <c r="E23" s="389"/>
      <c r="F23" s="390" t="s">
        <v>268</v>
      </c>
      <c r="G23" s="371"/>
      <c r="H23" s="397"/>
      <c r="I23" s="397"/>
    </row>
    <row r="24" spans="2:9" ht="26.25" customHeight="1">
      <c r="B24" s="144"/>
      <c r="C24" s="126">
        <v>5</v>
      </c>
      <c r="D24" s="389" t="s">
        <v>269</v>
      </c>
      <c r="E24" s="389"/>
      <c r="F24" s="390" t="s">
        <v>270</v>
      </c>
      <c r="G24" s="371"/>
      <c r="H24" s="397"/>
      <c r="I24" s="397"/>
    </row>
    <row r="25" spans="2:9" ht="26.25" customHeight="1">
      <c r="B25" s="144"/>
      <c r="C25" s="126">
        <v>5</v>
      </c>
      <c r="D25" s="391" t="s">
        <v>271</v>
      </c>
      <c r="E25" s="392"/>
      <c r="F25" s="390" t="s">
        <v>272</v>
      </c>
      <c r="G25" s="371"/>
      <c r="H25" s="397"/>
      <c r="I25" s="397"/>
    </row>
    <row r="26" spans="2:9" ht="27" customHeight="1">
      <c r="B26" s="145"/>
      <c r="C26" s="377" t="s">
        <v>273</v>
      </c>
      <c r="D26" s="378"/>
      <c r="E26" s="378"/>
      <c r="F26" s="378"/>
      <c r="G26" s="379"/>
    </row>
    <row r="27" spans="2:9" ht="27" customHeight="1">
      <c r="B27" s="380" t="s">
        <v>274</v>
      </c>
      <c r="C27" s="381"/>
      <c r="D27" s="381"/>
      <c r="E27" s="381"/>
      <c r="F27" s="381"/>
      <c r="G27" s="382"/>
    </row>
    <row r="28" spans="2:9" ht="10.5" customHeight="1">
      <c r="B28" s="146"/>
      <c r="D28" s="147"/>
      <c r="E28" s="148"/>
      <c r="F28" s="149"/>
      <c r="G28" s="149"/>
    </row>
    <row r="29" spans="2:9">
      <c r="B29" s="146"/>
      <c r="C29" s="150"/>
      <c r="D29" s="383" t="s">
        <v>239</v>
      </c>
      <c r="E29" s="383"/>
      <c r="F29" s="384" t="s">
        <v>240</v>
      </c>
      <c r="G29" s="385"/>
    </row>
    <row r="30" spans="2:9">
      <c r="B30" s="146"/>
      <c r="D30" s="386" t="s">
        <v>241</v>
      </c>
      <c r="E30" s="386"/>
      <c r="F30" s="387" t="s">
        <v>275</v>
      </c>
      <c r="G30" s="388"/>
      <c r="H30" s="397"/>
      <c r="I30" s="397"/>
    </row>
    <row r="31" spans="2:9">
      <c r="B31" s="146"/>
      <c r="D31" s="386" t="s">
        <v>243</v>
      </c>
      <c r="E31" s="386"/>
      <c r="F31" s="387" t="s">
        <v>276</v>
      </c>
      <c r="G31" s="388"/>
      <c r="H31" s="397"/>
      <c r="I31" s="397"/>
    </row>
    <row r="32" spans="2:9">
      <c r="B32" s="146"/>
      <c r="D32" s="386" t="s">
        <v>245</v>
      </c>
      <c r="E32" s="386"/>
      <c r="F32" s="387" t="s">
        <v>277</v>
      </c>
      <c r="G32" s="388"/>
      <c r="H32" s="397"/>
      <c r="I32" s="397"/>
    </row>
    <row r="33" spans="2:9">
      <c r="B33" s="146"/>
      <c r="D33" s="386" t="s">
        <v>247</v>
      </c>
      <c r="E33" s="386"/>
      <c r="F33" s="387" t="s">
        <v>278</v>
      </c>
      <c r="G33" s="388"/>
      <c r="H33" s="397"/>
      <c r="I33" s="397"/>
    </row>
    <row r="34" spans="2:9">
      <c r="B34" s="146"/>
      <c r="D34" s="386" t="s">
        <v>249</v>
      </c>
      <c r="E34" s="386"/>
      <c r="F34" s="387" t="s">
        <v>279</v>
      </c>
      <c r="G34" s="388"/>
      <c r="H34" s="397"/>
      <c r="I34" s="397"/>
    </row>
    <row r="35" spans="2:9" ht="40.9" customHeight="1">
      <c r="B35" s="146"/>
      <c r="D35" s="386" t="s">
        <v>280</v>
      </c>
      <c r="E35" s="386"/>
      <c r="F35" s="387" t="s">
        <v>281</v>
      </c>
      <c r="G35" s="388"/>
      <c r="H35" s="397"/>
      <c r="I35" s="397"/>
    </row>
    <row r="36" spans="2:9" ht="42" customHeight="1">
      <c r="B36" s="125"/>
      <c r="C36" s="151"/>
      <c r="D36" s="386" t="s">
        <v>282</v>
      </c>
      <c r="E36" s="386"/>
      <c r="F36" s="387" t="s">
        <v>283</v>
      </c>
      <c r="G36" s="388"/>
      <c r="H36" s="407"/>
      <c r="I36" s="407"/>
    </row>
    <row r="37" spans="2:9" ht="30.75" customHeight="1">
      <c r="B37" s="125"/>
      <c r="C37" s="151"/>
      <c r="D37" s="386" t="s">
        <v>284</v>
      </c>
      <c r="E37" s="386"/>
      <c r="F37" s="393" t="s">
        <v>285</v>
      </c>
      <c r="G37" s="394"/>
      <c r="H37" s="407"/>
      <c r="I37" s="407"/>
    </row>
    <row r="38" spans="2:9" ht="33" customHeight="1">
      <c r="B38" s="125"/>
      <c r="C38" s="151"/>
      <c r="D38" s="386" t="s">
        <v>286</v>
      </c>
      <c r="E38" s="386"/>
      <c r="F38" s="393" t="s">
        <v>285</v>
      </c>
      <c r="G38" s="394"/>
      <c r="H38" s="407"/>
      <c r="I38" s="407"/>
    </row>
    <row r="39" spans="2:9" ht="30" customHeight="1">
      <c r="B39" s="125"/>
      <c r="C39" s="151"/>
      <c r="D39" s="386" t="s">
        <v>287</v>
      </c>
      <c r="E39" s="386"/>
      <c r="F39" s="393" t="s">
        <v>285</v>
      </c>
      <c r="G39" s="394"/>
      <c r="H39" s="407"/>
      <c r="I39" s="407"/>
    </row>
    <row r="40" spans="2:9" ht="30" customHeight="1">
      <c r="B40" s="125"/>
      <c r="C40" s="151"/>
      <c r="D40" s="386" t="s">
        <v>288</v>
      </c>
      <c r="E40" s="386"/>
      <c r="F40" s="393" t="s">
        <v>285</v>
      </c>
      <c r="G40" s="394"/>
      <c r="H40" s="407"/>
      <c r="I40" s="407"/>
    </row>
    <row r="41" spans="2:9" ht="30" customHeight="1">
      <c r="B41" s="125"/>
      <c r="C41" s="151"/>
      <c r="D41" s="395" t="s">
        <v>289</v>
      </c>
      <c r="E41" s="396"/>
      <c r="F41" s="387" t="s">
        <v>290</v>
      </c>
      <c r="G41" s="388"/>
      <c r="H41" s="407"/>
      <c r="I41" s="407"/>
    </row>
    <row r="42" spans="2:9" ht="35.25" customHeight="1">
      <c r="B42" s="125"/>
      <c r="C42" s="151"/>
      <c r="D42" s="386" t="s">
        <v>291</v>
      </c>
      <c r="E42" s="386"/>
      <c r="F42" s="387" t="s">
        <v>292</v>
      </c>
      <c r="G42" s="388"/>
      <c r="H42" s="407"/>
      <c r="I42" s="407"/>
    </row>
    <row r="43" spans="2:9" ht="31.5" customHeight="1">
      <c r="B43" s="125"/>
      <c r="C43" s="151"/>
      <c r="D43" s="386" t="s">
        <v>284</v>
      </c>
      <c r="E43" s="386"/>
      <c r="F43" s="393" t="s">
        <v>285</v>
      </c>
      <c r="G43" s="394"/>
      <c r="H43" s="407"/>
      <c r="I43" s="407"/>
    </row>
    <row r="44" spans="2:9" ht="35.25" customHeight="1">
      <c r="B44" s="125"/>
      <c r="C44" s="151"/>
      <c r="D44" s="386" t="s">
        <v>293</v>
      </c>
      <c r="E44" s="386"/>
      <c r="F44" s="393" t="s">
        <v>285</v>
      </c>
      <c r="G44" s="394"/>
      <c r="H44" s="407"/>
      <c r="I44" s="407"/>
    </row>
    <row r="45" spans="2:9" ht="57" customHeight="1">
      <c r="B45" s="125"/>
      <c r="C45" s="151"/>
      <c r="D45" s="386" t="s">
        <v>288</v>
      </c>
      <c r="E45" s="386"/>
      <c r="F45" s="393" t="s">
        <v>285</v>
      </c>
      <c r="G45" s="394"/>
      <c r="H45" s="407"/>
      <c r="I45" s="407"/>
    </row>
    <row r="46" spans="2:9" ht="32.25" customHeight="1">
      <c r="B46" s="125"/>
      <c r="C46" s="151"/>
      <c r="D46" s="386" t="s">
        <v>286</v>
      </c>
      <c r="E46" s="386"/>
      <c r="F46" s="393" t="s">
        <v>285</v>
      </c>
      <c r="G46" s="394"/>
      <c r="H46" s="407"/>
      <c r="I46" s="407"/>
    </row>
    <row r="47" spans="2:9" ht="32.25" customHeight="1">
      <c r="B47" s="125"/>
      <c r="C47" s="151"/>
      <c r="D47" s="395" t="s">
        <v>294</v>
      </c>
      <c r="E47" s="396"/>
      <c r="F47" s="404" t="s">
        <v>295</v>
      </c>
      <c r="G47" s="405"/>
      <c r="H47" s="407"/>
      <c r="I47" s="407"/>
    </row>
    <row r="48" spans="2:9" ht="32.25" customHeight="1">
      <c r="B48" s="125"/>
      <c r="C48" s="151"/>
      <c r="D48" s="386" t="s">
        <v>296</v>
      </c>
      <c r="E48" s="386"/>
      <c r="F48" s="387" t="s">
        <v>297</v>
      </c>
      <c r="G48" s="388"/>
      <c r="H48" s="407"/>
      <c r="I48" s="407"/>
    </row>
    <row r="49" spans="2:9" ht="32.25" customHeight="1">
      <c r="B49" s="125"/>
      <c r="C49" s="151"/>
      <c r="D49" s="386" t="s">
        <v>298</v>
      </c>
      <c r="E49" s="386"/>
      <c r="F49" s="387" t="s">
        <v>299</v>
      </c>
      <c r="G49" s="388"/>
      <c r="H49" s="407"/>
      <c r="I49" s="407"/>
    </row>
    <row r="50" spans="2:9" ht="32.25" customHeight="1">
      <c r="B50" s="125"/>
      <c r="C50" s="151"/>
      <c r="D50" s="386" t="s">
        <v>300</v>
      </c>
      <c r="E50" s="386"/>
      <c r="F50" s="387" t="s">
        <v>301</v>
      </c>
      <c r="G50" s="388"/>
      <c r="H50" s="407"/>
      <c r="I50" s="407"/>
    </row>
    <row r="51" spans="2:9" ht="32.25" customHeight="1">
      <c r="B51" s="125"/>
      <c r="C51" s="151"/>
      <c r="D51" s="147"/>
      <c r="E51" s="147"/>
      <c r="F51" s="149"/>
      <c r="G51" s="149"/>
      <c r="H51" s="407"/>
      <c r="I51" s="407"/>
    </row>
    <row r="52" spans="2:9" ht="32.25" customHeight="1">
      <c r="B52" s="125"/>
      <c r="C52" s="151"/>
      <c r="D52" s="147"/>
      <c r="E52" s="147"/>
      <c r="F52" s="149"/>
      <c r="G52" s="149"/>
    </row>
    <row r="53" spans="2:9" ht="32.25" customHeight="1">
      <c r="B53" s="125"/>
      <c r="C53" s="151"/>
      <c r="D53" s="147"/>
      <c r="E53" s="147"/>
      <c r="F53" s="149"/>
      <c r="G53" s="149"/>
    </row>
    <row r="54" spans="2:9" ht="21.75" customHeight="1">
      <c r="B54" s="398" t="s">
        <v>302</v>
      </c>
      <c r="C54" s="399"/>
      <c r="D54" s="399"/>
      <c r="E54" s="399"/>
      <c r="F54" s="399"/>
      <c r="G54" s="400"/>
    </row>
    <row r="55" spans="2:9" ht="21.75" customHeight="1">
      <c r="B55" s="398" t="s">
        <v>303</v>
      </c>
      <c r="C55" s="399"/>
      <c r="D55" s="399"/>
      <c r="E55" s="399"/>
      <c r="F55" s="399"/>
      <c r="G55" s="400"/>
    </row>
    <row r="56" spans="2:9" ht="20.25" customHeight="1">
      <c r="B56" s="398" t="s">
        <v>304</v>
      </c>
      <c r="C56" s="399"/>
      <c r="D56" s="399"/>
      <c r="E56" s="399"/>
      <c r="F56" s="399"/>
      <c r="G56" s="400"/>
    </row>
    <row r="57" spans="2:9" ht="20.25" customHeight="1">
      <c r="B57" s="398" t="s">
        <v>305</v>
      </c>
      <c r="C57" s="399"/>
      <c r="D57" s="399"/>
      <c r="E57" s="399"/>
      <c r="F57" s="399"/>
      <c r="G57" s="400"/>
    </row>
    <row r="58" spans="2:9" ht="18" customHeight="1" thickBot="1">
      <c r="B58" s="401" t="s">
        <v>306</v>
      </c>
      <c r="C58" s="402"/>
      <c r="D58" s="402"/>
      <c r="E58" s="402"/>
      <c r="F58" s="402"/>
      <c r="G58" s="403"/>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59"/>
  <sheetViews>
    <sheetView showGridLines="0" topLeftCell="A5" zoomScale="60" zoomScaleNormal="60" zoomScalePageLayoutView="50" workbookViewId="0">
      <pane ySplit="5" topLeftCell="A13" activePane="bottomLeft" state="frozen"/>
      <selection pane="bottomLeft" activeCell="C10" sqref="C10:C19"/>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23"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14"/>
      <c r="B1" s="415"/>
      <c r="C1" s="415"/>
      <c r="D1" s="41"/>
      <c r="E1" s="42"/>
      <c r="F1" s="42"/>
      <c r="G1" s="42"/>
      <c r="H1" s="42"/>
      <c r="I1" s="42"/>
      <c r="J1" s="42"/>
      <c r="K1" s="42"/>
      <c r="L1" s="222"/>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16"/>
      <c r="B2" s="417"/>
      <c r="C2" s="417"/>
      <c r="D2" s="36"/>
      <c r="E2" s="35"/>
      <c r="F2" s="35"/>
      <c r="G2" s="35"/>
      <c r="H2" s="35"/>
      <c r="I2" s="35"/>
      <c r="J2" s="35"/>
      <c r="K2" s="35"/>
      <c r="L2" s="21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1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18" t="s">
        <v>307</v>
      </c>
      <c r="B4" s="418"/>
      <c r="C4" s="418"/>
      <c r="D4" s="443" t="s">
        <v>4</v>
      </c>
      <c r="E4" s="444"/>
      <c r="F4" s="444"/>
      <c r="G4" s="444"/>
      <c r="H4" s="444"/>
      <c r="I4" s="444"/>
      <c r="J4" s="444"/>
      <c r="K4" s="444"/>
      <c r="L4" s="444"/>
      <c r="M4" s="444"/>
      <c r="N4" s="445"/>
      <c r="O4" s="19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hidden="1" customHeight="1">
      <c r="A5" s="418" t="s">
        <v>308</v>
      </c>
      <c r="B5" s="418"/>
      <c r="C5" s="418"/>
      <c r="D5" s="443" t="s">
        <v>32</v>
      </c>
      <c r="E5" s="444"/>
      <c r="F5" s="444"/>
      <c r="G5" s="444"/>
      <c r="H5" s="444"/>
      <c r="I5" s="444"/>
      <c r="J5" s="444"/>
      <c r="K5" s="444"/>
      <c r="L5" s="444"/>
      <c r="M5" s="444"/>
      <c r="N5" s="445"/>
      <c r="O5" s="196"/>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hidden="1">
      <c r="A6" s="418" t="s">
        <v>309</v>
      </c>
      <c r="B6" s="418"/>
      <c r="C6" s="418"/>
      <c r="D6" s="443" t="s">
        <v>310</v>
      </c>
      <c r="E6" s="444"/>
      <c r="F6" s="444"/>
      <c r="G6" s="444"/>
      <c r="H6" s="444"/>
      <c r="I6" s="444"/>
      <c r="J6" s="444"/>
      <c r="K6" s="444"/>
      <c r="L6" s="444"/>
      <c r="M6" s="444"/>
      <c r="N6" s="445"/>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311</v>
      </c>
      <c r="B7" s="156"/>
      <c r="C7" s="156"/>
      <c r="D7" s="422" t="s">
        <v>312</v>
      </c>
      <c r="E7" s="446" t="s">
        <v>313</v>
      </c>
      <c r="F7" s="447"/>
      <c r="G7" s="447"/>
      <c r="H7" s="448"/>
      <c r="I7" s="452" t="s">
        <v>314</v>
      </c>
      <c r="J7" s="453"/>
      <c r="K7" s="453"/>
      <c r="L7" s="453"/>
      <c r="M7" s="454"/>
      <c r="N7" s="449" t="s">
        <v>315</v>
      </c>
      <c r="O7" s="450"/>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19" t="s">
        <v>316</v>
      </c>
      <c r="B8" s="421" t="s">
        <v>317</v>
      </c>
      <c r="C8" s="133" t="s">
        <v>318</v>
      </c>
      <c r="D8" s="422"/>
      <c r="E8" s="435" t="s">
        <v>255</v>
      </c>
      <c r="F8" s="435" t="s">
        <v>319</v>
      </c>
      <c r="G8" s="435" t="s">
        <v>320</v>
      </c>
      <c r="H8" s="435" t="s">
        <v>261</v>
      </c>
      <c r="I8" s="451" t="s">
        <v>321</v>
      </c>
      <c r="J8" s="127" t="s">
        <v>322</v>
      </c>
      <c r="K8" s="451" t="s">
        <v>314</v>
      </c>
      <c r="L8" s="451" t="s">
        <v>323</v>
      </c>
      <c r="M8" s="451" t="s">
        <v>324</v>
      </c>
      <c r="N8" s="475" t="s">
        <v>325</v>
      </c>
      <c r="O8" s="475" t="s">
        <v>326</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20"/>
      <c r="B9" s="422"/>
      <c r="C9" s="98" t="s">
        <v>327</v>
      </c>
      <c r="D9" s="422"/>
      <c r="E9" s="436"/>
      <c r="F9" s="436"/>
      <c r="G9" s="436"/>
      <c r="H9" s="436"/>
      <c r="I9" s="436"/>
      <c r="J9" s="134" t="s">
        <v>328</v>
      </c>
      <c r="K9" s="436" t="s">
        <v>329</v>
      </c>
      <c r="L9" s="436"/>
      <c r="M9" s="436" t="s">
        <v>329</v>
      </c>
      <c r="N9" s="477"/>
      <c r="O9" s="476"/>
      <c r="P9" s="17"/>
      <c r="Q9" s="19" t="s">
        <v>330</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3.75" customHeight="1">
      <c r="A10" s="429">
        <v>1</v>
      </c>
      <c r="B10" s="426" t="s">
        <v>331</v>
      </c>
      <c r="C10" s="423" t="s">
        <v>332</v>
      </c>
      <c r="D10" s="160" t="s">
        <v>333</v>
      </c>
      <c r="E10" s="432">
        <v>5000</v>
      </c>
      <c r="F10" s="432">
        <v>500</v>
      </c>
      <c r="G10" s="437">
        <f>+F10/E10</f>
        <v>0.1</v>
      </c>
      <c r="H10" s="44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61" t="s">
        <v>334</v>
      </c>
      <c r="J10" s="173" t="s">
        <v>335</v>
      </c>
      <c r="K10" s="161" t="str">
        <f>IFERROR(CONCATENATE(INDEX('8- Políticas de Administración '!$B$16:$F$53,MATCH('5- Identificación de Riesgos'!J10,'8- Políticas de Administración '!$C$16:$C$54,0),1)," - ",L10),"")</f>
        <v>Mayor - 4</v>
      </c>
      <c r="L10" s="192">
        <f>IFERROR(VLOOKUP(INDEX('8- Políticas de Administración '!$B$16:$F$63,MATCH('5- Identificación de Riesgos'!J10,'8- Políticas de Administración '!$C$16:$C$64,0),1),'8- Políticas de Administración '!$B$16:$F$64,5,FALSE),"")</f>
        <v>4</v>
      </c>
      <c r="M10" s="411" t="str">
        <f>IFERROR(CONCATENATE(INDEX('8- Políticas de Administración '!$B$16:$F$53,MATCH(ROUND(AVERAGE(L10:L19),0),'8- Políticas de Administración '!$F$16:$F$53,0),1)," - ",ROUND(AVERAGE(L10:L19),0)),"")</f>
        <v>Menor - 2</v>
      </c>
      <c r="N10" s="408" t="str">
        <f>IFERROR(CONCATENATE(VLOOKUP((LEFT(H10,LEN(H10)-4)&amp;LEFT(M10,LEN(M10)-4)),'9- Matriz de Calor '!$D$18:$E$42,2,0)," - ",RIGHT(H10,1)*RIGHT(M10,1)),"")</f>
        <v>Moderado - 6</v>
      </c>
      <c r="O10" s="481">
        <f>RIGHT(H10,1)*RIGHT(M10,1)</f>
        <v>6</v>
      </c>
      <c r="P10" s="17"/>
    </row>
    <row r="11" spans="1:257" ht="59.25" customHeight="1">
      <c r="A11" s="430"/>
      <c r="B11" s="427"/>
      <c r="C11" s="424"/>
      <c r="D11" s="170" t="s">
        <v>336</v>
      </c>
      <c r="E11" s="433"/>
      <c r="F11" s="433"/>
      <c r="G11" s="438"/>
      <c r="H11" s="441"/>
      <c r="I11" s="162" t="s">
        <v>337</v>
      </c>
      <c r="J11" s="97" t="s">
        <v>338</v>
      </c>
      <c r="K11" s="161" t="str">
        <f>IFERROR(CONCATENATE(INDEX('8- Políticas de Administración '!$B$16:$F$53,MATCH('5- Identificación de Riesgos'!J10,'8- Políticas de Administración '!$C$16:$C$54,0),1)," - ",L11),"")</f>
        <v>Mayor - 3</v>
      </c>
      <c r="L11" s="193">
        <f>IFERROR(VLOOKUP(INDEX('8- Políticas de Administración '!$B$16:$F$63,MATCH('5- Identificación de Riesgos'!J11,'8- Políticas de Administración '!$C$16:$C$64,0),1),'8- Políticas de Administración '!$B$16:$F$64,5,FALSE),"")</f>
        <v>3</v>
      </c>
      <c r="M11" s="412"/>
      <c r="N11" s="409"/>
      <c r="O11" s="481"/>
      <c r="P11" s="17"/>
    </row>
    <row r="12" spans="1:257" ht="52.5" customHeight="1">
      <c r="A12" s="430"/>
      <c r="B12" s="427"/>
      <c r="C12" s="424"/>
      <c r="D12" s="171" t="s">
        <v>339</v>
      </c>
      <c r="E12" s="433"/>
      <c r="F12" s="433"/>
      <c r="G12" s="438"/>
      <c r="H12" s="441"/>
      <c r="I12" s="162" t="s">
        <v>340</v>
      </c>
      <c r="J12" s="97" t="s">
        <v>341</v>
      </c>
      <c r="K12" s="162" t="str">
        <f>IFERROR(CONCATENATE(INDEX('8- Políticas de Administración '!$B$16:$F$53,MATCH('5- Identificación de Riesgos'!J12,'8- Políticas de Administración '!$C$16:$C$54,0),1)," - ",L12),"")</f>
        <v>Leve - 1</v>
      </c>
      <c r="L12" s="193">
        <f>IFERROR(VLOOKUP(INDEX('8- Políticas de Administración '!$B$16:$F$63,MATCH('5- Identificación de Riesgos'!J12,'8- Políticas de Administración '!$C$16:$C$64,0),1),'8- Políticas de Administración '!$B$16:$F$64,5,FALSE),"")</f>
        <v>1</v>
      </c>
      <c r="M12" s="412"/>
      <c r="N12" s="409"/>
      <c r="O12" s="481"/>
      <c r="P12" s="17"/>
    </row>
    <row r="13" spans="1:257" ht="30">
      <c r="A13" s="430"/>
      <c r="B13" s="427"/>
      <c r="C13" s="424"/>
      <c r="D13" s="171" t="s">
        <v>342</v>
      </c>
      <c r="E13" s="433"/>
      <c r="F13" s="433"/>
      <c r="G13" s="438"/>
      <c r="H13" s="441"/>
      <c r="I13" s="162" t="s">
        <v>340</v>
      </c>
      <c r="J13" s="97" t="s">
        <v>341</v>
      </c>
      <c r="K13" s="161" t="str">
        <f>IFERROR(CONCATENATE(INDEX('8- Políticas de Administración '!$B$16:$F$53,MATCH('5- Identificación de Riesgos'!J13,'8- Políticas de Administración '!$C$16:$C$54,0),1)," - ",L13),"")</f>
        <v>Leve - 1</v>
      </c>
      <c r="L13" s="193">
        <f>IFERROR(VLOOKUP(INDEX('8- Políticas de Administración '!$B$16:$F$63,MATCH('5- Identificación de Riesgos'!J13,'8- Políticas de Administración '!$C$16:$C$64,0),1),'8- Políticas de Administración '!$B$16:$F$64,5,FALSE),"")</f>
        <v>1</v>
      </c>
      <c r="M13" s="412"/>
      <c r="N13" s="409"/>
      <c r="O13" s="481"/>
      <c r="P13" s="17"/>
    </row>
    <row r="14" spans="1:257" ht="43.5" customHeight="1">
      <c r="A14" s="430"/>
      <c r="B14" s="427"/>
      <c r="C14" s="424"/>
      <c r="D14" s="170" t="s">
        <v>343</v>
      </c>
      <c r="E14" s="433"/>
      <c r="F14" s="433"/>
      <c r="G14" s="438"/>
      <c r="H14" s="441"/>
      <c r="I14" s="162"/>
      <c r="J14" s="97"/>
      <c r="K14" s="161" t="str">
        <f>IFERROR(CONCATENATE(INDEX('8- Políticas de Administración '!$B$16:$F$53,MATCH('5- Identificación de Riesgos'!J14,'8- Políticas de Administración '!$C$16:$C$54,0),1)," - ",L14),"")</f>
        <v/>
      </c>
      <c r="L14" s="193" t="str">
        <f>IFERROR(VLOOKUP(INDEX('8- Políticas de Administración '!$B$16:$F$63,MATCH('5- Identificación de Riesgos'!J14,'8- Políticas de Administración '!$C$16:$C$64,0),1),'8- Políticas de Administración '!$B$16:$F$64,5,FALSE),"")</f>
        <v/>
      </c>
      <c r="M14" s="412"/>
      <c r="N14" s="409"/>
      <c r="O14" s="481"/>
      <c r="P14" s="17"/>
    </row>
    <row r="15" spans="1:257" ht="16.5">
      <c r="A15" s="430"/>
      <c r="B15" s="427"/>
      <c r="C15" s="424"/>
      <c r="D15" s="170"/>
      <c r="E15" s="433"/>
      <c r="F15" s="433"/>
      <c r="G15" s="438"/>
      <c r="H15" s="441"/>
      <c r="I15" s="162"/>
      <c r="J15" s="97"/>
      <c r="K15" s="161" t="str">
        <f>IFERROR(CONCATENATE(INDEX('8- Políticas de Administración '!$B$16:$F$53,MATCH('5- Identificación de Riesgos'!J15,'8- Políticas de Administración '!$C$16:$C$54,0),1)," - ",L15),"")</f>
        <v/>
      </c>
      <c r="L15" s="193" t="str">
        <f>IFERROR(VLOOKUP(INDEX('8- Políticas de Administración '!$B$16:$F$63,MATCH('5- Identificación de Riesgos'!J15,'8- Políticas de Administración '!$C$16:$C$64,0),1),'8- Políticas de Administración '!$B$16:$F$64,5,FALSE),"")</f>
        <v/>
      </c>
      <c r="M15" s="412"/>
      <c r="N15" s="409"/>
      <c r="O15" s="481"/>
      <c r="P15" s="17"/>
    </row>
    <row r="16" spans="1:257" ht="16.5">
      <c r="A16" s="430"/>
      <c r="B16" s="427"/>
      <c r="C16" s="424"/>
      <c r="D16" s="170"/>
      <c r="E16" s="433"/>
      <c r="F16" s="433"/>
      <c r="G16" s="438"/>
      <c r="H16" s="441"/>
      <c r="I16" s="162"/>
      <c r="J16" s="97"/>
      <c r="K16" s="161" t="str">
        <f>IFERROR(CONCATENATE(INDEX('8- Políticas de Administración '!$B$16:$F$53,MATCH('5- Identificación de Riesgos'!J16,'8- Políticas de Administración '!$C$16:$C$54,0),1)," - ",L16),"")</f>
        <v/>
      </c>
      <c r="L16" s="193" t="str">
        <f>IFERROR(VLOOKUP(INDEX('8- Políticas de Administración '!$B$16:$F$63,MATCH('5- Identificación de Riesgos'!J16,'8- Políticas de Administración '!$C$16:$C$64,0),1),'8- Políticas de Administración '!$B$16:$F$64,5,FALSE),"")</f>
        <v/>
      </c>
      <c r="M16" s="412"/>
      <c r="N16" s="409"/>
      <c r="O16" s="481"/>
      <c r="P16" s="17"/>
    </row>
    <row r="17" spans="1:16" ht="16.5">
      <c r="A17" s="430"/>
      <c r="B17" s="427"/>
      <c r="C17" s="424"/>
      <c r="D17" s="170"/>
      <c r="E17" s="433"/>
      <c r="F17" s="433"/>
      <c r="G17" s="438"/>
      <c r="H17" s="441"/>
      <c r="I17" s="162"/>
      <c r="J17" s="97"/>
      <c r="K17" s="161" t="str">
        <f>IFERROR(CONCATENATE(INDEX('8- Políticas de Administración '!$B$16:$F$53,MATCH('5- Identificación de Riesgos'!J17,'8- Políticas de Administración '!$C$16:$C$54,0),1)," - ",L17),"")</f>
        <v/>
      </c>
      <c r="L17" s="193" t="str">
        <f>IFERROR(VLOOKUP(INDEX('8- Políticas de Administración '!$B$16:$F$63,MATCH('5- Identificación de Riesgos'!J17,'8- Políticas de Administración '!$C$16:$C$64,0),1),'8- Políticas de Administración '!$B$16:$F$64,5,FALSE),"")</f>
        <v/>
      </c>
      <c r="M17" s="412"/>
      <c r="N17" s="409"/>
      <c r="O17" s="481"/>
      <c r="P17" s="17"/>
    </row>
    <row r="18" spans="1:16" ht="16.5">
      <c r="A18" s="430"/>
      <c r="B18" s="427"/>
      <c r="C18" s="424"/>
      <c r="D18" s="170"/>
      <c r="E18" s="433"/>
      <c r="F18" s="433"/>
      <c r="G18" s="438"/>
      <c r="H18" s="441"/>
      <c r="I18" s="162"/>
      <c r="J18" s="97"/>
      <c r="K18" s="161" t="str">
        <f>IFERROR(CONCATENATE(INDEX('8- Políticas de Administración '!$B$16:$F$53,MATCH('5- Identificación de Riesgos'!J18,'8- Políticas de Administración '!$C$16:$C$54,0),1)," - ",L18),"")</f>
        <v/>
      </c>
      <c r="L18" s="193" t="str">
        <f>IFERROR(VLOOKUP(INDEX('8- Políticas de Administración '!$B$16:$F$63,MATCH('5- Identificación de Riesgos'!J18,'8- Políticas de Administración '!$C$16:$C$64,0),1),'8- Políticas de Administración '!$B$16:$F$64,5,FALSE),"")</f>
        <v/>
      </c>
      <c r="M18" s="412"/>
      <c r="N18" s="409"/>
      <c r="O18" s="481"/>
      <c r="P18" s="17"/>
    </row>
    <row r="19" spans="1:16" ht="16.5">
      <c r="A19" s="431"/>
      <c r="B19" s="428"/>
      <c r="C19" s="425"/>
      <c r="D19" s="172"/>
      <c r="E19" s="434"/>
      <c r="F19" s="434"/>
      <c r="G19" s="439"/>
      <c r="H19" s="442"/>
      <c r="I19" s="163"/>
      <c r="J19" s="174"/>
      <c r="K19" s="163" t="str">
        <f>IFERROR(CONCATENATE(INDEX('8- Políticas de Administración '!$B$16:$F$53,MATCH('5- Identificación de Riesgos'!J19,'8- Políticas de Administración '!$C$16:$C$54,0),1)," - ",L19),"")</f>
        <v/>
      </c>
      <c r="L19" s="194" t="str">
        <f>IFERROR(VLOOKUP(INDEX('8- Políticas de Administración '!$B$16:$F$63,MATCH('5- Identificación de Riesgos'!J19,'8- Políticas de Administración '!$C$16:$C$64,0),1),'8- Políticas de Administración '!$B$16:$F$64,5,FALSE),"")</f>
        <v/>
      </c>
      <c r="M19" s="413"/>
      <c r="N19" s="410"/>
      <c r="O19" s="481"/>
      <c r="P19" s="17"/>
    </row>
    <row r="20" spans="1:16" ht="67.5" customHeight="1">
      <c r="A20" s="429">
        <v>2</v>
      </c>
      <c r="B20" s="455" t="s">
        <v>344</v>
      </c>
      <c r="C20" s="463" t="s">
        <v>345</v>
      </c>
      <c r="D20" s="201" t="s">
        <v>346</v>
      </c>
      <c r="E20" s="411">
        <v>5000</v>
      </c>
      <c r="F20" s="411">
        <v>500</v>
      </c>
      <c r="G20" s="460">
        <f t="shared" ref="G20" si="0">F20/E20</f>
        <v>0.1</v>
      </c>
      <c r="H20" s="44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61" t="s">
        <v>334</v>
      </c>
      <c r="J20" s="173" t="s">
        <v>347</v>
      </c>
      <c r="K20" s="161" t="str">
        <f>IFERROR(CONCATENATE(INDEX('8- Políticas de Administración '!$B$16:$F$53,MATCH('5- Identificación de Riesgos'!J20,'8- Políticas de Administración '!$C$16:$C$54,0),1)," - ",L20),"")</f>
        <v>Menor - 2</v>
      </c>
      <c r="L20" s="192">
        <f>IFERROR(VLOOKUP(INDEX('8- Políticas de Administración '!$B$16:$F$63,MATCH('5- Identificación de Riesgos'!J20,'8- Políticas de Administración '!$C$16:$C$64,0),1),'8- Políticas de Administración '!$B$16:$F$64,5,FALSE),"")</f>
        <v>2</v>
      </c>
      <c r="M20" s="411" t="str">
        <f>IFERROR(CONCATENATE(INDEX('8- Políticas de Administración '!$B$16:$F$53,MATCH(ROUND(AVERAGE(L20:L29),0),'8- Políticas de Administración '!$F$16:$F$53,0),1)," - ",ROUND(AVERAGE(L20:L29),0)),"")</f>
        <v>Moderado - 3</v>
      </c>
      <c r="N20" s="408" t="str">
        <f>IFERROR(CONCATENATE(VLOOKUP((LEFT(H20,LEN(H20)-4)&amp;LEFT(M20,LEN(M20)-4)),'9- Matriz de Calor '!$D$18:$E$42,2,0)," - ",RIGHT(H20,1)*RIGHT(M20,1)),"")</f>
        <v>Moderado - 9</v>
      </c>
      <c r="O20" s="481">
        <f>RIGHT(H20,1)*RIGHT(M20,1)</f>
        <v>9</v>
      </c>
    </row>
    <row r="21" spans="1:16" ht="30">
      <c r="A21" s="430"/>
      <c r="B21" s="427"/>
      <c r="C21" s="464"/>
      <c r="D21" s="201" t="s">
        <v>348</v>
      </c>
      <c r="E21" s="412"/>
      <c r="F21" s="412"/>
      <c r="G21" s="461"/>
      <c r="H21" s="441"/>
      <c r="I21" s="162"/>
      <c r="J21" s="97"/>
      <c r="K21" s="162" t="str">
        <f>IFERROR(CONCATENATE(INDEX('8- Políticas de Administración '!$B$16:$F$53,MATCH('5- Identificación de Riesgos'!J21,'8- Políticas de Administración '!$C$16:$C$54,0),1)," - ",L21),"")</f>
        <v/>
      </c>
      <c r="L21" s="193" t="str">
        <f>IFERROR(VLOOKUP(INDEX('8- Políticas de Administración '!$B$16:$F$63,MATCH('5- Identificación de Riesgos'!J21,'8- Políticas de Administración '!$C$16:$C$64,0),1),'8- Políticas de Administración '!$B$16:$F$64,5,FALSE),"")</f>
        <v/>
      </c>
      <c r="M21" s="412"/>
      <c r="N21" s="409"/>
      <c r="O21" s="481"/>
    </row>
    <row r="22" spans="1:16" ht="30">
      <c r="A22" s="430"/>
      <c r="B22" s="427"/>
      <c r="C22" s="464"/>
      <c r="D22" s="201" t="s">
        <v>349</v>
      </c>
      <c r="E22" s="412"/>
      <c r="F22" s="412"/>
      <c r="G22" s="461"/>
      <c r="H22" s="441"/>
      <c r="I22" s="162" t="s">
        <v>340</v>
      </c>
      <c r="J22" s="97" t="s">
        <v>350</v>
      </c>
      <c r="K22" s="162" t="str">
        <f>IFERROR(CONCATENATE(INDEX('8- Políticas de Administración '!$B$16:$F$53,MATCH('5- Identificación de Riesgos'!J12,'8- Políticas de Administración '!$C$16:$C$54,0),1)," - ",L22),"")</f>
        <v>Leve - 2</v>
      </c>
      <c r="L22" s="193">
        <f>IFERROR(VLOOKUP(INDEX('8- Políticas de Administración '!$B$16:$F$63,MATCH('5- Identificación de Riesgos'!J22,'8- Políticas de Administración '!$C$16:$C$64,0),1),'8- Políticas de Administración '!$B$16:$F$64,5,FALSE),"")</f>
        <v>2</v>
      </c>
      <c r="M22" s="412"/>
      <c r="N22" s="409"/>
      <c r="O22" s="481"/>
    </row>
    <row r="23" spans="1:16" ht="69" customHeight="1">
      <c r="A23" s="430"/>
      <c r="B23" s="427"/>
      <c r="C23" s="464"/>
      <c r="D23" s="202" t="s">
        <v>351</v>
      </c>
      <c r="E23" s="412"/>
      <c r="F23" s="412"/>
      <c r="G23" s="461"/>
      <c r="H23" s="441"/>
      <c r="I23" s="162" t="s">
        <v>337</v>
      </c>
      <c r="J23" s="97" t="s">
        <v>352</v>
      </c>
      <c r="K23" s="162" t="str">
        <f>IFERROR(CONCATENATE(INDEX('8- Políticas de Administración '!$B$16:$F$53,MATCH('5- Identificación de Riesgos'!J23,'8- Políticas de Administración '!$C$16:$C$54,0),1)," - ",L23),"")</f>
        <v>Mayor - 4</v>
      </c>
      <c r="L23" s="193">
        <f>IFERROR(VLOOKUP(INDEX('8- Políticas de Administración '!$B$16:$F$63,MATCH('5- Identificación de Riesgos'!J23,'8- Políticas de Administración '!$C$16:$C$64,0),1),'8- Políticas de Administración '!$B$16:$F$64,5,FALSE),"")</f>
        <v>4</v>
      </c>
      <c r="M23" s="412"/>
      <c r="N23" s="409"/>
      <c r="O23" s="481"/>
    </row>
    <row r="24" spans="1:16" ht="45" customHeight="1">
      <c r="A24" s="430"/>
      <c r="B24" s="427"/>
      <c r="C24" s="464"/>
      <c r="D24" s="201" t="s">
        <v>353</v>
      </c>
      <c r="E24" s="412"/>
      <c r="F24" s="412"/>
      <c r="G24" s="461"/>
      <c r="H24" s="441"/>
      <c r="I24" s="162" t="s">
        <v>337</v>
      </c>
      <c r="J24" s="97" t="s">
        <v>352</v>
      </c>
      <c r="K24" s="162" t="str">
        <f>IFERROR(CONCATENATE(INDEX('8- Políticas de Administración '!$B$16:$F$53,MATCH('5- Identificación de Riesgos'!J24,'8- Políticas de Administración '!$C$16:$C$54,0),1)," - ",L24),"")</f>
        <v>Mayor - 4</v>
      </c>
      <c r="L24" s="193">
        <f>IFERROR(VLOOKUP(INDEX('8- Políticas de Administración '!$B$16:$F$63,MATCH('5- Identificación de Riesgos'!J24,'8- Políticas de Administración '!$C$16:$C$64,0),1),'8- Políticas de Administración '!$B$16:$F$64,5,FALSE),"")</f>
        <v>4</v>
      </c>
      <c r="M24" s="412"/>
      <c r="N24" s="409"/>
      <c r="O24" s="481"/>
    </row>
    <row r="25" spans="1:16" ht="58.5" customHeight="1">
      <c r="A25" s="430"/>
      <c r="B25" s="427"/>
      <c r="C25" s="464"/>
      <c r="D25" s="201"/>
      <c r="E25" s="412"/>
      <c r="F25" s="412"/>
      <c r="G25" s="461"/>
      <c r="H25" s="441"/>
      <c r="I25" s="162"/>
      <c r="J25" s="97"/>
      <c r="K25" s="162" t="str">
        <f>IFERROR(CONCATENATE(INDEX('8- Políticas de Administración '!$B$16:$F$53,MATCH('5- Identificación de Riesgos'!J25,'8- Políticas de Administración '!$C$16:$C$54,0),1)," - ",L25),"")</f>
        <v/>
      </c>
      <c r="L25" s="193" t="str">
        <f>IFERROR(VLOOKUP(INDEX('8- Políticas de Administración '!$B$16:$F$63,MATCH('5- Identificación de Riesgos'!J25,'8- Políticas de Administración '!$C$16:$C$64,0),1),'8- Políticas de Administración '!$B$16:$F$64,5,FALSE),"")</f>
        <v/>
      </c>
      <c r="M25" s="412"/>
      <c r="N25" s="409"/>
      <c r="O25" s="481"/>
    </row>
    <row r="26" spans="1:16">
      <c r="A26" s="430"/>
      <c r="B26" s="427"/>
      <c r="C26" s="464"/>
      <c r="D26" s="203"/>
      <c r="E26" s="412"/>
      <c r="F26" s="412"/>
      <c r="G26" s="461"/>
      <c r="H26" s="441"/>
      <c r="I26" s="162"/>
      <c r="J26" s="97"/>
      <c r="K26" s="162" t="str">
        <f>IFERROR(CONCATENATE(INDEX('8- Políticas de Administración '!$B$16:$F$53,MATCH('5- Identificación de Riesgos'!J26,'8- Políticas de Administración '!$C$16:$C$54,0),1)," - ",L26),"")</f>
        <v/>
      </c>
      <c r="L26" s="193" t="str">
        <f>IFERROR(VLOOKUP(INDEX('8- Políticas de Administración '!$B$16:$F$63,MATCH('5- Identificación de Riesgos'!J26,'8- Políticas de Administración '!$C$16:$C$64,0),1),'8- Políticas de Administración '!$B$16:$F$64,5,FALSE),"")</f>
        <v/>
      </c>
      <c r="M26" s="412"/>
      <c r="N26" s="409"/>
      <c r="O26" s="481"/>
    </row>
    <row r="27" spans="1:16">
      <c r="A27" s="430"/>
      <c r="B27" s="427"/>
      <c r="C27" s="464"/>
      <c r="D27" s="201"/>
      <c r="E27" s="412"/>
      <c r="F27" s="412"/>
      <c r="G27" s="461"/>
      <c r="H27" s="441"/>
      <c r="I27" s="162"/>
      <c r="J27" s="97"/>
      <c r="K27" s="162" t="str">
        <f>IFERROR(CONCATENATE(INDEX('8- Políticas de Administración '!$B$16:$F$53,MATCH('5- Identificación de Riesgos'!J27,'8- Políticas de Administración '!$C$16:$C$54,0),1)," - ",L27),"")</f>
        <v/>
      </c>
      <c r="L27" s="193" t="str">
        <f>IFERROR(VLOOKUP(INDEX('8- Políticas de Administración '!$B$16:$F$63,MATCH('5- Identificación de Riesgos'!J27,'8- Políticas de Administración '!$C$16:$C$64,0),1),'8- Políticas de Administración '!$B$16:$F$64,5,FALSE),"")</f>
        <v/>
      </c>
      <c r="M27" s="412"/>
      <c r="N27" s="409"/>
      <c r="O27" s="481"/>
    </row>
    <row r="28" spans="1:16">
      <c r="A28" s="430"/>
      <c r="B28" s="427"/>
      <c r="C28" s="464"/>
      <c r="D28" s="203"/>
      <c r="E28" s="412"/>
      <c r="F28" s="412"/>
      <c r="G28" s="461"/>
      <c r="H28" s="441"/>
      <c r="I28" s="162"/>
      <c r="J28" s="97"/>
      <c r="K28" s="162" t="str">
        <f>IFERROR(CONCATENATE(INDEX('8- Políticas de Administración '!$B$16:$F$53,MATCH('5- Identificación de Riesgos'!J28,'8- Políticas de Administración '!$C$16:$C$54,0),1)," - ",L28),"")</f>
        <v/>
      </c>
      <c r="L28" s="193" t="str">
        <f>IFERROR(VLOOKUP(INDEX('8- Políticas de Administración '!$B$16:$F$63,MATCH('5- Identificación de Riesgos'!J28,'8- Políticas de Administración '!$C$16:$C$64,0),1),'8- Políticas de Administración '!$B$16:$F$64,5,FALSE),"")</f>
        <v/>
      </c>
      <c r="M28" s="412"/>
      <c r="N28" s="409"/>
      <c r="O28" s="481"/>
    </row>
    <row r="29" spans="1:16" ht="15.75" thickBot="1">
      <c r="A29" s="431"/>
      <c r="B29" s="428"/>
      <c r="C29" s="465"/>
      <c r="D29" s="204"/>
      <c r="E29" s="413"/>
      <c r="F29" s="413"/>
      <c r="G29" s="462"/>
      <c r="H29" s="442"/>
      <c r="I29" s="163"/>
      <c r="J29" s="174"/>
      <c r="K29" s="163" t="str">
        <f>IFERROR(CONCATENATE(INDEX('8- Políticas de Administración '!$B$16:$F$53,MATCH('5- Identificación de Riesgos'!J29,'8- Políticas de Administración '!$C$16:$C$54,0),1)," - ",L29),"")</f>
        <v/>
      </c>
      <c r="L29" s="194" t="str">
        <f>IFERROR(VLOOKUP(INDEX('8- Políticas de Administración '!$B$16:$F$63,MATCH('5- Identificación de Riesgos'!J29,'8- Políticas de Administración '!$C$16:$C$64,0),1),'8- Políticas de Administración '!$B$16:$F$64,5,FALSE),"")</f>
        <v/>
      </c>
      <c r="M29" s="413"/>
      <c r="N29" s="410"/>
      <c r="O29" s="481"/>
    </row>
    <row r="30" spans="1:16" ht="66" customHeight="1">
      <c r="A30" s="429">
        <v>3</v>
      </c>
      <c r="B30" s="455" t="s">
        <v>354</v>
      </c>
      <c r="C30" s="456" t="s">
        <v>355</v>
      </c>
      <c r="D30" s="205" t="s">
        <v>356</v>
      </c>
      <c r="E30" s="459">
        <v>5000</v>
      </c>
      <c r="F30" s="459">
        <v>100</v>
      </c>
      <c r="G30" s="460">
        <f t="shared" ref="G30" si="1">F30/E30</f>
        <v>0.02</v>
      </c>
      <c r="H30" s="440"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334</v>
      </c>
      <c r="J30" s="173" t="s">
        <v>357</v>
      </c>
      <c r="K30" s="161" t="str">
        <f>IFERROR(CONCATENATE(INDEX('8- Políticas de Administración '!$B$16:$F$53,MATCH('5- Identificación de Riesgos'!J30,'8- Políticas de Administración '!$C$16:$C$54,0),1)," - ",L30),"")</f>
        <v>Leve - 1</v>
      </c>
      <c r="L30" s="192">
        <f>IFERROR(VLOOKUP(INDEX('8- Políticas de Administración '!$B$16:$F$63,MATCH('5- Identificación de Riesgos'!J30,'8- Políticas de Administración '!$C$16:$C$64,0),1),'8- Políticas de Administración '!$B$16:$F$64,5,FALSE),"")</f>
        <v>1</v>
      </c>
      <c r="M30" s="411" t="str">
        <f>IFERROR(CONCATENATE(INDEX('8- Políticas de Administración '!$B$16:$F$53,MATCH(ROUND(AVERAGE(L30:L39),0),'8- Políticas de Administración '!$F$16:$F$53,0),1)," - ",ROUND(AVERAGE(L30:L39),0)),"")</f>
        <v>Menor - 2</v>
      </c>
      <c r="N30" s="408" t="str">
        <f>IFERROR(CONCATENATE(VLOOKUP((LEFT(H30,LEN(H30)-4)&amp;LEFT(M30,LEN(M30)-4)),'9- Matriz de Calor '!$D$18:$E$42,2,0)," - ",RIGHT(H30,1)*RIGHT(M30,1)),"")</f>
        <v>Bajo - 2</v>
      </c>
      <c r="O30" s="481">
        <f>RIGHT(H30,1)*RIGHT(M30,1)</f>
        <v>2</v>
      </c>
    </row>
    <row r="31" spans="1:16" ht="30">
      <c r="A31" s="430"/>
      <c r="B31" s="427"/>
      <c r="C31" s="457"/>
      <c r="D31" s="200" t="s">
        <v>358</v>
      </c>
      <c r="E31" s="412"/>
      <c r="F31" s="412"/>
      <c r="G31" s="461"/>
      <c r="H31" s="441"/>
      <c r="I31" s="162" t="s">
        <v>337</v>
      </c>
      <c r="J31" s="97" t="s">
        <v>359</v>
      </c>
      <c r="K31" s="162" t="str">
        <f>IFERROR(CONCATENATE(INDEX('8- Políticas de Administración '!$B$16:$F$53,MATCH('5- Identificación de Riesgos'!J31,'8- Políticas de Administración '!$C$16:$C$54,0),1)," - ",L31),"")</f>
        <v>Menor - 2</v>
      </c>
      <c r="L31" s="193">
        <f>IFERROR(VLOOKUP(INDEX('8- Políticas de Administración '!$B$16:$F$63,MATCH('5- Identificación de Riesgos'!J31,'8- Políticas de Administración '!$C$16:$C$64,0),1),'8- Políticas de Administración '!$B$16:$F$64,5,FALSE),"")</f>
        <v>2</v>
      </c>
      <c r="M31" s="412"/>
      <c r="N31" s="409"/>
      <c r="O31" s="481"/>
    </row>
    <row r="32" spans="1:16">
      <c r="A32" s="430"/>
      <c r="B32" s="427"/>
      <c r="C32" s="457"/>
      <c r="D32" s="200" t="s">
        <v>360</v>
      </c>
      <c r="E32" s="412"/>
      <c r="F32" s="412"/>
      <c r="G32" s="461"/>
      <c r="H32" s="441"/>
      <c r="I32" s="162"/>
      <c r="J32" s="97"/>
      <c r="K32" s="162" t="str">
        <f>IFERROR(CONCATENATE(INDEX('8- Políticas de Administración '!$B$16:$F$53,MATCH('5- Identificación de Riesgos'!J32,'8- Políticas de Administración '!$C$16:$C$54,0),1)," - ",L32),"")</f>
        <v/>
      </c>
      <c r="L32" s="193" t="str">
        <f>IFERROR(VLOOKUP(INDEX('8- Políticas de Administración '!$B$16:$F$63,MATCH('5- Identificación de Riesgos'!J32,'8- Políticas de Administración '!$C$16:$C$64,0),1),'8- Políticas de Administración '!$B$16:$F$64,5,FALSE),"")</f>
        <v/>
      </c>
      <c r="M32" s="412"/>
      <c r="N32" s="409"/>
      <c r="O32" s="481"/>
    </row>
    <row r="33" spans="1:15">
      <c r="A33" s="430"/>
      <c r="B33" s="427"/>
      <c r="C33" s="457"/>
      <c r="D33" s="200"/>
      <c r="E33" s="412"/>
      <c r="F33" s="412"/>
      <c r="G33" s="461"/>
      <c r="H33" s="441"/>
      <c r="I33" s="162"/>
      <c r="J33" s="97"/>
      <c r="K33" s="162"/>
      <c r="L33" s="193" t="str">
        <f>IFERROR(VLOOKUP(INDEX('8- Políticas de Administración '!$B$16:$F$63,MATCH('5- Identificación de Riesgos'!J33,'8- Políticas de Administración '!$C$16:$C$64,0),1),'8- Políticas de Administración '!$B$16:$F$64,5,FALSE),"")</f>
        <v/>
      </c>
      <c r="M33" s="412"/>
      <c r="N33" s="409"/>
      <c r="O33" s="481"/>
    </row>
    <row r="34" spans="1:15">
      <c r="A34" s="430"/>
      <c r="B34" s="427"/>
      <c r="C34" s="457"/>
      <c r="D34" s="200"/>
      <c r="E34" s="412"/>
      <c r="F34" s="412"/>
      <c r="G34" s="461"/>
      <c r="H34" s="441"/>
      <c r="I34" s="162"/>
      <c r="J34" s="97"/>
      <c r="K34" s="162" t="str">
        <f>IFERROR(CONCATENATE(INDEX('8- Políticas de Administración '!$B$16:$F$53,MATCH('5- Identificación de Riesgos'!J34,'8- Políticas de Administración '!$C$16:$C$54,0),1)," - ",L34),"")</f>
        <v/>
      </c>
      <c r="L34" s="193" t="str">
        <f>IFERROR(VLOOKUP(INDEX('8- Políticas de Administración '!$B$16:$F$63,MATCH('5- Identificación de Riesgos'!J34,'8- Políticas de Administración '!$C$16:$C$64,0),1),'8- Políticas de Administración '!$B$16:$F$64,5,FALSE),"")</f>
        <v/>
      </c>
      <c r="M34" s="412"/>
      <c r="N34" s="409"/>
      <c r="O34" s="481"/>
    </row>
    <row r="35" spans="1:15">
      <c r="A35" s="430"/>
      <c r="B35" s="427"/>
      <c r="C35" s="457"/>
      <c r="D35" s="200"/>
      <c r="E35" s="412"/>
      <c r="F35" s="412"/>
      <c r="G35" s="461"/>
      <c r="H35" s="441"/>
      <c r="I35" s="162"/>
      <c r="J35" s="97"/>
      <c r="K35" s="162" t="str">
        <f>IFERROR(CONCATENATE(INDEX('8- Políticas de Administración '!$B$16:$F$53,MATCH('5- Identificación de Riesgos'!J35,'8- Políticas de Administración '!$C$16:$C$54,0),1)," - ",L35),"")</f>
        <v/>
      </c>
      <c r="L35" s="193" t="str">
        <f>IFERROR(VLOOKUP(INDEX('8- Políticas de Administración '!$B$16:$F$63,MATCH('5- Identificación de Riesgos'!J35,'8- Políticas de Administración '!$C$16:$C$64,0),1),'8- Políticas de Administración '!$B$16:$F$64,5,FALSE),"")</f>
        <v/>
      </c>
      <c r="M35" s="412"/>
      <c r="N35" s="409"/>
      <c r="O35" s="481"/>
    </row>
    <row r="36" spans="1:15">
      <c r="A36" s="430"/>
      <c r="B36" s="427"/>
      <c r="C36" s="457"/>
      <c r="D36" s="164"/>
      <c r="E36" s="412"/>
      <c r="F36" s="412"/>
      <c r="G36" s="461"/>
      <c r="H36" s="441"/>
      <c r="I36" s="162"/>
      <c r="J36" s="97"/>
      <c r="K36" s="162" t="str">
        <f>IFERROR(CONCATENATE(INDEX('8- Políticas de Administración '!$B$16:$F$53,MATCH('5- Identificación de Riesgos'!J36,'8- Políticas de Administración '!$C$16:$C$54,0),1)," - ",L36),"")</f>
        <v/>
      </c>
      <c r="L36" s="193" t="str">
        <f>IFERROR(VLOOKUP(INDEX('8- Políticas de Administración '!$B$16:$F$63,MATCH('5- Identificación de Riesgos'!J36,'8- Políticas de Administración '!$C$16:$C$64,0),1),'8- Políticas de Administración '!$B$16:$F$64,5,FALSE),"")</f>
        <v/>
      </c>
      <c r="M36" s="412"/>
      <c r="N36" s="409"/>
      <c r="O36" s="481"/>
    </row>
    <row r="37" spans="1:15">
      <c r="A37" s="430"/>
      <c r="B37" s="427"/>
      <c r="C37" s="457"/>
      <c r="D37" s="164"/>
      <c r="E37" s="412"/>
      <c r="F37" s="412"/>
      <c r="G37" s="461"/>
      <c r="H37" s="441"/>
      <c r="I37" s="162"/>
      <c r="J37" s="97"/>
      <c r="K37" s="162" t="str">
        <f>IFERROR(CONCATENATE(INDEX('8- Políticas de Administración '!$B$16:$F$53,MATCH('5- Identificación de Riesgos'!J37,'8- Políticas de Administración '!$C$16:$C$54,0),1)," - ",L37),"")</f>
        <v/>
      </c>
      <c r="L37" s="193" t="str">
        <f>IFERROR(VLOOKUP(INDEX('8- Políticas de Administración '!$B$16:$F$63,MATCH('5- Identificación de Riesgos'!J37,'8- Políticas de Administración '!$C$16:$C$64,0),1),'8- Políticas de Administración '!$B$16:$F$64,5,FALSE),"")</f>
        <v/>
      </c>
      <c r="M37" s="412"/>
      <c r="N37" s="409"/>
      <c r="O37" s="481"/>
    </row>
    <row r="38" spans="1:15">
      <c r="A38" s="430"/>
      <c r="B38" s="427"/>
      <c r="C38" s="457"/>
      <c r="D38" s="198"/>
      <c r="E38" s="412"/>
      <c r="F38" s="412"/>
      <c r="G38" s="461"/>
      <c r="H38" s="441"/>
      <c r="I38" s="162"/>
      <c r="J38" s="97"/>
      <c r="K38" s="162" t="str">
        <f>IFERROR(CONCATENATE(INDEX('8- Políticas de Administración '!$B$16:$F$53,MATCH('5- Identificación de Riesgos'!J38,'8- Políticas de Administración '!$C$16:$C$54,0),1)," - ",L38),"")</f>
        <v/>
      </c>
      <c r="L38" s="193" t="str">
        <f>IFERROR(VLOOKUP(INDEX('8- Políticas de Administración '!$B$16:$F$63,MATCH('5- Identificación de Riesgos'!J38,'8- Políticas de Administración '!$C$16:$C$64,0),1),'8- Políticas de Administración '!$B$16:$F$64,5,FALSE),"")</f>
        <v/>
      </c>
      <c r="M38" s="412"/>
      <c r="N38" s="409"/>
      <c r="O38" s="481"/>
    </row>
    <row r="39" spans="1:15" ht="15.75" thickBot="1">
      <c r="A39" s="431"/>
      <c r="B39" s="428"/>
      <c r="C39" s="458"/>
      <c r="D39" s="199"/>
      <c r="E39" s="413"/>
      <c r="F39" s="413"/>
      <c r="G39" s="462"/>
      <c r="H39" s="442"/>
      <c r="I39" s="163"/>
      <c r="J39" s="174"/>
      <c r="K39" s="163" t="str">
        <f>IFERROR(CONCATENATE(INDEX('8- Políticas de Administración '!$B$16:$F$53,MATCH('5- Identificación de Riesgos'!J39,'8- Políticas de Administración '!$C$16:$C$54,0),1)," - ",L39),"")</f>
        <v/>
      </c>
      <c r="L39" s="194" t="str">
        <f>IFERROR(VLOOKUP(INDEX('8- Políticas de Administración '!$B$16:$F$63,MATCH('5- Identificación de Riesgos'!J39,'8- Políticas de Administración '!$C$16:$C$64,0),1),'8- Políticas de Administración '!$B$16:$F$64,5,FALSE),"")</f>
        <v/>
      </c>
      <c r="M39" s="413"/>
      <c r="N39" s="410"/>
      <c r="O39" s="481"/>
    </row>
    <row r="40" spans="1:15" ht="53.25" customHeight="1">
      <c r="A40" s="429">
        <v>4</v>
      </c>
      <c r="B40" s="455" t="s">
        <v>361</v>
      </c>
      <c r="C40" s="456" t="s">
        <v>362</v>
      </c>
      <c r="D40" s="205" t="s">
        <v>363</v>
      </c>
      <c r="E40" s="459">
        <v>25000</v>
      </c>
      <c r="F40" s="459">
        <v>5000</v>
      </c>
      <c r="G40" s="460">
        <f t="shared" ref="G40" si="2">F40/E40</f>
        <v>0.2</v>
      </c>
      <c r="H40" s="440" t="s">
        <v>364</v>
      </c>
      <c r="I40" s="161" t="s">
        <v>337</v>
      </c>
      <c r="J40" s="173" t="s">
        <v>352</v>
      </c>
      <c r="K40" s="161" t="str">
        <f>IFERROR(CONCATENATE(INDEX('8- Políticas de Administración '!$B$16:$F$53,MATCH('5- Identificación de Riesgos'!J40,'8- Políticas de Administración '!$C$16:$C$54,0),1)," - ",L40),"")</f>
        <v>Mayor - 4</v>
      </c>
      <c r="L40" s="192">
        <f>IFERROR(VLOOKUP(INDEX('8- Políticas de Administración '!$B$16:$F$63,MATCH('5- Identificación de Riesgos'!J40,'8- Políticas de Administración '!$C$16:$C$64,0),1),'8- Políticas de Administración '!$B$16:$F$64,5,FALSE),"")</f>
        <v>4</v>
      </c>
      <c r="M40" s="411" t="str">
        <f>IFERROR(CONCATENATE(INDEX('8- Políticas de Administración '!$B$16:$F$53,MATCH(ROUND(AVERAGE(L40:L49),0),'8- Políticas de Administración '!$F$16:$F$53,0),1)," - ",ROUND(AVERAGE(L40:L49),0)),"")</f>
        <v>Moderado - 3</v>
      </c>
      <c r="N40" s="408" t="str">
        <f>IFERROR(CONCATENATE(VLOOKUP((LEFT(H40,LEN(H40)-4)&amp;LEFT(M40,LEN(M40)-4)),'9- Matriz de Calor '!$D$18:$E$42,2,0)," - ",RIGHT(H40,1)*RIGHT(M40,1)),"")</f>
        <v>Moderado - 3</v>
      </c>
      <c r="O40" s="481">
        <f>RIGHT(H40,1)*RIGHT(M40,1)</f>
        <v>3</v>
      </c>
    </row>
    <row r="41" spans="1:15" ht="66.75" customHeight="1">
      <c r="A41" s="430"/>
      <c r="B41" s="427"/>
      <c r="C41" s="457"/>
      <c r="D41" s="200" t="s">
        <v>365</v>
      </c>
      <c r="E41" s="412"/>
      <c r="F41" s="412"/>
      <c r="G41" s="461"/>
      <c r="H41" s="441"/>
      <c r="I41" s="162" t="s">
        <v>334</v>
      </c>
      <c r="J41" s="97" t="s">
        <v>347</v>
      </c>
      <c r="K41" s="162" t="str">
        <f>IFERROR(CONCATENATE(INDEX('8- Políticas de Administración '!$B$16:$F$53,MATCH('5- Identificación de Riesgos'!J41,'8- Políticas de Administración '!$C$16:$C$54,0),1)," - ",L41),"")</f>
        <v>Menor - 2</v>
      </c>
      <c r="L41" s="193">
        <f>IFERROR(VLOOKUP(INDEX('8- Políticas de Administración '!$B$16:$F$63,MATCH('5- Identificación de Riesgos'!J41,'8- Políticas de Administración '!$C$16:$C$64,0),1),'8- Políticas de Administración '!$B$16:$F$64,5,FALSE),"")</f>
        <v>2</v>
      </c>
      <c r="M41" s="412"/>
      <c r="N41" s="409"/>
      <c r="O41" s="481"/>
    </row>
    <row r="42" spans="1:15">
      <c r="A42" s="430"/>
      <c r="B42" s="427"/>
      <c r="C42" s="457"/>
      <c r="D42" s="200" t="s">
        <v>366</v>
      </c>
      <c r="E42" s="412"/>
      <c r="F42" s="412"/>
      <c r="G42" s="461"/>
      <c r="H42" s="441"/>
      <c r="I42" s="162"/>
      <c r="J42" s="97"/>
      <c r="K42" s="162" t="str">
        <f>IFERROR(CONCATENATE(INDEX('8- Políticas de Administración '!$B$16:$F$53,MATCH('5- Identificación de Riesgos'!J42,'8- Políticas de Administración '!$C$16:$C$54,0),1)," - ",L42),"")</f>
        <v/>
      </c>
      <c r="L42" s="193" t="str">
        <f>IFERROR(VLOOKUP(INDEX('8- Políticas de Administración '!$B$16:$F$63,MATCH('5- Identificación de Riesgos'!J42,'8- Políticas de Administración '!$C$16:$C$64,0),1),'8- Políticas de Administración '!$B$16:$F$64,5,FALSE),"")</f>
        <v/>
      </c>
      <c r="M42" s="412"/>
      <c r="N42" s="409"/>
      <c r="O42" s="481"/>
    </row>
    <row r="43" spans="1:15" ht="30">
      <c r="A43" s="430"/>
      <c r="B43" s="427"/>
      <c r="C43" s="457"/>
      <c r="D43" s="200" t="s">
        <v>367</v>
      </c>
      <c r="E43" s="412"/>
      <c r="F43" s="412"/>
      <c r="G43" s="461"/>
      <c r="H43" s="441"/>
      <c r="I43" s="162"/>
      <c r="J43" s="97"/>
      <c r="K43" s="162" t="str">
        <f>IFERROR(CONCATENATE(INDEX('8- Políticas de Administración '!$B$16:$F$53,MATCH('5- Identificación de Riesgos'!J43,'8- Políticas de Administración '!$C$16:$C$54,0),1)," - ",L43),"")</f>
        <v/>
      </c>
      <c r="L43" s="193" t="str">
        <f>IFERROR(VLOOKUP(INDEX('8- Políticas de Administración '!$B$16:$F$63,MATCH('5- Identificación de Riesgos'!J43,'8- Políticas de Administración '!$C$16:$C$64,0),1),'8- Políticas de Administración '!$B$16:$F$64,5,FALSE),"")</f>
        <v/>
      </c>
      <c r="M43" s="412"/>
      <c r="N43" s="409"/>
      <c r="O43" s="481"/>
    </row>
    <row r="44" spans="1:15" ht="30">
      <c r="A44" s="430"/>
      <c r="B44" s="427"/>
      <c r="C44" s="457"/>
      <c r="D44" s="200" t="s">
        <v>368</v>
      </c>
      <c r="E44" s="412"/>
      <c r="F44" s="412"/>
      <c r="G44" s="461"/>
      <c r="H44" s="441"/>
      <c r="I44" s="162"/>
      <c r="J44" s="97"/>
      <c r="K44" s="162" t="str">
        <f>IFERROR(CONCATENATE(INDEX('8- Políticas de Administración '!$B$16:$F$53,MATCH('5- Identificación de Riesgos'!J44,'8- Políticas de Administración '!$C$16:$C$54,0),1)," - ",L44),"")</f>
        <v/>
      </c>
      <c r="L44" s="193" t="str">
        <f>IFERROR(VLOOKUP(INDEX('8- Políticas de Administración '!$B$16:$F$63,MATCH('5- Identificación de Riesgos'!J44,'8- Políticas de Administración '!$C$16:$C$64,0),1),'8- Políticas de Administración '!$B$16:$F$64,5,FALSE),"")</f>
        <v/>
      </c>
      <c r="M44" s="412"/>
      <c r="N44" s="409"/>
      <c r="O44" s="481"/>
    </row>
    <row r="45" spans="1:15" ht="30">
      <c r="A45" s="430"/>
      <c r="B45" s="427"/>
      <c r="C45" s="457"/>
      <c r="D45" s="200" t="s">
        <v>369</v>
      </c>
      <c r="E45" s="412"/>
      <c r="F45" s="412"/>
      <c r="G45" s="461"/>
      <c r="H45" s="441"/>
      <c r="I45" s="162"/>
      <c r="J45" s="97"/>
      <c r="K45" s="162" t="str">
        <f>IFERROR(CONCATENATE(INDEX('8- Políticas de Administración '!$B$16:$F$53,MATCH('5- Identificación de Riesgos'!J45,'8- Políticas de Administración '!$C$16:$C$54,0),1)," - ",L45),"")</f>
        <v/>
      </c>
      <c r="L45" s="193" t="str">
        <f>IFERROR(VLOOKUP(INDEX('8- Políticas de Administración '!$B$16:$F$63,MATCH('5- Identificación de Riesgos'!J45,'8- Políticas de Administración '!$C$16:$C$64,0),1),'8- Políticas de Administración '!$B$16:$F$64,5,FALSE),"")</f>
        <v/>
      </c>
      <c r="M45" s="412"/>
      <c r="N45" s="409"/>
      <c r="O45" s="481"/>
    </row>
    <row r="46" spans="1:15">
      <c r="A46" s="430"/>
      <c r="B46" s="427"/>
      <c r="C46" s="457"/>
      <c r="D46" s="164"/>
      <c r="E46" s="412"/>
      <c r="F46" s="412"/>
      <c r="G46" s="461"/>
      <c r="H46" s="441"/>
      <c r="I46" s="162"/>
      <c r="J46" s="97"/>
      <c r="K46" s="162" t="str">
        <f>IFERROR(CONCATENATE(INDEX('8- Políticas de Administración '!$B$16:$F$53,MATCH('5- Identificación de Riesgos'!J46,'8- Políticas de Administración '!$C$16:$C$54,0),1)," - ",L46),"")</f>
        <v/>
      </c>
      <c r="L46" s="193" t="str">
        <f>IFERROR(VLOOKUP(INDEX('8- Políticas de Administración '!$B$16:$F$63,MATCH('5- Identificación de Riesgos'!J46,'8- Políticas de Administración '!$C$16:$C$64,0),1),'8- Políticas de Administración '!$B$16:$F$64,5,FALSE),"")</f>
        <v/>
      </c>
      <c r="M46" s="412"/>
      <c r="N46" s="409"/>
      <c r="O46" s="481"/>
    </row>
    <row r="47" spans="1:15">
      <c r="A47" s="430"/>
      <c r="B47" s="427"/>
      <c r="C47" s="457"/>
      <c r="D47" s="164"/>
      <c r="E47" s="412"/>
      <c r="F47" s="412"/>
      <c r="G47" s="461"/>
      <c r="H47" s="441"/>
      <c r="I47" s="162"/>
      <c r="J47" s="97"/>
      <c r="K47" s="162" t="str">
        <f>IFERROR(CONCATENATE(INDEX('8- Políticas de Administración '!$B$16:$F$53,MATCH('5- Identificación de Riesgos'!J47,'8- Políticas de Administración '!$C$16:$C$54,0),1)," - ",L47),"")</f>
        <v/>
      </c>
      <c r="L47" s="193" t="str">
        <f>IFERROR(VLOOKUP(INDEX('8- Políticas de Administración '!$B$16:$F$63,MATCH('5- Identificación de Riesgos'!J47,'8- Políticas de Administración '!$C$16:$C$64,0),1),'8- Políticas de Administración '!$B$16:$F$64,5,FALSE),"")</f>
        <v/>
      </c>
      <c r="M47" s="412"/>
      <c r="N47" s="409"/>
      <c r="O47" s="481"/>
    </row>
    <row r="48" spans="1:15">
      <c r="A48" s="430"/>
      <c r="B48" s="427"/>
      <c r="C48" s="457"/>
      <c r="D48" s="164"/>
      <c r="E48" s="412"/>
      <c r="F48" s="412"/>
      <c r="G48" s="461"/>
      <c r="H48" s="441"/>
      <c r="I48" s="162"/>
      <c r="J48" s="97"/>
      <c r="K48" s="162" t="str">
        <f>IFERROR(CONCATENATE(INDEX('8- Políticas de Administración '!$B$16:$F$53,MATCH('5- Identificación de Riesgos'!J48,'8- Políticas de Administración '!$C$16:$C$54,0),1)," - ",L48),"")</f>
        <v/>
      </c>
      <c r="L48" s="193" t="str">
        <f>IFERROR(VLOOKUP(INDEX('8- Políticas de Administración '!$B$16:$F$63,MATCH('5- Identificación de Riesgos'!J48,'8- Políticas de Administración '!$C$16:$C$64,0),1),'8- Políticas de Administración '!$B$16:$F$64,5,FALSE),"")</f>
        <v/>
      </c>
      <c r="M48" s="412"/>
      <c r="N48" s="409"/>
      <c r="O48" s="481"/>
    </row>
    <row r="49" spans="1:15" ht="15.75" thickBot="1">
      <c r="A49" s="431"/>
      <c r="B49" s="428"/>
      <c r="C49" s="458"/>
      <c r="D49" s="199"/>
      <c r="E49" s="413"/>
      <c r="F49" s="413"/>
      <c r="G49" s="462"/>
      <c r="H49" s="442"/>
      <c r="I49" s="163"/>
      <c r="J49" s="174"/>
      <c r="K49" s="163" t="str">
        <f>IFERROR(CONCATENATE(INDEX('8- Políticas de Administración '!$B$16:$F$53,MATCH('5- Identificación de Riesgos'!J49,'8- Políticas de Administración '!$C$16:$C$54,0),1)," - ",L49),"")</f>
        <v/>
      </c>
      <c r="L49" s="194" t="str">
        <f>IFERROR(VLOOKUP(INDEX('8- Políticas de Administración '!$B$16:$F$63,MATCH('5- Identificación de Riesgos'!J49,'8- Políticas de Administración '!$C$16:$C$64,0),1),'8- Políticas de Administración '!$B$16:$F$64,5,FALSE),"")</f>
        <v/>
      </c>
      <c r="M49" s="413"/>
      <c r="N49" s="410"/>
      <c r="O49" s="481"/>
    </row>
    <row r="50" spans="1:15" ht="30">
      <c r="A50" s="429">
        <v>5</v>
      </c>
      <c r="B50" s="466" t="s">
        <v>370</v>
      </c>
      <c r="C50" s="456" t="s">
        <v>371</v>
      </c>
      <c r="D50" s="206" t="s">
        <v>372</v>
      </c>
      <c r="E50" s="468">
        <v>25000</v>
      </c>
      <c r="F50" s="468">
        <v>3000</v>
      </c>
      <c r="G50" s="469">
        <f>F50/E50</f>
        <v>0.12</v>
      </c>
      <c r="H50" s="472"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Media - 3</v>
      </c>
      <c r="I50" s="161" t="s">
        <v>337</v>
      </c>
      <c r="J50" s="173" t="s">
        <v>359</v>
      </c>
      <c r="K50" s="161" t="str">
        <f>IFERROR(CONCATENATE(INDEX('8- Políticas de Administración '!$B$16:$F$53,MATCH('5- Identificación de Riesgos'!J50,'8- Políticas de Administración '!$C$16:$C$54,0),1)," - ",L50),"")</f>
        <v>Menor - 2</v>
      </c>
      <c r="L50" s="192">
        <f>IFERROR(VLOOKUP(INDEX('8- Políticas de Administración '!$B$16:$F$63,MATCH('5- Identificación de Riesgos'!J50,'8- Políticas de Administración '!$C$16:$C$64,0),1),'8- Políticas de Administración '!$B$16:$F$64,5,FALSE),"")</f>
        <v>2</v>
      </c>
      <c r="M50" s="411" t="str">
        <f>IFERROR(CONCATENATE(INDEX('8- Políticas de Administración '!$B$16:$F$53,MATCH(ROUND(AVERAGE(L50:L59),0),'8- Políticas de Administración '!$F$16:$F$53,0),1)," - ",ROUND(AVERAGE(L50:L59),0)),"")</f>
        <v>Moderado - 3</v>
      </c>
      <c r="N50" s="408" t="str">
        <f>IFERROR(CONCATENATE(VLOOKUP((LEFT(H50,LEN(H50)-4)&amp;LEFT(M50,LEN(M50)-4)),'9- Matriz de Calor '!$D$18:$E$42,2,0)," - ",RIGHT(H50,1)*RIGHT(M50,1)),"")</f>
        <v>Moderado - 9</v>
      </c>
      <c r="O50" s="478">
        <f>RIGHT(H50,1)*RIGHT(M50,1)</f>
        <v>9</v>
      </c>
    </row>
    <row r="51" spans="1:15" ht="64.5" customHeight="1">
      <c r="A51" s="430"/>
      <c r="B51" s="466"/>
      <c r="C51" s="457"/>
      <c r="D51" s="93" t="s">
        <v>373</v>
      </c>
      <c r="E51" s="457"/>
      <c r="F51" s="457"/>
      <c r="G51" s="470"/>
      <c r="H51" s="473"/>
      <c r="I51" s="162" t="s">
        <v>334</v>
      </c>
      <c r="J51" s="97" t="s">
        <v>374</v>
      </c>
      <c r="K51" s="162" t="str">
        <f>IFERROR(CONCATENATE(INDEX('8- Políticas de Administración '!$B$16:$F$53,MATCH('5- Identificación de Riesgos'!J51,'8- Políticas de Administración '!$C$16:$C$54,0),1)," - ",L51),"")</f>
        <v>Moderado - 3</v>
      </c>
      <c r="L51" s="193">
        <f>IFERROR(VLOOKUP(INDEX('8- Políticas de Administración '!$B$16:$F$63,MATCH('5- Identificación de Riesgos'!J51,'8- Políticas de Administración '!$C$16:$C$64,0),1),'8- Políticas de Administración '!$B$16:$F$64,5,FALSE),"")</f>
        <v>3</v>
      </c>
      <c r="M51" s="412"/>
      <c r="N51" s="409"/>
      <c r="O51" s="479"/>
    </row>
    <row r="52" spans="1:15" ht="30">
      <c r="A52" s="430"/>
      <c r="B52" s="466"/>
      <c r="C52" s="457"/>
      <c r="D52" s="93" t="s">
        <v>375</v>
      </c>
      <c r="E52" s="457"/>
      <c r="F52" s="457"/>
      <c r="G52" s="470"/>
      <c r="H52" s="473"/>
      <c r="I52" s="162"/>
      <c r="J52" s="97"/>
      <c r="K52" s="162" t="str">
        <f>IFERROR(CONCATENATE(INDEX('8- Políticas de Administración '!$B$16:$F$53,MATCH('5- Identificación de Riesgos'!J52,'8- Políticas de Administración '!$C$16:$C$54,0),1)," - ",L52),"")</f>
        <v/>
      </c>
      <c r="L52" s="193" t="str">
        <f>IFERROR(VLOOKUP(INDEX('8- Políticas de Administración '!$B$16:$F$63,MATCH('5- Identificación de Riesgos'!J52,'8- Políticas de Administración '!$C$16:$C$64,0),1),'8- Políticas de Administración '!$B$16:$F$64,5,FALSE),"")</f>
        <v/>
      </c>
      <c r="M52" s="412"/>
      <c r="N52" s="409"/>
      <c r="O52" s="479"/>
    </row>
    <row r="53" spans="1:15" ht="45">
      <c r="A53" s="430"/>
      <c r="B53" s="466"/>
      <c r="C53" s="457"/>
      <c r="D53" s="93" t="s">
        <v>376</v>
      </c>
      <c r="E53" s="457"/>
      <c r="F53" s="457"/>
      <c r="G53" s="470"/>
      <c r="H53" s="473"/>
      <c r="I53" s="162"/>
      <c r="J53" s="97"/>
      <c r="K53" s="162" t="str">
        <f>IFERROR(CONCATENATE(INDEX('8- Políticas de Administración '!$B$16:$F$53,MATCH('5- Identificación de Riesgos'!J53,'8- Políticas de Administración '!$C$16:$C$54,0),1)," - ",L53),"")</f>
        <v/>
      </c>
      <c r="L53" s="193" t="str">
        <f>IFERROR(VLOOKUP(INDEX('8- Políticas de Administración '!$B$16:$F$63,MATCH('5- Identificación de Riesgos'!J53,'8- Políticas de Administración '!$C$16:$C$64,0),1),'8- Políticas de Administración '!$B$16:$F$64,5,FALSE),"")</f>
        <v/>
      </c>
      <c r="M53" s="412"/>
      <c r="N53" s="409"/>
      <c r="O53" s="479"/>
    </row>
    <row r="54" spans="1:15">
      <c r="A54" s="430"/>
      <c r="B54" s="466"/>
      <c r="C54" s="457"/>
      <c r="D54" s="93" t="s">
        <v>377</v>
      </c>
      <c r="E54" s="457"/>
      <c r="F54" s="457"/>
      <c r="G54" s="470"/>
      <c r="H54" s="473"/>
      <c r="I54" s="162"/>
      <c r="J54" s="97"/>
      <c r="K54" s="162" t="str">
        <f>IFERROR(CONCATENATE(INDEX('8- Políticas de Administración '!$B$16:$F$53,MATCH('5- Identificación de Riesgos'!J54,'8- Políticas de Administración '!$C$16:$C$54,0),1)," - ",L54),"")</f>
        <v/>
      </c>
      <c r="L54" s="193" t="str">
        <f>IFERROR(VLOOKUP(INDEX('8- Políticas de Administración '!$B$16:$F$63,MATCH('5- Identificación de Riesgos'!J54,'8- Políticas de Administración '!$C$16:$C$64,0),1),'8- Políticas de Administración '!$B$16:$F$64,5,FALSE),"")</f>
        <v/>
      </c>
      <c r="M54" s="412"/>
      <c r="N54" s="409"/>
      <c r="O54" s="479"/>
    </row>
    <row r="55" spans="1:15">
      <c r="A55" s="430"/>
      <c r="B55" s="466"/>
      <c r="C55" s="457"/>
      <c r="D55" s="93" t="s">
        <v>378</v>
      </c>
      <c r="E55" s="457"/>
      <c r="F55" s="457"/>
      <c r="G55" s="470"/>
      <c r="H55" s="473"/>
      <c r="I55" s="162"/>
      <c r="J55" s="97"/>
      <c r="K55" s="162" t="str">
        <f>IFERROR(CONCATENATE(INDEX('8- Políticas de Administración '!$B$16:$F$53,MATCH('5- Identificación de Riesgos'!J55,'8- Políticas de Administración '!$C$16:$C$54,0),1)," - ",L55),"")</f>
        <v/>
      </c>
      <c r="L55" s="193" t="str">
        <f>IFERROR(VLOOKUP(INDEX('8- Políticas de Administración '!$B$16:$F$63,MATCH('5- Identificación de Riesgos'!J55,'8- Políticas de Administración '!$C$16:$C$64,0),1),'8- Políticas de Administración '!$B$16:$F$64,5,FALSE),"")</f>
        <v/>
      </c>
      <c r="M55" s="412"/>
      <c r="N55" s="409"/>
      <c r="O55" s="479"/>
    </row>
    <row r="56" spans="1:15" ht="30">
      <c r="A56" s="430"/>
      <c r="B56" s="466"/>
      <c r="C56" s="457"/>
      <c r="D56" s="207" t="s">
        <v>379</v>
      </c>
      <c r="E56" s="457"/>
      <c r="F56" s="457"/>
      <c r="G56" s="470"/>
      <c r="H56" s="473"/>
      <c r="I56" s="162"/>
      <c r="J56" s="97"/>
      <c r="K56" s="162" t="str">
        <f>IFERROR(CONCATENATE(INDEX('8- Políticas de Administración '!$B$16:$F$53,MATCH('5- Identificación de Riesgos'!J56,'8- Políticas de Administración '!$C$16:$C$54,0),1)," - ",L56),"")</f>
        <v/>
      </c>
      <c r="L56" s="193" t="str">
        <f>IFERROR(VLOOKUP(INDEX('8- Políticas de Administración '!$B$16:$F$63,MATCH('5- Identificación de Riesgos'!J56,'8- Políticas de Administración '!$C$16:$C$64,0),1),'8- Políticas de Administración '!$B$16:$F$64,5,FALSE),"")</f>
        <v/>
      </c>
      <c r="M56" s="412"/>
      <c r="N56" s="409"/>
      <c r="O56" s="479"/>
    </row>
    <row r="57" spans="1:15">
      <c r="A57" s="430"/>
      <c r="B57" s="466"/>
      <c r="C57" s="457"/>
      <c r="D57" s="207"/>
      <c r="E57" s="457"/>
      <c r="F57" s="457"/>
      <c r="G57" s="470"/>
      <c r="H57" s="473"/>
      <c r="I57" s="162"/>
      <c r="J57" s="97"/>
      <c r="K57" s="162" t="str">
        <f>IFERROR(CONCATENATE(INDEX('8- Políticas de Administración '!$B$16:$F$53,MATCH('5- Identificación de Riesgos'!J57,'8- Políticas de Administración '!$C$16:$C$54,0),1)," - ",L57),"")</f>
        <v/>
      </c>
      <c r="L57" s="193" t="str">
        <f>IFERROR(VLOOKUP(INDEX('8- Políticas de Administración '!$B$16:$F$63,MATCH('5- Identificación de Riesgos'!J57,'8- Políticas de Administración '!$C$16:$C$64,0),1),'8- Políticas de Administración '!$B$16:$F$64,5,FALSE),"")</f>
        <v/>
      </c>
      <c r="M57" s="412"/>
      <c r="N57" s="409"/>
      <c r="O57" s="479"/>
    </row>
    <row r="58" spans="1:15">
      <c r="A58" s="430"/>
      <c r="B58" s="466"/>
      <c r="C58" s="457"/>
      <c r="D58" s="207"/>
      <c r="E58" s="457"/>
      <c r="F58" s="457"/>
      <c r="G58" s="470"/>
      <c r="H58" s="473"/>
      <c r="I58" s="162"/>
      <c r="J58" s="97"/>
      <c r="K58" s="162" t="str">
        <f>IFERROR(CONCATENATE(INDEX('8- Políticas de Administración '!$B$16:$F$53,MATCH('5- Identificación de Riesgos'!J58,'8- Políticas de Administración '!$C$16:$C$54,0),1)," - ",L58),"")</f>
        <v/>
      </c>
      <c r="L58" s="193" t="str">
        <f>IFERROR(VLOOKUP(INDEX('8- Políticas de Administración '!$B$16:$F$63,MATCH('5- Identificación de Riesgos'!J58,'8- Políticas de Administración '!$C$16:$C$64,0),1),'8- Políticas de Administración '!$B$16:$F$64,5,FALSE),"")</f>
        <v/>
      </c>
      <c r="M58" s="412"/>
      <c r="N58" s="409"/>
      <c r="O58" s="479"/>
    </row>
    <row r="59" spans="1:15">
      <c r="A59" s="431"/>
      <c r="B59" s="467"/>
      <c r="C59" s="458"/>
      <c r="D59" s="164"/>
      <c r="E59" s="458"/>
      <c r="F59" s="458"/>
      <c r="G59" s="471"/>
      <c r="H59" s="474"/>
      <c r="I59" s="163"/>
      <c r="J59" s="174"/>
      <c r="K59" s="163" t="str">
        <f>IFERROR(CONCATENATE(INDEX('8- Políticas de Administración '!$B$16:$F$53,MATCH('5- Identificación de Riesgos'!J59,'8- Políticas de Administración '!$C$16:$C$54,0),1)," - ",L59),"")</f>
        <v/>
      </c>
      <c r="L59" s="194" t="str">
        <f>IFERROR(VLOOKUP(INDEX('8- Políticas de Administración '!$B$16:$F$63,MATCH('5- Identificación de Riesgos'!J59,'8- Políticas de Administración '!$C$16:$C$64,0),1),'8- Políticas de Administración '!$B$16:$F$64,5,FALSE),"")</f>
        <v/>
      </c>
      <c r="M59" s="413"/>
      <c r="N59" s="410"/>
      <c r="O59" s="480"/>
    </row>
  </sheetData>
  <mergeCells count="73">
    <mergeCell ref="F40:F49"/>
    <mergeCell ref="G40:G49"/>
    <mergeCell ref="A40:A49"/>
    <mergeCell ref="B40:B49"/>
    <mergeCell ref="C40:C49"/>
    <mergeCell ref="E40:E4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A50:A59"/>
    <mergeCell ref="B50:B59"/>
    <mergeCell ref="C50:C59"/>
    <mergeCell ref="E50:E59"/>
    <mergeCell ref="F50:F5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s>
  <conditionalFormatting sqref="H10 H20">
    <cfRule type="containsText" dxfId="638" priority="726" operator="containsText" text="Muy Baja">
      <formula>NOT(ISERROR(SEARCH("Muy Baja",H10)))</formula>
    </cfRule>
    <cfRule type="containsText" dxfId="637" priority="727" operator="containsText" text="Baja">
      <formula>NOT(ISERROR(SEARCH("Baja",H10)))</formula>
    </cfRule>
    <cfRule type="containsText" dxfId="636" priority="728" operator="containsText" text="Muy Alta">
      <formula>NOT(ISERROR(SEARCH("Muy Alta",H10)))</formula>
    </cfRule>
    <cfRule type="containsText" dxfId="635" priority="730" operator="containsText" text="Alta">
      <formula>NOT(ISERROR(SEARCH("Alta",H10)))</formula>
    </cfRule>
    <cfRule type="containsText" dxfId="634" priority="731" operator="containsText" text="Media">
      <formula>NOT(ISERROR(SEARCH("Media",H10)))</formula>
    </cfRule>
    <cfRule type="containsText" dxfId="633" priority="732" operator="containsText" text="Media">
      <formula>NOT(ISERROR(SEARCH("Media",H10)))</formula>
    </cfRule>
    <cfRule type="containsText" dxfId="632" priority="733" operator="containsText" text="Media">
      <formula>NOT(ISERROR(SEARCH("Media",H10)))</formula>
    </cfRule>
    <cfRule type="containsText" dxfId="631" priority="734" operator="containsText" text="Muy Baja">
      <formula>NOT(ISERROR(SEARCH("Muy Baja",H10)))</formula>
    </cfRule>
    <cfRule type="containsText" dxfId="630" priority="735" operator="containsText" text="Baja">
      <formula>NOT(ISERROR(SEARCH("Baja",H10)))</formula>
    </cfRule>
    <cfRule type="containsText" dxfId="629" priority="736" operator="containsText" text="Muy Baja">
      <formula>NOT(ISERROR(SEARCH("Muy Baja",H10)))</formula>
    </cfRule>
    <cfRule type="containsText" dxfId="628" priority="737" operator="containsText" text="Muy Baja">
      <formula>NOT(ISERROR(SEARCH("Muy Baja",H10)))</formula>
    </cfRule>
    <cfRule type="containsText" dxfId="627" priority="738" operator="containsText" text="Muy Baja">
      <formula>NOT(ISERROR(SEARCH("Muy Baja",H10)))</formula>
    </cfRule>
    <cfRule type="containsText" dxfId="626" priority="739" operator="containsText" text="Muy Baja'Tabla probabilidad'!">
      <formula>NOT(ISERROR(SEARCH("Muy Baja'Tabla probabilidad'!",H10)))</formula>
    </cfRule>
    <cfRule type="containsText" dxfId="625" priority="740" operator="containsText" text="Muy bajo">
      <formula>NOT(ISERROR(SEARCH("Muy bajo",H10)))</formula>
    </cfRule>
    <cfRule type="containsText" dxfId="624" priority="741" operator="containsText" text="Alta">
      <formula>NOT(ISERROR(SEARCH("Alta",H10)))</formula>
    </cfRule>
    <cfRule type="containsText" dxfId="623" priority="742" operator="containsText" text="Media">
      <formula>NOT(ISERROR(SEARCH("Media",H10)))</formula>
    </cfRule>
    <cfRule type="containsText" dxfId="622" priority="743" operator="containsText" text="Baja">
      <formula>NOT(ISERROR(SEARCH("Baja",H10)))</formula>
    </cfRule>
    <cfRule type="containsText" dxfId="621" priority="744" operator="containsText" text="Muy baja">
      <formula>NOT(ISERROR(SEARCH("Muy baja",H10)))</formula>
    </cfRule>
    <cfRule type="cellIs" dxfId="620" priority="747" operator="between">
      <formula>1</formula>
      <formula>2</formula>
    </cfRule>
    <cfRule type="cellIs" dxfId="619" priority="748" operator="between">
      <formula>0</formula>
      <formula>2</formula>
    </cfRule>
  </conditionalFormatting>
  <conditionalFormatting sqref="H30">
    <cfRule type="containsText" dxfId="618" priority="333" operator="containsText" text="Muy Baja">
      <formula>NOT(ISERROR(SEARCH("Muy Baja",H30)))</formula>
    </cfRule>
    <cfRule type="containsText" dxfId="617" priority="334" operator="containsText" text="Baja">
      <formula>NOT(ISERROR(SEARCH("Baja",H30)))</formula>
    </cfRule>
    <cfRule type="containsText" dxfId="616" priority="335" operator="containsText" text="Muy Alta">
      <formula>NOT(ISERROR(SEARCH("Muy Alta",H30)))</formula>
    </cfRule>
    <cfRule type="containsText" dxfId="615" priority="337" operator="containsText" text="Alta">
      <formula>NOT(ISERROR(SEARCH("Alta",H30)))</formula>
    </cfRule>
    <cfRule type="containsText" dxfId="614" priority="338" operator="containsText" text="Media">
      <formula>NOT(ISERROR(SEARCH("Media",H30)))</formula>
    </cfRule>
    <cfRule type="containsText" dxfId="613" priority="339" operator="containsText" text="Media">
      <formula>NOT(ISERROR(SEARCH("Media",H30)))</formula>
    </cfRule>
    <cfRule type="containsText" dxfId="612" priority="340" operator="containsText" text="Media">
      <formula>NOT(ISERROR(SEARCH("Media",H30)))</formula>
    </cfRule>
    <cfRule type="containsText" dxfId="611" priority="341" operator="containsText" text="Muy Baja">
      <formula>NOT(ISERROR(SEARCH("Muy Baja",H30)))</formula>
    </cfRule>
    <cfRule type="containsText" dxfId="610" priority="342" operator="containsText" text="Baja">
      <formula>NOT(ISERROR(SEARCH("Baja",H30)))</formula>
    </cfRule>
    <cfRule type="containsText" dxfId="609" priority="343" operator="containsText" text="Muy Baja">
      <formula>NOT(ISERROR(SEARCH("Muy Baja",H30)))</formula>
    </cfRule>
    <cfRule type="containsText" dxfId="608" priority="344" operator="containsText" text="Muy Baja">
      <formula>NOT(ISERROR(SEARCH("Muy Baja",H30)))</formula>
    </cfRule>
    <cfRule type="containsText" dxfId="607" priority="345" operator="containsText" text="Muy Baja">
      <formula>NOT(ISERROR(SEARCH("Muy Baja",H30)))</formula>
    </cfRule>
    <cfRule type="containsText" dxfId="606" priority="346" operator="containsText" text="Muy Baja'Tabla probabilidad'!">
      <formula>NOT(ISERROR(SEARCH("Muy Baja'Tabla probabilidad'!",H30)))</formula>
    </cfRule>
    <cfRule type="containsText" dxfId="605" priority="347" operator="containsText" text="Muy bajo">
      <formula>NOT(ISERROR(SEARCH("Muy bajo",H30)))</formula>
    </cfRule>
    <cfRule type="containsText" dxfId="604" priority="348" operator="containsText" text="Alta">
      <formula>NOT(ISERROR(SEARCH("Alta",H30)))</formula>
    </cfRule>
    <cfRule type="containsText" dxfId="603" priority="349" operator="containsText" text="Media">
      <formula>NOT(ISERROR(SEARCH("Media",H30)))</formula>
    </cfRule>
    <cfRule type="containsText" dxfId="602" priority="350" operator="containsText" text="Baja">
      <formula>NOT(ISERROR(SEARCH("Baja",H30)))</formula>
    </cfRule>
    <cfRule type="containsText" dxfId="601" priority="351" operator="containsText" text="Muy baja">
      <formula>NOT(ISERROR(SEARCH("Muy baja",H30)))</formula>
    </cfRule>
    <cfRule type="cellIs" dxfId="600" priority="354" operator="between">
      <formula>1</formula>
      <formula>2</formula>
    </cfRule>
    <cfRule type="cellIs" dxfId="599" priority="355" operator="between">
      <formula>0</formula>
      <formula>2</formula>
    </cfRule>
  </conditionalFormatting>
  <conditionalFormatting sqref="H40">
    <cfRule type="containsText" dxfId="598" priority="403" operator="containsText" text="Muy Baja">
      <formula>NOT(ISERROR(SEARCH("Muy Baja",H40)))</formula>
    </cfRule>
    <cfRule type="containsText" dxfId="597" priority="404" operator="containsText" text="Baja">
      <formula>NOT(ISERROR(SEARCH("Baja",H40)))</formula>
    </cfRule>
    <cfRule type="containsText" dxfId="596" priority="405" operator="containsText" text="Muy Alta">
      <formula>NOT(ISERROR(SEARCH("Muy Alta",H40)))</formula>
    </cfRule>
    <cfRule type="containsText" dxfId="595" priority="407" operator="containsText" text="Alta">
      <formula>NOT(ISERROR(SEARCH("Alta",H40)))</formula>
    </cfRule>
    <cfRule type="containsText" dxfId="594" priority="408" operator="containsText" text="Media">
      <formula>NOT(ISERROR(SEARCH("Media",H40)))</formula>
    </cfRule>
    <cfRule type="containsText" dxfId="593" priority="409" operator="containsText" text="Media">
      <formula>NOT(ISERROR(SEARCH("Media",H40)))</formula>
    </cfRule>
    <cfRule type="containsText" dxfId="592" priority="410" operator="containsText" text="Media">
      <formula>NOT(ISERROR(SEARCH("Media",H40)))</formula>
    </cfRule>
    <cfRule type="containsText" dxfId="591" priority="411" operator="containsText" text="Muy Baja">
      <formula>NOT(ISERROR(SEARCH("Muy Baja",H40)))</formula>
    </cfRule>
    <cfRule type="containsText" dxfId="590" priority="412" operator="containsText" text="Baja">
      <formula>NOT(ISERROR(SEARCH("Baja",H40)))</formula>
    </cfRule>
    <cfRule type="containsText" dxfId="589" priority="413" operator="containsText" text="Muy Baja">
      <formula>NOT(ISERROR(SEARCH("Muy Baja",H40)))</formula>
    </cfRule>
    <cfRule type="containsText" dxfId="588" priority="414" operator="containsText" text="Muy Baja">
      <formula>NOT(ISERROR(SEARCH("Muy Baja",H40)))</formula>
    </cfRule>
    <cfRule type="containsText" dxfId="587" priority="415" operator="containsText" text="Muy Baja">
      <formula>NOT(ISERROR(SEARCH("Muy Baja",H40)))</formula>
    </cfRule>
    <cfRule type="containsText" dxfId="586" priority="416" operator="containsText" text="Muy Baja'Tabla probabilidad'!">
      <formula>NOT(ISERROR(SEARCH("Muy Baja'Tabla probabilidad'!",H40)))</formula>
    </cfRule>
    <cfRule type="containsText" dxfId="585" priority="417" operator="containsText" text="Muy bajo">
      <formula>NOT(ISERROR(SEARCH("Muy bajo",H40)))</formula>
    </cfRule>
    <cfRule type="containsText" dxfId="584" priority="418" operator="containsText" text="Alta">
      <formula>NOT(ISERROR(SEARCH("Alta",H40)))</formula>
    </cfRule>
    <cfRule type="containsText" dxfId="583" priority="419" operator="containsText" text="Media">
      <formula>NOT(ISERROR(SEARCH("Media",H40)))</formula>
    </cfRule>
    <cfRule type="containsText" dxfId="582" priority="420" operator="containsText" text="Baja">
      <formula>NOT(ISERROR(SEARCH("Baja",H40)))</formula>
    </cfRule>
    <cfRule type="containsText" dxfId="581" priority="421" operator="containsText" text="Muy baja">
      <formula>NOT(ISERROR(SEARCH("Muy baja",H40)))</formula>
    </cfRule>
    <cfRule type="cellIs" dxfId="580" priority="422" operator="between">
      <formula>1</formula>
      <formula>2</formula>
    </cfRule>
    <cfRule type="cellIs" dxfId="579" priority="423" operator="between">
      <formula>0</formula>
      <formula>2</formula>
    </cfRule>
  </conditionalFormatting>
  <conditionalFormatting sqref="H50">
    <cfRule type="containsText" dxfId="578" priority="506" operator="containsText" text="Muy Baja">
      <formula>NOT(ISERROR(SEARCH("Muy Baja",H50)))</formula>
    </cfRule>
    <cfRule type="containsText" dxfId="577" priority="507" operator="containsText" text="Baja">
      <formula>NOT(ISERROR(SEARCH("Baja",H50)))</formula>
    </cfRule>
    <cfRule type="containsText" dxfId="576" priority="508" operator="containsText" text="Muy Alta">
      <formula>NOT(ISERROR(SEARCH("Muy Alta",H50)))</formula>
    </cfRule>
    <cfRule type="containsText" dxfId="575" priority="510" operator="containsText" text="Alta">
      <formula>NOT(ISERROR(SEARCH("Alta",H50)))</formula>
    </cfRule>
    <cfRule type="containsText" dxfId="574" priority="511" operator="containsText" text="Media">
      <formula>NOT(ISERROR(SEARCH("Media",H50)))</formula>
    </cfRule>
    <cfRule type="containsText" dxfId="573" priority="512" operator="containsText" text="Media">
      <formula>NOT(ISERROR(SEARCH("Media",H50)))</formula>
    </cfRule>
    <cfRule type="containsText" dxfId="572" priority="513" operator="containsText" text="Media">
      <formula>NOT(ISERROR(SEARCH("Media",H50)))</formula>
    </cfRule>
    <cfRule type="containsText" dxfId="571" priority="514" operator="containsText" text="Muy Baja">
      <formula>NOT(ISERROR(SEARCH("Muy Baja",H50)))</formula>
    </cfRule>
    <cfRule type="containsText" dxfId="570" priority="515" operator="containsText" text="Baja">
      <formula>NOT(ISERROR(SEARCH("Baja",H50)))</formula>
    </cfRule>
    <cfRule type="containsText" dxfId="569" priority="516" operator="containsText" text="Muy Baja">
      <formula>NOT(ISERROR(SEARCH("Muy Baja",H50)))</formula>
    </cfRule>
    <cfRule type="containsText" dxfId="568" priority="517" operator="containsText" text="Muy Baja">
      <formula>NOT(ISERROR(SEARCH("Muy Baja",H50)))</formula>
    </cfRule>
    <cfRule type="containsText" dxfId="567" priority="518" operator="containsText" text="Muy Baja">
      <formula>NOT(ISERROR(SEARCH("Muy Baja",H50)))</formula>
    </cfRule>
    <cfRule type="containsText" dxfId="566" priority="519" operator="containsText" text="Muy Baja'Tabla probabilidad'!">
      <formula>NOT(ISERROR(SEARCH("Muy Baja'Tabla probabilidad'!",H50)))</formula>
    </cfRule>
    <cfRule type="containsText" dxfId="565" priority="520" operator="containsText" text="Muy bajo">
      <formula>NOT(ISERROR(SEARCH("Muy bajo",H50)))</formula>
    </cfRule>
    <cfRule type="containsText" dxfId="564" priority="521" operator="containsText" text="Alta">
      <formula>NOT(ISERROR(SEARCH("Alta",H50)))</formula>
    </cfRule>
    <cfRule type="containsText" dxfId="563" priority="522" operator="containsText" text="Media">
      <formula>NOT(ISERROR(SEARCH("Media",H50)))</formula>
    </cfRule>
    <cfRule type="containsText" dxfId="562" priority="523" operator="containsText" text="Baja">
      <formula>NOT(ISERROR(SEARCH("Baja",H50)))</formula>
    </cfRule>
    <cfRule type="containsText" dxfId="561" priority="524" operator="containsText" text="Muy baja">
      <formula>NOT(ISERROR(SEARCH("Muy baja",H50)))</formula>
    </cfRule>
    <cfRule type="cellIs" dxfId="560" priority="527" operator="between">
      <formula>1</formula>
      <formula>2</formula>
    </cfRule>
    <cfRule type="cellIs" dxfId="559" priority="528" operator="between">
      <formula>0</formula>
      <formula>2</formula>
    </cfRule>
  </conditionalFormatting>
  <conditionalFormatting sqref="M10 K10:K59 M20">
    <cfRule type="containsText" dxfId="558" priority="720" operator="containsText" text="Catastrófico">
      <formula>NOT(ISERROR(SEARCH("Catastrófico",K10)))</formula>
    </cfRule>
    <cfRule type="containsText" dxfId="557" priority="721" operator="containsText" text="Mayor">
      <formula>NOT(ISERROR(SEARCH("Mayor",K10)))</formula>
    </cfRule>
    <cfRule type="containsText" dxfId="556" priority="722" operator="containsText" text="Alta">
      <formula>NOT(ISERROR(SEARCH("Alta",K10)))</formula>
    </cfRule>
    <cfRule type="containsText" dxfId="555" priority="724" operator="containsText" text="Menor">
      <formula>NOT(ISERROR(SEARCH("Menor",K10)))</formula>
    </cfRule>
    <cfRule type="containsText" dxfId="554" priority="725" operator="containsText" text="Leve">
      <formula>NOT(ISERROR(SEARCH("Leve",K10)))</formula>
    </cfRule>
  </conditionalFormatting>
  <conditionalFormatting sqref="M30">
    <cfRule type="containsText" dxfId="553" priority="327" operator="containsText" text="Catastrófico">
      <formula>NOT(ISERROR(SEARCH("Catastrófico",M30)))</formula>
    </cfRule>
    <cfRule type="containsText" dxfId="552" priority="328" operator="containsText" text="Mayor">
      <formula>NOT(ISERROR(SEARCH("Mayor",M30)))</formula>
    </cfRule>
    <cfRule type="containsText" dxfId="551" priority="329" operator="containsText" text="Alta">
      <formula>NOT(ISERROR(SEARCH("Alta",M30)))</formula>
    </cfRule>
    <cfRule type="containsText" dxfId="550" priority="330" operator="containsText" text="Moderado">
      <formula>NOT(ISERROR(SEARCH("Moderado",M30)))</formula>
    </cfRule>
    <cfRule type="containsText" dxfId="549" priority="331" operator="containsText" text="Menor">
      <formula>NOT(ISERROR(SEARCH("Menor",M30)))</formula>
    </cfRule>
    <cfRule type="containsText" dxfId="548" priority="332" operator="containsText" text="Leve">
      <formula>NOT(ISERROR(SEARCH("Leve",M30)))</formula>
    </cfRule>
  </conditionalFormatting>
  <conditionalFormatting sqref="M40">
    <cfRule type="containsText" dxfId="547" priority="239" operator="containsText" text="Catastrófico">
      <formula>NOT(ISERROR(SEARCH("Catastrófico",M40)))</formula>
    </cfRule>
    <cfRule type="containsText" dxfId="546" priority="240" operator="containsText" text="Mayor">
      <formula>NOT(ISERROR(SEARCH("Mayor",M40)))</formula>
    </cfRule>
    <cfRule type="containsText" dxfId="545" priority="241" operator="containsText" text="Alta">
      <formula>NOT(ISERROR(SEARCH("Alta",M40)))</formula>
    </cfRule>
    <cfRule type="containsText" dxfId="544" priority="242" operator="containsText" text="Moderado">
      <formula>NOT(ISERROR(SEARCH("Moderado",M40)))</formula>
    </cfRule>
    <cfRule type="containsText" dxfId="543" priority="243" operator="containsText" text="Menor">
      <formula>NOT(ISERROR(SEARCH("Menor",M40)))</formula>
    </cfRule>
    <cfRule type="containsText" dxfId="542" priority="244" operator="containsText" text="Leve">
      <formula>NOT(ISERROR(SEARCH("Leve",M40)))</formula>
    </cfRule>
  </conditionalFormatting>
  <conditionalFormatting sqref="M50">
    <cfRule type="containsText" dxfId="541" priority="229" operator="containsText" text="Catastrófico">
      <formula>NOT(ISERROR(SEARCH("Catastrófico",M50)))</formula>
    </cfRule>
    <cfRule type="containsText" dxfId="540" priority="230" operator="containsText" text="Mayor">
      <formula>NOT(ISERROR(SEARCH("Mayor",M50)))</formula>
    </cfRule>
    <cfRule type="containsText" dxfId="539" priority="231" operator="containsText" text="Alta">
      <formula>NOT(ISERROR(SEARCH("Alta",M50)))</formula>
    </cfRule>
    <cfRule type="containsText" dxfId="538" priority="232" operator="containsText" text="Moderado">
      <formula>NOT(ISERROR(SEARCH("Moderado",M50)))</formula>
    </cfRule>
    <cfRule type="containsText" dxfId="537" priority="233" operator="containsText" text="Menor">
      <formula>NOT(ISERROR(SEARCH("Menor",M50)))</formula>
    </cfRule>
    <cfRule type="containsText" dxfId="536" priority="234" operator="containsText" text="Leve">
      <formula>NOT(ISERROR(SEARCH("Leve",M50)))</formula>
    </cfRule>
  </conditionalFormatting>
  <conditionalFormatting sqref="M10:N10 K10:K59 M20">
    <cfRule type="containsText" dxfId="535" priority="723" operator="containsText" text="Moderado">
      <formula>NOT(ISERROR(SEARCH("Moderado",K10)))</formula>
    </cfRule>
  </conditionalFormatting>
  <conditionalFormatting sqref="N8:O8">
    <cfRule type="containsText" dxfId="534" priority="285" operator="containsText" text="3- Moderado">
      <formula>NOT(ISERROR(SEARCH("3- Moderado",N8)))</formula>
    </cfRule>
    <cfRule type="containsText" dxfId="533" priority="286" operator="containsText" text="6- Moderado">
      <formula>NOT(ISERROR(SEARCH("6- Moderado",N8)))</formula>
    </cfRule>
    <cfRule type="containsText" dxfId="532" priority="287" operator="containsText" text="4- Moderado">
      <formula>NOT(ISERROR(SEARCH("4- Moderado",N8)))</formula>
    </cfRule>
    <cfRule type="containsText" dxfId="531" priority="288" operator="containsText" text="3- Bajo">
      <formula>NOT(ISERROR(SEARCH("3- Bajo",N8)))</formula>
    </cfRule>
    <cfRule type="containsText" dxfId="530" priority="289" operator="containsText" text="4- Bajo">
      <formula>NOT(ISERROR(SEARCH("4- Bajo",N8)))</formula>
    </cfRule>
    <cfRule type="containsText" dxfId="529" priority="290" operator="containsText" text="1- Bajo">
      <formula>NOT(ISERROR(SEARCH("1- Bajo",N8)))</formula>
    </cfRule>
  </conditionalFormatting>
  <conditionalFormatting sqref="N10:O10">
    <cfRule type="containsText" dxfId="528" priority="281" operator="containsText" text="Extremo">
      <formula>NOT(ISERROR(SEARCH("Extremo",N10)))</formula>
    </cfRule>
    <cfRule type="containsText" dxfId="527" priority="282" operator="containsText" text="Alto">
      <formula>NOT(ISERROR(SEARCH("Alto",N10)))</formula>
    </cfRule>
    <cfRule type="containsText" dxfId="526" priority="283" operator="containsText" text="Bajo">
      <formula>NOT(ISERROR(SEARCH("Bajo",N10)))</formula>
    </cfRule>
  </conditionalFormatting>
  <conditionalFormatting sqref="N20:O20">
    <cfRule type="containsText" dxfId="525" priority="1307" operator="containsText" text="Extremo">
      <formula>NOT(ISERROR(SEARCH("Extremo",N20)))</formula>
    </cfRule>
    <cfRule type="containsText" dxfId="524" priority="1308" operator="containsText" text="Alto">
      <formula>NOT(ISERROR(SEARCH("Alto",N20)))</formula>
    </cfRule>
    <cfRule type="containsText" dxfId="523" priority="1309" operator="containsText" text="Bajo">
      <formula>NOT(ISERROR(SEARCH("Bajo",N20)))</formula>
    </cfRule>
    <cfRule type="containsText" dxfId="522" priority="1310" operator="containsText" text="Moderado">
      <formula>NOT(ISERROR(SEARCH("Moderado",N20)))</formula>
    </cfRule>
  </conditionalFormatting>
  <conditionalFormatting sqref="N30:O30">
    <cfRule type="containsText" dxfId="521" priority="356" operator="containsText" text="Extremo">
      <formula>NOT(ISERROR(SEARCH("Extremo",N30)))</formula>
    </cfRule>
    <cfRule type="containsText" dxfId="520" priority="357" operator="containsText" text="Alto">
      <formula>NOT(ISERROR(SEARCH("Alto",N30)))</formula>
    </cfRule>
    <cfRule type="containsText" dxfId="519" priority="358" operator="containsText" text="Bajo">
      <formula>NOT(ISERROR(SEARCH("Bajo",N30)))</formula>
    </cfRule>
    <cfRule type="containsText" dxfId="518" priority="359" operator="containsText" text="Moderado">
      <formula>NOT(ISERROR(SEARCH("Moderado",N30)))</formula>
    </cfRule>
  </conditionalFormatting>
  <conditionalFormatting sqref="N40:O40">
    <cfRule type="containsText" dxfId="517" priority="245" operator="containsText" text="Extremo">
      <formula>NOT(ISERROR(SEARCH("Extremo",N40)))</formula>
    </cfRule>
    <cfRule type="containsText" dxfId="516" priority="246" operator="containsText" text="Alto">
      <formula>NOT(ISERROR(SEARCH("Alto",N40)))</formula>
    </cfRule>
    <cfRule type="containsText" dxfId="515" priority="247" operator="containsText" text="Bajo">
      <formula>NOT(ISERROR(SEARCH("Bajo",N40)))</formula>
    </cfRule>
    <cfRule type="containsText" dxfId="514" priority="248" operator="containsText" text="Moderado">
      <formula>NOT(ISERROR(SEARCH("Moderado",N40)))</formula>
    </cfRule>
  </conditionalFormatting>
  <conditionalFormatting sqref="N50:O50">
    <cfRule type="containsText" dxfId="513" priority="235" operator="containsText" text="Extremo">
      <formula>NOT(ISERROR(SEARCH("Extremo",N50)))</formula>
    </cfRule>
    <cfRule type="containsText" dxfId="512" priority="236" operator="containsText" text="Alto">
      <formula>NOT(ISERROR(SEARCH("Alto",N50)))</formula>
    </cfRule>
    <cfRule type="containsText" dxfId="511" priority="237" operator="containsText" text="Bajo">
      <formula>NOT(ISERROR(SEARCH("Bajo",N50)))</formula>
    </cfRule>
    <cfRule type="containsText" dxfId="510" priority="238" operator="containsText" text="Moderado">
      <formula>NOT(ISERROR(SEARCH("Moderado",N50)))</formula>
    </cfRule>
  </conditionalFormatting>
  <conditionalFormatting sqref="O10">
    <cfRule type="containsText" dxfId="509"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I10:I59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55"/>
  <sheetViews>
    <sheetView showGridLines="0" topLeftCell="E1" zoomScale="70" zoomScaleNormal="70" zoomScalePageLayoutView="70" workbookViewId="0">
      <pane ySplit="9" topLeftCell="A28" activePane="bottomLeft" state="frozen"/>
      <selection pane="bottomLeft" activeCell="I20" sqref="I20"/>
    </sheetView>
  </sheetViews>
  <sheetFormatPr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hidden="1" thickTop="1">
      <c r="A1" s="504"/>
      <c r="B1" s="505"/>
      <c r="C1" s="506"/>
      <c r="D1" s="46"/>
      <c r="E1" s="500" t="s">
        <v>380</v>
      </c>
      <c r="F1" s="501"/>
      <c r="G1" s="501"/>
      <c r="H1" s="501"/>
      <c r="I1" s="501"/>
      <c r="J1" s="501"/>
      <c r="K1" s="501"/>
      <c r="L1" s="501"/>
      <c r="M1" s="501"/>
      <c r="N1" s="501"/>
      <c r="O1" s="501"/>
      <c r="P1" s="501"/>
      <c r="Q1" s="501"/>
      <c r="R1" s="501"/>
      <c r="S1" s="501"/>
      <c r="T1" s="501"/>
      <c r="U1" s="501"/>
      <c r="V1" s="50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hidden="1">
      <c r="A2" s="507"/>
      <c r="B2" s="417"/>
      <c r="C2" s="508"/>
      <c r="D2" s="46"/>
      <c r="E2" s="502"/>
      <c r="F2" s="503"/>
      <c r="G2" s="503"/>
      <c r="H2" s="503"/>
      <c r="I2" s="503"/>
      <c r="J2" s="503"/>
      <c r="K2" s="503"/>
      <c r="L2" s="503"/>
      <c r="M2" s="503"/>
      <c r="N2" s="503"/>
      <c r="O2" s="503"/>
      <c r="P2" s="503"/>
      <c r="Q2" s="503"/>
      <c r="R2" s="503"/>
      <c r="S2" s="503"/>
      <c r="T2" s="503"/>
      <c r="U2" s="503"/>
      <c r="V2" s="503"/>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hidden="1">
      <c r="A3" s="507"/>
      <c r="B3" s="417"/>
      <c r="C3" s="508"/>
      <c r="D3" s="157"/>
      <c r="E3" s="502"/>
      <c r="F3" s="503"/>
      <c r="G3" s="503"/>
      <c r="H3" s="503"/>
      <c r="I3" s="503"/>
      <c r="J3" s="503"/>
      <c r="K3" s="503"/>
      <c r="L3" s="503"/>
      <c r="M3" s="503"/>
      <c r="N3" s="503"/>
      <c r="O3" s="503"/>
      <c r="P3" s="503"/>
      <c r="Q3" s="503"/>
      <c r="R3" s="503"/>
      <c r="S3" s="503"/>
      <c r="T3" s="503"/>
      <c r="U3" s="503"/>
      <c r="V3" s="50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hidden="1">
      <c r="A4" s="418" t="s">
        <v>307</v>
      </c>
      <c r="B4" s="418"/>
      <c r="C4" s="495" t="s">
        <v>4</v>
      </c>
      <c r="D4" s="495"/>
      <c r="E4" s="495"/>
      <c r="F4" s="495"/>
      <c r="G4" s="495"/>
      <c r="H4" s="495"/>
      <c r="I4" s="495"/>
      <c r="J4" s="495"/>
      <c r="K4" s="495"/>
      <c r="L4" s="495"/>
      <c r="M4" s="495"/>
      <c r="N4" s="495"/>
      <c r="O4" s="495"/>
      <c r="P4" s="495"/>
      <c r="Q4" s="495"/>
      <c r="R4" s="495"/>
      <c r="S4" s="495"/>
      <c r="T4" s="495"/>
      <c r="U4" s="495"/>
      <c r="V4" s="495"/>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hidden="1" customHeight="1">
      <c r="A5" s="418" t="s">
        <v>308</v>
      </c>
      <c r="B5" s="418"/>
      <c r="C5" s="494" t="s">
        <v>32</v>
      </c>
      <c r="D5" s="494"/>
      <c r="E5" s="494"/>
      <c r="F5" s="494"/>
      <c r="G5" s="494"/>
      <c r="H5" s="494"/>
      <c r="I5" s="494"/>
      <c r="J5" s="494"/>
      <c r="K5" s="494"/>
      <c r="L5" s="494"/>
      <c r="M5" s="494"/>
      <c r="N5" s="494"/>
      <c r="O5" s="494"/>
      <c r="P5" s="494"/>
      <c r="Q5" s="494"/>
      <c r="R5" s="494"/>
      <c r="S5" s="494"/>
      <c r="T5" s="494"/>
      <c r="U5" s="494"/>
      <c r="V5" s="49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hidden="1">
      <c r="A6" s="418" t="s">
        <v>309</v>
      </c>
      <c r="B6" s="418"/>
      <c r="C6" s="495" t="s">
        <v>310</v>
      </c>
      <c r="D6" s="495"/>
      <c r="E6" s="495"/>
      <c r="F6" s="495"/>
      <c r="G6" s="495"/>
      <c r="H6" s="495"/>
      <c r="I6" s="495"/>
      <c r="J6" s="495"/>
      <c r="K6" s="495"/>
      <c r="L6" s="495"/>
      <c r="M6" s="495"/>
      <c r="N6" s="495"/>
      <c r="O6" s="495"/>
      <c r="P6" s="495"/>
      <c r="Q6" s="495"/>
      <c r="R6" s="495"/>
      <c r="S6" s="495"/>
      <c r="T6" s="495"/>
      <c r="U6" s="495"/>
      <c r="V6" s="49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09" t="s">
        <v>311</v>
      </c>
      <c r="B7" s="509"/>
      <c r="C7" s="509"/>
      <c r="D7" s="510" t="s">
        <v>381</v>
      </c>
      <c r="E7" s="453"/>
      <c r="F7" s="453"/>
      <c r="G7" s="453"/>
      <c r="H7" s="453"/>
      <c r="I7" s="453"/>
      <c r="J7" s="453"/>
      <c r="K7" s="453"/>
      <c r="L7" s="453"/>
      <c r="M7" s="453"/>
      <c r="N7" s="453"/>
      <c r="O7" s="453"/>
      <c r="P7" s="453"/>
      <c r="Q7" s="453"/>
      <c r="R7" s="454"/>
      <c r="S7" s="132"/>
      <c r="T7" s="509" t="s">
        <v>382</v>
      </c>
      <c r="U7" s="509"/>
      <c r="V7" s="509"/>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11" t="s">
        <v>316</v>
      </c>
      <c r="B8" s="512" t="s">
        <v>383</v>
      </c>
      <c r="C8" s="514" t="s">
        <v>312</v>
      </c>
      <c r="D8" s="516" t="s">
        <v>384</v>
      </c>
      <c r="E8" s="518" t="s">
        <v>282</v>
      </c>
      <c r="F8" s="519" t="s">
        <v>385</v>
      </c>
      <c r="G8" s="520"/>
      <c r="H8" s="520"/>
      <c r="I8" s="520"/>
      <c r="J8" s="520"/>
      <c r="K8" s="521"/>
      <c r="L8" s="519" t="s">
        <v>386</v>
      </c>
      <c r="M8" s="520"/>
      <c r="N8" s="520"/>
      <c r="O8" s="520"/>
      <c r="P8" s="520"/>
      <c r="Q8" s="520"/>
      <c r="R8" s="520"/>
      <c r="S8" s="521"/>
      <c r="T8" s="60"/>
      <c r="U8" s="61"/>
      <c r="V8" s="89" t="s">
        <v>387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419"/>
      <c r="B9" s="513"/>
      <c r="C9" s="515"/>
      <c r="D9" s="517"/>
      <c r="E9" s="451"/>
      <c r="F9" s="51" t="s">
        <v>284</v>
      </c>
      <c r="G9" s="51" t="s">
        <v>286</v>
      </c>
      <c r="H9" s="51" t="s">
        <v>388</v>
      </c>
      <c r="I9" s="51" t="s">
        <v>288</v>
      </c>
      <c r="J9" s="135" t="s">
        <v>389</v>
      </c>
      <c r="K9" s="51" t="s">
        <v>294</v>
      </c>
      <c r="L9" s="51" t="s">
        <v>390</v>
      </c>
      <c r="M9" s="127" t="s">
        <v>291</v>
      </c>
      <c r="N9" s="51" t="s">
        <v>391</v>
      </c>
      <c r="O9" s="51" t="s">
        <v>392</v>
      </c>
      <c r="P9" s="51" t="s">
        <v>393</v>
      </c>
      <c r="Q9" s="51" t="s">
        <v>394</v>
      </c>
      <c r="R9" s="135" t="s">
        <v>389</v>
      </c>
      <c r="S9" s="51" t="s">
        <v>395</v>
      </c>
      <c r="T9" s="54" t="s">
        <v>296</v>
      </c>
      <c r="U9" s="54" t="s">
        <v>298</v>
      </c>
      <c r="V9" s="55" t="s">
        <v>396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490">
        <f>'5- Identificación de Riesgos'!A10</f>
        <v>1</v>
      </c>
      <c r="B10" s="492" t="str">
        <f>'5- Identificación de Riesgos'!B10</f>
        <v>Vencimiento de Términos</v>
      </c>
      <c r="C10" s="175" t="str">
        <f>'[4]5- Identificación de Riesgos'!D10</f>
        <v>1. Mayor demanda de justicia.</v>
      </c>
      <c r="D10" s="169"/>
      <c r="E10" s="304" t="s">
        <v>397</v>
      </c>
      <c r="F10" s="161"/>
      <c r="G10" s="161"/>
      <c r="H10" s="161"/>
      <c r="I10" s="161"/>
      <c r="J10" s="168">
        <f>COUNTIF(F10:I10,"SI")/4</f>
        <v>0</v>
      </c>
      <c r="K10" s="485">
        <f>AVERAGE(J10:J13)</f>
        <v>0.125</v>
      </c>
      <c r="L10" s="161" t="str">
        <f>'5- Identificación de Riesgos'!I10</f>
        <v>Afectación de reputacion,imagén,  credibilidad, satisfacción de usuarios y PI</v>
      </c>
      <c r="M10" s="307" t="s">
        <v>398</v>
      </c>
      <c r="N10" s="161" t="s">
        <v>399</v>
      </c>
      <c r="O10" s="161" t="s">
        <v>400</v>
      </c>
      <c r="P10" s="161" t="s">
        <v>399</v>
      </c>
      <c r="Q10" s="161" t="s">
        <v>399</v>
      </c>
      <c r="R10" s="168">
        <f>SUM(COUNTIF(N10,"SI")*25%,COUNTIF(O10,"SI")*40%,COUNTIF(P10,"SI")*25%,COUNTIF(Q10,"SI")*10%)</f>
        <v>0.6</v>
      </c>
      <c r="S10" s="496">
        <f>AVERAGE(R10:R13)</f>
        <v>0.63749999999999996</v>
      </c>
      <c r="T10" s="49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Media - 3</v>
      </c>
      <c r="U10" s="41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08" t="str">
        <f>CONCATENATE(VLOOKUP((LEFT(T10,LEN(T10)-4)&amp;LEFT(U10,LEN(U10)-4)),'9- Matriz de Calor '!$D$18:$E$42,2,0)," - ",RIGHT(T10,1)*RIGHT(U10,1))</f>
        <v>Moderado - 3</v>
      </c>
    </row>
    <row r="11" spans="1:278" ht="207.75" customHeight="1">
      <c r="A11" s="491"/>
      <c r="B11" s="493"/>
      <c r="C11" s="177" t="str">
        <f>'[4]5- Identificación de Riesgos'!D11</f>
        <v>2. Insuficiencia de  personal  para atender la función misional y la atención a las partes interesadas en los despachos judiciales y centro de servicios</v>
      </c>
      <c r="D11" s="170"/>
      <c r="E11" s="304" t="s">
        <v>397</v>
      </c>
      <c r="F11" s="162"/>
      <c r="G11" s="162"/>
      <c r="H11" s="162"/>
      <c r="I11" s="162"/>
      <c r="J11" s="166">
        <f t="shared" ref="J11:J18" si="0">COUNTIF(F11:I11,"SI")/4</f>
        <v>0</v>
      </c>
      <c r="K11" s="486"/>
      <c r="L11" s="162" t="str">
        <f>'5- Identificación de Riesgos'!I11</f>
        <v>Interrupción o afectación en la prestación del servicio judicial</v>
      </c>
      <c r="M11" s="307" t="s">
        <v>398</v>
      </c>
      <c r="N11" s="162" t="s">
        <v>399</v>
      </c>
      <c r="O11" s="162" t="s">
        <v>400</v>
      </c>
      <c r="P11" s="162" t="s">
        <v>399</v>
      </c>
      <c r="Q11" s="162" t="s">
        <v>399</v>
      </c>
      <c r="R11" s="166">
        <f t="shared" ref="R11" si="1">SUM(COUNTIF(N11,"SI")*25%,COUNTIF(O11,"SI")*40%,COUNTIF(P11,"SI")*25%,COUNTIF(Q11,"SI")*10%)</f>
        <v>0.6</v>
      </c>
      <c r="S11" s="497"/>
      <c r="T11" s="499"/>
      <c r="U11" s="412"/>
      <c r="V11" s="409"/>
    </row>
    <row r="12" spans="1:278" ht="165">
      <c r="A12" s="491"/>
      <c r="B12" s="493"/>
      <c r="C12" s="177" t="str">
        <f>'[4]5- Identificación de Riesgos'!D12</f>
        <v>3. Complejidad de los procesos judiciales y solicitudes, lo cual incrementa los tiempos para su resolución.</v>
      </c>
      <c r="D12" s="170"/>
      <c r="E12" s="304" t="s">
        <v>401</v>
      </c>
      <c r="F12" s="162"/>
      <c r="G12" s="162"/>
      <c r="H12" s="162"/>
      <c r="I12" s="162"/>
      <c r="J12" s="166">
        <f t="shared" si="0"/>
        <v>0</v>
      </c>
      <c r="K12" s="486"/>
      <c r="L12" s="162" t="str">
        <f>'5- Identificación de Riesgos'!I12</f>
        <v>Incumplimiento de las metas establecidas</v>
      </c>
      <c r="M12" s="307" t="s">
        <v>398</v>
      </c>
      <c r="N12" s="162" t="s">
        <v>399</v>
      </c>
      <c r="O12" s="162" t="s">
        <v>400</v>
      </c>
      <c r="P12" s="162" t="s">
        <v>399</v>
      </c>
      <c r="Q12" s="162" t="s">
        <v>399</v>
      </c>
      <c r="R12" s="166">
        <f t="shared" ref="R12:R35" si="2">SUM(COUNTIF(N12,"SI")*25%,COUNTIF(O12,"SI")*40%,COUNTIF(P12,"SI")*25%,COUNTIF(Q12,"SI")*10%)</f>
        <v>0.6</v>
      </c>
      <c r="S12" s="497"/>
      <c r="T12" s="499"/>
      <c r="U12" s="412"/>
      <c r="V12" s="409"/>
    </row>
    <row r="13" spans="1:278" ht="222" customHeight="1">
      <c r="A13" s="491"/>
      <c r="B13" s="493"/>
      <c r="C13" s="177" t="str">
        <f>'[4]5- Identificación de Riesgos'!D13</f>
        <v>4.Fallas en la planeación  para el desarrollo de las tareas propias del despacho.</v>
      </c>
      <c r="D13" s="170"/>
      <c r="E13" s="178" t="s">
        <v>402</v>
      </c>
      <c r="F13" s="162" t="s">
        <v>400</v>
      </c>
      <c r="G13" s="162" t="s">
        <v>399</v>
      </c>
      <c r="H13" s="162" t="s">
        <v>400</v>
      </c>
      <c r="I13" s="162" t="s">
        <v>399</v>
      </c>
      <c r="J13" s="166">
        <f t="shared" si="0"/>
        <v>0.5</v>
      </c>
      <c r="K13" s="486"/>
      <c r="L13" s="162" t="str">
        <f>'5- Identificación de Riesgos'!I13</f>
        <v>Incumplimiento de las metas establecidas</v>
      </c>
      <c r="M13" s="306" t="s">
        <v>403</v>
      </c>
      <c r="N13" s="162" t="s">
        <v>400</v>
      </c>
      <c r="O13" s="162" t="s">
        <v>399</v>
      </c>
      <c r="P13" s="162" t="s">
        <v>399</v>
      </c>
      <c r="Q13" s="162" t="s">
        <v>399</v>
      </c>
      <c r="R13" s="166">
        <f t="shared" si="2"/>
        <v>0.75</v>
      </c>
      <c r="S13" s="497"/>
      <c r="T13" s="499"/>
      <c r="U13" s="412"/>
      <c r="V13" s="409"/>
    </row>
    <row r="14" spans="1:278" ht="177" customHeight="1">
      <c r="A14" s="490">
        <f>'5- Identificación de Riesgos'!A20</f>
        <v>2</v>
      </c>
      <c r="B14" s="522" t="str">
        <f>'5- Identificación de Riesgos'!B20</f>
        <v xml:space="preserve">Incumplimientos en la realizacion de audiencias </v>
      </c>
      <c r="C14" s="181" t="str">
        <f>'5- Identificación de Riesgos'!D20</f>
        <v xml:space="preserve">1. Inasistencia del Juez </v>
      </c>
      <c r="D14" s="160"/>
      <c r="E14" s="178"/>
      <c r="F14" s="164"/>
      <c r="G14" s="164"/>
      <c r="H14" s="164"/>
      <c r="I14" s="164"/>
      <c r="J14" s="165">
        <f t="shared" si="0"/>
        <v>0</v>
      </c>
      <c r="K14" s="523">
        <f>AVERAGE(J14:J18)</f>
        <v>0.55000000000000004</v>
      </c>
      <c r="L14" s="164"/>
      <c r="M14" s="212"/>
      <c r="N14" s="164"/>
      <c r="O14" s="164"/>
      <c r="P14" s="164"/>
      <c r="Q14" s="164"/>
      <c r="R14" s="165">
        <f t="shared" si="2"/>
        <v>0</v>
      </c>
      <c r="S14" s="523">
        <f>AVERAGE(R14:R18)</f>
        <v>0.4</v>
      </c>
      <c r="T14" s="440" t="str">
        <f>CONCATENATE(INDEX('8- Políticas de Administración '!$B$6:$F$10,MATCH(ROUND(IF((RIGHT('5- Identificación de Riesgos'!H20,1)-'6- Valoración Controles'!K14)&lt;1,1,(RIGHT('5- Identificación de Riesgos'!H20,1)-'6- Valoración Controles'!K14)),0),'8- Políticas de Administración '!$F$6:$F$10,0),1)," - ",ROUND(IF((RIGHT('5- Identificación de Riesgos'!H20,1)-'6- Valoración Controles'!K14)&lt;1,1,(RIGHT('5- Identificación de Riesgos'!H20,1)-'6- Valoración Controles'!K14)),0))</f>
        <v>Baja - 2</v>
      </c>
      <c r="U14" s="411" t="str">
        <f>CONCATENATE(INDEX('8- Políticas de Administración '!$B$17:$F$21,MATCH(ROUND(IF((RIGHT('5- Identificación de Riesgos'!M20,1)-'6- Valoración Controles'!S14)&lt;1,1,(RIGHT('5- Identificación de Riesgos'!M20,1)-'6- Valoración Controles'!S14)),0),'8- Políticas de Administración '!$F$17:$F$21,0),1)," - ",ROUND(IF((RIGHT('5- Identificación de Riesgos'!M20,1)-'6- Valoración Controles'!S14)&lt;1,1,(RIGHT('5- Identificación de Riesgos'!M20,1)-'6- Valoración Controles'!S14)),0))</f>
        <v>Moderado - 3</v>
      </c>
      <c r="V14" s="408" t="str">
        <f>CONCATENATE(VLOOKUP((LEFT(T14,LEN(T14)-4)&amp;LEFT(U14,LEN(U14)-4)),'9- Matriz de Calor '!$D$18:$E$42,2,0)," - ",RIGHT(T14,1)*RIGHT(U14,1))</f>
        <v>Moderado - 6</v>
      </c>
    </row>
    <row r="15" spans="1:278" ht="159.75" customHeight="1">
      <c r="A15" s="491"/>
      <c r="B15" s="412"/>
      <c r="C15" s="177" t="str">
        <f>'5- Identificación de Riesgos'!D21</f>
        <v xml:space="preserve">2. Inasistencia de las partes
</v>
      </c>
      <c r="D15" s="170"/>
      <c r="E15" s="178" t="s">
        <v>404</v>
      </c>
      <c r="F15" s="162"/>
      <c r="G15" s="162"/>
      <c r="H15" s="162"/>
      <c r="I15" s="162"/>
      <c r="J15" s="166">
        <f t="shared" si="0"/>
        <v>0</v>
      </c>
      <c r="K15" s="486"/>
      <c r="L15" s="162"/>
      <c r="M15" s="213"/>
      <c r="N15" s="162"/>
      <c r="O15" s="162"/>
      <c r="P15" s="162"/>
      <c r="Q15" s="162"/>
      <c r="R15" s="166">
        <f t="shared" si="2"/>
        <v>0</v>
      </c>
      <c r="S15" s="486"/>
      <c r="T15" s="441"/>
      <c r="U15" s="412"/>
      <c r="V15" s="409"/>
    </row>
    <row r="16" spans="1:278" ht="147" customHeight="1">
      <c r="A16" s="491"/>
      <c r="B16" s="412"/>
      <c r="C16" s="177" t="str">
        <f>'5- Identificación de Riesgos'!D22</f>
        <v>3. Programación de audiencias sin tener en cuenta tiempos de duración para su realización.</v>
      </c>
      <c r="D16" s="170"/>
      <c r="E16" s="178" t="s">
        <v>404</v>
      </c>
      <c r="F16" s="162" t="s">
        <v>400</v>
      </c>
      <c r="G16" s="162" t="s">
        <v>399</v>
      </c>
      <c r="H16" s="162" t="s">
        <v>399</v>
      </c>
      <c r="I16" s="162" t="s">
        <v>399</v>
      </c>
      <c r="J16" s="166">
        <f t="shared" si="0"/>
        <v>0.75</v>
      </c>
      <c r="K16" s="486"/>
      <c r="M16" s="213"/>
      <c r="N16" s="162"/>
      <c r="O16" s="162"/>
      <c r="P16" s="162"/>
      <c r="Q16" s="162"/>
      <c r="R16" s="166">
        <f t="shared" si="2"/>
        <v>0</v>
      </c>
      <c r="S16" s="486"/>
      <c r="T16" s="441"/>
      <c r="U16" s="412"/>
      <c r="V16" s="409"/>
    </row>
    <row r="17" spans="1:278" ht="181.5" customHeight="1">
      <c r="A17" s="491"/>
      <c r="B17" s="412"/>
      <c r="C17" s="177" t="str">
        <f>'5- Identificación de Riesgos'!D23</f>
        <v>4. Comunicación o notificación inoportuna o errores en la misma.</v>
      </c>
      <c r="D17" s="170"/>
      <c r="E17" s="305" t="s">
        <v>405</v>
      </c>
      <c r="F17" s="162" t="s">
        <v>399</v>
      </c>
      <c r="G17" s="162" t="s">
        <v>399</v>
      </c>
      <c r="H17" s="162" t="s">
        <v>399</v>
      </c>
      <c r="I17" s="162" t="s">
        <v>399</v>
      </c>
      <c r="J17" s="166">
        <f t="shared" si="0"/>
        <v>1</v>
      </c>
      <c r="K17" s="486"/>
      <c r="L17" s="162" t="str">
        <f>'5- Identificación de Riesgos'!I22</f>
        <v>Incumplimiento de las metas establecidas</v>
      </c>
      <c r="M17" s="306" t="s">
        <v>406</v>
      </c>
      <c r="N17" s="162" t="s">
        <v>399</v>
      </c>
      <c r="O17" s="162" t="s">
        <v>399</v>
      </c>
      <c r="P17" s="162" t="s">
        <v>399</v>
      </c>
      <c r="Q17" s="162" t="s">
        <v>399</v>
      </c>
      <c r="R17" s="166">
        <f t="shared" si="2"/>
        <v>1</v>
      </c>
      <c r="S17" s="486"/>
      <c r="T17" s="441"/>
      <c r="U17" s="412"/>
      <c r="V17" s="409"/>
    </row>
    <row r="18" spans="1:278" ht="195.75" thickBot="1">
      <c r="A18" s="491"/>
      <c r="B18" s="412"/>
      <c r="C18" s="177" t="str">
        <f>'5- Identificación de Riesgos'!D24</f>
        <v>5.Fallas en el servicio de internet,  conectividad  irregular.</v>
      </c>
      <c r="D18" s="170"/>
      <c r="E18" s="305" t="s">
        <v>407</v>
      </c>
      <c r="F18" s="162" t="s">
        <v>399</v>
      </c>
      <c r="G18" s="162" t="s">
        <v>399</v>
      </c>
      <c r="H18" s="162" t="s">
        <v>399</v>
      </c>
      <c r="I18" s="162" t="s">
        <v>399</v>
      </c>
      <c r="J18" s="166">
        <f t="shared" si="0"/>
        <v>1</v>
      </c>
      <c r="K18" s="486"/>
      <c r="L18" s="162"/>
      <c r="M18" s="182" t="s">
        <v>408</v>
      </c>
      <c r="N18" s="162" t="s">
        <v>399</v>
      </c>
      <c r="O18" s="162" t="s">
        <v>399</v>
      </c>
      <c r="P18" s="162" t="s">
        <v>399</v>
      </c>
      <c r="Q18" s="162" t="s">
        <v>399</v>
      </c>
      <c r="R18" s="166">
        <f t="shared" si="2"/>
        <v>1</v>
      </c>
      <c r="S18" s="486"/>
      <c r="T18" s="441"/>
      <c r="U18" s="412"/>
      <c r="V18" s="409"/>
    </row>
    <row r="19" spans="1:278" ht="307.5" customHeight="1">
      <c r="A19" s="490">
        <f>'5- Identificación de Riesgos'!A30</f>
        <v>3</v>
      </c>
      <c r="B19" s="411" t="str">
        <f>'5- Identificación de Riesgos'!B30</f>
        <v xml:space="preserve"> Efectuar notificaciones que no cumplan con los requistos</v>
      </c>
      <c r="C19" s="175" t="str">
        <f>'5- Identificación de Riesgos'!D30</f>
        <v xml:space="preserve">1. Errores en la digitación </v>
      </c>
      <c r="D19" s="169"/>
      <c r="E19" s="306" t="s">
        <v>409</v>
      </c>
      <c r="F19" s="161" t="s">
        <v>399</v>
      </c>
      <c r="G19" s="161" t="s">
        <v>399</v>
      </c>
      <c r="H19" s="161" t="s">
        <v>399</v>
      </c>
      <c r="I19" s="161" t="s">
        <v>399</v>
      </c>
      <c r="J19" s="168">
        <f t="shared" ref="J19:J35" si="3">COUNTIF(F19:I19,"SI")/4</f>
        <v>1</v>
      </c>
      <c r="K19" s="485">
        <f>AVERAGE(J19:J22)</f>
        <v>0.375</v>
      </c>
      <c r="L19" s="161" t="str">
        <f>'5- Identificación de Riesgos'!I30</f>
        <v>Afectación de reputacion,imagén,  credibilidad, satisfacción de usuarios y PI</v>
      </c>
      <c r="M19" s="307" t="s">
        <v>410</v>
      </c>
      <c r="N19" s="161" t="s">
        <v>399</v>
      </c>
      <c r="O19" s="161" t="s">
        <v>399</v>
      </c>
      <c r="P19" s="161" t="s">
        <v>399</v>
      </c>
      <c r="Q19" s="161" t="s">
        <v>399</v>
      </c>
      <c r="R19" s="168">
        <f t="shared" si="2"/>
        <v>1</v>
      </c>
      <c r="S19" s="496">
        <f>AVERAGE(R19:R22)</f>
        <v>0.4375</v>
      </c>
      <c r="T19" s="498" t="str">
        <f>CONCATENATE(INDEX('8- Políticas de Administración '!$B$6:$F$10,MATCH(ROUND(IF((RIGHT('5- Identificación de Riesgos'!H30,1)-'6- Valoración Controles'!K19)&lt;1,1,(RIGHT('5- Identificación de Riesgos'!H30,1)-'6- Valoración Controles'!K19)),0),'8- Políticas de Administración '!$F$6:$F$10,0),1)," - ",ROUND(IF((RIGHT('5- Identificación de Riesgos'!H30,1)-'6- Valoración Controles'!K19)&lt;1,1,(RIGHT('5- Identificación de Riesgos'!H30,1)-'6- Valoración Controles'!K19)),0))</f>
        <v>Muy Baja - 1</v>
      </c>
      <c r="U19" s="411" t="str">
        <f>CONCATENATE(INDEX('8- Políticas de Administración '!$B$17:$F$21,MATCH(ROUND(IF((RIGHT('5- Identificación de Riesgos'!M30,1)-'6- Valoración Controles'!S19)&lt;1,1,(RIGHT('5- Identificación de Riesgos'!M30,1)-'6- Valoración Controles'!S19)),0),'8- Políticas de Administración '!$F$17:$F$21,0),1)," - ",ROUND(IF((RIGHT('5- Identificación de Riesgos'!M30,1)-'6- Valoración Controles'!S19)&lt;1,1,(RIGHT('5- Identificación de Riesgos'!M30,1)-'6- Valoración Controles'!S19)),0))</f>
        <v>Menor - 2</v>
      </c>
      <c r="V19" s="408" t="str">
        <f>CONCATENATE(VLOOKUP((LEFT(T19,LEN(T19)-4)&amp;LEFT(U19,LEN(U19)-4)),'9- Matriz de Calor '!$D$18:$E$42,2,0)," - ",RIGHT(T19,1)*RIGHT(U19,1))</f>
        <v>Bajo - 2</v>
      </c>
    </row>
    <row r="20" spans="1:278" ht="141" customHeight="1">
      <c r="A20" s="491"/>
      <c r="B20" s="412"/>
      <c r="C20" s="177" t="str">
        <f>'5- Identificación de Riesgos'!D31</f>
        <v>2. Que no se incluyan los anexos correspondientes para efectuar la notificacion.</v>
      </c>
      <c r="D20" s="170"/>
      <c r="E20" s="308" t="s">
        <v>411</v>
      </c>
      <c r="F20" s="162" t="s">
        <v>400</v>
      </c>
      <c r="G20" s="162" t="s">
        <v>399</v>
      </c>
      <c r="H20" s="162" t="s">
        <v>400</v>
      </c>
      <c r="I20" s="162" t="s">
        <v>399</v>
      </c>
      <c r="J20" s="166">
        <f t="shared" si="3"/>
        <v>0.5</v>
      </c>
      <c r="K20" s="486"/>
      <c r="L20" s="162">
        <v>0</v>
      </c>
      <c r="M20" s="213"/>
      <c r="N20" s="162"/>
      <c r="O20" s="162"/>
      <c r="P20" s="162"/>
      <c r="Q20" s="162"/>
      <c r="R20" s="166">
        <f t="shared" si="2"/>
        <v>0</v>
      </c>
      <c r="S20" s="497"/>
      <c r="T20" s="499"/>
      <c r="U20" s="412"/>
      <c r="V20" s="409"/>
    </row>
    <row r="21" spans="1:278" ht="185.25" customHeight="1">
      <c r="A21" s="491"/>
      <c r="B21" s="412"/>
      <c r="C21" s="177" t="str">
        <f>'5- Identificación de Riesgos'!D32</f>
        <v>3. Se notifique al correo que no este registrado en SIRNA.</v>
      </c>
      <c r="D21" s="170"/>
      <c r="E21" s="178" t="s">
        <v>412</v>
      </c>
      <c r="F21" s="162"/>
      <c r="G21" s="162"/>
      <c r="H21" s="162"/>
      <c r="I21" s="162"/>
      <c r="J21" s="166">
        <f t="shared" si="3"/>
        <v>0</v>
      </c>
      <c r="K21" s="486"/>
      <c r="L21" s="162">
        <v>0</v>
      </c>
      <c r="M21" s="213"/>
      <c r="N21" s="162"/>
      <c r="O21" s="162"/>
      <c r="P21" s="162"/>
      <c r="Q21" s="162"/>
      <c r="R21" s="166">
        <f t="shared" si="2"/>
        <v>0</v>
      </c>
      <c r="S21" s="497"/>
      <c r="T21" s="499"/>
      <c r="U21" s="412"/>
      <c r="V21" s="409"/>
    </row>
    <row r="22" spans="1:278" ht="231" customHeight="1" thickBot="1">
      <c r="A22" s="491"/>
      <c r="B22" s="412"/>
      <c r="C22" s="177">
        <f>'5- Identificación de Riesgos'!D33</f>
        <v>0</v>
      </c>
      <c r="D22" s="170"/>
      <c r="E22" s="178"/>
      <c r="F22" s="162"/>
      <c r="G22" s="162"/>
      <c r="H22" s="162"/>
      <c r="I22" s="162"/>
      <c r="J22" s="166">
        <f t="shared" si="3"/>
        <v>0</v>
      </c>
      <c r="K22" s="486"/>
      <c r="L22" s="162">
        <v>0</v>
      </c>
      <c r="M22" s="182" t="s">
        <v>413</v>
      </c>
      <c r="N22" s="162" t="s">
        <v>400</v>
      </c>
      <c r="O22" s="162" t="s">
        <v>399</v>
      </c>
      <c r="P22" s="162" t="s">
        <v>399</v>
      </c>
      <c r="Q22" s="162" t="s">
        <v>399</v>
      </c>
      <c r="R22" s="166">
        <f t="shared" si="2"/>
        <v>0.75</v>
      </c>
      <c r="S22" s="497"/>
      <c r="T22" s="499"/>
      <c r="U22" s="412"/>
      <c r="V22" s="409"/>
    </row>
    <row r="23" spans="1:278" s="220" customFormat="1" ht="244.5" customHeight="1">
      <c r="A23" s="490">
        <f>'5- Identificación de Riesgos'!A40</f>
        <v>4</v>
      </c>
      <c r="B23" s="411" t="str">
        <f>'5- Identificación de Riesgos'!B40</f>
        <v>Efectuar el reparto judicial incumpliendo requisitos</v>
      </c>
      <c r="C23" s="175" t="str">
        <f>'5- Identificación de Riesgos'!D40</f>
        <v>1. Corrupción</v>
      </c>
      <c r="D23" s="169"/>
      <c r="E23" s="309" t="s">
        <v>414</v>
      </c>
      <c r="F23" s="161" t="s">
        <v>399</v>
      </c>
      <c r="G23" s="161" t="s">
        <v>399</v>
      </c>
      <c r="H23" s="161" t="s">
        <v>399</v>
      </c>
      <c r="I23" s="161" t="s">
        <v>399</v>
      </c>
      <c r="J23" s="168">
        <f t="shared" si="3"/>
        <v>1</v>
      </c>
      <c r="K23" s="485">
        <f>AVERAGE(J23:J28)</f>
        <v>0.33333333333333331</v>
      </c>
      <c r="L23" s="161" t="str">
        <f>'5- Identificación de Riesgos'!I41</f>
        <v>Afectación de reputacion,imagén,  credibilidad, satisfacción de usuarios y PI</v>
      </c>
      <c r="M23" s="208" t="s">
        <v>415</v>
      </c>
      <c r="N23" s="161" t="s">
        <v>399</v>
      </c>
      <c r="O23" s="161" t="s">
        <v>399</v>
      </c>
      <c r="P23" s="161" t="s">
        <v>399</v>
      </c>
      <c r="Q23" s="161" t="s">
        <v>399</v>
      </c>
      <c r="R23" s="168">
        <f t="shared" si="2"/>
        <v>1</v>
      </c>
      <c r="S23" s="485">
        <f>AVERAGE(R23:R28)</f>
        <v>0.33333333333333331</v>
      </c>
      <c r="T23" s="440" t="str">
        <f>CONCATENATE(INDEX('8- Políticas de Administración '!$B$6:$F$10,MATCH(ROUND(IF((RIGHT('5- Identificación de Riesgos'!H40,1)-'6- Valoración Controles'!K23)&lt;1,1,(RIGHT('5- Identificación de Riesgos'!H40,1)-'6- Valoración Controles'!K23)),0),'8- Políticas de Administración '!$F$6:$F$10,0),1)," - ",ROUND(IF((RIGHT('5- Identificación de Riesgos'!H40,1)-'6- Valoración Controles'!K23)&lt;1,1,(RIGHT('5- Identificación de Riesgos'!H40,1)-'6- Valoración Controles'!K23)),0))</f>
        <v>Muy Baja - 1</v>
      </c>
      <c r="U23" s="411" t="str">
        <f>CONCATENATE(INDEX('8- Políticas de Administración '!$B$17:$F$21,MATCH(ROUND(IF((RIGHT('5- Identificación de Riesgos'!M40,1)-'6- Valoración Controles'!S23)&lt;1,1,(RIGHT('5- Identificación de Riesgos'!M40,1)-'6- Valoración Controles'!S23)),0),'8- Políticas de Administración '!$F$17:$F$21,0),1)," - ",ROUND(IF((RIGHT('5- Identificación de Riesgos'!M40,1)-'6- Valoración Controles'!S23)&lt;1,1,(RIGHT('5- Identificación de Riesgos'!M40,1)-'6- Valoración Controles'!S23)),0))</f>
        <v>Moderado - 3</v>
      </c>
      <c r="V23" s="408" t="str">
        <f>CONCATENATE(VLOOKUP((LEFT(T23,LEN(T23)-4)&amp;LEFT(U23,LEN(U23)-4)),'9- Matriz de Calor '!$D$18:$E$42,2,0)," - ",RIGHT(T23,1)*RIGHT(U23,1))</f>
        <v>Moderado - 3</v>
      </c>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19"/>
      <c r="ED23" s="219"/>
      <c r="EE23" s="219"/>
      <c r="EF23" s="219"/>
      <c r="EG23" s="219"/>
      <c r="EH23" s="219"/>
      <c r="EI23" s="219"/>
      <c r="EJ23" s="219"/>
      <c r="EK23" s="219"/>
      <c r="EL23" s="219"/>
      <c r="EM23" s="219"/>
      <c r="EN23" s="219"/>
      <c r="EO23" s="219"/>
      <c r="EP23" s="219"/>
      <c r="EQ23" s="219"/>
      <c r="ER23" s="219"/>
      <c r="ES23" s="219"/>
      <c r="ET23" s="219"/>
      <c r="EU23" s="219"/>
      <c r="EV23" s="219"/>
      <c r="EW23" s="219"/>
      <c r="EX23" s="219"/>
      <c r="EY23" s="219"/>
      <c r="EZ23" s="219"/>
      <c r="FA23" s="219"/>
      <c r="FB23" s="219"/>
      <c r="FC23" s="219"/>
      <c r="FD23" s="219"/>
      <c r="FE23" s="219"/>
      <c r="FF23" s="219"/>
      <c r="FG23" s="219"/>
      <c r="FH23" s="219"/>
      <c r="FI23" s="219"/>
      <c r="FJ23" s="219"/>
      <c r="FK23" s="219"/>
      <c r="FL23" s="219"/>
      <c r="FM23" s="219"/>
      <c r="FN23" s="219"/>
      <c r="FO23" s="219"/>
      <c r="FP23" s="219"/>
      <c r="FQ23" s="219"/>
      <c r="FR23" s="219"/>
      <c r="FS23" s="219"/>
      <c r="FT23" s="219"/>
      <c r="FU23" s="219"/>
      <c r="FV23" s="219"/>
      <c r="FW23" s="219"/>
      <c r="FX23" s="219"/>
      <c r="FY23" s="219"/>
      <c r="FZ23" s="219"/>
      <c r="GA23" s="219"/>
      <c r="GB23" s="219"/>
      <c r="GC23" s="219"/>
      <c r="GD23" s="219"/>
      <c r="GE23" s="219"/>
      <c r="GF23" s="219"/>
      <c r="GG23" s="219"/>
      <c r="GH23" s="219"/>
      <c r="GI23" s="219"/>
      <c r="GJ23" s="219"/>
      <c r="GK23" s="219"/>
      <c r="GL23" s="219"/>
      <c r="GM23" s="219"/>
      <c r="GN23" s="219"/>
      <c r="GO23" s="219"/>
      <c r="GP23" s="219"/>
      <c r="GQ23" s="219"/>
      <c r="GR23" s="219"/>
      <c r="GS23" s="219"/>
      <c r="GT23" s="219"/>
      <c r="GU23" s="219"/>
      <c r="GV23" s="219"/>
      <c r="GW23" s="219"/>
      <c r="GX23" s="219"/>
      <c r="GY23" s="219"/>
      <c r="GZ23" s="219"/>
      <c r="HA23" s="219"/>
      <c r="HB23" s="219"/>
      <c r="HC23" s="219"/>
      <c r="HD23" s="219"/>
      <c r="HE23" s="219"/>
      <c r="HF23" s="219"/>
      <c r="HG23" s="219"/>
      <c r="HH23" s="219"/>
      <c r="HI23" s="219"/>
      <c r="HJ23" s="219"/>
      <c r="HK23" s="219"/>
      <c r="HL23" s="219"/>
      <c r="HM23" s="219"/>
      <c r="HN23" s="219"/>
      <c r="HO23" s="219"/>
      <c r="HP23" s="219"/>
      <c r="HQ23" s="219"/>
      <c r="HR23" s="219"/>
      <c r="HS23" s="219"/>
      <c r="HT23" s="219"/>
      <c r="HU23" s="219"/>
      <c r="HV23" s="219"/>
      <c r="HW23" s="219"/>
      <c r="HX23" s="219"/>
      <c r="HY23" s="219"/>
      <c r="HZ23" s="219"/>
      <c r="IA23" s="219"/>
      <c r="IB23" s="219"/>
      <c r="IC23" s="219"/>
      <c r="ID23" s="219"/>
      <c r="IE23" s="219"/>
      <c r="IF23" s="219"/>
      <c r="IG23" s="219"/>
      <c r="IH23" s="219"/>
      <c r="II23" s="219"/>
      <c r="IJ23" s="219"/>
      <c r="IK23" s="219"/>
      <c r="IL23" s="219"/>
      <c r="IM23" s="219"/>
      <c r="IN23" s="219"/>
      <c r="IO23" s="219"/>
      <c r="IP23" s="219"/>
      <c r="IQ23" s="219"/>
      <c r="IR23" s="219"/>
      <c r="IS23" s="219"/>
      <c r="IT23" s="219"/>
      <c r="IU23" s="219"/>
      <c r="IV23" s="219"/>
      <c r="IW23" s="219"/>
      <c r="IX23" s="219"/>
      <c r="IY23" s="219"/>
      <c r="IZ23" s="219"/>
      <c r="JA23" s="219"/>
      <c r="JB23" s="219"/>
      <c r="JC23" s="219"/>
      <c r="JD23" s="219"/>
      <c r="JE23" s="219"/>
      <c r="JF23" s="219"/>
      <c r="JG23" s="219"/>
      <c r="JH23" s="219"/>
      <c r="JI23" s="219"/>
      <c r="JJ23" s="219"/>
      <c r="JK23" s="219"/>
      <c r="JL23" s="219"/>
      <c r="JM23" s="219"/>
      <c r="JN23" s="219"/>
      <c r="JO23" s="219"/>
      <c r="JP23" s="219"/>
      <c r="JQ23" s="219"/>
      <c r="JR23" s="219"/>
    </row>
    <row r="24" spans="1:278" ht="205.5" customHeight="1">
      <c r="A24" s="491"/>
      <c r="B24" s="412"/>
      <c r="C24" s="177" t="str">
        <f>'5- Identificación de Riesgos'!D41</f>
        <v xml:space="preserve">2. Desconocimiento en las reglas del reparto
</v>
      </c>
      <c r="D24" s="170"/>
      <c r="E24" s="303" t="s">
        <v>416</v>
      </c>
      <c r="F24" s="162" t="s">
        <v>399</v>
      </c>
      <c r="G24" s="162" t="s">
        <v>399</v>
      </c>
      <c r="H24" s="162" t="s">
        <v>399</v>
      </c>
      <c r="I24" s="162" t="s">
        <v>399</v>
      </c>
      <c r="J24" s="166">
        <f t="shared" si="3"/>
        <v>1</v>
      </c>
      <c r="K24" s="486"/>
      <c r="L24" s="162" t="str">
        <f>'5- Identificación de Riesgos'!I41</f>
        <v>Afectación de reputacion,imagén,  credibilidad, satisfacción de usuarios y PI</v>
      </c>
      <c r="M24" s="209" t="s">
        <v>417</v>
      </c>
      <c r="N24" s="162" t="s">
        <v>399</v>
      </c>
      <c r="O24" s="162" t="s">
        <v>399</v>
      </c>
      <c r="P24" s="162" t="s">
        <v>399</v>
      </c>
      <c r="Q24" s="162" t="s">
        <v>399</v>
      </c>
      <c r="R24" s="166">
        <f t="shared" si="2"/>
        <v>1</v>
      </c>
      <c r="S24" s="486"/>
      <c r="T24" s="441"/>
      <c r="U24" s="412"/>
      <c r="V24" s="409"/>
    </row>
    <row r="25" spans="1:278" ht="75.75" customHeight="1">
      <c r="A25" s="491"/>
      <c r="B25" s="412"/>
      <c r="C25" s="200" t="s">
        <v>366</v>
      </c>
      <c r="D25" s="170"/>
      <c r="E25" s="214"/>
      <c r="F25" s="162"/>
      <c r="G25" s="162"/>
      <c r="H25" s="162"/>
      <c r="I25" s="162"/>
      <c r="J25" s="166">
        <f t="shared" si="3"/>
        <v>0</v>
      </c>
      <c r="K25" s="486"/>
      <c r="L25" s="162"/>
      <c r="M25" s="209"/>
      <c r="N25" s="162"/>
      <c r="O25" s="162"/>
      <c r="P25" s="162"/>
      <c r="Q25" s="162"/>
      <c r="R25" s="166">
        <f t="shared" si="2"/>
        <v>0</v>
      </c>
      <c r="S25" s="486"/>
      <c r="T25" s="441"/>
      <c r="U25" s="412"/>
      <c r="V25" s="409"/>
    </row>
    <row r="26" spans="1:278" ht="30.75" customHeight="1">
      <c r="A26" s="491"/>
      <c r="B26" s="412"/>
      <c r="C26" s="177" t="str">
        <f>'5- Identificación de Riesgos'!D43</f>
        <v xml:space="preserve">4. Falta de personal para atender el  volúmen de solicitudes recibidas. </v>
      </c>
      <c r="D26" s="170"/>
      <c r="E26" s="214"/>
      <c r="F26" s="162"/>
      <c r="G26" s="162"/>
      <c r="H26" s="162"/>
      <c r="I26" s="162"/>
      <c r="J26" s="166">
        <f t="shared" si="3"/>
        <v>0</v>
      </c>
      <c r="K26" s="486"/>
      <c r="L26" s="162"/>
      <c r="M26" s="182"/>
      <c r="N26" s="162"/>
      <c r="O26" s="162"/>
      <c r="P26" s="162"/>
      <c r="Q26" s="162"/>
      <c r="R26" s="166">
        <f t="shared" si="2"/>
        <v>0</v>
      </c>
      <c r="S26" s="486"/>
      <c r="T26" s="441"/>
      <c r="U26" s="412"/>
      <c r="V26" s="409"/>
    </row>
    <row r="27" spans="1:278" ht="37.5" customHeight="1">
      <c r="A27" s="491"/>
      <c r="B27" s="412"/>
      <c r="C27" s="177" t="str">
        <f>'5- Identificación de Riesgos'!D44</f>
        <v>5. Falta de comunicación y de oportunidad en la  actualización de las novedades de los juzgados.</v>
      </c>
      <c r="D27" s="170"/>
      <c r="E27" s="170"/>
      <c r="F27" s="162"/>
      <c r="G27" s="162"/>
      <c r="H27" s="162"/>
      <c r="I27" s="162"/>
      <c r="J27" s="166">
        <f t="shared" si="3"/>
        <v>0</v>
      </c>
      <c r="K27" s="486"/>
      <c r="L27" s="162"/>
      <c r="M27" s="182"/>
      <c r="N27" s="162"/>
      <c r="O27" s="162"/>
      <c r="P27" s="162"/>
      <c r="Q27" s="162"/>
      <c r="R27" s="166">
        <f t="shared" si="2"/>
        <v>0</v>
      </c>
      <c r="S27" s="486"/>
      <c r="T27" s="441"/>
      <c r="U27" s="412"/>
      <c r="V27" s="409"/>
    </row>
    <row r="28" spans="1:278" ht="30" customHeight="1" thickBot="1">
      <c r="A28" s="491"/>
      <c r="B28" s="412"/>
      <c r="C28" s="177" t="str">
        <f>'5- Identificación de Riesgos'!D45</f>
        <v>6. No incluir en el reparto la totalidad de las solicitudes o escritos de acusación recibidos por correo electrónico.</v>
      </c>
      <c r="D28" s="170"/>
      <c r="E28" s="178"/>
      <c r="F28" s="162"/>
      <c r="G28" s="162"/>
      <c r="H28" s="162"/>
      <c r="I28" s="162"/>
      <c r="J28" s="166">
        <f t="shared" si="3"/>
        <v>0</v>
      </c>
      <c r="K28" s="486"/>
      <c r="L28" s="162"/>
      <c r="M28" s="182"/>
      <c r="N28" s="162"/>
      <c r="O28" s="162"/>
      <c r="P28" s="162"/>
      <c r="Q28" s="162"/>
      <c r="R28" s="166">
        <f t="shared" si="2"/>
        <v>0</v>
      </c>
      <c r="S28" s="486"/>
      <c r="T28" s="441"/>
      <c r="U28" s="412"/>
      <c r="V28" s="409"/>
    </row>
    <row r="29" spans="1:278" ht="167.25" customHeight="1">
      <c r="A29" s="490">
        <v>5</v>
      </c>
      <c r="B29" s="411" t="str">
        <f>'5- Identificación de Riesgos'!B50</f>
        <v>Pérdida de documentos</v>
      </c>
      <c r="C29" s="175" t="str">
        <f>'5- Identificación de Riesgos'!D50</f>
        <v xml:space="preserve">1. Desorganización en la atención público
</v>
      </c>
      <c r="D29" s="169"/>
      <c r="E29" s="211" t="s">
        <v>418</v>
      </c>
      <c r="F29" s="161" t="s">
        <v>400</v>
      </c>
      <c r="G29" s="161" t="s">
        <v>400</v>
      </c>
      <c r="H29" s="161" t="s">
        <v>400</v>
      </c>
      <c r="I29" s="161" t="s">
        <v>400</v>
      </c>
      <c r="J29" s="168">
        <f t="shared" si="3"/>
        <v>0</v>
      </c>
      <c r="K29" s="485">
        <f>AVERAGE(J29:J35)</f>
        <v>0</v>
      </c>
      <c r="L29" s="161" t="str">
        <f>'5- Identificación de Riesgos'!I51</f>
        <v>Afectación de reputacion,imagén,  credibilidad, satisfacción de usuarios y PI</v>
      </c>
      <c r="M29" s="208"/>
      <c r="N29" s="161"/>
      <c r="O29" s="161"/>
      <c r="P29" s="161"/>
      <c r="Q29" s="161"/>
      <c r="R29" s="168">
        <f t="shared" si="2"/>
        <v>0</v>
      </c>
      <c r="S29" s="485">
        <f>AVERAGE(R29:R35)</f>
        <v>0.10714285714285714</v>
      </c>
      <c r="T29" s="440" t="str">
        <f>CONCATENATE(INDEX('8- Políticas de Administración '!$B$6:$F$10,MATCH(ROUND(IF((RIGHT('5- Identificación de Riesgos'!H50,1)-'6- Valoración Controles'!K29)&lt;1,1,(RIGHT('5- Identificación de Riesgos'!H50,1)-'6- Valoración Controles'!K29)),0),'8- Políticas de Administración '!$F$6:$F$10,0),1)," - ",ROUND(IF((RIGHT('5- Identificación de Riesgos'!H50,1)-'6- Valoración Controles'!K29)&lt;1,1,(RIGHT('5- Identificación de Riesgos'!H50,1)-'6- Valoración Controles'!K29)),0))</f>
        <v>Media - 3</v>
      </c>
      <c r="U29" s="411" t="str">
        <f>CONCATENATE(INDEX('8- Políticas de Administración '!$B$17:$F$21,MATCH(ROUND(IF((RIGHT('5- Identificación de Riesgos'!M50,1)-'6- Valoración Controles'!S29)&lt;1,1,(RIGHT('5- Identificación de Riesgos'!M50,1)-'6- Valoración Controles'!S29)),0),'8- Políticas de Administración '!$F$17:$F$21,0),1)," - ",ROUND(IF((RIGHT('5- Identificación de Riesgos'!M50,1)-'6- Valoración Controles'!S29)&lt;1,1,(RIGHT('5- Identificación de Riesgos'!M50,1)-'6- Valoración Controles'!S29)),0))</f>
        <v>Moderado - 3</v>
      </c>
      <c r="V29" s="408" t="str">
        <f>CONCATENATE(VLOOKUP((LEFT(T29,LEN(T29)-4)&amp;LEFT(U29,LEN(U29)-4)),'9- Matriz de Calor '!$D$18:$E$42,2,0)," - ",RIGHT(T29,1)*RIGHT(U29,1))</f>
        <v>Moderado - 9</v>
      </c>
    </row>
    <row r="30" spans="1:278" ht="127.5">
      <c r="A30" s="491"/>
      <c r="B30" s="412"/>
      <c r="C30" s="177" t="str">
        <f>'5- Identificación de Riesgos'!D51</f>
        <v>2.Falta de software institucional estandarizado para la especialidad para el control del archivo de documentos tanto físicos como virtuales.</v>
      </c>
      <c r="D30" s="170"/>
      <c r="E30" s="210" t="s">
        <v>419</v>
      </c>
      <c r="F30" s="162" t="s">
        <v>400</v>
      </c>
      <c r="G30" s="162" t="s">
        <v>400</v>
      </c>
      <c r="H30" s="162" t="s">
        <v>400</v>
      </c>
      <c r="I30" s="162" t="s">
        <v>400</v>
      </c>
      <c r="J30" s="166">
        <f t="shared" si="3"/>
        <v>0</v>
      </c>
      <c r="K30" s="486"/>
      <c r="L30" s="162"/>
      <c r="M30" s="209"/>
      <c r="N30" s="162"/>
      <c r="O30" s="162"/>
      <c r="P30" s="162"/>
      <c r="Q30" s="162"/>
      <c r="R30" s="166">
        <f t="shared" si="2"/>
        <v>0</v>
      </c>
      <c r="S30" s="486"/>
      <c r="T30" s="441"/>
      <c r="U30" s="412"/>
      <c r="V30" s="409"/>
    </row>
    <row r="31" spans="1:278" ht="127.5">
      <c r="A31" s="491"/>
      <c r="B31" s="412"/>
      <c r="C31" s="177" t="str">
        <f>'5- Identificación de Riesgos'!D52</f>
        <v>3.Desconocimiento e inaplicabilidad de las Tablas de Retención Documental (TRD)</v>
      </c>
      <c r="D31" s="170"/>
      <c r="E31" s="210" t="s">
        <v>420</v>
      </c>
      <c r="F31" s="162" t="s">
        <v>400</v>
      </c>
      <c r="G31" s="162" t="s">
        <v>400</v>
      </c>
      <c r="H31" s="162" t="s">
        <v>400</v>
      </c>
      <c r="I31" s="162" t="s">
        <v>400</v>
      </c>
      <c r="J31" s="166">
        <f t="shared" si="3"/>
        <v>0</v>
      </c>
      <c r="K31" s="486"/>
      <c r="L31" s="162"/>
      <c r="M31" s="182"/>
      <c r="N31" s="162"/>
      <c r="O31" s="162"/>
      <c r="P31" s="162"/>
      <c r="Q31" s="162"/>
      <c r="R31" s="166">
        <f t="shared" si="2"/>
        <v>0</v>
      </c>
      <c r="S31" s="486"/>
      <c r="T31" s="441"/>
      <c r="U31" s="412"/>
      <c r="V31" s="409"/>
    </row>
    <row r="32" spans="1:278" ht="120">
      <c r="A32" s="491"/>
      <c r="B32" s="412"/>
      <c r="C32" s="177" t="str">
        <f>'5- Identificación de Riesgos'!D53</f>
        <v>4.Volumen excesivo de ingreso de memoriales y correo electronicos para el personal asignado,  generando demoras en la organización de los expedientes.</v>
      </c>
      <c r="D32" s="170"/>
      <c r="E32" s="303"/>
      <c r="F32" s="162"/>
      <c r="G32" s="162"/>
      <c r="H32" s="162"/>
      <c r="I32" s="162"/>
      <c r="J32" s="166">
        <f t="shared" si="3"/>
        <v>0</v>
      </c>
      <c r="K32" s="486"/>
      <c r="L32" s="162"/>
      <c r="M32" s="182" t="s">
        <v>421</v>
      </c>
      <c r="N32" s="162" t="s">
        <v>400</v>
      </c>
      <c r="O32" s="162" t="s">
        <v>399</v>
      </c>
      <c r="P32" s="162" t="s">
        <v>399</v>
      </c>
      <c r="Q32" s="162" t="s">
        <v>399</v>
      </c>
      <c r="R32" s="166">
        <f t="shared" si="2"/>
        <v>0.75</v>
      </c>
      <c r="S32" s="486"/>
      <c r="T32" s="441"/>
      <c r="U32" s="412"/>
      <c r="V32" s="409"/>
    </row>
    <row r="33" spans="1:22">
      <c r="A33" s="491"/>
      <c r="B33" s="412"/>
      <c r="C33" s="177" t="str">
        <f>'5- Identificación de Riesgos'!D54</f>
        <v>5. Correos electronicos redireccionado en SPAM</v>
      </c>
      <c r="D33" s="170"/>
      <c r="E33" s="170"/>
      <c r="F33" s="162"/>
      <c r="G33" s="162"/>
      <c r="H33" s="162"/>
      <c r="I33" s="162"/>
      <c r="J33" s="166">
        <f t="shared" si="3"/>
        <v>0</v>
      </c>
      <c r="K33" s="486"/>
      <c r="L33" s="162"/>
      <c r="M33" s="182"/>
      <c r="N33" s="162"/>
      <c r="O33" s="162"/>
      <c r="P33" s="162"/>
      <c r="Q33" s="162"/>
      <c r="R33" s="166">
        <f t="shared" si="2"/>
        <v>0</v>
      </c>
      <c r="S33" s="486"/>
      <c r="T33" s="441"/>
      <c r="U33" s="412"/>
      <c r="V33" s="409"/>
    </row>
    <row r="34" spans="1:22">
      <c r="A34" s="491"/>
      <c r="B34" s="412"/>
      <c r="C34" s="177" t="str">
        <f>'5- Identificación de Riesgos'!D55</f>
        <v>6. Mal estado de los expedientes fisicos</v>
      </c>
      <c r="D34" s="170"/>
      <c r="E34" s="178"/>
      <c r="F34" s="162"/>
      <c r="G34" s="162"/>
      <c r="H34" s="162"/>
      <c r="I34" s="162"/>
      <c r="J34" s="166">
        <f t="shared" si="3"/>
        <v>0</v>
      </c>
      <c r="K34" s="486"/>
      <c r="L34" s="162"/>
      <c r="M34" s="182"/>
      <c r="N34" s="162"/>
      <c r="O34" s="162"/>
      <c r="P34" s="162"/>
      <c r="Q34" s="162"/>
      <c r="R34" s="166">
        <f t="shared" si="2"/>
        <v>0</v>
      </c>
      <c r="S34" s="486"/>
      <c r="T34" s="441"/>
      <c r="U34" s="412"/>
      <c r="V34" s="409"/>
    </row>
    <row r="35" spans="1:22" ht="30.75" thickBot="1">
      <c r="A35" s="491"/>
      <c r="B35" s="412"/>
      <c r="C35" s="177" t="str">
        <f>'5- Identificación de Riesgos'!D56</f>
        <v>7. Error al anexar el memorial, grabaciones o correo electronico al expediente digital</v>
      </c>
      <c r="D35" s="170"/>
      <c r="E35" s="178"/>
      <c r="F35" s="162"/>
      <c r="G35" s="162"/>
      <c r="H35" s="162"/>
      <c r="I35" s="162"/>
      <c r="J35" s="166">
        <f t="shared" si="3"/>
        <v>0</v>
      </c>
      <c r="K35" s="486"/>
      <c r="L35" s="162"/>
      <c r="M35" s="182"/>
      <c r="N35" s="162"/>
      <c r="O35" s="162"/>
      <c r="P35" s="162"/>
      <c r="Q35" s="162"/>
      <c r="R35" s="166">
        <f t="shared" si="2"/>
        <v>0</v>
      </c>
      <c r="S35" s="486"/>
      <c r="T35" s="441"/>
      <c r="U35" s="412"/>
      <c r="V35" s="409"/>
    </row>
    <row r="36" spans="1:22" ht="147.75" customHeight="1">
      <c r="A36" s="482">
        <v>6</v>
      </c>
      <c r="B36" s="411"/>
      <c r="C36" s="175"/>
      <c r="D36" s="169"/>
      <c r="E36" s="176"/>
      <c r="F36" s="161"/>
      <c r="G36" s="161"/>
      <c r="H36" s="161"/>
      <c r="I36" s="161"/>
      <c r="J36" s="168"/>
      <c r="K36" s="485"/>
      <c r="L36" s="161"/>
      <c r="M36" s="208"/>
      <c r="N36" s="161"/>
      <c r="O36" s="161"/>
      <c r="P36" s="161"/>
      <c r="Q36" s="161"/>
      <c r="R36" s="168"/>
      <c r="S36" s="485"/>
      <c r="T36" s="472"/>
      <c r="U36" s="456"/>
      <c r="V36" s="487"/>
    </row>
    <row r="37" spans="1:22" ht="93" customHeight="1">
      <c r="A37" s="483"/>
      <c r="B37" s="412"/>
      <c r="C37" s="177"/>
      <c r="D37" s="170"/>
      <c r="E37" s="178"/>
      <c r="F37" s="162"/>
      <c r="G37" s="162"/>
      <c r="H37" s="162"/>
      <c r="I37" s="162"/>
      <c r="J37" s="166"/>
      <c r="K37" s="486"/>
      <c r="L37" s="162"/>
      <c r="M37" s="232"/>
      <c r="N37" s="162"/>
      <c r="O37" s="162"/>
      <c r="P37" s="162"/>
      <c r="Q37" s="162"/>
      <c r="R37" s="166"/>
      <c r="S37" s="486"/>
      <c r="T37" s="473"/>
      <c r="U37" s="457"/>
      <c r="V37" s="488"/>
    </row>
    <row r="38" spans="1:22" ht="45" customHeight="1">
      <c r="A38" s="483"/>
      <c r="B38" s="412"/>
      <c r="C38" s="177"/>
      <c r="D38" s="170"/>
      <c r="E38" s="178"/>
      <c r="F38" s="162"/>
      <c r="G38" s="162"/>
      <c r="H38" s="162"/>
      <c r="I38" s="162"/>
      <c r="J38" s="166"/>
      <c r="K38" s="486"/>
      <c r="L38" s="162"/>
      <c r="M38" s="209"/>
      <c r="N38" s="162"/>
      <c r="O38" s="162"/>
      <c r="P38" s="162"/>
      <c r="Q38" s="162"/>
      <c r="R38" s="166"/>
      <c r="S38" s="486"/>
      <c r="T38" s="473"/>
      <c r="U38" s="457"/>
      <c r="V38" s="488"/>
    </row>
    <row r="39" spans="1:22" ht="45" customHeight="1">
      <c r="A39" s="483"/>
      <c r="B39" s="412"/>
      <c r="C39" s="177"/>
      <c r="D39" s="170"/>
      <c r="E39" s="178"/>
      <c r="F39" s="162"/>
      <c r="G39" s="162"/>
      <c r="H39" s="162"/>
      <c r="I39" s="162"/>
      <c r="J39" s="166"/>
      <c r="K39" s="486"/>
      <c r="L39" s="162"/>
      <c r="M39" s="209"/>
      <c r="N39" s="162"/>
      <c r="O39" s="162"/>
      <c r="P39" s="162"/>
      <c r="Q39" s="162"/>
      <c r="R39" s="166"/>
      <c r="S39" s="486"/>
      <c r="T39" s="473"/>
      <c r="U39" s="457"/>
      <c r="V39" s="488"/>
    </row>
    <row r="40" spans="1:22">
      <c r="A40" s="483"/>
      <c r="B40" s="412"/>
      <c r="C40" s="177"/>
      <c r="D40" s="170"/>
      <c r="E40" s="170"/>
      <c r="F40" s="162"/>
      <c r="G40" s="162"/>
      <c r="H40" s="162"/>
      <c r="I40" s="162"/>
      <c r="J40" s="166"/>
      <c r="K40" s="486"/>
      <c r="L40" s="162"/>
      <c r="M40" s="209"/>
      <c r="N40" s="162"/>
      <c r="O40" s="162"/>
      <c r="P40" s="162"/>
      <c r="Q40" s="162"/>
      <c r="R40" s="166"/>
      <c r="S40" s="486"/>
      <c r="T40" s="473"/>
      <c r="U40" s="457"/>
      <c r="V40" s="488"/>
    </row>
    <row r="41" spans="1:22">
      <c r="A41" s="483"/>
      <c r="B41" s="412"/>
      <c r="C41" s="177"/>
      <c r="D41" s="170"/>
      <c r="E41" s="178"/>
      <c r="F41" s="162"/>
      <c r="G41" s="162"/>
      <c r="H41" s="162"/>
      <c r="I41" s="162"/>
      <c r="J41" s="166"/>
      <c r="K41" s="486"/>
      <c r="L41" s="162"/>
      <c r="M41" s="209"/>
      <c r="N41" s="162"/>
      <c r="O41" s="162"/>
      <c r="P41" s="162"/>
      <c r="Q41" s="162"/>
      <c r="R41" s="166"/>
      <c r="S41" s="486"/>
      <c r="T41" s="473"/>
      <c r="U41" s="457"/>
      <c r="V41" s="488"/>
    </row>
    <row r="42" spans="1:22">
      <c r="A42" s="483"/>
      <c r="B42" s="412"/>
      <c r="C42" s="177"/>
      <c r="D42" s="170"/>
      <c r="E42" s="178"/>
      <c r="F42" s="162"/>
      <c r="G42" s="162"/>
      <c r="H42" s="162"/>
      <c r="I42" s="162"/>
      <c r="J42" s="166"/>
      <c r="K42" s="486"/>
      <c r="L42" s="162"/>
      <c r="M42" s="209"/>
      <c r="N42" s="162"/>
      <c r="O42" s="162"/>
      <c r="P42" s="162"/>
      <c r="Q42" s="162"/>
      <c r="R42" s="166"/>
      <c r="S42" s="486"/>
      <c r="T42" s="473"/>
      <c r="U42" s="457"/>
      <c r="V42" s="488"/>
    </row>
    <row r="43" spans="1:22">
      <c r="A43" s="483"/>
      <c r="B43" s="412"/>
      <c r="C43" s="177"/>
      <c r="D43" s="170"/>
      <c r="E43" s="178"/>
      <c r="F43" s="162"/>
      <c r="G43" s="162"/>
      <c r="H43" s="162"/>
      <c r="I43" s="162"/>
      <c r="J43" s="166"/>
      <c r="K43" s="486"/>
      <c r="L43" s="162"/>
      <c r="M43" s="209"/>
      <c r="N43" s="162"/>
      <c r="O43" s="162"/>
      <c r="P43" s="162"/>
      <c r="Q43" s="162"/>
      <c r="R43" s="166"/>
      <c r="S43" s="486"/>
      <c r="T43" s="473"/>
      <c r="U43" s="457"/>
      <c r="V43" s="488"/>
    </row>
    <row r="44" spans="1:22" ht="31.5" customHeight="1">
      <c r="A44" s="483"/>
      <c r="B44" s="412"/>
      <c r="C44" s="177"/>
      <c r="D44" s="170"/>
      <c r="E44" s="178"/>
      <c r="F44" s="162"/>
      <c r="G44" s="162"/>
      <c r="H44" s="162"/>
      <c r="I44" s="162"/>
      <c r="J44" s="166"/>
      <c r="K44" s="224"/>
      <c r="L44" s="162"/>
      <c r="M44" s="209"/>
      <c r="N44" s="162"/>
      <c r="O44" s="162"/>
      <c r="P44" s="162"/>
      <c r="Q44" s="162"/>
      <c r="R44" s="166"/>
      <c r="S44" s="224"/>
      <c r="T44" s="473"/>
      <c r="U44" s="457"/>
      <c r="V44" s="488"/>
    </row>
    <row r="45" spans="1:22" ht="27" customHeight="1" thickBot="1">
      <c r="A45" s="484"/>
      <c r="B45" s="413"/>
      <c r="C45" s="179"/>
      <c r="D45" s="172"/>
      <c r="E45" s="180"/>
      <c r="F45" s="163"/>
      <c r="G45" s="163"/>
      <c r="H45" s="163"/>
      <c r="I45" s="163"/>
      <c r="J45" s="167"/>
      <c r="K45" s="225"/>
      <c r="L45" s="163"/>
      <c r="M45" s="221"/>
      <c r="N45" s="163"/>
      <c r="O45" s="163"/>
      <c r="P45" s="163"/>
      <c r="Q45" s="163"/>
      <c r="R45" s="167"/>
      <c r="S45" s="225"/>
      <c r="T45" s="474"/>
      <c r="U45" s="458"/>
      <c r="V45" s="489"/>
    </row>
    <row r="46" spans="1:22" ht="118.5" customHeight="1" thickBot="1">
      <c r="A46" s="482">
        <v>7</v>
      </c>
      <c r="B46" s="411"/>
      <c r="C46" s="175"/>
      <c r="D46" s="169"/>
      <c r="E46" s="176"/>
      <c r="F46" s="161"/>
      <c r="G46" s="161"/>
      <c r="H46" s="161"/>
      <c r="I46" s="161"/>
      <c r="J46" s="168"/>
      <c r="K46" s="485"/>
      <c r="L46" s="161"/>
      <c r="M46" s="208"/>
      <c r="N46" s="161"/>
      <c r="O46" s="161"/>
      <c r="P46" s="161"/>
      <c r="Q46" s="161"/>
      <c r="R46" s="168"/>
      <c r="S46" s="485"/>
      <c r="T46" s="472"/>
      <c r="U46" s="456"/>
      <c r="V46" s="487"/>
    </row>
    <row r="47" spans="1:22" ht="96" customHeight="1">
      <c r="A47" s="483"/>
      <c r="B47" s="412"/>
      <c r="C47" s="177"/>
      <c r="D47" s="170"/>
      <c r="E47" s="178"/>
      <c r="F47" s="162"/>
      <c r="G47" s="162"/>
      <c r="H47" s="162"/>
      <c r="I47" s="162"/>
      <c r="J47" s="166"/>
      <c r="K47" s="486"/>
      <c r="L47" s="162"/>
      <c r="M47" s="208"/>
      <c r="N47" s="162"/>
      <c r="O47" s="162"/>
      <c r="P47" s="162"/>
      <c r="Q47" s="162"/>
      <c r="R47" s="166"/>
      <c r="S47" s="486"/>
      <c r="T47" s="473"/>
      <c r="U47" s="457"/>
      <c r="V47" s="488"/>
    </row>
    <row r="48" spans="1:22" ht="123" customHeight="1">
      <c r="A48" s="483"/>
      <c r="B48" s="412"/>
      <c r="C48" s="177"/>
      <c r="D48" s="170"/>
      <c r="E48" s="178"/>
      <c r="F48" s="162"/>
      <c r="G48" s="162"/>
      <c r="H48" s="162"/>
      <c r="I48" s="162"/>
      <c r="J48" s="166"/>
      <c r="K48" s="486"/>
      <c r="L48" s="162"/>
      <c r="M48" s="213"/>
      <c r="N48" s="162"/>
      <c r="O48" s="162"/>
      <c r="P48" s="162"/>
      <c r="Q48" s="162"/>
      <c r="R48" s="166"/>
      <c r="S48" s="486"/>
      <c r="T48" s="473"/>
      <c r="U48" s="457"/>
      <c r="V48" s="488"/>
    </row>
    <row r="49" spans="1:22" ht="45" customHeight="1">
      <c r="A49" s="483"/>
      <c r="B49" s="412"/>
      <c r="C49" s="177"/>
      <c r="D49" s="170"/>
      <c r="E49" s="178"/>
      <c r="F49" s="162"/>
      <c r="G49" s="162"/>
      <c r="H49" s="162"/>
      <c r="I49" s="162"/>
      <c r="J49" s="166"/>
      <c r="K49" s="486"/>
      <c r="L49" s="162"/>
      <c r="M49" s="209"/>
      <c r="N49" s="162"/>
      <c r="O49" s="162"/>
      <c r="P49" s="162"/>
      <c r="Q49" s="162"/>
      <c r="R49" s="166"/>
      <c r="S49" s="486"/>
      <c r="T49" s="473"/>
      <c r="U49" s="457"/>
      <c r="V49" s="488"/>
    </row>
    <row r="50" spans="1:22">
      <c r="A50" s="483"/>
      <c r="B50" s="412"/>
      <c r="C50" s="177"/>
      <c r="D50" s="170"/>
      <c r="E50" s="170"/>
      <c r="F50" s="162"/>
      <c r="G50" s="162"/>
      <c r="H50" s="162"/>
      <c r="I50" s="162"/>
      <c r="J50" s="166"/>
      <c r="K50" s="486"/>
      <c r="L50" s="162"/>
      <c r="M50" s="209"/>
      <c r="N50" s="162"/>
      <c r="O50" s="162"/>
      <c r="P50" s="162"/>
      <c r="Q50" s="162"/>
      <c r="R50" s="166"/>
      <c r="S50" s="486"/>
      <c r="T50" s="473"/>
      <c r="U50" s="457"/>
      <c r="V50" s="488"/>
    </row>
    <row r="51" spans="1:22">
      <c r="A51" s="483"/>
      <c r="B51" s="412"/>
      <c r="C51" s="177"/>
      <c r="D51" s="170"/>
      <c r="E51" s="178"/>
      <c r="F51" s="162"/>
      <c r="G51" s="162"/>
      <c r="H51" s="162"/>
      <c r="I51" s="162"/>
      <c r="J51" s="166"/>
      <c r="K51" s="486"/>
      <c r="L51" s="162"/>
      <c r="M51" s="209"/>
      <c r="N51" s="162"/>
      <c r="O51" s="162"/>
      <c r="P51" s="162"/>
      <c r="Q51" s="162"/>
      <c r="R51" s="166"/>
      <c r="S51" s="486"/>
      <c r="T51" s="473"/>
      <c r="U51" s="457"/>
      <c r="V51" s="488"/>
    </row>
    <row r="52" spans="1:22">
      <c r="A52" s="483"/>
      <c r="B52" s="412"/>
      <c r="C52" s="177"/>
      <c r="D52" s="170"/>
      <c r="E52" s="178"/>
      <c r="F52" s="162"/>
      <c r="G52" s="162"/>
      <c r="H52" s="162"/>
      <c r="I52" s="162"/>
      <c r="J52" s="166"/>
      <c r="K52" s="486"/>
      <c r="L52" s="162"/>
      <c r="M52" s="209"/>
      <c r="N52" s="162"/>
      <c r="O52" s="162"/>
      <c r="P52" s="162"/>
      <c r="Q52" s="162"/>
      <c r="R52" s="166"/>
      <c r="S52" s="486"/>
      <c r="T52" s="473"/>
      <c r="U52" s="457"/>
      <c r="V52" s="488"/>
    </row>
    <row r="53" spans="1:22">
      <c r="A53" s="483"/>
      <c r="B53" s="412"/>
      <c r="C53" s="177"/>
      <c r="D53" s="170"/>
      <c r="E53" s="178"/>
      <c r="F53" s="162"/>
      <c r="G53" s="162"/>
      <c r="H53" s="162"/>
      <c r="I53" s="162"/>
      <c r="J53" s="166"/>
      <c r="K53" s="486"/>
      <c r="L53" s="162"/>
      <c r="M53" s="209"/>
      <c r="N53" s="162"/>
      <c r="O53" s="162"/>
      <c r="P53" s="162"/>
      <c r="Q53" s="162"/>
      <c r="R53" s="166"/>
      <c r="S53" s="486"/>
      <c r="T53" s="473"/>
      <c r="U53" s="457"/>
      <c r="V53" s="488"/>
    </row>
    <row r="54" spans="1:22" ht="31.5" customHeight="1">
      <c r="A54" s="483"/>
      <c r="B54" s="412"/>
      <c r="C54" s="177"/>
      <c r="D54" s="170"/>
      <c r="E54" s="178"/>
      <c r="F54" s="162"/>
      <c r="G54" s="162"/>
      <c r="H54" s="162"/>
      <c r="I54" s="162"/>
      <c r="J54" s="166"/>
      <c r="K54" s="224"/>
      <c r="L54" s="162"/>
      <c r="M54" s="209"/>
      <c r="N54" s="162"/>
      <c r="O54" s="162"/>
      <c r="P54" s="162"/>
      <c r="Q54" s="162"/>
      <c r="R54" s="166"/>
      <c r="S54" s="224"/>
      <c r="T54" s="473"/>
      <c r="U54" s="457"/>
      <c r="V54" s="488"/>
    </row>
    <row r="55" spans="1:22" ht="27" customHeight="1" thickBot="1">
      <c r="A55" s="484"/>
      <c r="B55" s="413"/>
      <c r="C55" s="179"/>
      <c r="D55" s="172"/>
      <c r="E55" s="180"/>
      <c r="F55" s="163"/>
      <c r="G55" s="163"/>
      <c r="H55" s="163"/>
      <c r="I55" s="163"/>
      <c r="J55" s="167"/>
      <c r="K55" s="225"/>
      <c r="L55" s="163"/>
      <c r="M55" s="221"/>
      <c r="N55" s="163"/>
      <c r="O55" s="163"/>
      <c r="P55" s="163"/>
      <c r="Q55" s="163"/>
      <c r="R55" s="167"/>
      <c r="S55" s="225"/>
      <c r="T55" s="474"/>
      <c r="U55" s="458"/>
      <c r="V55" s="489"/>
    </row>
  </sheetData>
  <mergeCells count="67">
    <mergeCell ref="T29:T35"/>
    <mergeCell ref="U29:U35"/>
    <mergeCell ref="V29:V35"/>
    <mergeCell ref="A29:A35"/>
    <mergeCell ref="B29:B35"/>
    <mergeCell ref="K29:K35"/>
    <mergeCell ref="S29:S35"/>
    <mergeCell ref="T23:T28"/>
    <mergeCell ref="U23:U28"/>
    <mergeCell ref="V23:V28"/>
    <mergeCell ref="A23:A28"/>
    <mergeCell ref="B23:B28"/>
    <mergeCell ref="K23:K28"/>
    <mergeCell ref="S23:S28"/>
    <mergeCell ref="K19:K22"/>
    <mergeCell ref="S19:S22"/>
    <mergeCell ref="B14:B18"/>
    <mergeCell ref="K14:K18"/>
    <mergeCell ref="V14:V18"/>
    <mergeCell ref="T14:T18"/>
    <mergeCell ref="U14:U18"/>
    <mergeCell ref="S14:S18"/>
    <mergeCell ref="B19:B22"/>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46:V55"/>
    <mergeCell ref="V36:V45"/>
    <mergeCell ref="A10:A13"/>
    <mergeCell ref="B10:B13"/>
    <mergeCell ref="C5:V5"/>
    <mergeCell ref="C6:V6"/>
    <mergeCell ref="S10:S13"/>
    <mergeCell ref="T10:T13"/>
    <mergeCell ref="U10:U13"/>
    <mergeCell ref="V10:V13"/>
    <mergeCell ref="K10:K13"/>
    <mergeCell ref="A14:A18"/>
    <mergeCell ref="T19:T22"/>
    <mergeCell ref="U19:U22"/>
    <mergeCell ref="V19:V22"/>
    <mergeCell ref="A19:A22"/>
    <mergeCell ref="T36:T45"/>
    <mergeCell ref="U36:U45"/>
    <mergeCell ref="A46:A55"/>
    <mergeCell ref="B46:B55"/>
    <mergeCell ref="B36:B45"/>
    <mergeCell ref="A36:A45"/>
    <mergeCell ref="K36:K43"/>
    <mergeCell ref="S36:S43"/>
    <mergeCell ref="K46:K53"/>
    <mergeCell ref="S46:S53"/>
    <mergeCell ref="T46:T55"/>
    <mergeCell ref="U46:U55"/>
  </mergeCells>
  <conditionalFormatting sqref="T10 T14 T19 T23">
    <cfRule type="containsText" dxfId="502" priority="466" operator="containsText" text="Muy Baja">
      <formula>NOT(ISERROR(SEARCH("Muy Baja",T10)))</formula>
    </cfRule>
    <cfRule type="containsText" dxfId="501" priority="467" operator="containsText" text="Baja">
      <formula>NOT(ISERROR(SEARCH("Baja",T10)))</formula>
    </cfRule>
    <cfRule type="containsText" dxfId="500" priority="468" operator="containsText" text="Muy Alta">
      <formula>NOT(ISERROR(SEARCH("Muy Alta",T10)))</formula>
    </cfRule>
    <cfRule type="containsText" dxfId="499" priority="470" operator="containsText" text="Alta">
      <formula>NOT(ISERROR(SEARCH("Alta",T10)))</formula>
    </cfRule>
    <cfRule type="containsText" dxfId="498" priority="471" operator="containsText" text="Media">
      <formula>NOT(ISERROR(SEARCH("Media",T10)))</formula>
    </cfRule>
    <cfRule type="containsText" dxfId="497" priority="472" operator="containsText" text="Media">
      <formula>NOT(ISERROR(SEARCH("Media",T10)))</formula>
    </cfRule>
    <cfRule type="containsText" dxfId="496" priority="473" operator="containsText" text="Media">
      <formula>NOT(ISERROR(SEARCH("Media",T10)))</formula>
    </cfRule>
    <cfRule type="containsText" dxfId="495" priority="474" operator="containsText" text="Muy Baja">
      <formula>NOT(ISERROR(SEARCH("Muy Baja",T10)))</formula>
    </cfRule>
    <cfRule type="containsText" dxfId="494" priority="475" operator="containsText" text="Baja">
      <formula>NOT(ISERROR(SEARCH("Baja",T10)))</formula>
    </cfRule>
    <cfRule type="containsText" dxfId="493" priority="476" operator="containsText" text="Muy Baja">
      <formula>NOT(ISERROR(SEARCH("Muy Baja",T10)))</formula>
    </cfRule>
    <cfRule type="containsText" dxfId="492" priority="477" operator="containsText" text="Muy Baja">
      <formula>NOT(ISERROR(SEARCH("Muy Baja",T10)))</formula>
    </cfRule>
    <cfRule type="containsText" dxfId="491" priority="478" operator="containsText" text="Muy Baja">
      <formula>NOT(ISERROR(SEARCH("Muy Baja",T10)))</formula>
    </cfRule>
    <cfRule type="containsText" dxfId="490" priority="479" operator="containsText" text="Muy Baja'Tabla probabilidad'!">
      <formula>NOT(ISERROR(SEARCH("Muy Baja'Tabla probabilidad'!",T10)))</formula>
    </cfRule>
    <cfRule type="containsText" dxfId="489" priority="480" operator="containsText" text="Muy bajo">
      <formula>NOT(ISERROR(SEARCH("Muy bajo",T10)))</formula>
    </cfRule>
    <cfRule type="containsText" dxfId="488" priority="481" operator="containsText" text="Alta">
      <formula>NOT(ISERROR(SEARCH("Alta",T10)))</formula>
    </cfRule>
    <cfRule type="containsText" dxfId="487" priority="482" operator="containsText" text="Media">
      <formula>NOT(ISERROR(SEARCH("Media",T10)))</formula>
    </cfRule>
    <cfRule type="containsText" dxfId="486" priority="483" operator="containsText" text="Baja">
      <formula>NOT(ISERROR(SEARCH("Baja",T10)))</formula>
    </cfRule>
    <cfRule type="containsText" dxfId="485" priority="484" operator="containsText" text="Muy baja">
      <formula>NOT(ISERROR(SEARCH("Muy baja",T10)))</formula>
    </cfRule>
    <cfRule type="cellIs" dxfId="484" priority="487" operator="between">
      <formula>1</formula>
      <formula>2</formula>
    </cfRule>
    <cfRule type="cellIs" dxfId="483" priority="488" operator="between">
      <formula>0</formula>
      <formula>2</formula>
    </cfRule>
  </conditionalFormatting>
  <conditionalFormatting sqref="T29 T36">
    <cfRule type="containsText" dxfId="482" priority="236" operator="containsText" text="Muy Baja">
      <formula>NOT(ISERROR(SEARCH("Muy Baja",T29)))</formula>
    </cfRule>
    <cfRule type="containsText" dxfId="481" priority="237" operator="containsText" text="Baja">
      <formula>NOT(ISERROR(SEARCH("Baja",T29)))</formula>
    </cfRule>
    <cfRule type="containsText" dxfId="480" priority="238" operator="containsText" text="Muy Alta">
      <formula>NOT(ISERROR(SEARCH("Muy Alta",T29)))</formula>
    </cfRule>
    <cfRule type="containsText" dxfId="479" priority="240" operator="containsText" text="Alta">
      <formula>NOT(ISERROR(SEARCH("Alta",T29)))</formula>
    </cfRule>
    <cfRule type="containsText" dxfId="478" priority="241" operator="containsText" text="Media">
      <formula>NOT(ISERROR(SEARCH("Media",T29)))</formula>
    </cfRule>
    <cfRule type="containsText" dxfId="477" priority="242" operator="containsText" text="Media">
      <formula>NOT(ISERROR(SEARCH("Media",T29)))</formula>
    </cfRule>
    <cfRule type="containsText" dxfId="476" priority="243" operator="containsText" text="Media">
      <formula>NOT(ISERROR(SEARCH("Media",T29)))</formula>
    </cfRule>
    <cfRule type="containsText" dxfId="475" priority="244" operator="containsText" text="Muy Baja">
      <formula>NOT(ISERROR(SEARCH("Muy Baja",T29)))</formula>
    </cfRule>
    <cfRule type="containsText" dxfId="474" priority="245" operator="containsText" text="Baja">
      <formula>NOT(ISERROR(SEARCH("Baja",T29)))</formula>
    </cfRule>
    <cfRule type="containsText" dxfId="473" priority="246" operator="containsText" text="Muy Baja">
      <formula>NOT(ISERROR(SEARCH("Muy Baja",T29)))</formula>
    </cfRule>
    <cfRule type="containsText" dxfId="472" priority="247" operator="containsText" text="Muy Baja">
      <formula>NOT(ISERROR(SEARCH("Muy Baja",T29)))</formula>
    </cfRule>
    <cfRule type="containsText" dxfId="471" priority="248" operator="containsText" text="Muy Baja">
      <formula>NOT(ISERROR(SEARCH("Muy Baja",T29)))</formula>
    </cfRule>
    <cfRule type="containsText" dxfId="470" priority="249" operator="containsText" text="Muy Baja'Tabla probabilidad'!">
      <formula>NOT(ISERROR(SEARCH("Muy Baja'Tabla probabilidad'!",T29)))</formula>
    </cfRule>
    <cfRule type="containsText" dxfId="469" priority="250" operator="containsText" text="Muy bajo">
      <formula>NOT(ISERROR(SEARCH("Muy bajo",T29)))</formula>
    </cfRule>
    <cfRule type="containsText" dxfId="468" priority="251" operator="containsText" text="Alta">
      <formula>NOT(ISERROR(SEARCH("Alta",T29)))</formula>
    </cfRule>
    <cfRule type="containsText" dxfId="467" priority="252" operator="containsText" text="Media">
      <formula>NOT(ISERROR(SEARCH("Media",T29)))</formula>
    </cfRule>
    <cfRule type="containsText" dxfId="466" priority="253" operator="containsText" text="Baja">
      <formula>NOT(ISERROR(SEARCH("Baja",T29)))</formula>
    </cfRule>
    <cfRule type="containsText" dxfId="465" priority="254" operator="containsText" text="Muy baja">
      <formula>NOT(ISERROR(SEARCH("Muy baja",T29)))</formula>
    </cfRule>
    <cfRule type="cellIs" dxfId="464" priority="257" operator="between">
      <formula>1</formula>
      <formula>2</formula>
    </cfRule>
    <cfRule type="cellIs" dxfId="463" priority="258" operator="between">
      <formula>0</formula>
      <formula>2</formula>
    </cfRule>
  </conditionalFormatting>
  <conditionalFormatting sqref="T46">
    <cfRule type="containsText" dxfId="462" priority="11" operator="containsText" text="Muy Baja">
      <formula>NOT(ISERROR(SEARCH("Muy Baja",T46)))</formula>
    </cfRule>
    <cfRule type="containsText" dxfId="461" priority="12" operator="containsText" text="Baja">
      <formula>NOT(ISERROR(SEARCH("Baja",T46)))</formula>
    </cfRule>
    <cfRule type="containsText" dxfId="460" priority="13" operator="containsText" text="Muy Alta">
      <formula>NOT(ISERROR(SEARCH("Muy Alta",T46)))</formula>
    </cfRule>
    <cfRule type="containsText" dxfId="459" priority="14" operator="containsText" text="Alta">
      <formula>NOT(ISERROR(SEARCH("Alta",T46)))</formula>
    </cfRule>
    <cfRule type="containsText" dxfId="458" priority="15" operator="containsText" text="Media">
      <formula>NOT(ISERROR(SEARCH("Media",T46)))</formula>
    </cfRule>
    <cfRule type="containsText" dxfId="457" priority="16" operator="containsText" text="Media">
      <formula>NOT(ISERROR(SEARCH("Media",T46)))</formula>
    </cfRule>
    <cfRule type="containsText" dxfId="456" priority="17" operator="containsText" text="Media">
      <formula>NOT(ISERROR(SEARCH("Media",T46)))</formula>
    </cfRule>
    <cfRule type="containsText" dxfId="455" priority="18" operator="containsText" text="Muy Baja">
      <formula>NOT(ISERROR(SEARCH("Muy Baja",T46)))</formula>
    </cfRule>
    <cfRule type="containsText" dxfId="454" priority="19" operator="containsText" text="Baja">
      <formula>NOT(ISERROR(SEARCH("Baja",T46)))</formula>
    </cfRule>
    <cfRule type="containsText" dxfId="453" priority="20" operator="containsText" text="Muy Baja">
      <formula>NOT(ISERROR(SEARCH("Muy Baja",T46)))</formula>
    </cfRule>
    <cfRule type="containsText" dxfId="452" priority="21" operator="containsText" text="Muy Baja">
      <formula>NOT(ISERROR(SEARCH("Muy Baja",T46)))</formula>
    </cfRule>
    <cfRule type="containsText" dxfId="451" priority="22" operator="containsText" text="Muy Baja">
      <formula>NOT(ISERROR(SEARCH("Muy Baja",T46)))</formula>
    </cfRule>
    <cfRule type="containsText" dxfId="450" priority="23" operator="containsText" text="Muy Baja'Tabla probabilidad'!">
      <formula>NOT(ISERROR(SEARCH("Muy Baja'Tabla probabilidad'!",T46)))</formula>
    </cfRule>
    <cfRule type="containsText" dxfId="449" priority="24" operator="containsText" text="Muy bajo">
      <formula>NOT(ISERROR(SEARCH("Muy bajo",T46)))</formula>
    </cfRule>
    <cfRule type="containsText" dxfId="448" priority="25" operator="containsText" text="Alta">
      <formula>NOT(ISERROR(SEARCH("Alta",T46)))</formula>
    </cfRule>
    <cfRule type="containsText" dxfId="447" priority="26" operator="containsText" text="Media">
      <formula>NOT(ISERROR(SEARCH("Media",T46)))</formula>
    </cfRule>
    <cfRule type="containsText" dxfId="446" priority="27" operator="containsText" text="Baja">
      <formula>NOT(ISERROR(SEARCH("Baja",T46)))</formula>
    </cfRule>
    <cfRule type="containsText" dxfId="445" priority="28" operator="containsText" text="Muy baja">
      <formula>NOT(ISERROR(SEARCH("Muy baja",T46)))</formula>
    </cfRule>
    <cfRule type="cellIs" dxfId="444" priority="31" operator="between">
      <formula>1</formula>
      <formula>2</formula>
    </cfRule>
    <cfRule type="cellIs" dxfId="443" priority="32" operator="between">
      <formula>0</formula>
      <formula>2</formula>
    </cfRule>
  </conditionalFormatting>
  <conditionalFormatting sqref="U10 U14 U19 U23">
    <cfRule type="containsText" dxfId="442" priority="460" operator="containsText" text="Catastrófico">
      <formula>NOT(ISERROR(SEARCH("Catastrófico",U10)))</formula>
    </cfRule>
    <cfRule type="containsText" dxfId="441" priority="461" operator="containsText" text="Mayor">
      <formula>NOT(ISERROR(SEARCH("Mayor",U10)))</formula>
    </cfRule>
    <cfRule type="containsText" dxfId="440" priority="462" operator="containsText" text="Alta">
      <formula>NOT(ISERROR(SEARCH("Alta",U10)))</formula>
    </cfRule>
    <cfRule type="containsText" dxfId="439" priority="463" operator="containsText" text="Moderado">
      <formula>NOT(ISERROR(SEARCH("Moderado",U10)))</formula>
    </cfRule>
    <cfRule type="containsText" dxfId="438" priority="464" operator="containsText" text="Menor">
      <formula>NOT(ISERROR(SEARCH("Menor",U10)))</formula>
    </cfRule>
    <cfRule type="containsText" dxfId="437" priority="465" operator="containsText" text="Leve">
      <formula>NOT(ISERROR(SEARCH("Leve",U10)))</formula>
    </cfRule>
  </conditionalFormatting>
  <conditionalFormatting sqref="U29 U36">
    <cfRule type="containsText" dxfId="436" priority="230" operator="containsText" text="Catastrófico">
      <formula>NOT(ISERROR(SEARCH("Catastrófico",U29)))</formula>
    </cfRule>
    <cfRule type="containsText" dxfId="435" priority="231" operator="containsText" text="Mayor">
      <formula>NOT(ISERROR(SEARCH("Mayor",U29)))</formula>
    </cfRule>
    <cfRule type="containsText" dxfId="434" priority="232" operator="containsText" text="Alta">
      <formula>NOT(ISERROR(SEARCH("Alta",U29)))</formula>
    </cfRule>
    <cfRule type="containsText" dxfId="433" priority="233" operator="containsText" text="Moderado">
      <formula>NOT(ISERROR(SEARCH("Moderado",U29)))</formula>
    </cfRule>
    <cfRule type="containsText" dxfId="432" priority="234" operator="containsText" text="Menor">
      <formula>NOT(ISERROR(SEARCH("Menor",U29)))</formula>
    </cfRule>
    <cfRule type="containsText" dxfId="431" priority="235" operator="containsText" text="Leve">
      <formula>NOT(ISERROR(SEARCH("Leve",U29)))</formula>
    </cfRule>
  </conditionalFormatting>
  <conditionalFormatting sqref="U46">
    <cfRule type="containsText" dxfId="430" priority="5" operator="containsText" text="Catastrófico">
      <formula>NOT(ISERROR(SEARCH("Catastrófico",U46)))</formula>
    </cfRule>
    <cfRule type="containsText" dxfId="429" priority="6" operator="containsText" text="Mayor">
      <formula>NOT(ISERROR(SEARCH("Mayor",U46)))</formula>
    </cfRule>
    <cfRule type="containsText" dxfId="428" priority="7" operator="containsText" text="Alta">
      <formula>NOT(ISERROR(SEARCH("Alta",U46)))</formula>
    </cfRule>
    <cfRule type="containsText" dxfId="427" priority="8" operator="containsText" text="Moderado">
      <formula>NOT(ISERROR(SEARCH("Moderado",U46)))</formula>
    </cfRule>
    <cfRule type="containsText" dxfId="426" priority="9" operator="containsText" text="Menor">
      <formula>NOT(ISERROR(SEARCH("Menor",U46)))</formula>
    </cfRule>
    <cfRule type="containsText" dxfId="425" priority="10" operator="containsText" text="Leve">
      <formula>NOT(ISERROR(SEARCH("Leve",U46)))</formula>
    </cfRule>
  </conditionalFormatting>
  <conditionalFormatting sqref="V10 V14">
    <cfRule type="containsText" dxfId="424" priority="424" operator="containsText" text="Extremo">
      <formula>NOT(ISERROR(SEARCH("Extremo",V10)))</formula>
    </cfRule>
    <cfRule type="containsText" dxfId="423" priority="425" operator="containsText" text="Alto">
      <formula>NOT(ISERROR(SEARCH("Alto",V10)))</formula>
    </cfRule>
    <cfRule type="containsText" dxfId="422" priority="426" operator="containsText" text="Bajo">
      <formula>NOT(ISERROR(SEARCH("Bajo",V10)))</formula>
    </cfRule>
    <cfRule type="containsText" dxfId="421" priority="427" operator="containsText" text="Moderado">
      <formula>NOT(ISERROR(SEARCH("Moderado",V10)))</formula>
    </cfRule>
  </conditionalFormatting>
  <conditionalFormatting sqref="V19">
    <cfRule type="containsText" dxfId="420" priority="391" operator="containsText" text="Extremo">
      <formula>NOT(ISERROR(SEARCH("Extremo",V19)))</formula>
    </cfRule>
    <cfRule type="containsText" dxfId="419" priority="392" operator="containsText" text="Alto">
      <formula>NOT(ISERROR(SEARCH("Alto",V19)))</formula>
    </cfRule>
    <cfRule type="containsText" dxfId="418" priority="393" operator="containsText" text="Bajo">
      <formula>NOT(ISERROR(SEARCH("Bajo",V19)))</formula>
    </cfRule>
    <cfRule type="containsText" dxfId="417" priority="394" operator="containsText" text="Moderado">
      <formula>NOT(ISERROR(SEARCH("Moderado",V19)))</formula>
    </cfRule>
  </conditionalFormatting>
  <conditionalFormatting sqref="V23">
    <cfRule type="containsText" dxfId="416" priority="358" operator="containsText" text="Extremo">
      <formula>NOT(ISERROR(SEARCH("Extremo",V23)))</formula>
    </cfRule>
    <cfRule type="containsText" dxfId="415" priority="359" operator="containsText" text="Alto">
      <formula>NOT(ISERROR(SEARCH("Alto",V23)))</formula>
    </cfRule>
    <cfRule type="containsText" dxfId="414" priority="360" operator="containsText" text="Bajo">
      <formula>NOT(ISERROR(SEARCH("Bajo",V23)))</formula>
    </cfRule>
    <cfRule type="containsText" dxfId="413" priority="361" operator="containsText" text="Moderado">
      <formula>NOT(ISERROR(SEARCH("Moderado",V23)))</formula>
    </cfRule>
  </conditionalFormatting>
  <conditionalFormatting sqref="V29 V36">
    <cfRule type="containsText" dxfId="412" priority="226" operator="containsText" text="Extremo">
      <formula>NOT(ISERROR(SEARCH("Extremo",V29)))</formula>
    </cfRule>
    <cfRule type="containsText" dxfId="411" priority="227" operator="containsText" text="Alto">
      <formula>NOT(ISERROR(SEARCH("Alto",V29)))</formula>
    </cfRule>
    <cfRule type="containsText" dxfId="410" priority="228" operator="containsText" text="Bajo">
      <formula>NOT(ISERROR(SEARCH("Bajo",V29)))</formula>
    </cfRule>
    <cfRule type="containsText" dxfId="409" priority="229" operator="containsText" text="Moderado">
      <formula>NOT(ISERROR(SEARCH("Moderado",V29)))</formula>
    </cfRule>
  </conditionalFormatting>
  <conditionalFormatting sqref="V46">
    <cfRule type="containsText" dxfId="408" priority="1" operator="containsText" text="Extremo">
      <formula>NOT(ISERROR(SEARCH("Extremo",V46)))</formula>
    </cfRule>
    <cfRule type="containsText" dxfId="407" priority="2" operator="containsText" text="Alto">
      <formula>NOT(ISERROR(SEARCH("Alto",V46)))</formula>
    </cfRule>
    <cfRule type="containsText" dxfId="406" priority="3" operator="containsText" text="Bajo">
      <formula>NOT(ISERROR(SEARCH("Bajo",V46)))</formula>
    </cfRule>
    <cfRule type="containsText" dxfId="405" priority="4" operator="containsText" text="Moderado">
      <formula>NOT(ISERROR(SEARCH("Moderado",V46)))</formula>
    </cfRule>
  </conditionalFormatting>
  <dataValidations xWindow="610" yWindow="783" count="2">
    <dataValidation allowBlank="1" showInputMessage="1" showErrorMessage="1" prompt="Enunciar cuál es el control" sqref="E34:E35 E19:E20 M17 E36:E37 E39 E22 E28 E23:E26 E29:E32 E41:E47 E51:E55 E49 M13 E13:E17" xr:uid="{00000000-0002-0000-0600-000000000000}"/>
    <dataValidation type="list" allowBlank="1" showInputMessage="1" showErrorMessage="1" sqref="F10:I55 N10:Q55"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T14 T19 T23</xm:sqref>
        </x14:conditionalFormatting>
        <x14:conditionalFormatting xmlns:xm="http://schemas.microsoft.com/office/excel/2006/main">
          <x14:cfRule type="containsText" priority="255" operator="containsText" id="{A5173A80-D256-4C96-9694-525C9DB1E3BD}">
            <xm:f>NOT(ISERROR(SEARCH('8- Políticas de Administración '!$B$5,T29)))</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'!$B$5,T29)))</xm:f>
            <xm:f>'8- Políticas de Administración '!$B$5</xm:f>
            <x14:dxf>
              <font>
                <color rgb="FF9C0006"/>
              </font>
              <fill>
                <patternFill>
                  <bgColor rgb="FFFFC7CE"/>
                </patternFill>
              </fill>
            </x14:dxf>
          </x14:cfRule>
          <xm:sqref>T29 T36</xm:sqref>
        </x14:conditionalFormatting>
        <x14:conditionalFormatting xmlns:xm="http://schemas.microsoft.com/office/excel/2006/main">
          <x14:cfRule type="containsText" priority="29" operator="containsText" id="{ADE80DBC-25DB-4C91-949B-C7D172DA4BF7}">
            <xm:f>NOT(ISERROR(SEARCH('8- Políticas de Administración '!$B$5,T46)))</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'!$B$5,T46)))</xm:f>
            <xm:f>'8- Políticas de Administración '!$B$5</xm:f>
            <x14:dxf>
              <font>
                <color rgb="FF9C0006"/>
              </font>
              <fill>
                <patternFill>
                  <bgColor rgb="FFFFC7CE"/>
                </patternFill>
              </fill>
            </x14:dxf>
          </x14:cfRule>
          <xm:sqref>T46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topLeftCell="A24" zoomScale="70" zoomScaleNormal="70" workbookViewId="0">
      <selection activeCell="L32" sqref="L32"/>
    </sheetView>
  </sheetViews>
  <sheetFormatPr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1" customWidth="1"/>
    <col min="16" max="32" width="11.5703125" style="99"/>
    <col min="33" max="36" width="11.42578125" style="3"/>
    <col min="37" max="138" width="11.42578125" style="2"/>
  </cols>
  <sheetData>
    <row r="1" spans="1:138" s="2" customFormat="1">
      <c r="E1" s="47"/>
      <c r="N1" s="128"/>
      <c r="O1" s="226"/>
      <c r="P1" s="3"/>
      <c r="Q1" s="3"/>
      <c r="R1" s="3"/>
      <c r="S1" s="3"/>
      <c r="T1" s="3"/>
      <c r="U1" s="3"/>
      <c r="V1" s="3"/>
      <c r="W1" s="3"/>
      <c r="X1" s="3"/>
      <c r="Y1" s="3"/>
      <c r="Z1" s="3"/>
      <c r="AA1" s="3"/>
      <c r="AB1" s="3"/>
      <c r="AC1" s="3"/>
      <c r="AD1" s="3"/>
      <c r="AE1" s="3"/>
      <c r="AF1" s="3"/>
      <c r="AG1" s="3"/>
      <c r="AH1" s="3"/>
      <c r="AI1" s="3"/>
      <c r="AJ1" s="3"/>
    </row>
    <row r="2" spans="1:138" ht="24" thickBot="1">
      <c r="A2" s="2"/>
      <c r="B2" s="524" t="s">
        <v>422</v>
      </c>
      <c r="C2" s="524"/>
      <c r="D2" s="524"/>
      <c r="E2" s="524"/>
      <c r="F2" s="88"/>
      <c r="G2" s="2"/>
      <c r="H2" s="2"/>
      <c r="I2" s="2"/>
      <c r="J2" s="2"/>
      <c r="K2" s="2"/>
      <c r="L2" s="2"/>
      <c r="M2" s="2"/>
      <c r="N2" s="128"/>
      <c r="O2" s="226"/>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26"/>
      <c r="P3" s="3"/>
      <c r="Q3" s="3"/>
      <c r="R3" s="3"/>
      <c r="S3" s="3"/>
      <c r="T3" s="3"/>
      <c r="U3" s="3"/>
      <c r="V3" s="3"/>
      <c r="W3" s="3"/>
      <c r="X3" s="3"/>
      <c r="Y3" s="3"/>
      <c r="Z3" s="3"/>
      <c r="AA3" s="3"/>
      <c r="AB3" s="3"/>
      <c r="AC3" s="3"/>
      <c r="AD3" s="3"/>
      <c r="AE3" s="3"/>
      <c r="AF3" s="3"/>
    </row>
    <row r="4" spans="1:138" ht="21">
      <c r="A4" s="2"/>
      <c r="B4" s="63"/>
      <c r="C4" s="64" t="s">
        <v>423</v>
      </c>
      <c r="D4" s="64"/>
      <c r="E4" s="64" t="s">
        <v>424</v>
      </c>
      <c r="F4" s="65"/>
      <c r="G4" s="2"/>
      <c r="H4" s="2"/>
      <c r="I4" s="2"/>
      <c r="J4" s="2"/>
      <c r="K4" s="2"/>
      <c r="L4" s="2"/>
      <c r="M4" s="2"/>
      <c r="N4" s="128"/>
      <c r="O4" s="226"/>
      <c r="P4" s="3"/>
      <c r="Q4" s="3"/>
      <c r="R4" s="3"/>
      <c r="S4" s="3"/>
      <c r="T4" s="3"/>
      <c r="U4" s="3"/>
      <c r="V4" s="3"/>
      <c r="W4" s="3"/>
      <c r="X4" s="3"/>
      <c r="Y4" s="3"/>
      <c r="Z4" s="3"/>
      <c r="AA4" s="3"/>
      <c r="AB4" s="3"/>
      <c r="AC4" s="3"/>
      <c r="AD4" s="3"/>
      <c r="AE4" s="3"/>
      <c r="AF4" s="3"/>
    </row>
    <row r="5" spans="1:138" ht="40.5">
      <c r="A5" s="2"/>
      <c r="B5" s="63"/>
      <c r="C5" s="64" t="s">
        <v>425</v>
      </c>
      <c r="D5" s="64"/>
      <c r="E5" s="66" t="s">
        <v>426</v>
      </c>
      <c r="F5" s="64" t="s">
        <v>424</v>
      </c>
      <c r="G5" s="2"/>
      <c r="H5" s="2"/>
      <c r="I5" s="2"/>
      <c r="J5" s="2"/>
      <c r="K5" s="2"/>
      <c r="L5" s="2"/>
      <c r="M5" s="2"/>
      <c r="N5" s="128"/>
      <c r="O5" s="226"/>
      <c r="P5" s="3"/>
      <c r="Q5" s="3"/>
      <c r="R5" s="3"/>
      <c r="S5" s="3"/>
      <c r="T5" s="3"/>
      <c r="U5" s="3"/>
      <c r="V5" s="3"/>
      <c r="W5" s="3"/>
      <c r="X5" s="3"/>
      <c r="Y5" s="3"/>
      <c r="Z5" s="3"/>
      <c r="AA5" s="3"/>
      <c r="AB5" s="3"/>
      <c r="AC5" s="3"/>
      <c r="AD5" s="3"/>
      <c r="AE5" s="3"/>
      <c r="AF5" s="3"/>
    </row>
    <row r="6" spans="1:138" ht="20.25">
      <c r="A6" s="2"/>
      <c r="B6" s="67" t="s">
        <v>427</v>
      </c>
      <c r="C6" s="113" t="s">
        <v>428</v>
      </c>
      <c r="D6" s="68">
        <v>0.04</v>
      </c>
      <c r="E6" s="69" t="s">
        <v>429</v>
      </c>
      <c r="F6" s="70">
        <v>1</v>
      </c>
      <c r="G6" s="2"/>
      <c r="H6" s="52"/>
      <c r="I6" s="2"/>
      <c r="J6" s="2"/>
      <c r="K6" s="2"/>
      <c r="L6" s="2"/>
      <c r="M6" s="2"/>
      <c r="N6" s="128"/>
      <c r="O6" s="227"/>
      <c r="P6" s="3"/>
      <c r="Q6" s="3"/>
      <c r="R6" s="3"/>
      <c r="S6" s="3"/>
      <c r="T6" s="3"/>
      <c r="U6" s="3"/>
      <c r="V6" s="3"/>
      <c r="W6" s="3"/>
      <c r="X6" s="3"/>
      <c r="Y6" s="3"/>
      <c r="Z6" s="3"/>
      <c r="AA6" s="3"/>
      <c r="AB6" s="3"/>
      <c r="AC6" s="3"/>
      <c r="AD6" s="3"/>
      <c r="AE6" s="3"/>
      <c r="AF6" s="3"/>
    </row>
    <row r="7" spans="1:138" ht="20.25">
      <c r="A7" s="2"/>
      <c r="B7" s="71" t="s">
        <v>430</v>
      </c>
      <c r="C7" s="113" t="s">
        <v>431</v>
      </c>
      <c r="D7" s="68">
        <v>0.09</v>
      </c>
      <c r="E7" s="69" t="s">
        <v>432</v>
      </c>
      <c r="F7" s="70">
        <v>2</v>
      </c>
      <c r="G7" s="2"/>
      <c r="H7" s="2"/>
      <c r="I7" s="2"/>
      <c r="J7" s="2"/>
      <c r="K7" s="2"/>
      <c r="L7" s="2"/>
      <c r="M7" s="2"/>
      <c r="N7" s="128"/>
      <c r="O7" s="227"/>
      <c r="P7" s="3"/>
      <c r="Q7" s="3"/>
      <c r="R7" s="3"/>
      <c r="S7" s="3"/>
      <c r="T7" s="3"/>
      <c r="U7" s="3"/>
      <c r="V7" s="3"/>
      <c r="W7" s="3"/>
      <c r="X7" s="3"/>
      <c r="Y7" s="3"/>
      <c r="Z7" s="3"/>
      <c r="AA7" s="3"/>
      <c r="AB7" s="3"/>
      <c r="AC7" s="3"/>
      <c r="AD7" s="3"/>
      <c r="AE7" s="3"/>
      <c r="AF7" s="3"/>
    </row>
    <row r="8" spans="1:138" ht="20.25">
      <c r="A8" s="2"/>
      <c r="B8" s="72" t="s">
        <v>433</v>
      </c>
      <c r="C8" s="113" t="s">
        <v>434</v>
      </c>
      <c r="D8" s="68">
        <v>0.28999999999999998</v>
      </c>
      <c r="E8" s="69" t="s">
        <v>435</v>
      </c>
      <c r="F8" s="70">
        <v>3</v>
      </c>
      <c r="G8" s="2"/>
      <c r="H8" s="2"/>
      <c r="I8" s="2"/>
      <c r="J8" s="2"/>
      <c r="K8" s="2"/>
      <c r="L8" s="2"/>
      <c r="M8" s="2"/>
      <c r="N8" s="128"/>
      <c r="O8" s="227"/>
      <c r="P8" s="3"/>
      <c r="Q8" s="3"/>
      <c r="R8" s="3"/>
      <c r="S8" s="3"/>
      <c r="T8" s="3"/>
      <c r="U8" s="3"/>
      <c r="V8" s="3"/>
      <c r="W8" s="3"/>
      <c r="X8" s="3"/>
      <c r="Y8" s="3"/>
      <c r="Z8" s="3"/>
      <c r="AA8" s="3"/>
      <c r="AB8" s="3"/>
      <c r="AC8" s="3"/>
      <c r="AD8" s="3"/>
      <c r="AE8" s="3"/>
      <c r="AF8" s="3"/>
    </row>
    <row r="9" spans="1:138" ht="20.25">
      <c r="A9" s="2"/>
      <c r="B9" s="73" t="s">
        <v>436</v>
      </c>
      <c r="C9" s="113" t="s">
        <v>437</v>
      </c>
      <c r="D9" s="68">
        <v>0.49</v>
      </c>
      <c r="E9" s="69" t="s">
        <v>438</v>
      </c>
      <c r="F9" s="70">
        <v>4</v>
      </c>
      <c r="G9" s="2"/>
      <c r="H9" s="2"/>
      <c r="I9" s="2"/>
      <c r="J9" s="2"/>
      <c r="K9" s="2"/>
      <c r="L9" s="2"/>
      <c r="M9" s="2"/>
      <c r="N9" s="128"/>
      <c r="O9" s="227"/>
      <c r="P9" s="3"/>
      <c r="Q9" s="3"/>
      <c r="R9" s="3"/>
      <c r="S9" s="3"/>
      <c r="T9" s="3"/>
      <c r="U9" s="3"/>
      <c r="V9" s="3"/>
      <c r="W9" s="3"/>
      <c r="X9" s="3"/>
      <c r="Y9" s="3"/>
      <c r="Z9" s="3"/>
      <c r="AA9" s="3"/>
      <c r="AB9" s="3"/>
      <c r="AC9" s="3"/>
      <c r="AD9" s="3"/>
      <c r="AE9" s="3"/>
      <c r="AF9" s="3"/>
    </row>
    <row r="10" spans="1:138" ht="20.25">
      <c r="A10" s="2"/>
      <c r="B10" s="74" t="s">
        <v>439</v>
      </c>
      <c r="C10" s="113" t="s">
        <v>440</v>
      </c>
      <c r="D10" s="68">
        <v>1</v>
      </c>
      <c r="E10" s="69" t="s">
        <v>441</v>
      </c>
      <c r="F10" s="70">
        <v>5</v>
      </c>
      <c r="G10" s="2"/>
      <c r="H10" s="2"/>
      <c r="I10" s="93" t="s">
        <v>442</v>
      </c>
      <c r="J10" s="2"/>
      <c r="K10" s="2"/>
      <c r="L10" s="2"/>
      <c r="M10" s="2"/>
      <c r="N10" s="128"/>
      <c r="O10" s="227"/>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26"/>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26"/>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26"/>
      <c r="P13" s="3"/>
      <c r="Q13" s="3"/>
      <c r="R13" s="3"/>
      <c r="S13" s="3"/>
      <c r="T13" s="3"/>
      <c r="U13" s="3"/>
      <c r="V13" s="3"/>
      <c r="W13" s="3"/>
      <c r="X13" s="3"/>
      <c r="Y13" s="3"/>
      <c r="Z13" s="3"/>
      <c r="AA13" s="3"/>
      <c r="AB13" s="3"/>
      <c r="AC13" s="3"/>
      <c r="AD13" s="3"/>
      <c r="AE13" s="3"/>
      <c r="AF13" s="3"/>
    </row>
    <row r="14" spans="1:138" ht="23.25">
      <c r="A14" s="2"/>
      <c r="B14" s="525" t="s">
        <v>443</v>
      </c>
      <c r="C14" s="525"/>
      <c r="D14" s="525"/>
      <c r="E14" s="525"/>
      <c r="F14" s="101"/>
      <c r="G14" s="62"/>
      <c r="H14" s="2"/>
      <c r="I14" s="2"/>
      <c r="J14" s="2"/>
      <c r="K14" s="2"/>
      <c r="L14" s="2"/>
      <c r="M14" s="2"/>
      <c r="N14" s="128"/>
      <c r="O14" s="226"/>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26"/>
      <c r="P15" s="3"/>
      <c r="Q15" s="3"/>
      <c r="R15" s="3"/>
      <c r="S15" s="3"/>
      <c r="T15" s="3"/>
      <c r="U15" s="3"/>
      <c r="V15" s="3"/>
      <c r="W15" s="3"/>
      <c r="X15" s="3"/>
      <c r="Y15" s="3"/>
      <c r="Z15" s="3"/>
      <c r="AA15" s="3"/>
      <c r="AB15" s="3"/>
      <c r="AC15" s="3"/>
      <c r="AD15" s="3"/>
      <c r="AE15" s="3"/>
      <c r="AF15" s="3"/>
    </row>
    <row r="16" spans="1:138" s="78" customFormat="1" ht="20.25">
      <c r="A16" s="76"/>
      <c r="B16" s="103"/>
      <c r="C16" s="527" t="s">
        <v>334</v>
      </c>
      <c r="D16" s="527"/>
      <c r="E16" s="527"/>
      <c r="F16" s="104"/>
      <c r="G16" s="76"/>
      <c r="H16" s="76"/>
      <c r="I16" s="94" t="s">
        <v>328</v>
      </c>
      <c r="J16" s="76"/>
      <c r="K16" s="76"/>
      <c r="L16" s="76"/>
      <c r="M16" s="76"/>
      <c r="N16" s="129"/>
      <c r="O16" s="228"/>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444</v>
      </c>
      <c r="C17" s="526" t="s">
        <v>357</v>
      </c>
      <c r="D17" s="526"/>
      <c r="E17" s="526"/>
      <c r="F17" s="105">
        <v>1</v>
      </c>
      <c r="G17" s="76"/>
      <c r="H17" s="76"/>
      <c r="I17" s="93" t="s">
        <v>334</v>
      </c>
      <c r="J17" s="76"/>
      <c r="K17" s="76"/>
      <c r="L17" s="76"/>
      <c r="M17" s="76"/>
      <c r="N17" s="129"/>
      <c r="O17" s="229"/>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445</v>
      </c>
      <c r="C18" s="526" t="s">
        <v>347</v>
      </c>
      <c r="D18" s="526"/>
      <c r="E18" s="526"/>
      <c r="F18" s="105">
        <v>2</v>
      </c>
      <c r="G18" s="76"/>
      <c r="H18" s="76"/>
      <c r="I18" s="93" t="s">
        <v>446</v>
      </c>
      <c r="J18" s="76"/>
      <c r="K18" s="76"/>
      <c r="L18" s="76"/>
      <c r="M18" s="76"/>
      <c r="N18" s="129"/>
      <c r="O18" s="229"/>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447</v>
      </c>
      <c r="C19" s="526" t="s">
        <v>374</v>
      </c>
      <c r="D19" s="526"/>
      <c r="E19" s="526"/>
      <c r="F19" s="105">
        <v>3</v>
      </c>
      <c r="G19" s="76"/>
      <c r="H19" s="76"/>
      <c r="I19" s="93" t="s">
        <v>340</v>
      </c>
      <c r="J19" s="76"/>
      <c r="K19" s="76"/>
      <c r="L19" s="76"/>
      <c r="M19" s="76"/>
      <c r="N19" s="129"/>
      <c r="O19" s="229"/>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448</v>
      </c>
      <c r="C20" s="526" t="s">
        <v>335</v>
      </c>
      <c r="D20" s="526"/>
      <c r="E20" s="526"/>
      <c r="F20" s="105">
        <v>4</v>
      </c>
      <c r="G20" s="76"/>
      <c r="H20" s="76"/>
      <c r="I20" s="93" t="s">
        <v>337</v>
      </c>
      <c r="J20" s="76"/>
      <c r="K20" s="76"/>
      <c r="L20" s="76"/>
      <c r="M20" s="76"/>
      <c r="N20" s="129"/>
      <c r="O20" s="229"/>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449</v>
      </c>
      <c r="C21" s="526" t="s">
        <v>450</v>
      </c>
      <c r="D21" s="526"/>
      <c r="E21" s="526"/>
      <c r="F21" s="105">
        <v>5</v>
      </c>
      <c r="G21" s="76"/>
      <c r="H21" s="76"/>
      <c r="I21" s="93" t="str">
        <f>C48</f>
        <v>Interrupción o afectación en la prestación del servicio administrativo</v>
      </c>
      <c r="J21" s="76"/>
      <c r="K21" s="76"/>
      <c r="L21" s="76"/>
      <c r="M21" s="76"/>
      <c r="N21" s="129"/>
      <c r="O21" s="229"/>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28"/>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28"/>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28" t="s">
        <v>446</v>
      </c>
      <c r="D24" s="528"/>
      <c r="E24" s="528"/>
      <c r="F24" s="85"/>
      <c r="G24" s="76"/>
      <c r="H24" s="76"/>
      <c r="I24" s="76"/>
      <c r="J24" s="76"/>
      <c r="K24" s="76"/>
      <c r="L24" s="76"/>
      <c r="M24" s="76"/>
      <c r="N24" s="129"/>
      <c r="O24" s="228"/>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444</v>
      </c>
      <c r="C25" s="526" t="s">
        <v>451</v>
      </c>
      <c r="D25" s="526"/>
      <c r="E25" s="526"/>
      <c r="F25" s="105">
        <v>1</v>
      </c>
      <c r="G25" s="76"/>
      <c r="H25" s="76"/>
      <c r="I25" s="76"/>
      <c r="J25" s="76"/>
      <c r="K25" s="76"/>
      <c r="L25" s="76"/>
      <c r="M25" s="76"/>
      <c r="N25" s="129"/>
      <c r="O25" s="230"/>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445</v>
      </c>
      <c r="C26" s="526" t="s">
        <v>452</v>
      </c>
      <c r="D26" s="526"/>
      <c r="E26" s="526"/>
      <c r="F26" s="105">
        <v>2</v>
      </c>
      <c r="G26" s="76"/>
      <c r="H26" s="76"/>
      <c r="I26" s="84"/>
      <c r="J26" s="84"/>
      <c r="K26" s="84"/>
      <c r="L26" s="84"/>
      <c r="M26" s="84"/>
      <c r="N26" s="130"/>
      <c r="O26" s="230"/>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447</v>
      </c>
      <c r="C27" s="526" t="s">
        <v>453</v>
      </c>
      <c r="D27" s="526"/>
      <c r="E27" s="526"/>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0"/>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448</v>
      </c>
      <c r="C28" s="526" t="s">
        <v>454</v>
      </c>
      <c r="D28" s="526"/>
      <c r="E28" s="526"/>
      <c r="F28" s="105">
        <v>4</v>
      </c>
      <c r="G28" s="76"/>
      <c r="H28" s="76"/>
      <c r="I28" s="84" t="str">
        <v xml:space="preserve">Si el hecho llegara a presentarse, tendría bajo impacto o efecto sobre la entidad.
</v>
      </c>
      <c r="J28" s="84"/>
      <c r="K28" s="84"/>
      <c r="L28" s="84"/>
      <c r="M28" s="84"/>
      <c r="N28" s="130"/>
      <c r="O28" s="230"/>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449</v>
      </c>
      <c r="C29" s="526" t="s">
        <v>455</v>
      </c>
      <c r="D29" s="526"/>
      <c r="E29" s="526"/>
      <c r="F29" s="105">
        <v>5</v>
      </c>
      <c r="G29" s="76"/>
      <c r="H29" s="76"/>
      <c r="I29" s="84" t="str">
        <v xml:space="preserve">Si el hecho llegara a presentarse, tendría medianas consecuencias o efectos sobre la entidad.
</v>
      </c>
      <c r="J29" s="84"/>
      <c r="K29" s="84"/>
      <c r="L29" s="84"/>
      <c r="M29" s="84"/>
      <c r="N29" s="130"/>
      <c r="O29" s="230"/>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28"/>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28"/>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27" t="s">
        <v>340</v>
      </c>
      <c r="D32" s="527"/>
      <c r="E32" s="527"/>
      <c r="F32" s="85"/>
      <c r="I32" s="84"/>
      <c r="J32" s="84"/>
      <c r="K32" s="84"/>
      <c r="L32" s="84"/>
      <c r="M32" s="84"/>
      <c r="N32" s="130"/>
      <c r="O32" s="228"/>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444</v>
      </c>
      <c r="C33" s="526" t="s">
        <v>341</v>
      </c>
      <c r="D33" s="526"/>
      <c r="E33" s="526"/>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28"/>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445</v>
      </c>
      <c r="C34" s="526" t="s">
        <v>350</v>
      </c>
      <c r="D34" s="526"/>
      <c r="E34" s="526"/>
      <c r="F34" s="107">
        <v>2</v>
      </c>
      <c r="I34" s="84" t="str">
        <v xml:space="preserve">Si el hecho llegara a presentarse, tendría bajo impacto o efecto sobre la entidad.
</v>
      </c>
      <c r="J34" s="84"/>
      <c r="K34" s="84"/>
      <c r="L34" s="84"/>
      <c r="M34" s="84"/>
      <c r="N34" s="130"/>
      <c r="O34" s="228"/>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447</v>
      </c>
      <c r="C35" s="526" t="s">
        <v>456</v>
      </c>
      <c r="D35" s="526"/>
      <c r="E35" s="526"/>
      <c r="F35" s="107">
        <v>3</v>
      </c>
      <c r="I35" s="84" t="str">
        <v xml:space="preserve">Si el hecho llegara a presentarse, tendría medianas consecuencias o efectos sobre la entidad.
</v>
      </c>
      <c r="J35" s="84"/>
      <c r="K35" s="84"/>
      <c r="L35" s="84"/>
      <c r="M35" s="84"/>
      <c r="N35" s="130"/>
      <c r="O35" s="228"/>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448</v>
      </c>
      <c r="C36" s="526" t="s">
        <v>457</v>
      </c>
      <c r="D36" s="526"/>
      <c r="E36" s="526"/>
      <c r="F36" s="107">
        <v>4</v>
      </c>
      <c r="I36" s="84" t="str">
        <v xml:space="preserve">Si el hecho llegara a presentarse, tendría altas consecuencias o efectos sobre la entidad
</v>
      </c>
      <c r="J36" s="84"/>
      <c r="K36" s="84"/>
      <c r="L36" s="84"/>
      <c r="M36" s="84"/>
      <c r="N36" s="130"/>
      <c r="O36" s="228"/>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449</v>
      </c>
      <c r="C37" s="526" t="s">
        <v>458</v>
      </c>
      <c r="D37" s="526"/>
      <c r="E37" s="526"/>
      <c r="F37" s="107">
        <v>5</v>
      </c>
      <c r="I37" s="84" t="str">
        <v xml:space="preserve">Si el hecho llegara a presentarse, tendría desastrosas consecuencias o efectos sobre la entidad.
</v>
      </c>
      <c r="J37" s="84"/>
      <c r="K37" s="84"/>
      <c r="L37" s="84"/>
      <c r="M37" s="84"/>
      <c r="N37" s="130"/>
      <c r="O37" s="228"/>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28"/>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28"/>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27" t="s">
        <v>337</v>
      </c>
      <c r="D40" s="527"/>
      <c r="E40" s="527"/>
      <c r="F40" s="85"/>
      <c r="N40" s="129"/>
      <c r="O40" s="228"/>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444</v>
      </c>
      <c r="C41" s="526" t="s">
        <v>459</v>
      </c>
      <c r="D41" s="526"/>
      <c r="E41" s="526"/>
      <c r="F41" s="107">
        <v>1</v>
      </c>
      <c r="N41" s="129"/>
      <c r="O41" s="228"/>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445</v>
      </c>
      <c r="C42" s="526" t="s">
        <v>359</v>
      </c>
      <c r="D42" s="526"/>
      <c r="E42" s="526"/>
      <c r="F42" s="107">
        <v>2</v>
      </c>
      <c r="N42" s="129"/>
      <c r="O42" s="228"/>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447</v>
      </c>
      <c r="C43" s="526" t="s">
        <v>338</v>
      </c>
      <c r="D43" s="526"/>
      <c r="E43" s="526"/>
      <c r="F43" s="107">
        <v>3</v>
      </c>
      <c r="N43" s="129"/>
      <c r="O43" s="228"/>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448</v>
      </c>
      <c r="C44" s="526" t="s">
        <v>352</v>
      </c>
      <c r="D44" s="526"/>
      <c r="E44" s="526"/>
      <c r="F44" s="107">
        <v>4</v>
      </c>
      <c r="N44" s="129"/>
      <c r="O44" s="228"/>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449</v>
      </c>
      <c r="C45" s="526" t="s">
        <v>460</v>
      </c>
      <c r="D45" s="526"/>
      <c r="E45" s="526"/>
      <c r="F45" s="107">
        <v>5</v>
      </c>
      <c r="N45" s="129"/>
      <c r="O45" s="228"/>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461</v>
      </c>
      <c r="D46" s="84"/>
      <c r="F46" s="85"/>
      <c r="N46" s="129"/>
      <c r="O46" s="228"/>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28"/>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28" t="s">
        <v>462</v>
      </c>
      <c r="D48" s="528"/>
      <c r="E48" s="528"/>
      <c r="F48" s="85"/>
      <c r="N48" s="129"/>
      <c r="O48" s="228"/>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444</v>
      </c>
      <c r="C49" s="529" t="s">
        <v>463</v>
      </c>
      <c r="D49" s="530"/>
      <c r="E49" s="531"/>
      <c r="F49" s="70">
        <v>1</v>
      </c>
      <c r="N49" s="129"/>
      <c r="O49" s="228"/>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445</v>
      </c>
      <c r="C50" s="529" t="s">
        <v>464</v>
      </c>
      <c r="D50" s="530"/>
      <c r="E50" s="531"/>
      <c r="F50" s="70">
        <v>2</v>
      </c>
      <c r="N50" s="129"/>
      <c r="O50" s="228"/>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447</v>
      </c>
      <c r="C51" s="529" t="s">
        <v>465</v>
      </c>
      <c r="D51" s="530"/>
      <c r="E51" s="531"/>
      <c r="F51" s="70">
        <v>3</v>
      </c>
      <c r="N51" s="129"/>
      <c r="O51" s="228"/>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448</v>
      </c>
      <c r="C52" s="529" t="s">
        <v>466</v>
      </c>
      <c r="D52" s="530"/>
      <c r="E52" s="531"/>
      <c r="F52" s="70">
        <v>4</v>
      </c>
      <c r="N52" s="129"/>
      <c r="O52" s="228"/>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449</v>
      </c>
      <c r="C53" s="529" t="s">
        <v>467</v>
      </c>
      <c r="D53" s="530"/>
      <c r="E53" s="531"/>
      <c r="F53" s="70">
        <v>5</v>
      </c>
      <c r="N53" s="129"/>
      <c r="O53" s="228"/>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28"/>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28"/>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442</v>
      </c>
      <c r="D56" s="96"/>
      <c r="E56" s="96"/>
      <c r="F56" s="85"/>
      <c r="N56" s="129"/>
      <c r="O56" s="228"/>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444</v>
      </c>
      <c r="C57" s="532" t="s">
        <v>468</v>
      </c>
      <c r="D57" s="533"/>
      <c r="E57" s="534"/>
      <c r="F57" s="70">
        <v>1</v>
      </c>
      <c r="N57" s="129"/>
      <c r="O57" s="228"/>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445</v>
      </c>
      <c r="C58" s="532" t="s">
        <v>469</v>
      </c>
      <c r="D58" s="533"/>
      <c r="E58" s="534"/>
      <c r="F58" s="70">
        <v>2</v>
      </c>
      <c r="N58" s="129"/>
      <c r="O58" s="228"/>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447</v>
      </c>
      <c r="C59" s="532" t="s">
        <v>470</v>
      </c>
      <c r="D59" s="533"/>
      <c r="E59" s="534"/>
      <c r="F59" s="70">
        <v>3</v>
      </c>
      <c r="N59" s="129"/>
      <c r="O59" s="228"/>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448</v>
      </c>
      <c r="C60" s="532" t="s">
        <v>471</v>
      </c>
      <c r="D60" s="533"/>
      <c r="E60" s="534"/>
      <c r="F60" s="70">
        <v>4</v>
      </c>
      <c r="N60" s="129"/>
      <c r="O60" s="228"/>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449</v>
      </c>
      <c r="C61" s="532" t="s">
        <v>472</v>
      </c>
      <c r="D61" s="533"/>
      <c r="E61" s="534"/>
      <c r="F61" s="70">
        <v>5</v>
      </c>
      <c r="N61" s="129"/>
      <c r="O61" s="228"/>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28"/>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28"/>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28"/>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28"/>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28"/>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28"/>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28"/>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28"/>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28"/>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28"/>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28"/>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28"/>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28"/>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28"/>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28"/>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28"/>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28"/>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28"/>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28"/>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28"/>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28"/>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28"/>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28"/>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28"/>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28"/>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28"/>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28"/>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28"/>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28"/>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28"/>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28"/>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28"/>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28"/>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28"/>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28"/>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28"/>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28"/>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28"/>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28"/>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28"/>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28"/>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28"/>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28"/>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28"/>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28"/>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28"/>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28"/>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28"/>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28"/>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28"/>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28"/>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28"/>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28"/>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28"/>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28"/>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28"/>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28"/>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28"/>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28"/>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28"/>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28"/>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28"/>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28"/>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28"/>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28"/>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28"/>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28"/>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28"/>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28"/>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28"/>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28"/>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28"/>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28"/>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28"/>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28"/>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28"/>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28"/>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28"/>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28"/>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28"/>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28"/>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28"/>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28"/>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28"/>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28"/>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28"/>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28"/>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28"/>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28"/>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28"/>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28"/>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28"/>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28"/>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28"/>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28"/>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28"/>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28"/>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28"/>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28"/>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28"/>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28"/>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28"/>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28"/>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28"/>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28"/>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28"/>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28"/>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28"/>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28"/>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28"/>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28"/>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28"/>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28"/>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28"/>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28"/>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28"/>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28"/>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28"/>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28"/>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28"/>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28"/>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28"/>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28"/>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28"/>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28"/>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28"/>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28"/>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28"/>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28"/>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28"/>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28"/>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28"/>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28"/>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28"/>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28"/>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28"/>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28"/>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26"/>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26"/>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26"/>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26"/>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26"/>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26"/>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26"/>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26"/>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26"/>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26"/>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26"/>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26"/>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26"/>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26"/>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26"/>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26"/>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26"/>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26"/>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26"/>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26"/>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26"/>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26"/>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26"/>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26"/>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26"/>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26"/>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26"/>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26"/>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26"/>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26"/>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26"/>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26"/>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26"/>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26"/>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26"/>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26"/>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26"/>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26"/>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26"/>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26"/>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26"/>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26"/>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26"/>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26"/>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26"/>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26"/>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26"/>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26"/>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26"/>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26"/>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26"/>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26"/>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26"/>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26"/>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26"/>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26"/>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26"/>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26"/>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26"/>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26"/>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26"/>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26"/>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26"/>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26"/>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26"/>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26"/>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26"/>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26"/>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26"/>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26"/>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26"/>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26"/>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26"/>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26"/>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26"/>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26"/>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26"/>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26"/>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26"/>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26"/>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26"/>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26"/>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26"/>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26"/>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26"/>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26"/>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26"/>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26"/>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26"/>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26"/>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26"/>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26"/>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26"/>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26"/>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26"/>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26"/>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26"/>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26"/>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26"/>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26"/>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26"/>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26"/>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26"/>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26"/>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26"/>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26"/>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26"/>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26"/>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26"/>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26"/>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26"/>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26"/>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26"/>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26"/>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26"/>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26"/>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26"/>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26"/>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26"/>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26"/>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26"/>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26"/>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26"/>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26"/>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26"/>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26"/>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26"/>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26"/>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26"/>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26"/>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26"/>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26"/>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26"/>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26"/>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26"/>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26"/>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26"/>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26"/>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26"/>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26"/>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26"/>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26"/>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26"/>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26"/>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26"/>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26"/>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26"/>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26"/>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26"/>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26"/>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26"/>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26"/>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26"/>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26"/>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26"/>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26"/>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26"/>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26"/>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26"/>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26"/>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26"/>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26"/>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26"/>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26"/>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26"/>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26"/>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26"/>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26"/>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26"/>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26"/>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26"/>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26"/>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26"/>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26"/>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26"/>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26"/>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26"/>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26"/>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26"/>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26"/>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26"/>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26"/>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26"/>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26"/>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26"/>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26"/>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26"/>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26"/>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26"/>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26"/>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26"/>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26"/>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26"/>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26"/>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26"/>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26"/>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26"/>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26"/>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26"/>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26"/>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26"/>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26"/>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26"/>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26"/>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26"/>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26"/>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26"/>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26"/>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26"/>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26"/>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26"/>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26"/>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26"/>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26"/>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26"/>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26"/>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26"/>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26"/>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26"/>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26"/>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26"/>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26"/>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26"/>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26"/>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26"/>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26"/>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26"/>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26"/>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26"/>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26"/>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26"/>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26"/>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26"/>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26"/>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26"/>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26"/>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26"/>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26"/>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26"/>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26"/>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26"/>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26"/>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26"/>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26"/>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26"/>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26"/>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26"/>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26"/>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26"/>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26"/>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26"/>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26"/>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26"/>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26"/>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26"/>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26"/>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26"/>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26"/>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26"/>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26"/>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26"/>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26"/>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26"/>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26"/>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26"/>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26"/>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26"/>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26"/>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26"/>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26"/>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26"/>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26"/>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26"/>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26"/>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26"/>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26"/>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26"/>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26"/>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26"/>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26"/>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26"/>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26"/>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26"/>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26"/>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26"/>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26"/>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26"/>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26"/>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26"/>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26"/>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26"/>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26"/>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26"/>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26"/>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26"/>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26"/>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26"/>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26"/>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26"/>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26"/>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26"/>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26"/>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26"/>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26"/>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26"/>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26"/>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26"/>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26"/>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26"/>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26"/>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26"/>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26"/>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26"/>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26"/>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26"/>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26"/>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26"/>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26"/>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26"/>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26"/>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26"/>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26"/>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26"/>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26"/>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26"/>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26"/>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26"/>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26"/>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26"/>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26"/>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26"/>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26"/>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26"/>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26"/>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26"/>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26"/>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26"/>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26"/>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26"/>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26"/>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26"/>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26"/>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26"/>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26"/>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26"/>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26"/>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26"/>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26"/>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26"/>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26"/>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26"/>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26"/>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26"/>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26"/>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26"/>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26"/>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26"/>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26"/>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26"/>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26"/>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26"/>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26"/>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26"/>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26"/>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26"/>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26"/>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26"/>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26"/>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26"/>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26"/>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26"/>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26"/>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26"/>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26"/>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26"/>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26"/>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26"/>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26"/>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26"/>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26"/>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26"/>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26"/>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26"/>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26"/>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26"/>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26"/>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26"/>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26"/>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26"/>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26"/>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26"/>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26"/>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26"/>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26"/>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26"/>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26"/>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26"/>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26"/>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26"/>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26"/>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26"/>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26"/>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26"/>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26"/>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26"/>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26"/>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26"/>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26"/>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26"/>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26"/>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26"/>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26"/>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26"/>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26"/>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26"/>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26"/>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26"/>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26"/>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26"/>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26"/>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26"/>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26"/>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26"/>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26"/>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26"/>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26"/>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26"/>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26"/>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26"/>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26"/>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26"/>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26"/>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26"/>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26"/>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26"/>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26"/>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26"/>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26"/>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26"/>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26"/>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26"/>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26"/>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26"/>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26"/>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26"/>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26"/>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26"/>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26"/>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26"/>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26"/>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26"/>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26"/>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26"/>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26"/>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26"/>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26"/>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26"/>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26"/>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26"/>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26"/>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26"/>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26"/>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26"/>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26"/>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26"/>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26"/>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26"/>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26"/>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26"/>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26"/>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26"/>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26"/>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26"/>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26"/>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26"/>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26"/>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26"/>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26"/>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26"/>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26"/>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26"/>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26"/>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26"/>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26"/>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26"/>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26"/>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26"/>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26"/>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26"/>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26"/>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26"/>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26"/>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26"/>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26"/>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26"/>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26"/>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26"/>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26"/>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26"/>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26"/>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26"/>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26"/>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26"/>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26"/>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26"/>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26"/>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26"/>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26"/>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26"/>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26"/>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26"/>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26"/>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26"/>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26"/>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26"/>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26"/>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26"/>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26"/>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26"/>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26"/>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topLeftCell="A8" zoomScale="60" zoomScaleNormal="60" zoomScalePageLayoutView="70" workbookViewId="0">
      <selection activeCell="C10" sqref="C10:C19"/>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48"/>
      <c r="B1" s="548"/>
      <c r="C1" s="548"/>
      <c r="D1" s="548"/>
      <c r="E1" s="548"/>
      <c r="F1" s="545" t="s">
        <v>473</v>
      </c>
      <c r="G1" s="545"/>
      <c r="H1" s="545"/>
      <c r="I1" s="545"/>
      <c r="J1" s="545"/>
      <c r="K1" s="545"/>
      <c r="L1" s="545"/>
      <c r="M1" s="545"/>
      <c r="N1" s="545"/>
      <c r="O1" s="545"/>
      <c r="P1" s="545"/>
      <c r="Q1" s="545"/>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48"/>
      <c r="B2" s="548"/>
      <c r="C2" s="548"/>
      <c r="D2" s="548"/>
      <c r="E2" s="548"/>
      <c r="F2" s="545"/>
      <c r="G2" s="545"/>
      <c r="H2" s="545"/>
      <c r="I2" s="545"/>
      <c r="J2" s="545"/>
      <c r="K2" s="545"/>
      <c r="L2" s="545"/>
      <c r="M2" s="545"/>
      <c r="N2" s="545"/>
      <c r="O2" s="545"/>
      <c r="P2" s="545"/>
      <c r="Q2" s="545"/>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48"/>
      <c r="B3" s="548"/>
      <c r="C3" s="548"/>
      <c r="D3" s="548"/>
      <c r="E3" s="548"/>
      <c r="F3" s="545"/>
      <c r="G3" s="545"/>
      <c r="H3" s="545"/>
      <c r="I3" s="545"/>
      <c r="J3" s="545"/>
      <c r="K3" s="545"/>
      <c r="L3" s="545"/>
      <c r="M3" s="545"/>
      <c r="N3" s="545"/>
      <c r="O3" s="545"/>
      <c r="P3" s="545"/>
      <c r="Q3" s="545"/>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18" t="s">
        <v>307</v>
      </c>
      <c r="B4" s="418"/>
      <c r="C4" s="494" t="s">
        <v>4</v>
      </c>
      <c r="D4" s="494"/>
      <c r="E4" s="494"/>
      <c r="F4" s="494"/>
      <c r="G4" s="494"/>
      <c r="H4" s="494"/>
      <c r="I4" s="494"/>
      <c r="J4" s="494"/>
      <c r="K4" s="494"/>
      <c r="L4" s="494"/>
      <c r="M4" s="494"/>
      <c r="N4" s="494"/>
      <c r="O4" s="494"/>
      <c r="P4" s="494"/>
      <c r="Q4" s="494"/>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18" t="s">
        <v>308</v>
      </c>
      <c r="B5" s="418"/>
      <c r="C5" s="494" t="s">
        <v>32</v>
      </c>
      <c r="D5" s="494"/>
      <c r="E5" s="494"/>
      <c r="F5" s="494"/>
      <c r="G5" s="494"/>
      <c r="H5" s="494"/>
      <c r="I5" s="494"/>
      <c r="J5" s="494"/>
      <c r="K5" s="494"/>
      <c r="L5" s="494"/>
      <c r="M5" s="494"/>
      <c r="N5" s="494"/>
      <c r="O5" s="494"/>
      <c r="P5" s="494"/>
      <c r="Q5" s="494"/>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18" t="s">
        <v>309</v>
      </c>
      <c r="B6" s="418"/>
      <c r="C6" s="495" t="s">
        <v>310</v>
      </c>
      <c r="D6" s="495"/>
      <c r="E6" s="495"/>
      <c r="F6" s="495"/>
      <c r="G6" s="495"/>
      <c r="H6" s="495"/>
      <c r="I6" s="495"/>
      <c r="J6" s="495"/>
      <c r="K6" s="495"/>
      <c r="L6" s="495"/>
      <c r="M6" s="495"/>
      <c r="N6" s="495"/>
      <c r="O6" s="495"/>
      <c r="P6" s="495"/>
      <c r="Q6" s="495"/>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09" t="s">
        <v>474</v>
      </c>
      <c r="B7" s="509"/>
      <c r="C7" s="509"/>
      <c r="D7" s="509"/>
      <c r="E7" s="509"/>
      <c r="F7" s="509" t="s">
        <v>326</v>
      </c>
      <c r="G7" s="509"/>
      <c r="H7" s="509"/>
      <c r="I7" s="90"/>
      <c r="J7" s="453" t="s">
        <v>475</v>
      </c>
      <c r="K7" s="453"/>
      <c r="L7" s="453"/>
      <c r="M7" s="453"/>
      <c r="N7" s="45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11" t="s">
        <v>316</v>
      </c>
      <c r="B8" s="512" t="s">
        <v>383</v>
      </c>
      <c r="C8" s="549" t="s">
        <v>318</v>
      </c>
      <c r="D8" s="551" t="s">
        <v>328</v>
      </c>
      <c r="E8" s="512" t="s">
        <v>312</v>
      </c>
      <c r="F8" s="546" t="s">
        <v>476</v>
      </c>
      <c r="G8" s="546" t="s">
        <v>477</v>
      </c>
      <c r="H8" s="546" t="s">
        <v>478</v>
      </c>
      <c r="I8" s="553"/>
      <c r="J8" s="546" t="s">
        <v>479</v>
      </c>
      <c r="K8" s="546" t="s">
        <v>480</v>
      </c>
      <c r="L8" s="546" t="s">
        <v>481</v>
      </c>
      <c r="M8" s="546" t="s">
        <v>482</v>
      </c>
      <c r="N8" s="546" t="s">
        <v>483</v>
      </c>
      <c r="O8" s="546" t="s">
        <v>484</v>
      </c>
      <c r="P8" s="546" t="s">
        <v>485</v>
      </c>
      <c r="Q8" s="546" t="s">
        <v>486</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19"/>
      <c r="B9" s="513"/>
      <c r="C9" s="550"/>
      <c r="D9" s="552"/>
      <c r="E9" s="513"/>
      <c r="F9" s="547"/>
      <c r="G9" s="547"/>
      <c r="H9" s="547"/>
      <c r="I9" s="554"/>
      <c r="J9" s="547"/>
      <c r="K9" s="547"/>
      <c r="L9" s="547"/>
      <c r="M9" s="547"/>
      <c r="N9" s="547"/>
      <c r="O9" s="547"/>
      <c r="P9" s="547"/>
      <c r="Q9" s="547"/>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492">
        <f>'5- Identificación de Riesgos'!A10</f>
        <v>1</v>
      </c>
      <c r="B10" s="456" t="str">
        <f>'5- Identificación de Riesgos'!B10</f>
        <v>Vencimiento de Términos</v>
      </c>
      <c r="C10" s="411" t="str">
        <f>'5- Identificación de Riesgos'!C10</f>
        <v>Se realizan  actuaciones procesales o se da  respuesta a las solicitudes de los usuarios de la administración de justicia, después del  término legal establecido para decidir sobre los conflictos presentados a los jueces.</v>
      </c>
      <c r="D10" s="411" t="s">
        <v>340</v>
      </c>
      <c r="E10" s="183" t="str">
        <f>'5- Identificación de Riesgos'!D10</f>
        <v>1. Mayor demanda de justicia.</v>
      </c>
      <c r="F10" s="440" t="str">
        <f>'5- Identificación de Riesgos'!H10</f>
        <v>Media - 3</v>
      </c>
      <c r="G10" s="411" t="str">
        <f>'5- Identificación de Riesgos'!M10</f>
        <v>Menor - 2</v>
      </c>
      <c r="H10" s="411" t="str">
        <f>'5- Identificación de Riesgos'!N10</f>
        <v>Moderado - 6</v>
      </c>
      <c r="I10" s="158"/>
      <c r="J10" s="557" t="str">
        <f>'6- Valoración Controles'!T10</f>
        <v>Media - 3</v>
      </c>
      <c r="K10" s="557" t="str">
        <f>'6- Valoración Controles'!U10</f>
        <v>Leve - 1</v>
      </c>
      <c r="L10" s="555" t="e">
        <f>AVERAGE(#REF!)</f>
        <v>#REF!</v>
      </c>
      <c r="M10" s="456" t="str">
        <f>'6- Valoración Controles'!V10</f>
        <v>Moderado - 3</v>
      </c>
      <c r="N10" s="456" t="s">
        <v>487</v>
      </c>
      <c r="O10" s="184"/>
      <c r="P10" s="184"/>
      <c r="Q10" s="185"/>
    </row>
    <row r="11" spans="1:269" ht="13.5" customHeight="1">
      <c r="A11" s="493"/>
      <c r="B11" s="457"/>
      <c r="C11" s="412"/>
      <c r="D11" s="412"/>
      <c r="E11" s="186" t="str">
        <f>'5- Identificación de Riesgos'!D11</f>
        <v>2. Insuficiencia de  personal  para atender la función misional y la atención a las partes interesadas en los despachos judiciales y centro de servicios</v>
      </c>
      <c r="F11" s="441"/>
      <c r="G11" s="535"/>
      <c r="H11" s="412"/>
      <c r="I11" s="91"/>
      <c r="J11" s="537"/>
      <c r="K11" s="537"/>
      <c r="L11" s="539"/>
      <c r="M11" s="457"/>
      <c r="N11" s="457"/>
      <c r="O11" s="187"/>
      <c r="P11" s="187">
        <v>5</v>
      </c>
      <c r="Q11" s="188"/>
    </row>
    <row r="12" spans="1:269" ht="13.5" customHeight="1">
      <c r="A12" s="493"/>
      <c r="B12" s="457"/>
      <c r="C12" s="412"/>
      <c r="D12" s="412"/>
      <c r="E12" s="197" t="str">
        <f>'5- Identificación de Riesgos'!D12</f>
        <v>3. Complejidad de los procesos judiciales y solicitudes, lo cual incrementa los tiempos para su resolución.</v>
      </c>
      <c r="F12" s="441"/>
      <c r="G12" s="535"/>
      <c r="H12" s="412"/>
      <c r="I12" s="91"/>
      <c r="J12" s="537"/>
      <c r="K12" s="537"/>
      <c r="L12" s="539"/>
      <c r="M12" s="457"/>
      <c r="N12" s="457"/>
      <c r="O12" s="187"/>
      <c r="P12" s="187"/>
      <c r="Q12" s="188"/>
    </row>
    <row r="13" spans="1:269" ht="13.5" customHeight="1">
      <c r="A13" s="493"/>
      <c r="B13" s="457"/>
      <c r="C13" s="412"/>
      <c r="D13" s="412"/>
      <c r="E13" s="186" t="str">
        <f>'5- Identificación de Riesgos'!D13</f>
        <v>4.Fallas en la planeación  para el desarrollo de las tareas propias del despacho.</v>
      </c>
      <c r="F13" s="441"/>
      <c r="G13" s="535"/>
      <c r="H13" s="412"/>
      <c r="I13" s="91"/>
      <c r="J13" s="537"/>
      <c r="K13" s="537"/>
      <c r="L13" s="539"/>
      <c r="M13" s="457"/>
      <c r="N13" s="457"/>
      <c r="O13" s="187"/>
      <c r="P13" s="187"/>
      <c r="Q13" s="188"/>
    </row>
    <row r="14" spans="1:269" ht="13.5" customHeight="1">
      <c r="A14" s="493"/>
      <c r="B14" s="457"/>
      <c r="C14" s="412"/>
      <c r="D14" s="412"/>
      <c r="E14" s="186" t="str">
        <f>'5- Identificación de Riesgos'!D14</f>
        <v>5.  Fallas e insuficiencia de las herramientas tecnológicas.</v>
      </c>
      <c r="F14" s="441"/>
      <c r="G14" s="535"/>
      <c r="H14" s="412"/>
      <c r="I14" s="91"/>
      <c r="J14" s="537"/>
      <c r="K14" s="537"/>
      <c r="L14" s="539"/>
      <c r="M14" s="457"/>
      <c r="N14" s="457"/>
      <c r="O14" s="187"/>
      <c r="P14" s="187"/>
      <c r="Q14" s="188"/>
    </row>
    <row r="15" spans="1:269" ht="13.5" customHeight="1">
      <c r="A15" s="493"/>
      <c r="B15" s="457"/>
      <c r="C15" s="412"/>
      <c r="D15" s="412"/>
      <c r="E15" s="186">
        <f>'5- Identificación de Riesgos'!D15</f>
        <v>0</v>
      </c>
      <c r="F15" s="441"/>
      <c r="G15" s="535"/>
      <c r="H15" s="412"/>
      <c r="I15" s="91"/>
      <c r="J15" s="537"/>
      <c r="K15" s="537"/>
      <c r="L15" s="539"/>
      <c r="M15" s="457"/>
      <c r="N15" s="457"/>
      <c r="O15" s="187"/>
      <c r="P15" s="187"/>
      <c r="Q15" s="188"/>
    </row>
    <row r="16" spans="1:269" ht="13.5" customHeight="1">
      <c r="A16" s="493"/>
      <c r="B16" s="457"/>
      <c r="C16" s="412"/>
      <c r="D16" s="412"/>
      <c r="E16" s="186">
        <f>'5- Identificación de Riesgos'!D16</f>
        <v>0</v>
      </c>
      <c r="F16" s="441"/>
      <c r="G16" s="535"/>
      <c r="H16" s="412"/>
      <c r="I16" s="91"/>
      <c r="J16" s="537"/>
      <c r="K16" s="537"/>
      <c r="L16" s="539"/>
      <c r="M16" s="457"/>
      <c r="N16" s="457"/>
      <c r="O16" s="187"/>
      <c r="P16" s="187"/>
      <c r="Q16" s="188"/>
    </row>
    <row r="17" spans="1:17" ht="13.5" customHeight="1">
      <c r="A17" s="493"/>
      <c r="B17" s="457"/>
      <c r="C17" s="412"/>
      <c r="D17" s="412"/>
      <c r="E17" s="186">
        <f>'5- Identificación de Riesgos'!D17</f>
        <v>0</v>
      </c>
      <c r="F17" s="441"/>
      <c r="G17" s="535"/>
      <c r="H17" s="412"/>
      <c r="I17" s="91"/>
      <c r="J17" s="537"/>
      <c r="K17" s="537"/>
      <c r="L17" s="539"/>
      <c r="M17" s="457"/>
      <c r="N17" s="457"/>
      <c r="O17" s="187"/>
      <c r="P17" s="187"/>
      <c r="Q17" s="188"/>
    </row>
    <row r="18" spans="1:17" ht="13.5" customHeight="1">
      <c r="A18" s="493"/>
      <c r="B18" s="457"/>
      <c r="C18" s="412"/>
      <c r="D18" s="412"/>
      <c r="E18" s="186">
        <f>'5- Identificación de Riesgos'!D18</f>
        <v>0</v>
      </c>
      <c r="F18" s="441"/>
      <c r="G18" s="535"/>
      <c r="H18" s="412"/>
      <c r="I18" s="91"/>
      <c r="J18" s="537"/>
      <c r="K18" s="537"/>
      <c r="L18" s="539"/>
      <c r="M18" s="457"/>
      <c r="N18" s="457"/>
      <c r="O18" s="187"/>
      <c r="P18" s="187"/>
      <c r="Q18" s="188"/>
    </row>
    <row r="19" spans="1:17" ht="13.5" customHeight="1">
      <c r="A19" s="493"/>
      <c r="B19" s="522"/>
      <c r="C19" s="412"/>
      <c r="D19" s="412"/>
      <c r="E19" s="186">
        <f>'5- Identificación de Riesgos'!D19</f>
        <v>0</v>
      </c>
      <c r="F19" s="441"/>
      <c r="G19" s="535"/>
      <c r="H19" s="412"/>
      <c r="I19" s="92"/>
      <c r="J19" s="538"/>
      <c r="K19" s="538"/>
      <c r="L19" s="540"/>
      <c r="M19" s="522"/>
      <c r="N19" s="522"/>
      <c r="O19" s="187"/>
      <c r="P19" s="187"/>
      <c r="Q19" s="188"/>
    </row>
    <row r="20" spans="1:17" ht="13.5" customHeight="1">
      <c r="A20" s="556">
        <f>'5- Identificación de Riesgos'!A20</f>
        <v>2</v>
      </c>
      <c r="B20" s="457" t="str">
        <f>'5- Identificación de Riesgos'!B20</f>
        <v xml:space="preserve">Incumplimientos en la realizacion de audiencias </v>
      </c>
      <c r="C20" s="522" t="str">
        <f>'5- Identificación de Riesgos'!C20</f>
        <v xml:space="preserve">Posibilidad de no celebrar las audiencias programadas. </v>
      </c>
      <c r="D20" s="522" t="s">
        <v>340</v>
      </c>
      <c r="E20" s="186" t="str">
        <f>'5- Identificación de Riesgos'!D20</f>
        <v xml:space="preserve">1. Inasistencia del Juez </v>
      </c>
      <c r="F20" s="544" t="str">
        <f>'5- Identificación de Riesgos'!H20</f>
        <v>Media - 3</v>
      </c>
      <c r="G20" s="522" t="str">
        <f>'5- Identificación de Riesgos'!M20</f>
        <v>Moderado - 3</v>
      </c>
      <c r="H20" s="522" t="str">
        <f>'5- Identificación de Riesgos'!N20</f>
        <v>Moderado - 9</v>
      </c>
      <c r="I20" s="91"/>
      <c r="J20" s="537" t="str">
        <f>'6- Valoración Controles'!T14</f>
        <v>Baja - 2</v>
      </c>
      <c r="K20" s="537" t="str">
        <f>'6- Valoración Controles'!U14</f>
        <v>Moderado - 3</v>
      </c>
      <c r="L20" s="539" t="e">
        <f>AVERAGE(#REF!)</f>
        <v>#REF!</v>
      </c>
      <c r="M20" s="457" t="str">
        <f>'6- Valoración Controles'!V14</f>
        <v>Moderado - 6</v>
      </c>
      <c r="N20" s="457" t="s">
        <v>488</v>
      </c>
      <c r="O20" s="187"/>
      <c r="P20" s="187"/>
      <c r="Q20" s="188"/>
    </row>
    <row r="21" spans="1:17" ht="13.5" customHeight="1">
      <c r="A21" s="493"/>
      <c r="B21" s="457"/>
      <c r="C21" s="412"/>
      <c r="D21" s="412"/>
      <c r="E21" s="186" t="str">
        <f>'5- Identificación de Riesgos'!D21</f>
        <v xml:space="preserve">2. Inasistencia de las partes
</v>
      </c>
      <c r="F21" s="441"/>
      <c r="G21" s="535"/>
      <c r="H21" s="412"/>
      <c r="I21" s="91"/>
      <c r="J21" s="537"/>
      <c r="K21" s="537"/>
      <c r="L21" s="539"/>
      <c r="M21" s="457"/>
      <c r="N21" s="457"/>
      <c r="O21" s="187"/>
      <c r="P21" s="187"/>
      <c r="Q21" s="188"/>
    </row>
    <row r="22" spans="1:17" ht="13.5" customHeight="1">
      <c r="A22" s="493"/>
      <c r="B22" s="457"/>
      <c r="C22" s="412"/>
      <c r="D22" s="412"/>
      <c r="E22" s="186" t="str">
        <f>'5- Identificación de Riesgos'!D22</f>
        <v>3. Programación de audiencias sin tener en cuenta tiempos de duración para su realización.</v>
      </c>
      <c r="F22" s="441"/>
      <c r="G22" s="535"/>
      <c r="H22" s="412"/>
      <c r="I22" s="91"/>
      <c r="J22" s="537"/>
      <c r="K22" s="537"/>
      <c r="L22" s="539"/>
      <c r="M22" s="457"/>
      <c r="N22" s="457"/>
      <c r="O22" s="187"/>
      <c r="P22" s="187"/>
      <c r="Q22" s="188"/>
    </row>
    <row r="23" spans="1:17" ht="13.5" customHeight="1">
      <c r="A23" s="493"/>
      <c r="B23" s="457"/>
      <c r="C23" s="412"/>
      <c r="D23" s="412"/>
      <c r="E23" s="186" t="str">
        <f>'5- Identificación de Riesgos'!D23</f>
        <v>4. Comunicación o notificación inoportuna o errores en la misma.</v>
      </c>
      <c r="F23" s="441"/>
      <c r="G23" s="535"/>
      <c r="H23" s="412"/>
      <c r="I23" s="91"/>
      <c r="J23" s="537"/>
      <c r="K23" s="537"/>
      <c r="L23" s="539"/>
      <c r="M23" s="457"/>
      <c r="N23" s="457"/>
      <c r="O23" s="187"/>
      <c r="P23" s="187"/>
      <c r="Q23" s="188"/>
    </row>
    <row r="24" spans="1:17" ht="13.5" customHeight="1">
      <c r="A24" s="493"/>
      <c r="B24" s="457"/>
      <c r="C24" s="412"/>
      <c r="D24" s="412"/>
      <c r="E24" s="186" t="str">
        <f>'5- Identificación de Riesgos'!D24</f>
        <v>5.Fallas en el servicio de internet,  conectividad  irregular.</v>
      </c>
      <c r="F24" s="441"/>
      <c r="G24" s="535"/>
      <c r="H24" s="412"/>
      <c r="I24" s="91"/>
      <c r="J24" s="537"/>
      <c r="K24" s="537"/>
      <c r="L24" s="539"/>
      <c r="M24" s="457"/>
      <c r="N24" s="457"/>
      <c r="O24" s="187"/>
      <c r="P24" s="187"/>
      <c r="Q24" s="188"/>
    </row>
    <row r="25" spans="1:17" ht="13.5" customHeight="1">
      <c r="A25" s="493"/>
      <c r="B25" s="457"/>
      <c r="C25" s="412"/>
      <c r="D25" s="412"/>
      <c r="E25" s="186">
        <f>'5- Identificación de Riesgos'!D25</f>
        <v>0</v>
      </c>
      <c r="F25" s="441"/>
      <c r="G25" s="535"/>
      <c r="H25" s="412"/>
      <c r="I25" s="91"/>
      <c r="J25" s="537"/>
      <c r="K25" s="537"/>
      <c r="L25" s="539"/>
      <c r="M25" s="457"/>
      <c r="N25" s="457"/>
      <c r="O25" s="187"/>
      <c r="P25" s="187"/>
      <c r="Q25" s="188"/>
    </row>
    <row r="26" spans="1:17" ht="13.5" customHeight="1">
      <c r="A26" s="493"/>
      <c r="B26" s="457"/>
      <c r="C26" s="412"/>
      <c r="D26" s="412"/>
      <c r="E26" s="186">
        <f>'5- Identificación de Riesgos'!D26</f>
        <v>0</v>
      </c>
      <c r="F26" s="441"/>
      <c r="G26" s="535"/>
      <c r="H26" s="412"/>
      <c r="I26" s="91"/>
      <c r="J26" s="537"/>
      <c r="K26" s="537"/>
      <c r="L26" s="539"/>
      <c r="M26" s="457"/>
      <c r="N26" s="457"/>
      <c r="O26" s="187"/>
      <c r="P26" s="187"/>
      <c r="Q26" s="188"/>
    </row>
    <row r="27" spans="1:17" ht="13.5" customHeight="1">
      <c r="A27" s="493"/>
      <c r="B27" s="457"/>
      <c r="C27" s="412"/>
      <c r="D27" s="412"/>
      <c r="E27" s="186">
        <f>'5- Identificación de Riesgos'!D27</f>
        <v>0</v>
      </c>
      <c r="F27" s="441"/>
      <c r="G27" s="535"/>
      <c r="H27" s="412"/>
      <c r="I27" s="91"/>
      <c r="J27" s="537"/>
      <c r="K27" s="537"/>
      <c r="L27" s="539"/>
      <c r="M27" s="457"/>
      <c r="N27" s="457"/>
      <c r="O27" s="187"/>
      <c r="P27" s="187"/>
      <c r="Q27" s="188"/>
    </row>
    <row r="28" spans="1:17" ht="13.5" customHeight="1">
      <c r="A28" s="493"/>
      <c r="B28" s="457"/>
      <c r="C28" s="412"/>
      <c r="D28" s="412"/>
      <c r="E28" s="186">
        <f>'5- Identificación de Riesgos'!D28</f>
        <v>0</v>
      </c>
      <c r="F28" s="441"/>
      <c r="G28" s="535"/>
      <c r="H28" s="412"/>
      <c r="I28" s="91"/>
      <c r="J28" s="537"/>
      <c r="K28" s="537"/>
      <c r="L28" s="539"/>
      <c r="M28" s="457"/>
      <c r="N28" s="457"/>
      <c r="O28" s="187"/>
      <c r="P28" s="187"/>
      <c r="Q28" s="188"/>
    </row>
    <row r="29" spans="1:17" ht="13.5" customHeight="1">
      <c r="A29" s="493"/>
      <c r="B29" s="522"/>
      <c r="C29" s="412"/>
      <c r="D29" s="412"/>
      <c r="E29" s="186">
        <f>'5- Identificación de Riesgos'!D29</f>
        <v>0</v>
      </c>
      <c r="F29" s="441"/>
      <c r="G29" s="535"/>
      <c r="H29" s="412"/>
      <c r="I29" s="92"/>
      <c r="J29" s="538"/>
      <c r="K29" s="538"/>
      <c r="L29" s="540"/>
      <c r="M29" s="522"/>
      <c r="N29" s="522"/>
      <c r="O29" s="187"/>
      <c r="P29" s="187"/>
      <c r="Q29" s="188"/>
    </row>
    <row r="30" spans="1:17" ht="13.5" customHeight="1">
      <c r="A30" s="556">
        <f>'5- Identificación de Riesgos'!A30</f>
        <v>3</v>
      </c>
      <c r="B30" s="457" t="str">
        <f>'5- Identificación de Riesgos'!B30</f>
        <v xml:space="preserve"> Efectuar notificaciones que no cumplan con los requistos</v>
      </c>
      <c r="C30" s="522" t="str">
        <f>'5- Identificación de Riesgos'!C30</f>
        <v xml:space="preserve">No  realizar las notificaciones , no hacerlo  oportunamente o no aplicar la normatividad </v>
      </c>
      <c r="D30" s="522" t="s">
        <v>340</v>
      </c>
      <c r="E30" s="186" t="str">
        <f>'5- Identificación de Riesgos'!D30</f>
        <v xml:space="preserve">1. Errores en la digitación </v>
      </c>
      <c r="F30" s="544" t="str">
        <f>'5- Identificación de Riesgos'!H30</f>
        <v>Muy Baja - 1</v>
      </c>
      <c r="G30" s="522" t="str">
        <f>'5- Identificación de Riesgos'!M30</f>
        <v>Menor - 2</v>
      </c>
      <c r="H30" s="522" t="str">
        <f>'5- Identificación de Riesgos'!N30</f>
        <v>Bajo - 2</v>
      </c>
      <c r="I30" s="91"/>
      <c r="J30" s="537" t="str">
        <f>'6- Valoración Controles'!T19</f>
        <v>Muy Baja - 1</v>
      </c>
      <c r="K30" s="537" t="str">
        <f>'6- Valoración Controles'!U19</f>
        <v>Menor - 2</v>
      </c>
      <c r="L30" s="539" t="e">
        <f>AVERAGE(#REF!)</f>
        <v>#REF!</v>
      </c>
      <c r="M30" s="457" t="str">
        <f>'6- Valoración Controles'!V19</f>
        <v>Bajo - 2</v>
      </c>
      <c r="N30" s="457" t="s">
        <v>488</v>
      </c>
      <c r="O30" s="187"/>
      <c r="P30" s="187"/>
      <c r="Q30" s="188"/>
    </row>
    <row r="31" spans="1:17" ht="13.5" customHeight="1">
      <c r="A31" s="493"/>
      <c r="B31" s="457"/>
      <c r="C31" s="412"/>
      <c r="D31" s="412"/>
      <c r="E31" s="186" t="str">
        <f>'5- Identificación de Riesgos'!D31</f>
        <v>2. Que no se incluyan los anexos correspondientes para efectuar la notificacion.</v>
      </c>
      <c r="F31" s="441"/>
      <c r="G31" s="535"/>
      <c r="H31" s="412"/>
      <c r="I31" s="91"/>
      <c r="J31" s="537"/>
      <c r="K31" s="537"/>
      <c r="L31" s="539"/>
      <c r="M31" s="457"/>
      <c r="N31" s="457"/>
      <c r="O31" s="187"/>
      <c r="P31" s="187"/>
      <c r="Q31" s="188"/>
    </row>
    <row r="32" spans="1:17" ht="13.5" customHeight="1">
      <c r="A32" s="493"/>
      <c r="B32" s="457"/>
      <c r="C32" s="412"/>
      <c r="D32" s="412"/>
      <c r="E32" s="186" t="str">
        <f>'5- Identificación de Riesgos'!D32</f>
        <v>3. Se notifique al correo que no este registrado en SIRNA.</v>
      </c>
      <c r="F32" s="441"/>
      <c r="G32" s="535"/>
      <c r="H32" s="412"/>
      <c r="I32" s="91"/>
      <c r="J32" s="537"/>
      <c r="K32" s="537"/>
      <c r="L32" s="539"/>
      <c r="M32" s="457"/>
      <c r="N32" s="457"/>
      <c r="O32" s="187"/>
      <c r="P32" s="187"/>
      <c r="Q32" s="188"/>
    </row>
    <row r="33" spans="1:17" ht="13.5" customHeight="1">
      <c r="A33" s="493"/>
      <c r="B33" s="457"/>
      <c r="C33" s="412"/>
      <c r="D33" s="412"/>
      <c r="E33" s="186">
        <f>'5- Identificación de Riesgos'!D33</f>
        <v>0</v>
      </c>
      <c r="F33" s="441"/>
      <c r="G33" s="535"/>
      <c r="H33" s="412"/>
      <c r="I33" s="91"/>
      <c r="J33" s="537"/>
      <c r="K33" s="537"/>
      <c r="L33" s="539"/>
      <c r="M33" s="457"/>
      <c r="N33" s="457"/>
      <c r="O33" s="187"/>
      <c r="P33" s="187"/>
      <c r="Q33" s="188"/>
    </row>
    <row r="34" spans="1:17" ht="13.5" customHeight="1">
      <c r="A34" s="493"/>
      <c r="B34" s="457"/>
      <c r="C34" s="412"/>
      <c r="D34" s="412"/>
      <c r="E34" s="186">
        <f>'5- Identificación de Riesgos'!D34</f>
        <v>0</v>
      </c>
      <c r="F34" s="441"/>
      <c r="G34" s="535"/>
      <c r="H34" s="412"/>
      <c r="I34" s="91"/>
      <c r="J34" s="537"/>
      <c r="K34" s="537"/>
      <c r="L34" s="539"/>
      <c r="M34" s="457"/>
      <c r="N34" s="457"/>
      <c r="O34" s="187"/>
      <c r="P34" s="187"/>
      <c r="Q34" s="188"/>
    </row>
    <row r="35" spans="1:17" ht="13.5" customHeight="1">
      <c r="A35" s="493"/>
      <c r="B35" s="457"/>
      <c r="C35" s="412"/>
      <c r="D35" s="412"/>
      <c r="E35" s="186">
        <f>'5- Identificación de Riesgos'!D35</f>
        <v>0</v>
      </c>
      <c r="F35" s="441"/>
      <c r="G35" s="535"/>
      <c r="H35" s="412"/>
      <c r="I35" s="91"/>
      <c r="J35" s="537"/>
      <c r="K35" s="537"/>
      <c r="L35" s="539"/>
      <c r="M35" s="457"/>
      <c r="N35" s="457"/>
      <c r="O35" s="187"/>
      <c r="P35" s="187"/>
      <c r="Q35" s="188"/>
    </row>
    <row r="36" spans="1:17" ht="13.5" customHeight="1">
      <c r="A36" s="493"/>
      <c r="B36" s="457"/>
      <c r="C36" s="412"/>
      <c r="D36" s="412"/>
      <c r="E36" s="186">
        <f>'5- Identificación de Riesgos'!D36</f>
        <v>0</v>
      </c>
      <c r="F36" s="441"/>
      <c r="G36" s="535"/>
      <c r="H36" s="412"/>
      <c r="I36" s="91"/>
      <c r="J36" s="537"/>
      <c r="K36" s="537"/>
      <c r="L36" s="539"/>
      <c r="M36" s="457"/>
      <c r="N36" s="457"/>
      <c r="O36" s="187"/>
      <c r="P36" s="187"/>
      <c r="Q36" s="188"/>
    </row>
    <row r="37" spans="1:17" ht="13.5" customHeight="1">
      <c r="A37" s="493"/>
      <c r="B37" s="457"/>
      <c r="C37" s="412"/>
      <c r="D37" s="412"/>
      <c r="E37" s="186">
        <f>'5- Identificación de Riesgos'!D37</f>
        <v>0</v>
      </c>
      <c r="F37" s="441"/>
      <c r="G37" s="535"/>
      <c r="H37" s="412"/>
      <c r="I37" s="91"/>
      <c r="J37" s="537"/>
      <c r="K37" s="537"/>
      <c r="L37" s="539"/>
      <c r="M37" s="457"/>
      <c r="N37" s="457"/>
      <c r="O37" s="187"/>
      <c r="P37" s="187"/>
      <c r="Q37" s="188"/>
    </row>
    <row r="38" spans="1:17" ht="13.5" customHeight="1">
      <c r="A38" s="493"/>
      <c r="B38" s="457"/>
      <c r="C38" s="412"/>
      <c r="D38" s="412"/>
      <c r="E38" s="186">
        <f>'5- Identificación de Riesgos'!D38</f>
        <v>0</v>
      </c>
      <c r="F38" s="441"/>
      <c r="G38" s="535"/>
      <c r="H38" s="412"/>
      <c r="I38" s="91"/>
      <c r="J38" s="537"/>
      <c r="K38" s="537"/>
      <c r="L38" s="539"/>
      <c r="M38" s="457"/>
      <c r="N38" s="457"/>
      <c r="O38" s="187"/>
      <c r="P38" s="187"/>
      <c r="Q38" s="188"/>
    </row>
    <row r="39" spans="1:17" ht="13.5" customHeight="1">
      <c r="A39" s="493"/>
      <c r="B39" s="522"/>
      <c r="C39" s="412"/>
      <c r="D39" s="412"/>
      <c r="E39" s="186">
        <f>'5- Identificación de Riesgos'!D39</f>
        <v>0</v>
      </c>
      <c r="F39" s="441"/>
      <c r="G39" s="535"/>
      <c r="H39" s="412"/>
      <c r="I39" s="92"/>
      <c r="J39" s="538"/>
      <c r="K39" s="538"/>
      <c r="L39" s="540"/>
      <c r="M39" s="522"/>
      <c r="N39" s="522"/>
      <c r="O39" s="187"/>
      <c r="P39" s="187"/>
      <c r="Q39" s="188"/>
    </row>
    <row r="40" spans="1:17" ht="13.5" customHeight="1">
      <c r="A40" s="558">
        <f>'5- Identificación de Riesgos'!A40</f>
        <v>4</v>
      </c>
      <c r="B40" s="457" t="str">
        <f>'5- Identificación de Riesgos'!B40</f>
        <v>Efectuar el reparto judicial incumpliendo requisitos</v>
      </c>
      <c r="C40" s="522" t="str">
        <f>'5- Identificación de Riesgos'!C40</f>
        <v>Desigualidad en la carga de los Juzgados y Demora en el trámite del proceso.</v>
      </c>
      <c r="D40" s="522" t="s">
        <v>340</v>
      </c>
      <c r="E40" s="186" t="str">
        <f>'5- Identificación de Riesgos'!D40</f>
        <v>1. Corrupción</v>
      </c>
      <c r="F40" s="544" t="str">
        <f>'5- Identificación de Riesgos'!H40</f>
        <v>Muy Baja - 1</v>
      </c>
      <c r="G40" s="522" t="str">
        <f>'5- Identificación de Riesgos'!M40</f>
        <v>Moderado - 3</v>
      </c>
      <c r="H40" s="522" t="str">
        <f>'5- Identificación de Riesgos'!N40</f>
        <v>Moderado - 3</v>
      </c>
      <c r="I40" s="91"/>
      <c r="J40" s="537" t="str">
        <f>'6- Valoración Controles'!T23</f>
        <v>Muy Baja - 1</v>
      </c>
      <c r="K40" s="537" t="str">
        <f>'6- Valoración Controles'!U23</f>
        <v>Moderado - 3</v>
      </c>
      <c r="L40" s="539" t="e">
        <f>AVERAGE(#REF!)</f>
        <v>#REF!</v>
      </c>
      <c r="M40" s="457" t="str">
        <f>'6- Valoración Controles'!V23</f>
        <v>Moderado - 3</v>
      </c>
      <c r="N40" s="457" t="s">
        <v>488</v>
      </c>
      <c r="O40" s="187"/>
      <c r="P40" s="187"/>
      <c r="Q40" s="188"/>
    </row>
    <row r="41" spans="1:17" ht="13.5" customHeight="1">
      <c r="A41" s="430"/>
      <c r="B41" s="457"/>
      <c r="C41" s="412"/>
      <c r="D41" s="412"/>
      <c r="E41" s="186" t="str">
        <f>'5- Identificación de Riesgos'!D41</f>
        <v xml:space="preserve">2. Desconocimiento en las reglas del reparto
</v>
      </c>
      <c r="F41" s="441"/>
      <c r="G41" s="535"/>
      <c r="H41" s="412"/>
      <c r="I41" s="91"/>
      <c r="J41" s="537"/>
      <c r="K41" s="537"/>
      <c r="L41" s="539"/>
      <c r="M41" s="457"/>
      <c r="N41" s="457"/>
      <c r="O41" s="187"/>
      <c r="P41" s="187"/>
      <c r="Q41" s="188"/>
    </row>
    <row r="42" spans="1:17" ht="13.5" customHeight="1">
      <c r="A42" s="430"/>
      <c r="B42" s="457"/>
      <c r="C42" s="412"/>
      <c r="D42" s="412"/>
      <c r="E42" s="186" t="str">
        <f>'5- Identificación de Riesgos'!D42</f>
        <v>3.Incumplimiento del procedimiento de reparto.</v>
      </c>
      <c r="F42" s="441"/>
      <c r="G42" s="535"/>
      <c r="H42" s="412"/>
      <c r="I42" s="91"/>
      <c r="J42" s="537"/>
      <c r="K42" s="537"/>
      <c r="L42" s="539"/>
      <c r="M42" s="457"/>
      <c r="N42" s="457"/>
      <c r="O42" s="187"/>
      <c r="P42" s="187"/>
      <c r="Q42" s="188"/>
    </row>
    <row r="43" spans="1:17" ht="13.5" customHeight="1">
      <c r="A43" s="430"/>
      <c r="B43" s="457"/>
      <c r="C43" s="412"/>
      <c r="D43" s="412"/>
      <c r="E43" s="186" t="str">
        <f>'5- Identificación de Riesgos'!D43</f>
        <v xml:space="preserve">4. Falta de personal para atender el  volúmen de solicitudes recibidas. </v>
      </c>
      <c r="F43" s="441"/>
      <c r="G43" s="535"/>
      <c r="H43" s="412"/>
      <c r="I43" s="91"/>
      <c r="J43" s="537"/>
      <c r="K43" s="537"/>
      <c r="L43" s="539"/>
      <c r="M43" s="457"/>
      <c r="N43" s="457"/>
      <c r="O43" s="187"/>
      <c r="P43" s="187"/>
      <c r="Q43" s="188"/>
    </row>
    <row r="44" spans="1:17" ht="13.5" customHeight="1">
      <c r="A44" s="430"/>
      <c r="B44" s="457"/>
      <c r="C44" s="412"/>
      <c r="D44" s="412"/>
      <c r="E44" s="186" t="str">
        <f>'5- Identificación de Riesgos'!D44</f>
        <v>5. Falta de comunicación y de oportunidad en la  actualización de las novedades de los juzgados.</v>
      </c>
      <c r="F44" s="441"/>
      <c r="G44" s="535"/>
      <c r="H44" s="412"/>
      <c r="I44" s="91"/>
      <c r="J44" s="537"/>
      <c r="K44" s="537"/>
      <c r="L44" s="539"/>
      <c r="M44" s="457"/>
      <c r="N44" s="457"/>
      <c r="O44" s="187"/>
      <c r="P44" s="187"/>
      <c r="Q44" s="188"/>
    </row>
    <row r="45" spans="1:17" ht="13.5" customHeight="1">
      <c r="A45" s="430"/>
      <c r="B45" s="457"/>
      <c r="C45" s="412"/>
      <c r="D45" s="412"/>
      <c r="E45" s="186" t="str">
        <f>'5- Identificación de Riesgos'!D45</f>
        <v>6. No incluir en el reparto la totalidad de las solicitudes o escritos de acusación recibidos por correo electrónico.</v>
      </c>
      <c r="F45" s="441"/>
      <c r="G45" s="535"/>
      <c r="H45" s="412"/>
      <c r="I45" s="91"/>
      <c r="J45" s="537"/>
      <c r="K45" s="537"/>
      <c r="L45" s="539"/>
      <c r="M45" s="457"/>
      <c r="N45" s="457"/>
      <c r="O45" s="187"/>
      <c r="P45" s="187"/>
      <c r="Q45" s="188"/>
    </row>
    <row r="46" spans="1:17" ht="13.5" customHeight="1">
      <c r="A46" s="430"/>
      <c r="B46" s="457"/>
      <c r="C46" s="412"/>
      <c r="D46" s="412"/>
      <c r="E46" s="186">
        <f>'5- Identificación de Riesgos'!D46</f>
        <v>0</v>
      </c>
      <c r="F46" s="441"/>
      <c r="G46" s="535"/>
      <c r="H46" s="412"/>
      <c r="I46" s="91"/>
      <c r="J46" s="537"/>
      <c r="K46" s="537"/>
      <c r="L46" s="539"/>
      <c r="M46" s="457"/>
      <c r="N46" s="457"/>
      <c r="O46" s="187"/>
      <c r="P46" s="187"/>
      <c r="Q46" s="188"/>
    </row>
    <row r="47" spans="1:17" ht="13.5" customHeight="1">
      <c r="A47" s="430"/>
      <c r="B47" s="457"/>
      <c r="C47" s="412"/>
      <c r="D47" s="412"/>
      <c r="E47" s="186">
        <f>'5- Identificación de Riesgos'!D47</f>
        <v>0</v>
      </c>
      <c r="F47" s="441"/>
      <c r="G47" s="535"/>
      <c r="H47" s="412"/>
      <c r="I47" s="91"/>
      <c r="J47" s="537"/>
      <c r="K47" s="537"/>
      <c r="L47" s="539"/>
      <c r="M47" s="457"/>
      <c r="N47" s="457"/>
      <c r="O47" s="187"/>
      <c r="P47" s="187"/>
      <c r="Q47" s="188"/>
    </row>
    <row r="48" spans="1:17" ht="13.5" customHeight="1">
      <c r="A48" s="430"/>
      <c r="B48" s="457"/>
      <c r="C48" s="412"/>
      <c r="D48" s="412"/>
      <c r="E48" s="186">
        <f>'5- Identificación de Riesgos'!D48</f>
        <v>0</v>
      </c>
      <c r="F48" s="441"/>
      <c r="G48" s="535"/>
      <c r="H48" s="412"/>
      <c r="I48" s="91"/>
      <c r="J48" s="537"/>
      <c r="K48" s="537"/>
      <c r="L48" s="539"/>
      <c r="M48" s="457"/>
      <c r="N48" s="457"/>
      <c r="O48" s="187"/>
      <c r="P48" s="187"/>
      <c r="Q48" s="188"/>
    </row>
    <row r="49" spans="1:17" ht="13.5" customHeight="1">
      <c r="A49" s="430"/>
      <c r="B49" s="522"/>
      <c r="C49" s="412"/>
      <c r="D49" s="412"/>
      <c r="E49" s="186">
        <f>'5- Identificación de Riesgos'!D49</f>
        <v>0</v>
      </c>
      <c r="F49" s="441"/>
      <c r="G49" s="535"/>
      <c r="H49" s="412"/>
      <c r="I49" s="92"/>
      <c r="J49" s="538"/>
      <c r="K49" s="538"/>
      <c r="L49" s="540"/>
      <c r="M49" s="522"/>
      <c r="N49" s="522"/>
      <c r="O49" s="187"/>
      <c r="P49" s="187"/>
      <c r="Q49" s="188"/>
    </row>
    <row r="50" spans="1:17" ht="13.5" customHeight="1">
      <c r="A50" s="558">
        <v>5</v>
      </c>
      <c r="B50" s="457" t="str">
        <f>'5- Identificación de Riesgos'!B50</f>
        <v>Pérdida de documentos</v>
      </c>
      <c r="C50" s="522" t="str">
        <f>'5- Identificación de Riesgos'!C50</f>
        <v>Extravío temporal o definitivo de los  documentos de los procesos judiciales</v>
      </c>
      <c r="D50" s="522" t="s">
        <v>340</v>
      </c>
      <c r="E50" s="186" t="str">
        <f>'5- Identificación de Riesgos'!D50</f>
        <v xml:space="preserve">1. Desorganización en la atención público
</v>
      </c>
      <c r="F50" s="544" t="str">
        <f>'5- Identificación de Riesgos'!H50</f>
        <v>Media - 3</v>
      </c>
      <c r="G50" s="522" t="str">
        <f>'5- Identificación de Riesgos'!M50</f>
        <v>Moderado - 3</v>
      </c>
      <c r="H50" s="522" t="str">
        <f>'5- Identificación de Riesgos'!N50</f>
        <v>Moderado - 9</v>
      </c>
      <c r="I50" s="91"/>
      <c r="J50" s="537" t="str">
        <f>'6- Valoración Controles'!T29</f>
        <v>Media - 3</v>
      </c>
      <c r="K50" s="537" t="str">
        <f>'6- Valoración Controles'!U29</f>
        <v>Moderado - 3</v>
      </c>
      <c r="L50" s="539" t="e">
        <f>AVERAGE(#REF!)</f>
        <v>#REF!</v>
      </c>
      <c r="M50" s="457" t="str">
        <f>'6- Valoración Controles'!V29</f>
        <v>Moderado - 9</v>
      </c>
      <c r="N50" s="457" t="s">
        <v>488</v>
      </c>
      <c r="O50" s="187"/>
      <c r="P50" s="187"/>
      <c r="Q50" s="188"/>
    </row>
    <row r="51" spans="1:17" ht="13.5" customHeight="1">
      <c r="A51" s="430"/>
      <c r="B51" s="457"/>
      <c r="C51" s="412"/>
      <c r="D51" s="412"/>
      <c r="E51" s="186" t="str">
        <f>'5- Identificación de Riesgos'!D51</f>
        <v>2.Falta de software institucional estandarizado para la especialidad para el control del archivo de documentos tanto físicos como virtuales.</v>
      </c>
      <c r="F51" s="441"/>
      <c r="G51" s="535"/>
      <c r="H51" s="412"/>
      <c r="I51" s="91"/>
      <c r="J51" s="537"/>
      <c r="K51" s="537"/>
      <c r="L51" s="539"/>
      <c r="M51" s="457"/>
      <c r="N51" s="457"/>
      <c r="O51" s="187"/>
      <c r="P51" s="187"/>
      <c r="Q51" s="188"/>
    </row>
    <row r="52" spans="1:17" ht="13.5" customHeight="1">
      <c r="A52" s="430"/>
      <c r="B52" s="457"/>
      <c r="C52" s="412"/>
      <c r="D52" s="412"/>
      <c r="E52" s="186" t="str">
        <f>'5- Identificación de Riesgos'!D52</f>
        <v>3.Desconocimiento e inaplicabilidad de las Tablas de Retención Documental (TRD)</v>
      </c>
      <c r="F52" s="441"/>
      <c r="G52" s="535"/>
      <c r="H52" s="412"/>
      <c r="I52" s="91"/>
      <c r="J52" s="537"/>
      <c r="K52" s="537"/>
      <c r="L52" s="539"/>
      <c r="M52" s="457"/>
      <c r="N52" s="457"/>
      <c r="O52" s="187"/>
      <c r="P52" s="187"/>
      <c r="Q52" s="188"/>
    </row>
    <row r="53" spans="1:17" ht="13.5" customHeight="1">
      <c r="A53" s="430"/>
      <c r="B53" s="457"/>
      <c r="C53" s="412"/>
      <c r="D53" s="412"/>
      <c r="E53" s="186" t="str">
        <f>'5- Identificación de Riesgos'!D53</f>
        <v>4.Volumen excesivo de ingreso de memoriales y correo electronicos para el personal asignado,  generando demoras en la organización de los expedientes.</v>
      </c>
      <c r="F53" s="441"/>
      <c r="G53" s="535"/>
      <c r="H53" s="412"/>
      <c r="I53" s="91"/>
      <c r="J53" s="537"/>
      <c r="K53" s="537"/>
      <c r="L53" s="539"/>
      <c r="M53" s="457"/>
      <c r="N53" s="457"/>
      <c r="O53" s="187"/>
      <c r="P53" s="187"/>
      <c r="Q53" s="188"/>
    </row>
    <row r="54" spans="1:17" ht="13.5" customHeight="1">
      <c r="A54" s="430"/>
      <c r="B54" s="457"/>
      <c r="C54" s="412"/>
      <c r="D54" s="412"/>
      <c r="E54" s="186" t="str">
        <f>'5- Identificación de Riesgos'!D54</f>
        <v>5. Correos electronicos redireccionado en SPAM</v>
      </c>
      <c r="F54" s="441"/>
      <c r="G54" s="535"/>
      <c r="H54" s="412"/>
      <c r="I54" s="91"/>
      <c r="J54" s="537"/>
      <c r="K54" s="537"/>
      <c r="L54" s="539"/>
      <c r="M54" s="457"/>
      <c r="N54" s="457"/>
      <c r="O54" s="187"/>
      <c r="P54" s="187"/>
      <c r="Q54" s="188"/>
    </row>
    <row r="55" spans="1:17" ht="13.5" customHeight="1">
      <c r="A55" s="430"/>
      <c r="B55" s="457"/>
      <c r="C55" s="412"/>
      <c r="D55" s="412"/>
      <c r="E55" s="186" t="str">
        <f>'5- Identificación de Riesgos'!D55</f>
        <v>6. Mal estado de los expedientes fisicos</v>
      </c>
      <c r="F55" s="441"/>
      <c r="G55" s="535"/>
      <c r="H55" s="412"/>
      <c r="I55" s="91"/>
      <c r="J55" s="537"/>
      <c r="K55" s="537"/>
      <c r="L55" s="539"/>
      <c r="M55" s="457"/>
      <c r="N55" s="457"/>
      <c r="O55" s="187"/>
      <c r="P55" s="187"/>
      <c r="Q55" s="188"/>
    </row>
    <row r="56" spans="1:17" ht="13.5" customHeight="1">
      <c r="A56" s="430"/>
      <c r="B56" s="457"/>
      <c r="C56" s="412"/>
      <c r="D56" s="412"/>
      <c r="E56" s="186" t="str">
        <f>'5- Identificación de Riesgos'!D56</f>
        <v>7. Error al anexar el memorial, grabaciones o correo electronico al expediente digital</v>
      </c>
      <c r="F56" s="441"/>
      <c r="G56" s="535"/>
      <c r="H56" s="412"/>
      <c r="I56" s="91"/>
      <c r="J56" s="537"/>
      <c r="K56" s="537"/>
      <c r="L56" s="539"/>
      <c r="M56" s="457"/>
      <c r="N56" s="457"/>
      <c r="O56" s="187"/>
      <c r="P56" s="187"/>
      <c r="Q56" s="188"/>
    </row>
    <row r="57" spans="1:17" ht="13.5" customHeight="1">
      <c r="A57" s="430"/>
      <c r="B57" s="457"/>
      <c r="C57" s="412"/>
      <c r="D57" s="412"/>
      <c r="E57" s="186">
        <f>'5- Identificación de Riesgos'!D57</f>
        <v>0</v>
      </c>
      <c r="F57" s="441"/>
      <c r="G57" s="535"/>
      <c r="H57" s="412"/>
      <c r="I57" s="91"/>
      <c r="J57" s="537"/>
      <c r="K57" s="537"/>
      <c r="L57" s="539"/>
      <c r="M57" s="457"/>
      <c r="N57" s="457"/>
      <c r="O57" s="187"/>
      <c r="P57" s="187"/>
      <c r="Q57" s="188"/>
    </row>
    <row r="58" spans="1:17" ht="13.5" customHeight="1">
      <c r="A58" s="430"/>
      <c r="B58" s="457"/>
      <c r="C58" s="412"/>
      <c r="D58" s="412"/>
      <c r="E58" s="186">
        <f>'5- Identificación de Riesgos'!D58</f>
        <v>0</v>
      </c>
      <c r="F58" s="441"/>
      <c r="G58" s="535"/>
      <c r="H58" s="412"/>
      <c r="I58" s="91"/>
      <c r="J58" s="537"/>
      <c r="K58" s="537"/>
      <c r="L58" s="539"/>
      <c r="M58" s="457"/>
      <c r="N58" s="457"/>
      <c r="O58" s="187"/>
      <c r="P58" s="187"/>
      <c r="Q58" s="188"/>
    </row>
    <row r="59" spans="1:17" ht="13.5" customHeight="1" thickBot="1">
      <c r="A59" s="431"/>
      <c r="B59" s="458"/>
      <c r="C59" s="413"/>
      <c r="D59" s="413"/>
      <c r="E59" s="189">
        <f>'5- Identificación de Riesgos'!D59</f>
        <v>0</v>
      </c>
      <c r="F59" s="442"/>
      <c r="G59" s="536"/>
      <c r="H59" s="413"/>
      <c r="I59" s="159"/>
      <c r="J59" s="538"/>
      <c r="K59" s="538"/>
      <c r="L59" s="540"/>
      <c r="M59" s="522"/>
      <c r="N59" s="458"/>
      <c r="O59" s="190"/>
      <c r="P59" s="190"/>
      <c r="Q59" s="191"/>
    </row>
    <row r="60" spans="1:17" ht="13.5" customHeight="1">
      <c r="A60" s="541"/>
      <c r="B60" s="457"/>
      <c r="C60" s="522"/>
      <c r="D60" s="522"/>
      <c r="E60" s="186"/>
      <c r="F60" s="544"/>
      <c r="G60" s="522"/>
      <c r="H60" s="522"/>
      <c r="I60" s="91"/>
      <c r="J60" s="537"/>
      <c r="K60" s="537"/>
      <c r="L60" s="539"/>
      <c r="M60" s="457"/>
      <c r="N60" s="457"/>
      <c r="O60" s="187"/>
      <c r="P60" s="187"/>
      <c r="Q60" s="188"/>
    </row>
    <row r="61" spans="1:17" ht="13.5" customHeight="1">
      <c r="A61" s="542"/>
      <c r="B61" s="457"/>
      <c r="C61" s="412"/>
      <c r="D61" s="412"/>
      <c r="E61" s="186"/>
      <c r="F61" s="441"/>
      <c r="G61" s="535"/>
      <c r="H61" s="412"/>
      <c r="I61" s="91"/>
      <c r="J61" s="537"/>
      <c r="K61" s="537"/>
      <c r="L61" s="539"/>
      <c r="M61" s="457"/>
      <c r="N61" s="457"/>
      <c r="O61" s="187"/>
      <c r="P61" s="187"/>
      <c r="Q61" s="188"/>
    </row>
    <row r="62" spans="1:17" ht="13.5" customHeight="1">
      <c r="A62" s="542"/>
      <c r="B62" s="457"/>
      <c r="C62" s="412"/>
      <c r="D62" s="412"/>
      <c r="E62" s="186"/>
      <c r="F62" s="441"/>
      <c r="G62" s="535"/>
      <c r="H62" s="412"/>
      <c r="I62" s="91"/>
      <c r="J62" s="537"/>
      <c r="K62" s="537"/>
      <c r="L62" s="539"/>
      <c r="M62" s="457"/>
      <c r="N62" s="457"/>
      <c r="O62" s="187"/>
      <c r="P62" s="187"/>
      <c r="Q62" s="188"/>
    </row>
    <row r="63" spans="1:17" ht="13.5" customHeight="1">
      <c r="A63" s="542"/>
      <c r="B63" s="457"/>
      <c r="C63" s="412"/>
      <c r="D63" s="412"/>
      <c r="E63" s="186"/>
      <c r="F63" s="441"/>
      <c r="G63" s="535"/>
      <c r="H63" s="412"/>
      <c r="I63" s="91"/>
      <c r="J63" s="537"/>
      <c r="K63" s="537"/>
      <c r="L63" s="539"/>
      <c r="M63" s="457"/>
      <c r="N63" s="457"/>
      <c r="O63" s="187"/>
      <c r="P63" s="187"/>
      <c r="Q63" s="188"/>
    </row>
    <row r="64" spans="1:17" ht="13.5" customHeight="1">
      <c r="A64" s="542"/>
      <c r="B64" s="457"/>
      <c r="C64" s="412"/>
      <c r="D64" s="412"/>
      <c r="E64" s="186"/>
      <c r="F64" s="441"/>
      <c r="G64" s="535"/>
      <c r="H64" s="412"/>
      <c r="I64" s="91"/>
      <c r="J64" s="537"/>
      <c r="K64" s="537"/>
      <c r="L64" s="539"/>
      <c r="M64" s="457"/>
      <c r="N64" s="457"/>
      <c r="O64" s="187"/>
      <c r="P64" s="187"/>
      <c r="Q64" s="188"/>
    </row>
    <row r="65" spans="1:17" ht="13.5" customHeight="1">
      <c r="A65" s="542"/>
      <c r="B65" s="457"/>
      <c r="C65" s="412"/>
      <c r="D65" s="412"/>
      <c r="E65" s="186"/>
      <c r="F65" s="441"/>
      <c r="G65" s="535"/>
      <c r="H65" s="412"/>
      <c r="I65" s="91"/>
      <c r="J65" s="537"/>
      <c r="K65" s="537"/>
      <c r="L65" s="539"/>
      <c r="M65" s="457"/>
      <c r="N65" s="457"/>
      <c r="O65" s="187"/>
      <c r="P65" s="187"/>
      <c r="Q65" s="188"/>
    </row>
    <row r="66" spans="1:17" ht="13.5" customHeight="1">
      <c r="A66" s="542"/>
      <c r="B66" s="457"/>
      <c r="C66" s="412"/>
      <c r="D66" s="412"/>
      <c r="E66" s="186"/>
      <c r="F66" s="441"/>
      <c r="G66" s="535"/>
      <c r="H66" s="412"/>
      <c r="I66" s="91"/>
      <c r="J66" s="537"/>
      <c r="K66" s="537"/>
      <c r="L66" s="539"/>
      <c r="M66" s="457"/>
      <c r="N66" s="457"/>
      <c r="O66" s="187"/>
      <c r="P66" s="187"/>
      <c r="Q66" s="188"/>
    </row>
    <row r="67" spans="1:17" ht="13.5" customHeight="1">
      <c r="A67" s="542"/>
      <c r="B67" s="457"/>
      <c r="C67" s="412"/>
      <c r="D67" s="412"/>
      <c r="E67" s="186"/>
      <c r="F67" s="441"/>
      <c r="G67" s="535"/>
      <c r="H67" s="412"/>
      <c r="I67" s="91"/>
      <c r="J67" s="537"/>
      <c r="K67" s="537"/>
      <c r="L67" s="539"/>
      <c r="M67" s="457"/>
      <c r="N67" s="457"/>
      <c r="O67" s="187"/>
      <c r="P67" s="187"/>
      <c r="Q67" s="188"/>
    </row>
    <row r="68" spans="1:17" ht="13.5" customHeight="1">
      <c r="A68" s="542"/>
      <c r="B68" s="457"/>
      <c r="C68" s="412"/>
      <c r="D68" s="412"/>
      <c r="E68" s="186"/>
      <c r="F68" s="441"/>
      <c r="G68" s="535"/>
      <c r="H68" s="412"/>
      <c r="I68" s="91"/>
      <c r="J68" s="537"/>
      <c r="K68" s="537"/>
      <c r="L68" s="539"/>
      <c r="M68" s="457"/>
      <c r="N68" s="457"/>
      <c r="O68" s="187"/>
      <c r="P68" s="187"/>
      <c r="Q68" s="188"/>
    </row>
    <row r="69" spans="1:17" ht="13.5" customHeight="1" thickBot="1">
      <c r="A69" s="543"/>
      <c r="B69" s="458"/>
      <c r="C69" s="413"/>
      <c r="D69" s="413"/>
      <c r="E69" s="189"/>
      <c r="F69" s="442"/>
      <c r="G69" s="536"/>
      <c r="H69" s="413"/>
      <c r="I69" s="159"/>
      <c r="J69" s="538"/>
      <c r="K69" s="538"/>
      <c r="L69" s="540"/>
      <c r="M69" s="522"/>
      <c r="N69" s="458"/>
      <c r="O69" s="190"/>
      <c r="P69" s="190"/>
      <c r="Q69" s="191"/>
    </row>
    <row r="70" spans="1:17" ht="13.5" customHeight="1">
      <c r="A70" s="541"/>
      <c r="B70" s="457"/>
      <c r="C70" s="522"/>
      <c r="D70" s="522"/>
      <c r="E70" s="186"/>
      <c r="F70" s="544"/>
      <c r="G70" s="522"/>
      <c r="H70" s="522"/>
      <c r="I70" s="91"/>
      <c r="J70" s="537"/>
      <c r="K70" s="537"/>
      <c r="L70" s="539"/>
      <c r="M70" s="457"/>
      <c r="N70" s="457"/>
      <c r="O70" s="187"/>
      <c r="P70" s="187"/>
      <c r="Q70" s="188"/>
    </row>
    <row r="71" spans="1:17" ht="13.5" customHeight="1">
      <c r="A71" s="542"/>
      <c r="B71" s="457"/>
      <c r="C71" s="412"/>
      <c r="D71" s="412"/>
      <c r="E71" s="186"/>
      <c r="F71" s="441"/>
      <c r="G71" s="535"/>
      <c r="H71" s="412"/>
      <c r="I71" s="91"/>
      <c r="J71" s="537"/>
      <c r="K71" s="537"/>
      <c r="L71" s="539"/>
      <c r="M71" s="457"/>
      <c r="N71" s="457"/>
      <c r="O71" s="187"/>
      <c r="P71" s="187"/>
      <c r="Q71" s="188"/>
    </row>
    <row r="72" spans="1:17" ht="13.5" customHeight="1">
      <c r="A72" s="542"/>
      <c r="B72" s="457"/>
      <c r="C72" s="412"/>
      <c r="D72" s="412"/>
      <c r="E72" s="186"/>
      <c r="F72" s="441"/>
      <c r="G72" s="535"/>
      <c r="H72" s="412"/>
      <c r="I72" s="91"/>
      <c r="J72" s="537"/>
      <c r="K72" s="537"/>
      <c r="L72" s="539"/>
      <c r="M72" s="457"/>
      <c r="N72" s="457"/>
      <c r="O72" s="187"/>
      <c r="P72" s="187"/>
      <c r="Q72" s="188"/>
    </row>
    <row r="73" spans="1:17" ht="13.5" customHeight="1">
      <c r="A73" s="542"/>
      <c r="B73" s="457"/>
      <c r="C73" s="412"/>
      <c r="D73" s="412"/>
      <c r="E73" s="186"/>
      <c r="F73" s="441"/>
      <c r="G73" s="535"/>
      <c r="H73" s="412"/>
      <c r="I73" s="91"/>
      <c r="J73" s="537"/>
      <c r="K73" s="537"/>
      <c r="L73" s="539"/>
      <c r="M73" s="457"/>
      <c r="N73" s="457"/>
      <c r="O73" s="187"/>
      <c r="P73" s="187"/>
      <c r="Q73" s="188"/>
    </row>
    <row r="74" spans="1:17" ht="13.5" customHeight="1">
      <c r="A74" s="542"/>
      <c r="B74" s="457"/>
      <c r="C74" s="412"/>
      <c r="D74" s="412"/>
      <c r="E74" s="186"/>
      <c r="F74" s="441"/>
      <c r="G74" s="535"/>
      <c r="H74" s="412"/>
      <c r="I74" s="91"/>
      <c r="J74" s="537"/>
      <c r="K74" s="537"/>
      <c r="L74" s="539"/>
      <c r="M74" s="457"/>
      <c r="N74" s="457"/>
      <c r="O74" s="187"/>
      <c r="P74" s="187"/>
      <c r="Q74" s="188"/>
    </row>
    <row r="75" spans="1:17" ht="13.5" customHeight="1">
      <c r="A75" s="542"/>
      <c r="B75" s="457"/>
      <c r="C75" s="412"/>
      <c r="D75" s="412"/>
      <c r="E75" s="186"/>
      <c r="F75" s="441"/>
      <c r="G75" s="535"/>
      <c r="H75" s="412"/>
      <c r="I75" s="91"/>
      <c r="J75" s="537"/>
      <c r="K75" s="537"/>
      <c r="L75" s="539"/>
      <c r="M75" s="457"/>
      <c r="N75" s="457"/>
      <c r="O75" s="187"/>
      <c r="P75" s="187"/>
      <c r="Q75" s="188"/>
    </row>
    <row r="76" spans="1:17" ht="13.5" customHeight="1">
      <c r="A76" s="542"/>
      <c r="B76" s="457"/>
      <c r="C76" s="412"/>
      <c r="D76" s="412"/>
      <c r="E76" s="186"/>
      <c r="F76" s="441"/>
      <c r="G76" s="535"/>
      <c r="H76" s="412"/>
      <c r="I76" s="91"/>
      <c r="J76" s="537"/>
      <c r="K76" s="537"/>
      <c r="L76" s="539"/>
      <c r="M76" s="457"/>
      <c r="N76" s="457"/>
      <c r="O76" s="187"/>
      <c r="P76" s="187"/>
      <c r="Q76" s="188"/>
    </row>
    <row r="77" spans="1:17" ht="13.5" customHeight="1">
      <c r="A77" s="542"/>
      <c r="B77" s="457"/>
      <c r="C77" s="412"/>
      <c r="D77" s="412"/>
      <c r="E77" s="186"/>
      <c r="F77" s="441"/>
      <c r="G77" s="535"/>
      <c r="H77" s="412"/>
      <c r="I77" s="91"/>
      <c r="J77" s="537"/>
      <c r="K77" s="537"/>
      <c r="L77" s="539"/>
      <c r="M77" s="457"/>
      <c r="N77" s="457"/>
      <c r="O77" s="187"/>
      <c r="P77" s="187"/>
      <c r="Q77" s="188"/>
    </row>
    <row r="78" spans="1:17" ht="13.5" customHeight="1">
      <c r="A78" s="542"/>
      <c r="B78" s="457"/>
      <c r="C78" s="412"/>
      <c r="D78" s="412"/>
      <c r="E78" s="186"/>
      <c r="F78" s="441"/>
      <c r="G78" s="535"/>
      <c r="H78" s="412"/>
      <c r="I78" s="91"/>
      <c r="J78" s="537"/>
      <c r="K78" s="537"/>
      <c r="L78" s="539"/>
      <c r="M78" s="457"/>
      <c r="N78" s="457"/>
      <c r="O78" s="187"/>
      <c r="P78" s="187"/>
      <c r="Q78" s="188"/>
    </row>
    <row r="79" spans="1:17" ht="13.5" customHeight="1" thickBot="1">
      <c r="A79" s="543"/>
      <c r="B79" s="458"/>
      <c r="C79" s="413"/>
      <c r="D79" s="413"/>
      <c r="E79" s="189"/>
      <c r="F79" s="442"/>
      <c r="G79" s="536"/>
      <c r="H79" s="413"/>
      <c r="I79" s="159"/>
      <c r="J79" s="538"/>
      <c r="K79" s="538"/>
      <c r="L79" s="540"/>
      <c r="M79" s="522"/>
      <c r="N79" s="458"/>
      <c r="O79" s="190"/>
      <c r="P79" s="190"/>
      <c r="Q79" s="191"/>
    </row>
  </sheetData>
  <mergeCells count="112">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398" priority="587" operator="containsText" text="Muy Baja">
      <formula>NOT(ISERROR(SEARCH("Muy Baja",F10)))</formula>
    </cfRule>
    <cfRule type="containsText" dxfId="397" priority="588" operator="containsText" text="Baja">
      <formula>NOT(ISERROR(SEARCH("Baja",F10)))</formula>
    </cfRule>
    <cfRule type="containsText" dxfId="396" priority="589" operator="containsText" text="Muy Alta">
      <formula>NOT(ISERROR(SEARCH("Muy Alta",F10)))</formula>
    </cfRule>
    <cfRule type="containsText" dxfId="395" priority="591" operator="containsText" text="Alta">
      <formula>NOT(ISERROR(SEARCH("Alta",F10)))</formula>
    </cfRule>
    <cfRule type="containsText" dxfId="394" priority="592" operator="containsText" text="Media">
      <formula>NOT(ISERROR(SEARCH("Media",F10)))</formula>
    </cfRule>
    <cfRule type="containsText" dxfId="393" priority="593" operator="containsText" text="Media">
      <formula>NOT(ISERROR(SEARCH("Media",F10)))</formula>
    </cfRule>
    <cfRule type="containsText" dxfId="392" priority="594" operator="containsText" text="Media">
      <formula>NOT(ISERROR(SEARCH("Media",F10)))</formula>
    </cfRule>
    <cfRule type="containsText" dxfId="391" priority="595" operator="containsText" text="Muy Baja">
      <formula>NOT(ISERROR(SEARCH("Muy Baja",F10)))</formula>
    </cfRule>
    <cfRule type="containsText" dxfId="390" priority="596" operator="containsText" text="Baja">
      <formula>NOT(ISERROR(SEARCH("Baja",F10)))</formula>
    </cfRule>
    <cfRule type="containsText" dxfId="389" priority="597" operator="containsText" text="Muy Baja">
      <formula>NOT(ISERROR(SEARCH("Muy Baja",F10)))</formula>
    </cfRule>
    <cfRule type="containsText" dxfId="388" priority="598" operator="containsText" text="Muy Baja">
      <formula>NOT(ISERROR(SEARCH("Muy Baja",F10)))</formula>
    </cfRule>
    <cfRule type="containsText" dxfId="387" priority="599" operator="containsText" text="Muy Baja">
      <formula>NOT(ISERROR(SEARCH("Muy Baja",F10)))</formula>
    </cfRule>
    <cfRule type="containsText" dxfId="386" priority="600" operator="containsText" text="Muy Baja'Tabla probabilidad'!">
      <formula>NOT(ISERROR(SEARCH("Muy Baja'Tabla probabilidad'!",F10)))</formula>
    </cfRule>
    <cfRule type="containsText" dxfId="385" priority="601" operator="containsText" text="Muy bajo">
      <formula>NOT(ISERROR(SEARCH("Muy bajo",F10)))</formula>
    </cfRule>
    <cfRule type="containsText" dxfId="384" priority="602" operator="containsText" text="Alta">
      <formula>NOT(ISERROR(SEARCH("Alta",F10)))</formula>
    </cfRule>
    <cfRule type="containsText" dxfId="383" priority="603" operator="containsText" text="Media">
      <formula>NOT(ISERROR(SEARCH("Media",F10)))</formula>
    </cfRule>
    <cfRule type="containsText" dxfId="382" priority="604" operator="containsText" text="Baja">
      <formula>NOT(ISERROR(SEARCH("Baja",F10)))</formula>
    </cfRule>
    <cfRule type="containsText" dxfId="381" priority="605" operator="containsText" text="Muy baja">
      <formula>NOT(ISERROR(SEARCH("Muy baja",F10)))</formula>
    </cfRule>
    <cfRule type="cellIs" dxfId="380" priority="608" operator="between">
      <formula>1</formula>
      <formula>2</formula>
    </cfRule>
    <cfRule type="cellIs" dxfId="379" priority="609" operator="between">
      <formula>0</formula>
      <formula>2</formula>
    </cfRule>
  </conditionalFormatting>
  <conditionalFormatting sqref="F60">
    <cfRule type="containsText" dxfId="378" priority="189" operator="containsText" text="Muy Baja">
      <formula>NOT(ISERROR(SEARCH("Muy Baja",F60)))</formula>
    </cfRule>
    <cfRule type="containsText" dxfId="377" priority="190" operator="containsText" text="Baja">
      <formula>NOT(ISERROR(SEARCH("Baja",F60)))</formula>
    </cfRule>
    <cfRule type="containsText" dxfId="376" priority="191" operator="containsText" text="Muy Alta">
      <formula>NOT(ISERROR(SEARCH("Muy Alta",F60)))</formula>
    </cfRule>
    <cfRule type="containsText" dxfId="375" priority="192" operator="containsText" text="Alta">
      <formula>NOT(ISERROR(SEARCH("Alta",F60)))</formula>
    </cfRule>
    <cfRule type="containsText" dxfId="374" priority="193" operator="containsText" text="Media">
      <formula>NOT(ISERROR(SEARCH("Media",F60)))</formula>
    </cfRule>
    <cfRule type="containsText" dxfId="373" priority="194" operator="containsText" text="Media">
      <formula>NOT(ISERROR(SEARCH("Media",F60)))</formula>
    </cfRule>
    <cfRule type="containsText" dxfId="372" priority="195" operator="containsText" text="Media">
      <formula>NOT(ISERROR(SEARCH("Media",F60)))</formula>
    </cfRule>
    <cfRule type="containsText" dxfId="371" priority="196" operator="containsText" text="Muy Baja">
      <formula>NOT(ISERROR(SEARCH("Muy Baja",F60)))</formula>
    </cfRule>
    <cfRule type="containsText" dxfId="370" priority="197" operator="containsText" text="Baja">
      <formula>NOT(ISERROR(SEARCH("Baja",F60)))</formula>
    </cfRule>
    <cfRule type="containsText" dxfId="369" priority="198" operator="containsText" text="Muy Baja">
      <formula>NOT(ISERROR(SEARCH("Muy Baja",F60)))</formula>
    </cfRule>
    <cfRule type="containsText" dxfId="368" priority="199" operator="containsText" text="Muy Baja">
      <formula>NOT(ISERROR(SEARCH("Muy Baja",F60)))</formula>
    </cfRule>
    <cfRule type="containsText" dxfId="367" priority="200" operator="containsText" text="Muy Baja">
      <formula>NOT(ISERROR(SEARCH("Muy Baja",F60)))</formula>
    </cfRule>
    <cfRule type="containsText" dxfId="366" priority="201" operator="containsText" text="Muy Baja'Tabla probabilidad'!">
      <formula>NOT(ISERROR(SEARCH("Muy Baja'Tabla probabilidad'!",F60)))</formula>
    </cfRule>
    <cfRule type="containsText" dxfId="365" priority="202" operator="containsText" text="Muy bajo">
      <formula>NOT(ISERROR(SEARCH("Muy bajo",F60)))</formula>
    </cfRule>
    <cfRule type="containsText" dxfId="364" priority="203" operator="containsText" text="Alta">
      <formula>NOT(ISERROR(SEARCH("Alta",F60)))</formula>
    </cfRule>
    <cfRule type="containsText" dxfId="363" priority="204" operator="containsText" text="Media">
      <formula>NOT(ISERROR(SEARCH("Media",F60)))</formula>
    </cfRule>
    <cfRule type="containsText" dxfId="362" priority="205" operator="containsText" text="Baja">
      <formula>NOT(ISERROR(SEARCH("Baja",F60)))</formula>
    </cfRule>
    <cfRule type="containsText" dxfId="361" priority="206" operator="containsText" text="Muy baja">
      <formula>NOT(ISERROR(SEARCH("Muy baja",F60)))</formula>
    </cfRule>
    <cfRule type="cellIs" dxfId="360" priority="209" operator="between">
      <formula>1</formula>
      <formula>2</formula>
    </cfRule>
    <cfRule type="cellIs" dxfId="359" priority="210" operator="between">
      <formula>0</formula>
      <formula>2</formula>
    </cfRule>
  </conditionalFormatting>
  <conditionalFormatting sqref="F70">
    <cfRule type="containsText" dxfId="358" priority="63" operator="containsText" text="Muy Baja">
      <formula>NOT(ISERROR(SEARCH("Muy Baja",F70)))</formula>
    </cfRule>
    <cfRule type="containsText" dxfId="357" priority="64" operator="containsText" text="Baja">
      <formula>NOT(ISERROR(SEARCH("Baja",F70)))</formula>
    </cfRule>
    <cfRule type="containsText" dxfId="356" priority="65" operator="containsText" text="Muy Alta">
      <formula>NOT(ISERROR(SEARCH("Muy Alta",F70)))</formula>
    </cfRule>
    <cfRule type="containsText" dxfId="355" priority="66" operator="containsText" text="Alta">
      <formula>NOT(ISERROR(SEARCH("Alta",F70)))</formula>
    </cfRule>
    <cfRule type="containsText" dxfId="354" priority="67" operator="containsText" text="Media">
      <formula>NOT(ISERROR(SEARCH("Media",F70)))</formula>
    </cfRule>
    <cfRule type="containsText" dxfId="353" priority="68" operator="containsText" text="Media">
      <formula>NOT(ISERROR(SEARCH("Media",F70)))</formula>
    </cfRule>
    <cfRule type="containsText" dxfId="352" priority="69" operator="containsText" text="Media">
      <formula>NOT(ISERROR(SEARCH("Media",F70)))</formula>
    </cfRule>
    <cfRule type="containsText" dxfId="351" priority="70" operator="containsText" text="Muy Baja">
      <formula>NOT(ISERROR(SEARCH("Muy Baja",F70)))</formula>
    </cfRule>
    <cfRule type="containsText" dxfId="350" priority="71" operator="containsText" text="Baja">
      <formula>NOT(ISERROR(SEARCH("Baja",F70)))</formula>
    </cfRule>
    <cfRule type="containsText" dxfId="349" priority="72" operator="containsText" text="Muy Baja">
      <formula>NOT(ISERROR(SEARCH("Muy Baja",F70)))</formula>
    </cfRule>
    <cfRule type="containsText" dxfId="348" priority="73" operator="containsText" text="Muy Baja">
      <formula>NOT(ISERROR(SEARCH("Muy Baja",F70)))</formula>
    </cfRule>
    <cfRule type="containsText" dxfId="347" priority="74" operator="containsText" text="Muy Baja">
      <formula>NOT(ISERROR(SEARCH("Muy Baja",F70)))</formula>
    </cfRule>
    <cfRule type="containsText" dxfId="346" priority="75" operator="containsText" text="Muy Baja'Tabla probabilidad'!">
      <formula>NOT(ISERROR(SEARCH("Muy Baja'Tabla probabilidad'!",F70)))</formula>
    </cfRule>
    <cfRule type="containsText" dxfId="345" priority="76" operator="containsText" text="Muy bajo">
      <formula>NOT(ISERROR(SEARCH("Muy bajo",F70)))</formula>
    </cfRule>
    <cfRule type="containsText" dxfId="344" priority="77" operator="containsText" text="Alta">
      <formula>NOT(ISERROR(SEARCH("Alta",F70)))</formula>
    </cfRule>
    <cfRule type="containsText" dxfId="343" priority="78" operator="containsText" text="Media">
      <formula>NOT(ISERROR(SEARCH("Media",F70)))</formula>
    </cfRule>
    <cfRule type="containsText" dxfId="342" priority="79" operator="containsText" text="Baja">
      <formula>NOT(ISERROR(SEARCH("Baja",F70)))</formula>
    </cfRule>
    <cfRule type="containsText" dxfId="341" priority="80" operator="containsText" text="Muy baja">
      <formula>NOT(ISERROR(SEARCH("Muy baja",F70)))</formula>
    </cfRule>
    <cfRule type="cellIs" dxfId="340" priority="83" operator="between">
      <formula>1</formula>
      <formula>2</formula>
    </cfRule>
    <cfRule type="cellIs" dxfId="339" priority="84" operator="between">
      <formula>0</formula>
      <formula>2</formula>
    </cfRule>
  </conditionalFormatting>
  <conditionalFormatting sqref="G10 G20 G30 G40 G50">
    <cfRule type="containsText" dxfId="338" priority="581" operator="containsText" text="Catastrófico">
      <formula>NOT(ISERROR(SEARCH("Catastrófico",G10)))</formula>
    </cfRule>
    <cfRule type="containsText" dxfId="337" priority="582" operator="containsText" text="Mayor">
      <formula>NOT(ISERROR(SEARCH("Mayor",G10)))</formula>
    </cfRule>
    <cfRule type="containsText" dxfId="336" priority="583" operator="containsText" text="Alta">
      <formula>NOT(ISERROR(SEARCH("Alta",G10)))</formula>
    </cfRule>
    <cfRule type="containsText" dxfId="335" priority="584" operator="containsText" text="Moderado">
      <formula>NOT(ISERROR(SEARCH("Moderado",G10)))</formula>
    </cfRule>
    <cfRule type="containsText" dxfId="334" priority="585" operator="containsText" text="Menor">
      <formula>NOT(ISERROR(SEARCH("Menor",G10)))</formula>
    </cfRule>
    <cfRule type="containsText" dxfId="333" priority="586" operator="containsText" text="Leve">
      <formula>NOT(ISERROR(SEARCH("Leve",G10)))</formula>
    </cfRule>
  </conditionalFormatting>
  <conditionalFormatting sqref="G60">
    <cfRule type="containsText" dxfId="332" priority="183" operator="containsText" text="Catastrófico">
      <formula>NOT(ISERROR(SEARCH("Catastrófico",G60)))</formula>
    </cfRule>
    <cfRule type="containsText" dxfId="331" priority="184" operator="containsText" text="Mayor">
      <formula>NOT(ISERROR(SEARCH("Mayor",G60)))</formula>
    </cfRule>
    <cfRule type="containsText" dxfId="330" priority="185" operator="containsText" text="Alta">
      <formula>NOT(ISERROR(SEARCH("Alta",G60)))</formula>
    </cfRule>
    <cfRule type="containsText" dxfId="329" priority="186" operator="containsText" text="Moderado">
      <formula>NOT(ISERROR(SEARCH("Moderado",G60)))</formula>
    </cfRule>
    <cfRule type="containsText" dxfId="328" priority="187" operator="containsText" text="Menor">
      <formula>NOT(ISERROR(SEARCH("Menor",G60)))</formula>
    </cfRule>
    <cfRule type="containsText" dxfId="327" priority="188" operator="containsText" text="Leve">
      <formula>NOT(ISERROR(SEARCH("Leve",G60)))</formula>
    </cfRule>
  </conditionalFormatting>
  <conditionalFormatting sqref="G70">
    <cfRule type="containsText" dxfId="326" priority="57" operator="containsText" text="Catastrófico">
      <formula>NOT(ISERROR(SEARCH("Catastrófico",G70)))</formula>
    </cfRule>
    <cfRule type="containsText" dxfId="325" priority="58" operator="containsText" text="Mayor">
      <formula>NOT(ISERROR(SEARCH("Mayor",G70)))</formula>
    </cfRule>
    <cfRule type="containsText" dxfId="324" priority="59" operator="containsText" text="Alta">
      <formula>NOT(ISERROR(SEARCH("Alta",G70)))</formula>
    </cfRule>
    <cfRule type="containsText" dxfId="323" priority="60" operator="containsText" text="Moderado">
      <formula>NOT(ISERROR(SEARCH("Moderado",G70)))</formula>
    </cfRule>
    <cfRule type="containsText" dxfId="322" priority="61" operator="containsText" text="Menor">
      <formula>NOT(ISERROR(SEARCH("Menor",G70)))</formula>
    </cfRule>
    <cfRule type="containsText" dxfId="321" priority="62" operator="containsText" text="Leve">
      <formula>NOT(ISERROR(SEARCH("Leve",G70)))</formula>
    </cfRule>
  </conditionalFormatting>
  <conditionalFormatting sqref="H10:I10 H20:I20 H30:I30 H40:I40 H50:I50">
    <cfRule type="containsText" dxfId="320" priority="576" operator="containsText" text="Extremo">
      <formula>NOT(ISERROR(SEARCH("Extremo",H10)))</formula>
    </cfRule>
    <cfRule type="containsText" dxfId="319" priority="577" operator="containsText" text="Alto">
      <formula>NOT(ISERROR(SEARCH("Alto",H10)))</formula>
    </cfRule>
    <cfRule type="containsText" dxfId="318" priority="578" operator="containsText" text="Bajo">
      <formula>NOT(ISERROR(SEARCH("Bajo",H10)))</formula>
    </cfRule>
    <cfRule type="containsText" dxfId="317" priority="579" operator="containsText" text="Moderado">
      <formula>NOT(ISERROR(SEARCH("Moderado",H10)))</formula>
    </cfRule>
    <cfRule type="containsText" dxfId="316" priority="580" operator="containsText" text="Extremo">
      <formula>NOT(ISERROR(SEARCH("Extremo",H10)))</formula>
    </cfRule>
  </conditionalFormatting>
  <conditionalFormatting sqref="H60:I60">
    <cfRule type="containsText" dxfId="315" priority="178" operator="containsText" text="Extremo">
      <formula>NOT(ISERROR(SEARCH("Extremo",H60)))</formula>
    </cfRule>
    <cfRule type="containsText" dxfId="314" priority="179" operator="containsText" text="Alto">
      <formula>NOT(ISERROR(SEARCH("Alto",H60)))</formula>
    </cfRule>
    <cfRule type="containsText" dxfId="313" priority="180" operator="containsText" text="Bajo">
      <formula>NOT(ISERROR(SEARCH("Bajo",H60)))</formula>
    </cfRule>
    <cfRule type="containsText" dxfId="312" priority="181" operator="containsText" text="Moderado">
      <formula>NOT(ISERROR(SEARCH("Moderado",H60)))</formula>
    </cfRule>
    <cfRule type="containsText" dxfId="311" priority="182" operator="containsText" text="Extremo">
      <formula>NOT(ISERROR(SEARCH("Extremo",H60)))</formula>
    </cfRule>
  </conditionalFormatting>
  <conditionalFormatting sqref="H70:I70">
    <cfRule type="containsText" dxfId="310" priority="52" operator="containsText" text="Extremo">
      <formula>NOT(ISERROR(SEARCH("Extremo",H70)))</formula>
    </cfRule>
    <cfRule type="containsText" dxfId="309" priority="53" operator="containsText" text="Alto">
      <formula>NOT(ISERROR(SEARCH("Alto",H70)))</formula>
    </cfRule>
    <cfRule type="containsText" dxfId="308" priority="54" operator="containsText" text="Bajo">
      <formula>NOT(ISERROR(SEARCH("Bajo",H70)))</formula>
    </cfRule>
    <cfRule type="containsText" dxfId="307" priority="55" operator="containsText" text="Moderado">
      <formula>NOT(ISERROR(SEARCH("Moderado",H70)))</formula>
    </cfRule>
    <cfRule type="containsText" dxfId="306" priority="56" operator="containsText" text="Extremo">
      <formula>NOT(ISERROR(SEARCH("Extremo",H70)))</formula>
    </cfRule>
  </conditionalFormatting>
  <conditionalFormatting sqref="J10:J49">
    <cfRule type="containsText" dxfId="305" priority="545" operator="containsText" text="Muy Alta">
      <formula>NOT(ISERROR(SEARCH("Muy Alta",J10)))</formula>
    </cfRule>
    <cfRule type="containsText" dxfId="304" priority="546" operator="containsText" text="Alta">
      <formula>NOT(ISERROR(SEARCH("Alta",J10)))</formula>
    </cfRule>
    <cfRule type="containsText" dxfId="303" priority="547" operator="containsText" text="Media">
      <formula>NOT(ISERROR(SEARCH("Media",J10)))</formula>
    </cfRule>
    <cfRule type="containsText" dxfId="302" priority="548" operator="containsText" text="Baja">
      <formula>NOT(ISERROR(SEARCH("Baja",J10)))</formula>
    </cfRule>
    <cfRule type="containsText" dxfId="301" priority="549" operator="containsText" text="Muy Baja">
      <formula>NOT(ISERROR(SEARCH("Muy Baja",J10)))</formula>
    </cfRule>
  </conditionalFormatting>
  <conditionalFormatting sqref="J10:J79">
    <cfRule type="containsText" dxfId="300" priority="263" operator="containsText" text="Muy Baja">
      <formula>NOT(ISERROR(SEARCH("Muy Baja",J10)))</formula>
    </cfRule>
  </conditionalFormatting>
  <conditionalFormatting sqref="J50:J79">
    <cfRule type="containsText" dxfId="299" priority="253" operator="containsText" text="Muy Baja">
      <formula>NOT(ISERROR(SEARCH("Muy Baja",J50)))</formula>
    </cfRule>
    <cfRule type="containsText" dxfId="298" priority="259" operator="containsText" text="Muy Alta">
      <formula>NOT(ISERROR(SEARCH("Muy Alta",J50)))</formula>
    </cfRule>
    <cfRule type="containsText" dxfId="297" priority="260" operator="containsText" text="Alta">
      <formula>NOT(ISERROR(SEARCH("Alta",J50)))</formula>
    </cfRule>
    <cfRule type="containsText" dxfId="296" priority="261" operator="containsText" text="Media">
      <formula>NOT(ISERROR(SEARCH("Media",J50)))</formula>
    </cfRule>
    <cfRule type="containsText" dxfId="295" priority="262" operator="containsText" text="Baja">
      <formula>NOT(ISERROR(SEARCH("Baja",J50)))</formula>
    </cfRule>
  </conditionalFormatting>
  <conditionalFormatting sqref="K10:K79">
    <cfRule type="containsText" dxfId="294" priority="254" operator="containsText" text="Catastrófico">
      <formula>NOT(ISERROR(SEARCH("Catastrófico",K10)))</formula>
    </cfRule>
    <cfRule type="containsText" dxfId="293" priority="255" operator="containsText" text="Moderado">
      <formula>NOT(ISERROR(SEARCH("Moderado",K10)))</formula>
    </cfRule>
    <cfRule type="containsText" dxfId="292" priority="256" operator="containsText" text="Menor">
      <formula>NOT(ISERROR(SEARCH("Menor",K10)))</formula>
    </cfRule>
    <cfRule type="containsText" dxfId="291" priority="257" operator="containsText" text="Leve">
      <formula>NOT(ISERROR(SEARCH("Leve",K10)))</formula>
    </cfRule>
    <cfRule type="containsText" dxfId="290" priority="258" operator="containsText" text="Mayor">
      <formula>NOT(ISERROR(SEARCH("Mayor",K10)))</formula>
    </cfRule>
  </conditionalFormatting>
  <conditionalFormatting sqref="M10 M20 M30 M40">
    <cfRule type="containsText" dxfId="289" priority="550" operator="containsText" text="Extremo">
      <formula>NOT(ISERROR(SEARCH("Extremo",M10)))</formula>
    </cfRule>
    <cfRule type="containsText" dxfId="288" priority="551" operator="containsText" text="Alto">
      <formula>NOT(ISERROR(SEARCH("Alto",M10)))</formula>
    </cfRule>
    <cfRule type="containsText" dxfId="287" priority="552" operator="containsText" text="Moderado">
      <formula>NOT(ISERROR(SEARCH("Moderado",M10)))</formula>
    </cfRule>
    <cfRule type="containsText" dxfId="286" priority="553" operator="containsText" text="Menor">
      <formula>NOT(ISERROR(SEARCH("Menor",M10)))</formula>
    </cfRule>
    <cfRule type="containsText" dxfId="285" priority="554" operator="containsText" text="Bajo">
      <formula>NOT(ISERROR(SEARCH("Bajo",M10)))</formula>
    </cfRule>
    <cfRule type="containsText" dxfId="284" priority="555" operator="containsText" text="Moderado">
      <formula>NOT(ISERROR(SEARCH("Moderado",M10)))</formula>
    </cfRule>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onditionalFormatting>
  <conditionalFormatting sqref="M50">
    <cfRule type="containsText" dxfId="280" priority="264" operator="containsText" text="Extremo">
      <formula>NOT(ISERROR(SEARCH("Extremo",M50)))</formula>
    </cfRule>
    <cfRule type="containsText" dxfId="279" priority="265" operator="containsText" text="Alto">
      <formula>NOT(ISERROR(SEARCH("Alto",M50)))</formula>
    </cfRule>
    <cfRule type="containsText" dxfId="278" priority="266" operator="containsText" text="Moderado">
      <formula>NOT(ISERROR(SEARCH("Moderado",M50)))</formula>
    </cfRule>
    <cfRule type="containsText" dxfId="277" priority="267" operator="containsText" text="Menor">
      <formula>NOT(ISERROR(SEARCH("Menor",M50)))</formula>
    </cfRule>
    <cfRule type="containsText" dxfId="276" priority="268" operator="containsText" text="Bajo">
      <formula>NOT(ISERROR(SEARCH("Bajo",M50)))</formula>
    </cfRule>
    <cfRule type="containsText" dxfId="275" priority="269" operator="containsText" text="Moderado">
      <formula>NOT(ISERROR(SEARCH("Moderado",M50)))</formula>
    </cfRule>
    <cfRule type="containsText" dxfId="274" priority="270" operator="containsText" text="Extremo">
      <formula>NOT(ISERROR(SEARCH("Extremo",M50)))</formula>
    </cfRule>
    <cfRule type="containsText" dxfId="273" priority="271" operator="containsText" text="Baja">
      <formula>NOT(ISERROR(SEARCH("Baja",M50)))</formula>
    </cfRule>
    <cfRule type="containsText" dxfId="272" priority="272" operator="containsText" text="Alto">
      <formula>NOT(ISERROR(SEARCH("Alto",M50)))</formula>
    </cfRule>
  </conditionalFormatting>
  <conditionalFormatting sqref="M60">
    <cfRule type="containsText" dxfId="271" priority="169" operator="containsText" text="Extremo">
      <formula>NOT(ISERROR(SEARCH("Extremo",M60)))</formula>
    </cfRule>
    <cfRule type="containsText" dxfId="270" priority="170" operator="containsText" text="Alto">
      <formula>NOT(ISERROR(SEARCH("Alto",M60)))</formula>
    </cfRule>
    <cfRule type="containsText" dxfId="269" priority="171" operator="containsText" text="Moderado">
      <formula>NOT(ISERROR(SEARCH("Moderado",M60)))</formula>
    </cfRule>
    <cfRule type="containsText" dxfId="268" priority="172" operator="containsText" text="Menor">
      <formula>NOT(ISERROR(SEARCH("Menor",M60)))</formula>
    </cfRule>
    <cfRule type="containsText" dxfId="267" priority="173" operator="containsText" text="Bajo">
      <formula>NOT(ISERROR(SEARCH("Bajo",M60)))</formula>
    </cfRule>
    <cfRule type="containsText" dxfId="266" priority="174" operator="containsText" text="Moderado">
      <formula>NOT(ISERROR(SEARCH("Moderado",M60)))</formula>
    </cfRule>
    <cfRule type="containsText" dxfId="265" priority="175" operator="containsText" text="Extremo">
      <formula>NOT(ISERROR(SEARCH("Extremo",M60)))</formula>
    </cfRule>
    <cfRule type="containsText" dxfId="264" priority="176" operator="containsText" text="Baja">
      <formula>NOT(ISERROR(SEARCH("Baja",M60)))</formula>
    </cfRule>
    <cfRule type="containsText" dxfId="263" priority="177" operator="containsText" text="Alto">
      <formula>NOT(ISERROR(SEARCH("Alto",M60)))</formula>
    </cfRule>
  </conditionalFormatting>
  <conditionalFormatting sqref="M70">
    <cfRule type="containsText" dxfId="262" priority="43" operator="containsText" text="Extremo">
      <formula>NOT(ISERROR(SEARCH("Extremo",M70)))</formula>
    </cfRule>
    <cfRule type="containsText" dxfId="261" priority="44" operator="containsText" text="Alto">
      <formula>NOT(ISERROR(SEARCH("Alto",M70)))</formula>
    </cfRule>
    <cfRule type="containsText" dxfId="260" priority="45" operator="containsText" text="Moderado">
      <formula>NOT(ISERROR(SEARCH("Moderado",M70)))</formula>
    </cfRule>
    <cfRule type="containsText" dxfId="259" priority="46" operator="containsText" text="Menor">
      <formula>NOT(ISERROR(SEARCH("Menor",M70)))</formula>
    </cfRule>
    <cfRule type="containsText" dxfId="258" priority="47" operator="containsText" text="Bajo">
      <formula>NOT(ISERROR(SEARCH("Bajo",M70)))</formula>
    </cfRule>
    <cfRule type="containsText" dxfId="257" priority="48" operator="containsText" text="Moderado">
      <formula>NOT(ISERROR(SEARCH("Moderado",M70)))</formula>
    </cfRule>
    <cfRule type="containsText" dxfId="256" priority="49" operator="containsText" text="Extremo">
      <formula>NOT(ISERROR(SEARCH("Extremo",M70)))</formula>
    </cfRule>
    <cfRule type="containsText" dxfId="255" priority="50" operator="containsText" text="Baja">
      <formula>NOT(ISERROR(SEARCH("Baja",M70)))</formula>
    </cfRule>
    <cfRule type="containsText" dxfId="254" priority="51" operator="containsText" text="Alto">
      <formula>NOT(ISERROR(SEARCH("Alto",M70)))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A5" zoomScale="70" zoomScaleNormal="70" workbookViewId="0">
      <selection activeCell="E13" sqref="E13"/>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561" t="s">
        <v>489</v>
      </c>
      <c r="C4" s="562"/>
      <c r="D4" s="562"/>
      <c r="E4" s="563" t="s">
        <v>490</v>
      </c>
      <c r="F4" s="563"/>
      <c r="G4" s="563"/>
      <c r="H4" s="563"/>
      <c r="I4" s="564"/>
      <c r="Q4" s="565" t="s">
        <v>491</v>
      </c>
      <c r="R4" s="565"/>
    </row>
    <row r="5" spans="2:19">
      <c r="B5" s="561"/>
      <c r="C5" s="562"/>
      <c r="D5" s="562"/>
      <c r="E5" s="563"/>
      <c r="F5" s="563"/>
      <c r="G5" s="563"/>
      <c r="H5" s="563"/>
      <c r="I5" s="564"/>
      <c r="Q5" s="565"/>
      <c r="R5" s="565"/>
    </row>
    <row r="6" spans="2:19">
      <c r="B6" s="561"/>
      <c r="C6" s="562"/>
      <c r="D6" s="562"/>
      <c r="E6" s="563"/>
      <c r="F6" s="563"/>
      <c r="G6" s="563"/>
      <c r="H6" s="563"/>
      <c r="I6" s="564"/>
      <c r="Q6" s="565"/>
      <c r="R6" s="565"/>
    </row>
    <row r="7" spans="2:19" ht="15.75" thickBot="1">
      <c r="B7" s="117"/>
      <c r="I7" s="118"/>
    </row>
    <row r="8" spans="2:19" ht="62.25" customHeight="1" thickBot="1">
      <c r="B8" s="566" t="s">
        <v>424</v>
      </c>
      <c r="C8" s="567"/>
      <c r="D8" s="56" t="s">
        <v>492</v>
      </c>
      <c r="E8" s="57">
        <v>5</v>
      </c>
      <c r="F8" s="57">
        <v>10</v>
      </c>
      <c r="G8" s="57">
        <v>15</v>
      </c>
      <c r="H8" s="57">
        <v>20</v>
      </c>
      <c r="I8" s="119">
        <v>25</v>
      </c>
      <c r="K8" s="568" t="s">
        <v>493</v>
      </c>
      <c r="L8" s="569"/>
      <c r="M8" s="569"/>
      <c r="N8" s="569"/>
      <c r="O8" s="569"/>
      <c r="P8" s="570"/>
      <c r="Q8" s="571" t="s">
        <v>494</v>
      </c>
      <c r="R8" s="571"/>
      <c r="S8" s="16" t="s">
        <v>488</v>
      </c>
    </row>
    <row r="9" spans="2:19" ht="62.25" customHeight="1" thickBot="1">
      <c r="B9" s="566"/>
      <c r="C9" s="567"/>
      <c r="D9" s="56" t="s">
        <v>495</v>
      </c>
      <c r="E9" s="58">
        <v>4</v>
      </c>
      <c r="F9" s="58">
        <v>8</v>
      </c>
      <c r="G9" s="57">
        <v>12</v>
      </c>
      <c r="H9" s="57">
        <v>16</v>
      </c>
      <c r="I9" s="119">
        <v>20</v>
      </c>
      <c r="K9" s="572" t="s">
        <v>496</v>
      </c>
      <c r="L9" s="573"/>
      <c r="M9" s="573"/>
      <c r="N9" s="573"/>
      <c r="O9" s="573"/>
      <c r="P9" s="573"/>
      <c r="Q9" s="574" t="s">
        <v>497</v>
      </c>
      <c r="R9" s="575"/>
      <c r="S9" s="16" t="s">
        <v>487</v>
      </c>
    </row>
    <row r="10" spans="2:19" ht="62.25" customHeight="1" thickBot="1">
      <c r="B10" s="566"/>
      <c r="C10" s="567"/>
      <c r="D10" s="56" t="s">
        <v>498</v>
      </c>
      <c r="E10" s="58">
        <v>3</v>
      </c>
      <c r="F10" s="58">
        <v>6</v>
      </c>
      <c r="G10" s="58">
        <v>9</v>
      </c>
      <c r="H10" s="57">
        <v>12</v>
      </c>
      <c r="I10" s="119">
        <v>15</v>
      </c>
      <c r="K10" s="576" t="s">
        <v>447</v>
      </c>
      <c r="L10" s="577"/>
      <c r="M10" s="577"/>
      <c r="N10" s="577"/>
      <c r="O10" s="577"/>
      <c r="P10" s="577"/>
      <c r="Q10" s="571" t="s">
        <v>499</v>
      </c>
      <c r="R10" s="571"/>
      <c r="S10" s="16" t="s">
        <v>500</v>
      </c>
    </row>
    <row r="11" spans="2:19" ht="62.25" customHeight="1">
      <c r="B11" s="566"/>
      <c r="C11" s="567"/>
      <c r="D11" s="56" t="s">
        <v>501</v>
      </c>
      <c r="E11" s="59">
        <v>2</v>
      </c>
      <c r="F11" s="58">
        <v>4</v>
      </c>
      <c r="G11" s="58">
        <v>6</v>
      </c>
      <c r="H11" s="57">
        <v>8</v>
      </c>
      <c r="I11" s="119">
        <v>10</v>
      </c>
      <c r="K11" s="578" t="s">
        <v>502</v>
      </c>
      <c r="L11" s="579"/>
      <c r="M11" s="579"/>
      <c r="N11" s="579"/>
      <c r="O11" s="579"/>
      <c r="P11" s="579"/>
      <c r="Q11" s="571" t="s">
        <v>503</v>
      </c>
      <c r="R11" s="580"/>
      <c r="S11" s="16" t="s">
        <v>503</v>
      </c>
    </row>
    <row r="12" spans="2:19" ht="62.25" customHeight="1">
      <c r="B12" s="566"/>
      <c r="C12" s="567"/>
      <c r="D12" s="56" t="s">
        <v>504</v>
      </c>
      <c r="E12" s="59">
        <v>1</v>
      </c>
      <c r="F12" s="59">
        <v>2</v>
      </c>
      <c r="G12" s="58">
        <v>3</v>
      </c>
      <c r="H12" s="57">
        <v>4</v>
      </c>
      <c r="I12" s="119">
        <v>5</v>
      </c>
    </row>
    <row r="13" spans="2:19" ht="62.25" customHeight="1" thickBot="1">
      <c r="B13" s="120"/>
      <c r="C13" s="559" t="s">
        <v>505</v>
      </c>
      <c r="D13" s="560"/>
      <c r="E13" s="121" t="s">
        <v>506</v>
      </c>
      <c r="F13" s="121" t="s">
        <v>507</v>
      </c>
      <c r="G13" s="121" t="s">
        <v>508</v>
      </c>
      <c r="H13" s="121" t="s">
        <v>509</v>
      </c>
      <c r="I13" s="122" t="s">
        <v>510</v>
      </c>
    </row>
    <row r="17" spans="4:6">
      <c r="D17" s="16"/>
      <c r="E17" s="16"/>
      <c r="F17" s="16"/>
    </row>
    <row r="18" spans="4:6" ht="15.75">
      <c r="D18" s="21" t="s">
        <v>511</v>
      </c>
      <c r="E18" s="123" t="s">
        <v>502</v>
      </c>
      <c r="F18" s="123">
        <v>1</v>
      </c>
    </row>
    <row r="19" spans="4:6">
      <c r="D19" s="21" t="s">
        <v>512</v>
      </c>
      <c r="E19" s="21" t="s">
        <v>502</v>
      </c>
      <c r="F19" s="21">
        <v>2</v>
      </c>
    </row>
    <row r="20" spans="4:6">
      <c r="D20" s="21" t="s">
        <v>513</v>
      </c>
      <c r="E20" s="21" t="s">
        <v>447</v>
      </c>
      <c r="F20" s="21">
        <v>2</v>
      </c>
    </row>
    <row r="21" spans="4:6">
      <c r="D21" s="21" t="s">
        <v>514</v>
      </c>
      <c r="E21" s="21" t="s">
        <v>515</v>
      </c>
      <c r="F21" s="21">
        <v>3</v>
      </c>
    </row>
    <row r="22" spans="4:6">
      <c r="D22" s="21" t="s">
        <v>516</v>
      </c>
      <c r="E22" s="21" t="s">
        <v>493</v>
      </c>
      <c r="F22" s="21">
        <v>4</v>
      </c>
    </row>
    <row r="23" spans="4:6">
      <c r="D23" s="21" t="s">
        <v>517</v>
      </c>
      <c r="E23" s="21" t="s">
        <v>502</v>
      </c>
      <c r="F23" s="21">
        <v>1</v>
      </c>
    </row>
    <row r="24" spans="4:6">
      <c r="D24" s="21" t="s">
        <v>518</v>
      </c>
      <c r="E24" s="21" t="s">
        <v>447</v>
      </c>
      <c r="F24" s="21">
        <v>2</v>
      </c>
    </row>
    <row r="25" spans="4:6">
      <c r="D25" s="21" t="s">
        <v>519</v>
      </c>
      <c r="E25" s="21" t="s">
        <v>447</v>
      </c>
      <c r="F25" s="21">
        <v>2</v>
      </c>
    </row>
    <row r="26" spans="4:6">
      <c r="D26" s="21" t="s">
        <v>520</v>
      </c>
      <c r="E26" s="21" t="s">
        <v>496</v>
      </c>
      <c r="F26" s="21">
        <v>3</v>
      </c>
    </row>
    <row r="27" spans="4:6">
      <c r="D27" s="21" t="s">
        <v>521</v>
      </c>
      <c r="E27" s="21" t="s">
        <v>493</v>
      </c>
      <c r="F27" s="21">
        <v>4</v>
      </c>
    </row>
    <row r="28" spans="4:6">
      <c r="D28" s="21" t="s">
        <v>522</v>
      </c>
      <c r="E28" s="21" t="s">
        <v>447</v>
      </c>
      <c r="F28" s="21">
        <v>2</v>
      </c>
    </row>
    <row r="29" spans="4:6">
      <c r="D29" s="21" t="s">
        <v>523</v>
      </c>
      <c r="E29" s="21" t="s">
        <v>447</v>
      </c>
      <c r="F29" s="21">
        <v>2</v>
      </c>
    </row>
    <row r="30" spans="4:6">
      <c r="D30" s="21" t="s">
        <v>524</v>
      </c>
      <c r="E30" s="21" t="s">
        <v>447</v>
      </c>
      <c r="F30" s="21">
        <v>2</v>
      </c>
    </row>
    <row r="31" spans="4:6">
      <c r="D31" s="21" t="s">
        <v>525</v>
      </c>
      <c r="E31" s="21" t="s">
        <v>496</v>
      </c>
      <c r="F31" s="21">
        <v>3</v>
      </c>
    </row>
    <row r="32" spans="4:6">
      <c r="D32" s="21" t="s">
        <v>526</v>
      </c>
      <c r="E32" s="21" t="s">
        <v>493</v>
      </c>
      <c r="F32" s="21">
        <v>4</v>
      </c>
    </row>
    <row r="33" spans="4:6">
      <c r="D33" s="21" t="s">
        <v>527</v>
      </c>
      <c r="E33" s="21" t="s">
        <v>447</v>
      </c>
      <c r="F33" s="21">
        <v>2</v>
      </c>
    </row>
    <row r="34" spans="4:6">
      <c r="D34" s="21" t="s">
        <v>528</v>
      </c>
      <c r="E34" s="21" t="s">
        <v>447</v>
      </c>
      <c r="F34" s="21">
        <v>2</v>
      </c>
    </row>
    <row r="35" spans="4:6">
      <c r="D35" s="21" t="s">
        <v>529</v>
      </c>
      <c r="E35" s="21" t="s">
        <v>496</v>
      </c>
      <c r="F35" s="21">
        <v>3</v>
      </c>
    </row>
    <row r="36" spans="4:6">
      <c r="D36" s="21" t="s">
        <v>530</v>
      </c>
      <c r="E36" s="21" t="s">
        <v>496</v>
      </c>
      <c r="F36" s="21">
        <v>3</v>
      </c>
    </row>
    <row r="37" spans="4:6">
      <c r="D37" s="21" t="s">
        <v>531</v>
      </c>
      <c r="E37" s="21" t="s">
        <v>493</v>
      </c>
      <c r="F37" s="21">
        <v>4</v>
      </c>
    </row>
    <row r="38" spans="4:6">
      <c r="D38" s="21" t="s">
        <v>532</v>
      </c>
      <c r="E38" s="21" t="s">
        <v>496</v>
      </c>
      <c r="F38" s="21">
        <v>3</v>
      </c>
    </row>
    <row r="39" spans="4:6">
      <c r="D39" s="21" t="s">
        <v>533</v>
      </c>
      <c r="E39" s="21" t="s">
        <v>496</v>
      </c>
      <c r="F39" s="21">
        <v>3</v>
      </c>
    </row>
    <row r="40" spans="4:6">
      <c r="D40" s="21" t="s">
        <v>534</v>
      </c>
      <c r="E40" s="21" t="s">
        <v>496</v>
      </c>
      <c r="F40" s="21">
        <v>3</v>
      </c>
    </row>
    <row r="41" spans="4:6">
      <c r="D41" s="21" t="s">
        <v>535</v>
      </c>
      <c r="E41" s="21" t="s">
        <v>496</v>
      </c>
      <c r="F41" s="21">
        <v>3</v>
      </c>
    </row>
    <row r="42" spans="4:6">
      <c r="D42" s="21" t="s">
        <v>536</v>
      </c>
      <c r="E42" s="21" t="s">
        <v>493</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C7" zoomScale="60" zoomScaleNormal="60" workbookViewId="0">
      <selection activeCell="H60" sqref="H60:H6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40.855468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19"/>
      <c r="B1" s="620"/>
      <c r="C1" s="623"/>
      <c r="D1" s="623"/>
      <c r="E1" s="623"/>
      <c r="F1" s="623"/>
      <c r="G1" s="623"/>
      <c r="H1" s="623"/>
      <c r="I1" s="623"/>
      <c r="J1" s="624"/>
      <c r="K1" s="618"/>
      <c r="L1" s="618"/>
      <c r="M1" s="61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21"/>
      <c r="B2" s="622"/>
      <c r="C2" s="625"/>
      <c r="D2" s="625"/>
      <c r="E2" s="625"/>
      <c r="F2" s="625"/>
      <c r="G2" s="625"/>
      <c r="H2" s="625"/>
      <c r="I2" s="625"/>
      <c r="J2" s="626"/>
      <c r="K2" s="618"/>
      <c r="L2" s="618"/>
      <c r="M2" s="61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5"/>
      <c r="D3" s="625"/>
      <c r="E3" s="625"/>
      <c r="F3" s="625"/>
      <c r="G3" s="625"/>
      <c r="H3" s="625"/>
      <c r="I3" s="625"/>
      <c r="J3" s="626"/>
      <c r="K3" s="618"/>
      <c r="L3" s="618"/>
      <c r="M3" s="61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18" t="s">
        <v>307</v>
      </c>
      <c r="B4" s="418"/>
      <c r="C4" s="495" t="s">
        <v>4</v>
      </c>
      <c r="D4" s="495"/>
      <c r="E4" s="495"/>
      <c r="F4" s="495"/>
      <c r="G4" s="495"/>
      <c r="H4" s="495"/>
      <c r="I4" s="495"/>
      <c r="J4" s="495"/>
      <c r="K4" s="495"/>
      <c r="L4" s="495"/>
      <c r="M4" s="49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18" t="s">
        <v>308</v>
      </c>
      <c r="B5" s="418"/>
      <c r="C5" s="494" t="s">
        <v>32</v>
      </c>
      <c r="D5" s="494"/>
      <c r="E5" s="494"/>
      <c r="F5" s="494"/>
      <c r="G5" s="494"/>
      <c r="H5" s="494"/>
      <c r="I5" s="494"/>
      <c r="J5" s="494"/>
      <c r="K5" s="494"/>
      <c r="L5" s="494"/>
      <c r="M5" s="49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18" t="s">
        <v>309</v>
      </c>
      <c r="B6" s="418"/>
      <c r="C6" s="612" t="s">
        <v>310</v>
      </c>
      <c r="D6" s="613"/>
      <c r="E6" s="613"/>
      <c r="F6" s="613"/>
      <c r="G6" s="613"/>
      <c r="H6" s="613"/>
      <c r="I6" s="613"/>
      <c r="J6" s="613"/>
      <c r="K6" s="613"/>
      <c r="L6" s="613"/>
      <c r="M6" s="61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7" t="s">
        <v>537</v>
      </c>
      <c r="B7" s="608"/>
      <c r="C7" s="609"/>
      <c r="D7" s="610" t="s">
        <v>538</v>
      </c>
      <c r="E7" s="610"/>
      <c r="F7" s="610"/>
      <c r="G7" s="611" t="s">
        <v>539</v>
      </c>
      <c r="H7" s="602" t="s">
        <v>540</v>
      </c>
      <c r="I7" s="604" t="s">
        <v>541</v>
      </c>
      <c r="J7" s="605"/>
      <c r="K7" s="604" t="s">
        <v>542</v>
      </c>
      <c r="L7" s="605"/>
      <c r="M7" s="606" t="s">
        <v>543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249</v>
      </c>
      <c r="C8" s="34" t="s">
        <v>251</v>
      </c>
      <c r="D8" s="27" t="s">
        <v>261</v>
      </c>
      <c r="E8" s="27" t="s">
        <v>544</v>
      </c>
      <c r="F8" s="27" t="s">
        <v>545</v>
      </c>
      <c r="G8" s="611"/>
      <c r="H8" s="603"/>
      <c r="I8" s="28" t="s">
        <v>546</v>
      </c>
      <c r="J8" s="28" t="s">
        <v>547</v>
      </c>
      <c r="K8" s="28" t="s">
        <v>548</v>
      </c>
      <c r="L8" s="28" t="s">
        <v>549</v>
      </c>
      <c r="M8" s="60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7"/>
      <c r="B9" s="628"/>
      <c r="C9" s="628"/>
      <c r="D9" s="628"/>
      <c r="E9" s="628"/>
      <c r="F9" s="628"/>
      <c r="G9" s="62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29">
        <f>'7- Mapa Final'!A10</f>
        <v>1</v>
      </c>
      <c r="B10" s="615" t="str">
        <f>'7- Mapa Final'!B10</f>
        <v>Vencimiento de Términos</v>
      </c>
      <c r="C10" s="615" t="str">
        <f>'7- Mapa Final'!C10</f>
        <v>Se realizan  actuaciones procesales o se da  respuesta a las solicitudes de los usuarios de la administración de justicia, después del  término legal establecido para decidir sobre los conflictos presentados a los jueces.</v>
      </c>
      <c r="D10" s="616" t="str">
        <f>'7- Mapa Final'!J10</f>
        <v>Media - 3</v>
      </c>
      <c r="E10" s="617" t="str">
        <f>'7- Mapa Final'!K10</f>
        <v>Leve - 1</v>
      </c>
      <c r="F10" s="631" t="str">
        <f>'7- Mapa Final'!M10</f>
        <v>Moderado - 3</v>
      </c>
      <c r="G10" s="411" t="s">
        <v>487</v>
      </c>
      <c r="H10" s="632" t="s">
        <v>550</v>
      </c>
      <c r="I10" s="632"/>
      <c r="J10" s="632" t="s">
        <v>9</v>
      </c>
      <c r="K10" s="581">
        <v>45292</v>
      </c>
      <c r="L10" s="581">
        <v>45382</v>
      </c>
      <c r="M10" s="630" t="s">
        <v>551</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90"/>
      <c r="B11" s="592"/>
      <c r="C11" s="592"/>
      <c r="D11" s="595"/>
      <c r="E11" s="598"/>
      <c r="F11" s="585"/>
      <c r="G11" s="412"/>
      <c r="H11" s="582"/>
      <c r="I11" s="582"/>
      <c r="J11" s="582"/>
      <c r="K11" s="582"/>
      <c r="L11" s="582"/>
      <c r="M11" s="60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90"/>
      <c r="B12" s="592"/>
      <c r="C12" s="592"/>
      <c r="D12" s="595"/>
      <c r="E12" s="598"/>
      <c r="F12" s="585"/>
      <c r="G12" s="412"/>
      <c r="H12" s="582"/>
      <c r="I12" s="582"/>
      <c r="J12" s="582"/>
      <c r="K12" s="582"/>
      <c r="L12" s="582"/>
      <c r="M12" s="60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90"/>
      <c r="B13" s="592"/>
      <c r="C13" s="592"/>
      <c r="D13" s="595"/>
      <c r="E13" s="598"/>
      <c r="F13" s="585"/>
      <c r="G13" s="412"/>
      <c r="H13" s="582"/>
      <c r="I13" s="582"/>
      <c r="J13" s="582"/>
      <c r="K13" s="582"/>
      <c r="L13" s="582"/>
      <c r="M13" s="60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90"/>
      <c r="B14" s="592"/>
      <c r="C14" s="592"/>
      <c r="D14" s="595"/>
      <c r="E14" s="598"/>
      <c r="F14" s="585"/>
      <c r="G14" s="412"/>
      <c r="H14" s="582"/>
      <c r="I14" s="582"/>
      <c r="J14" s="582"/>
      <c r="K14" s="582"/>
      <c r="L14" s="582"/>
      <c r="M14" s="60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90"/>
      <c r="B15" s="592"/>
      <c r="C15" s="592"/>
      <c r="D15" s="595"/>
      <c r="E15" s="598"/>
      <c r="F15" s="585"/>
      <c r="G15" s="412"/>
      <c r="H15" s="582"/>
      <c r="I15" s="582"/>
      <c r="J15" s="582"/>
      <c r="K15" s="582"/>
      <c r="L15" s="582"/>
      <c r="M15" s="60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90"/>
      <c r="B16" s="592"/>
      <c r="C16" s="592"/>
      <c r="D16" s="595"/>
      <c r="E16" s="598"/>
      <c r="F16" s="585"/>
      <c r="G16" s="412"/>
      <c r="H16" s="582"/>
      <c r="I16" s="582"/>
      <c r="J16" s="582"/>
      <c r="K16" s="582"/>
      <c r="L16" s="582"/>
      <c r="M16" s="60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90"/>
      <c r="B17" s="592"/>
      <c r="C17" s="592"/>
      <c r="D17" s="595"/>
      <c r="E17" s="598"/>
      <c r="F17" s="585"/>
      <c r="G17" s="412"/>
      <c r="H17" s="582"/>
      <c r="I17" s="582"/>
      <c r="J17" s="582"/>
      <c r="K17" s="582"/>
      <c r="L17" s="582"/>
      <c r="M17" s="60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90"/>
      <c r="B18" s="592"/>
      <c r="C18" s="592"/>
      <c r="D18" s="595"/>
      <c r="E18" s="598"/>
      <c r="F18" s="585"/>
      <c r="G18" s="412"/>
      <c r="H18" s="582"/>
      <c r="I18" s="582"/>
      <c r="J18" s="582"/>
      <c r="K18" s="582"/>
      <c r="L18" s="582"/>
      <c r="M18" s="60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590"/>
      <c r="B19" s="592"/>
      <c r="C19" s="592"/>
      <c r="D19" s="595"/>
      <c r="E19" s="598"/>
      <c r="F19" s="585"/>
      <c r="G19" s="412"/>
      <c r="H19" s="582"/>
      <c r="I19" s="582"/>
      <c r="J19" s="582"/>
      <c r="K19" s="582"/>
      <c r="L19" s="582"/>
      <c r="M19" s="60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590">
        <f>'7- Mapa Final'!A20</f>
        <v>2</v>
      </c>
      <c r="B20" s="592" t="str">
        <f>'7- Mapa Final'!B20</f>
        <v xml:space="preserve">Incumplimientos en la realizacion de audiencias </v>
      </c>
      <c r="C20" s="592" t="str">
        <f>'7- Mapa Final'!C20</f>
        <v xml:space="preserve">Posibilidad de no celebrar las audiencias programadas. </v>
      </c>
      <c r="D20" s="594" t="str">
        <f>'7- Mapa Final'!J20</f>
        <v>Baja - 2</v>
      </c>
      <c r="E20" s="597" t="str">
        <f>'7- Mapa Final'!K20</f>
        <v>Moderado - 3</v>
      </c>
      <c r="F20" s="585" t="str">
        <f>'7- Mapa Final'!M20</f>
        <v>Moderado - 6</v>
      </c>
      <c r="G20" s="412" t="s">
        <v>488</v>
      </c>
      <c r="H20" s="582" t="s">
        <v>552</v>
      </c>
      <c r="I20" s="582"/>
      <c r="J20" s="582" t="s">
        <v>9</v>
      </c>
      <c r="K20" s="581">
        <v>45292</v>
      </c>
      <c r="L20" s="581">
        <v>45382</v>
      </c>
      <c r="M20" s="600" t="s">
        <v>553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90"/>
      <c r="B21" s="592"/>
      <c r="C21" s="592"/>
      <c r="D21" s="595"/>
      <c r="E21" s="598"/>
      <c r="F21" s="585"/>
      <c r="G21" s="412"/>
      <c r="H21" s="582"/>
      <c r="I21" s="582"/>
      <c r="J21" s="582"/>
      <c r="K21" s="582"/>
      <c r="L21" s="582"/>
      <c r="M21" s="60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90"/>
      <c r="B22" s="592"/>
      <c r="C22" s="592"/>
      <c r="D22" s="595"/>
      <c r="E22" s="598"/>
      <c r="F22" s="585"/>
      <c r="G22" s="412"/>
      <c r="H22" s="582"/>
      <c r="I22" s="582"/>
      <c r="J22" s="582"/>
      <c r="K22" s="582"/>
      <c r="L22" s="582"/>
      <c r="M22" s="60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90"/>
      <c r="B23" s="592"/>
      <c r="C23" s="592"/>
      <c r="D23" s="595"/>
      <c r="E23" s="598"/>
      <c r="F23" s="585"/>
      <c r="G23" s="412"/>
      <c r="H23" s="582"/>
      <c r="I23" s="582"/>
      <c r="J23" s="582"/>
      <c r="K23" s="582"/>
      <c r="L23" s="582"/>
      <c r="M23" s="60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90"/>
      <c r="B24" s="592"/>
      <c r="C24" s="592"/>
      <c r="D24" s="595"/>
      <c r="E24" s="598"/>
      <c r="F24" s="585"/>
      <c r="G24" s="412"/>
      <c r="H24" s="582"/>
      <c r="I24" s="582"/>
      <c r="J24" s="582"/>
      <c r="K24" s="582"/>
      <c r="L24" s="582"/>
      <c r="M24" s="60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90"/>
      <c r="B25" s="592"/>
      <c r="C25" s="592"/>
      <c r="D25" s="595"/>
      <c r="E25" s="598"/>
      <c r="F25" s="585"/>
      <c r="G25" s="412"/>
      <c r="H25" s="582"/>
      <c r="I25" s="582"/>
      <c r="J25" s="582"/>
      <c r="K25" s="582"/>
      <c r="L25" s="582"/>
      <c r="M25" s="600"/>
      <c r="N25" s="33"/>
      <c r="O25" s="33"/>
    </row>
    <row r="26" spans="1:169">
      <c r="A26" s="590"/>
      <c r="B26" s="592"/>
      <c r="C26" s="592"/>
      <c r="D26" s="595"/>
      <c r="E26" s="598"/>
      <c r="F26" s="585"/>
      <c r="G26" s="412"/>
      <c r="H26" s="582"/>
      <c r="I26" s="582"/>
      <c r="J26" s="582"/>
      <c r="K26" s="582"/>
      <c r="L26" s="582"/>
      <c r="M26" s="600"/>
      <c r="N26" s="33"/>
      <c r="O26" s="33"/>
    </row>
    <row r="27" spans="1:169">
      <c r="A27" s="590"/>
      <c r="B27" s="592"/>
      <c r="C27" s="592"/>
      <c r="D27" s="595"/>
      <c r="E27" s="598"/>
      <c r="F27" s="585"/>
      <c r="G27" s="412"/>
      <c r="H27" s="582"/>
      <c r="I27" s="582"/>
      <c r="J27" s="582"/>
      <c r="K27" s="582"/>
      <c r="L27" s="582"/>
      <c r="M27" s="600"/>
      <c r="N27" s="33"/>
      <c r="O27" s="33"/>
    </row>
    <row r="28" spans="1:169">
      <c r="A28" s="590"/>
      <c r="B28" s="592"/>
      <c r="C28" s="592"/>
      <c r="D28" s="595"/>
      <c r="E28" s="598"/>
      <c r="F28" s="585"/>
      <c r="G28" s="412"/>
      <c r="H28" s="582"/>
      <c r="I28" s="582"/>
      <c r="J28" s="582"/>
      <c r="K28" s="582"/>
      <c r="L28" s="582"/>
      <c r="M28" s="600"/>
      <c r="N28" s="33"/>
      <c r="O28" s="33"/>
    </row>
    <row r="29" spans="1:169" ht="15.75" thickBot="1">
      <c r="A29" s="590"/>
      <c r="B29" s="592"/>
      <c r="C29" s="592"/>
      <c r="D29" s="595"/>
      <c r="E29" s="598"/>
      <c r="F29" s="585"/>
      <c r="G29" s="412"/>
      <c r="H29" s="582"/>
      <c r="I29" s="582"/>
      <c r="J29" s="582"/>
      <c r="K29" s="582"/>
      <c r="L29" s="582"/>
      <c r="M29" s="600"/>
      <c r="N29" s="33"/>
      <c r="O29" s="33"/>
    </row>
    <row r="30" spans="1:169" s="25" customFormat="1" ht="12.75">
      <c r="A30" s="590">
        <f>'7- Mapa Final'!A30</f>
        <v>3</v>
      </c>
      <c r="B30" s="592" t="str">
        <f>'7- Mapa Final'!B30</f>
        <v xml:space="preserve"> Efectuar notificaciones que no cumplan con los requistos</v>
      </c>
      <c r="C30" s="592" t="str">
        <f>'7- Mapa Final'!C30</f>
        <v xml:space="preserve">No  realizar las notificaciones , no hacerlo  oportunamente o no aplicar la normatividad </v>
      </c>
      <c r="D30" s="594" t="str">
        <f>'7- Mapa Final'!J30</f>
        <v>Muy Baja - 1</v>
      </c>
      <c r="E30" s="597" t="str">
        <f>'7- Mapa Final'!K30</f>
        <v>Menor - 2</v>
      </c>
      <c r="F30" s="585" t="str">
        <f>'7- Mapa Final'!M30</f>
        <v>Bajo - 2</v>
      </c>
      <c r="G30" s="412" t="s">
        <v>488</v>
      </c>
      <c r="H30" s="582" t="s">
        <v>554</v>
      </c>
      <c r="I30" s="582"/>
      <c r="J30" s="582" t="s">
        <v>9</v>
      </c>
      <c r="K30" s="581">
        <v>45292</v>
      </c>
      <c r="L30" s="581">
        <v>45382</v>
      </c>
      <c r="M30" s="600" t="s">
        <v>555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90"/>
      <c r="B31" s="592"/>
      <c r="C31" s="592"/>
      <c r="D31" s="595"/>
      <c r="E31" s="598"/>
      <c r="F31" s="585"/>
      <c r="G31" s="412"/>
      <c r="H31" s="582"/>
      <c r="I31" s="582"/>
      <c r="J31" s="582"/>
      <c r="K31" s="582"/>
      <c r="L31" s="582"/>
      <c r="M31" s="60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90"/>
      <c r="B32" s="592"/>
      <c r="C32" s="592"/>
      <c r="D32" s="595"/>
      <c r="E32" s="598"/>
      <c r="F32" s="585"/>
      <c r="G32" s="412"/>
      <c r="H32" s="582"/>
      <c r="I32" s="582"/>
      <c r="J32" s="582"/>
      <c r="K32" s="582"/>
      <c r="L32" s="582"/>
      <c r="M32" s="60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90"/>
      <c r="B33" s="592"/>
      <c r="C33" s="592"/>
      <c r="D33" s="595"/>
      <c r="E33" s="598"/>
      <c r="F33" s="585"/>
      <c r="G33" s="412"/>
      <c r="H33" s="582"/>
      <c r="I33" s="582"/>
      <c r="J33" s="582"/>
      <c r="K33" s="582"/>
      <c r="L33" s="582"/>
      <c r="M33" s="60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90"/>
      <c r="B34" s="592"/>
      <c r="C34" s="592"/>
      <c r="D34" s="595"/>
      <c r="E34" s="598"/>
      <c r="F34" s="585"/>
      <c r="G34" s="412"/>
      <c r="H34" s="582"/>
      <c r="I34" s="582"/>
      <c r="J34" s="582"/>
      <c r="K34" s="582"/>
      <c r="L34" s="582"/>
      <c r="M34" s="60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90"/>
      <c r="B35" s="592"/>
      <c r="C35" s="592"/>
      <c r="D35" s="595"/>
      <c r="E35" s="598"/>
      <c r="F35" s="585"/>
      <c r="G35" s="412"/>
      <c r="H35" s="582"/>
      <c r="I35" s="582"/>
      <c r="J35" s="582"/>
      <c r="K35" s="582"/>
      <c r="L35" s="582"/>
      <c r="M35" s="600"/>
      <c r="N35" s="33"/>
      <c r="O35" s="33"/>
    </row>
    <row r="36" spans="1:169">
      <c r="A36" s="590"/>
      <c r="B36" s="592"/>
      <c r="C36" s="592"/>
      <c r="D36" s="595"/>
      <c r="E36" s="598"/>
      <c r="F36" s="585"/>
      <c r="G36" s="412"/>
      <c r="H36" s="582"/>
      <c r="I36" s="582"/>
      <c r="J36" s="582"/>
      <c r="K36" s="582"/>
      <c r="L36" s="582"/>
      <c r="M36" s="600"/>
      <c r="N36" s="33"/>
      <c r="O36" s="33"/>
    </row>
    <row r="37" spans="1:169">
      <c r="A37" s="590"/>
      <c r="B37" s="592"/>
      <c r="C37" s="592"/>
      <c r="D37" s="595"/>
      <c r="E37" s="598"/>
      <c r="F37" s="585"/>
      <c r="G37" s="412"/>
      <c r="H37" s="582"/>
      <c r="I37" s="582"/>
      <c r="J37" s="582"/>
      <c r="K37" s="582"/>
      <c r="L37" s="582"/>
      <c r="M37" s="600"/>
      <c r="N37" s="33"/>
      <c r="O37" s="33"/>
    </row>
    <row r="38" spans="1:169">
      <c r="A38" s="590"/>
      <c r="B38" s="592"/>
      <c r="C38" s="592"/>
      <c r="D38" s="595"/>
      <c r="E38" s="598"/>
      <c r="F38" s="585"/>
      <c r="G38" s="412"/>
      <c r="H38" s="582"/>
      <c r="I38" s="582"/>
      <c r="J38" s="582"/>
      <c r="K38" s="582"/>
      <c r="L38" s="582"/>
      <c r="M38" s="600"/>
      <c r="N38" s="33"/>
      <c r="O38" s="33"/>
    </row>
    <row r="39" spans="1:169" ht="15.75" thickBot="1">
      <c r="A39" s="590"/>
      <c r="B39" s="592"/>
      <c r="C39" s="592"/>
      <c r="D39" s="595"/>
      <c r="E39" s="598"/>
      <c r="F39" s="585"/>
      <c r="G39" s="412"/>
      <c r="H39" s="582"/>
      <c r="I39" s="582"/>
      <c r="J39" s="582"/>
      <c r="K39" s="582"/>
      <c r="L39" s="582"/>
      <c r="M39" s="600"/>
      <c r="N39" s="33"/>
      <c r="O39" s="33"/>
    </row>
    <row r="40" spans="1:169" s="25" customFormat="1" ht="12.75">
      <c r="A40" s="590">
        <f>'7- Mapa Final'!A40</f>
        <v>4</v>
      </c>
      <c r="B40" s="592" t="str">
        <f>'7- Mapa Final'!B40</f>
        <v>Efectuar el reparto judicial incumpliendo requisitos</v>
      </c>
      <c r="C40" s="592" t="str">
        <f>'7- Mapa Final'!C40</f>
        <v>Desigualidad en la carga de los Juzgados y Demora en el trámite del proceso.</v>
      </c>
      <c r="D40" s="594" t="str">
        <f>'7- Mapa Final'!J40</f>
        <v>Muy Baja - 1</v>
      </c>
      <c r="E40" s="597" t="str">
        <f>'7- Mapa Final'!K40</f>
        <v>Moderado - 3</v>
      </c>
      <c r="F40" s="585" t="str">
        <f>'7- Mapa Final'!M40</f>
        <v>Moderado - 3</v>
      </c>
      <c r="G40" s="412" t="s">
        <v>488</v>
      </c>
      <c r="H40" s="582" t="s">
        <v>556</v>
      </c>
      <c r="I40" s="582"/>
      <c r="J40" s="582" t="s">
        <v>9</v>
      </c>
      <c r="K40" s="581">
        <v>45292</v>
      </c>
      <c r="L40" s="581">
        <v>45382</v>
      </c>
      <c r="M40" s="600" t="s">
        <v>557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90"/>
      <c r="B41" s="592"/>
      <c r="C41" s="592"/>
      <c r="D41" s="595"/>
      <c r="E41" s="598"/>
      <c r="F41" s="585"/>
      <c r="G41" s="412"/>
      <c r="H41" s="582"/>
      <c r="I41" s="582"/>
      <c r="J41" s="582"/>
      <c r="K41" s="582"/>
      <c r="L41" s="582"/>
      <c r="M41" s="60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90"/>
      <c r="B42" s="592"/>
      <c r="C42" s="592"/>
      <c r="D42" s="595"/>
      <c r="E42" s="598"/>
      <c r="F42" s="585"/>
      <c r="G42" s="412"/>
      <c r="H42" s="582"/>
      <c r="I42" s="582"/>
      <c r="J42" s="582"/>
      <c r="K42" s="582"/>
      <c r="L42" s="582"/>
      <c r="M42" s="60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90"/>
      <c r="B43" s="592"/>
      <c r="C43" s="592"/>
      <c r="D43" s="595"/>
      <c r="E43" s="598"/>
      <c r="F43" s="585"/>
      <c r="G43" s="412"/>
      <c r="H43" s="582"/>
      <c r="I43" s="582"/>
      <c r="J43" s="582"/>
      <c r="K43" s="582"/>
      <c r="L43" s="582"/>
      <c r="M43" s="60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90"/>
      <c r="B44" s="592"/>
      <c r="C44" s="592"/>
      <c r="D44" s="595"/>
      <c r="E44" s="598"/>
      <c r="F44" s="585"/>
      <c r="G44" s="412"/>
      <c r="H44" s="582"/>
      <c r="I44" s="582"/>
      <c r="J44" s="582"/>
      <c r="K44" s="582"/>
      <c r="L44" s="582"/>
      <c r="M44" s="60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90"/>
      <c r="B45" s="592"/>
      <c r="C45" s="592"/>
      <c r="D45" s="595"/>
      <c r="E45" s="598"/>
      <c r="F45" s="585"/>
      <c r="G45" s="412"/>
      <c r="H45" s="582"/>
      <c r="I45" s="582"/>
      <c r="J45" s="582"/>
      <c r="K45" s="582"/>
      <c r="L45" s="582"/>
      <c r="M45" s="600"/>
      <c r="N45" s="33"/>
      <c r="O45" s="33"/>
    </row>
    <row r="46" spans="1:169">
      <c r="A46" s="590"/>
      <c r="B46" s="592"/>
      <c r="C46" s="592"/>
      <c r="D46" s="595"/>
      <c r="E46" s="598"/>
      <c r="F46" s="585"/>
      <c r="G46" s="412"/>
      <c r="H46" s="582"/>
      <c r="I46" s="582"/>
      <c r="J46" s="582"/>
      <c r="K46" s="582"/>
      <c r="L46" s="582"/>
      <c r="M46" s="600"/>
      <c r="N46" s="33"/>
      <c r="O46" s="33"/>
    </row>
    <row r="47" spans="1:169">
      <c r="A47" s="590"/>
      <c r="B47" s="592"/>
      <c r="C47" s="592"/>
      <c r="D47" s="595"/>
      <c r="E47" s="598"/>
      <c r="F47" s="585"/>
      <c r="G47" s="412"/>
      <c r="H47" s="582"/>
      <c r="I47" s="582"/>
      <c r="J47" s="582"/>
      <c r="K47" s="582"/>
      <c r="L47" s="582"/>
      <c r="M47" s="600"/>
      <c r="N47" s="33"/>
      <c r="O47" s="33"/>
    </row>
    <row r="48" spans="1:169">
      <c r="A48" s="590"/>
      <c r="B48" s="592"/>
      <c r="C48" s="592"/>
      <c r="D48" s="595"/>
      <c r="E48" s="598"/>
      <c r="F48" s="585"/>
      <c r="G48" s="412"/>
      <c r="H48" s="582"/>
      <c r="I48" s="582"/>
      <c r="J48" s="582"/>
      <c r="K48" s="582"/>
      <c r="L48" s="582"/>
      <c r="M48" s="600"/>
      <c r="N48" s="33"/>
      <c r="O48" s="33"/>
    </row>
    <row r="49" spans="1:169" ht="15.75" thickBot="1">
      <c r="A49" s="590"/>
      <c r="B49" s="592"/>
      <c r="C49" s="592"/>
      <c r="D49" s="595"/>
      <c r="E49" s="598"/>
      <c r="F49" s="585"/>
      <c r="G49" s="412"/>
      <c r="H49" s="582"/>
      <c r="I49" s="582"/>
      <c r="J49" s="582"/>
      <c r="K49" s="582"/>
      <c r="L49" s="582"/>
      <c r="M49" s="600"/>
      <c r="N49" s="33"/>
      <c r="O49" s="33"/>
    </row>
    <row r="50" spans="1:169" s="25" customFormat="1" ht="12.75">
      <c r="A50" s="590">
        <v>5</v>
      </c>
      <c r="B50" s="592" t="str">
        <f>'7- Mapa Final'!B50</f>
        <v>Pérdida de documentos</v>
      </c>
      <c r="C50" s="592" t="str">
        <f>'7- Mapa Final'!C50</f>
        <v>Extravío temporal o definitivo de los  documentos de los procesos judiciales</v>
      </c>
      <c r="D50" s="594" t="str">
        <f>'7- Mapa Final'!J50</f>
        <v>Media - 3</v>
      </c>
      <c r="E50" s="597" t="str">
        <f>'7- Mapa Final'!K50</f>
        <v>Moderado - 3</v>
      </c>
      <c r="F50" s="585" t="str">
        <f>'7- Mapa Final'!M50</f>
        <v>Moderado - 9</v>
      </c>
      <c r="G50" s="412" t="s">
        <v>488</v>
      </c>
      <c r="H50" s="582" t="s">
        <v>558</v>
      </c>
      <c r="I50" s="582"/>
      <c r="J50" s="582" t="s">
        <v>9</v>
      </c>
      <c r="K50" s="581">
        <v>45292</v>
      </c>
      <c r="L50" s="581">
        <v>45382</v>
      </c>
      <c r="M50" s="600" t="s">
        <v>557</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90"/>
      <c r="B51" s="592"/>
      <c r="C51" s="592"/>
      <c r="D51" s="595"/>
      <c r="E51" s="598"/>
      <c r="F51" s="585"/>
      <c r="G51" s="412"/>
      <c r="H51" s="582"/>
      <c r="I51" s="582"/>
      <c r="J51" s="582"/>
      <c r="K51" s="582"/>
      <c r="L51" s="582"/>
      <c r="M51" s="60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90"/>
      <c r="B52" s="592"/>
      <c r="C52" s="592"/>
      <c r="D52" s="595"/>
      <c r="E52" s="598"/>
      <c r="F52" s="585"/>
      <c r="G52" s="412"/>
      <c r="H52" s="582"/>
      <c r="I52" s="582"/>
      <c r="J52" s="582"/>
      <c r="K52" s="582"/>
      <c r="L52" s="582"/>
      <c r="M52" s="60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90"/>
      <c r="B53" s="592"/>
      <c r="C53" s="592"/>
      <c r="D53" s="595"/>
      <c r="E53" s="598"/>
      <c r="F53" s="585"/>
      <c r="G53" s="412"/>
      <c r="H53" s="582"/>
      <c r="I53" s="582"/>
      <c r="J53" s="582"/>
      <c r="K53" s="582"/>
      <c r="L53" s="582"/>
      <c r="M53" s="60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90"/>
      <c r="B54" s="592"/>
      <c r="C54" s="592"/>
      <c r="D54" s="595"/>
      <c r="E54" s="598"/>
      <c r="F54" s="585"/>
      <c r="G54" s="412"/>
      <c r="H54" s="582"/>
      <c r="I54" s="582"/>
      <c r="J54" s="582"/>
      <c r="K54" s="582"/>
      <c r="L54" s="582"/>
      <c r="M54" s="60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90"/>
      <c r="B55" s="592"/>
      <c r="C55" s="592"/>
      <c r="D55" s="595"/>
      <c r="E55" s="598"/>
      <c r="F55" s="585"/>
      <c r="G55" s="412"/>
      <c r="H55" s="582"/>
      <c r="I55" s="582"/>
      <c r="J55" s="582"/>
      <c r="K55" s="582"/>
      <c r="L55" s="582"/>
      <c r="M55" s="600"/>
      <c r="N55" s="33"/>
      <c r="O55" s="33"/>
    </row>
    <row r="56" spans="1:169">
      <c r="A56" s="590"/>
      <c r="B56" s="592"/>
      <c r="C56" s="592"/>
      <c r="D56" s="595"/>
      <c r="E56" s="598"/>
      <c r="F56" s="585"/>
      <c r="G56" s="412"/>
      <c r="H56" s="582"/>
      <c r="I56" s="582"/>
      <c r="J56" s="582"/>
      <c r="K56" s="582"/>
      <c r="L56" s="582"/>
      <c r="M56" s="600"/>
      <c r="N56" s="33"/>
      <c r="O56" s="33"/>
    </row>
    <row r="57" spans="1:169">
      <c r="A57" s="590"/>
      <c r="B57" s="592"/>
      <c r="C57" s="592"/>
      <c r="D57" s="595"/>
      <c r="E57" s="598"/>
      <c r="F57" s="585"/>
      <c r="G57" s="412"/>
      <c r="H57" s="582"/>
      <c r="I57" s="582"/>
      <c r="J57" s="582"/>
      <c r="K57" s="582"/>
      <c r="L57" s="582"/>
      <c r="M57" s="600"/>
      <c r="N57" s="33"/>
      <c r="O57" s="33"/>
    </row>
    <row r="58" spans="1:169">
      <c r="A58" s="590"/>
      <c r="B58" s="592"/>
      <c r="C58" s="592"/>
      <c r="D58" s="595"/>
      <c r="E58" s="598"/>
      <c r="F58" s="585"/>
      <c r="G58" s="412"/>
      <c r="H58" s="582"/>
      <c r="I58" s="582"/>
      <c r="J58" s="582"/>
      <c r="K58" s="582"/>
      <c r="L58" s="582"/>
      <c r="M58" s="600"/>
      <c r="N58" s="33"/>
      <c r="O58" s="33"/>
    </row>
    <row r="59" spans="1:169" ht="15.75" thickBot="1">
      <c r="A59" s="591"/>
      <c r="B59" s="593"/>
      <c r="C59" s="593"/>
      <c r="D59" s="596"/>
      <c r="E59" s="599"/>
      <c r="F59" s="586"/>
      <c r="G59" s="413"/>
      <c r="H59" s="587"/>
      <c r="I59" s="587"/>
      <c r="J59" s="587"/>
      <c r="K59" s="582"/>
      <c r="L59" s="582"/>
      <c r="M59" s="601"/>
      <c r="N59" s="33"/>
      <c r="O59" s="33"/>
    </row>
    <row r="60" spans="1:169" s="25" customFormat="1" ht="12.75">
      <c r="A60" s="590">
        <v>6</v>
      </c>
      <c r="B60" s="592">
        <f>'7- Mapa Final'!B60</f>
        <v>0</v>
      </c>
      <c r="C60" s="592"/>
      <c r="D60" s="594"/>
      <c r="E60" s="597"/>
      <c r="F60" s="585"/>
      <c r="G60" s="412"/>
      <c r="H60" s="582"/>
      <c r="I60" s="582"/>
      <c r="J60" s="582"/>
      <c r="K60" s="581"/>
      <c r="L60" s="581"/>
      <c r="M60" s="60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90"/>
      <c r="B61" s="592"/>
      <c r="C61" s="592"/>
      <c r="D61" s="595"/>
      <c r="E61" s="598"/>
      <c r="F61" s="585"/>
      <c r="G61" s="412"/>
      <c r="H61" s="582"/>
      <c r="I61" s="582"/>
      <c r="J61" s="582"/>
      <c r="K61" s="582"/>
      <c r="L61" s="582"/>
      <c r="M61" s="60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90"/>
      <c r="B62" s="592"/>
      <c r="C62" s="592"/>
      <c r="D62" s="595"/>
      <c r="E62" s="598"/>
      <c r="F62" s="585"/>
      <c r="G62" s="412"/>
      <c r="H62" s="582"/>
      <c r="I62" s="582"/>
      <c r="J62" s="582"/>
      <c r="K62" s="582"/>
      <c r="L62" s="582"/>
      <c r="M62" s="60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90"/>
      <c r="B63" s="592"/>
      <c r="C63" s="592"/>
      <c r="D63" s="595"/>
      <c r="E63" s="598"/>
      <c r="F63" s="585"/>
      <c r="G63" s="412"/>
      <c r="H63" s="582"/>
      <c r="I63" s="582"/>
      <c r="J63" s="582"/>
      <c r="K63" s="582"/>
      <c r="L63" s="582"/>
      <c r="M63" s="60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90"/>
      <c r="B64" s="592"/>
      <c r="C64" s="592"/>
      <c r="D64" s="595"/>
      <c r="E64" s="598"/>
      <c r="F64" s="585"/>
      <c r="G64" s="412"/>
      <c r="H64" s="582"/>
      <c r="I64" s="582"/>
      <c r="J64" s="582"/>
      <c r="K64" s="582"/>
      <c r="L64" s="582"/>
      <c r="M64" s="60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90"/>
      <c r="B65" s="592"/>
      <c r="C65" s="592"/>
      <c r="D65" s="595"/>
      <c r="E65" s="598"/>
      <c r="F65" s="585"/>
      <c r="G65" s="412"/>
      <c r="H65" s="582"/>
      <c r="I65" s="582"/>
      <c r="J65" s="582"/>
      <c r="K65" s="582"/>
      <c r="L65" s="582"/>
      <c r="M65" s="600"/>
      <c r="N65" s="33"/>
      <c r="O65" s="33"/>
    </row>
    <row r="66" spans="1:169">
      <c r="A66" s="590"/>
      <c r="B66" s="592"/>
      <c r="C66" s="592"/>
      <c r="D66" s="595"/>
      <c r="E66" s="598"/>
      <c r="F66" s="585"/>
      <c r="G66" s="412"/>
      <c r="H66" s="582"/>
      <c r="I66" s="582"/>
      <c r="J66" s="582"/>
      <c r="K66" s="582"/>
      <c r="L66" s="582"/>
      <c r="M66" s="600"/>
      <c r="N66" s="33"/>
      <c r="O66" s="33"/>
    </row>
    <row r="67" spans="1:169">
      <c r="A67" s="590"/>
      <c r="B67" s="592"/>
      <c r="C67" s="592"/>
      <c r="D67" s="595"/>
      <c r="E67" s="598"/>
      <c r="F67" s="585"/>
      <c r="G67" s="412"/>
      <c r="H67" s="582"/>
      <c r="I67" s="582"/>
      <c r="J67" s="582"/>
      <c r="K67" s="582"/>
      <c r="L67" s="582"/>
      <c r="M67" s="600"/>
      <c r="N67" s="33"/>
      <c r="O67" s="33"/>
    </row>
    <row r="68" spans="1:169">
      <c r="A68" s="590"/>
      <c r="B68" s="592"/>
      <c r="C68" s="592"/>
      <c r="D68" s="595"/>
      <c r="E68" s="598"/>
      <c r="F68" s="585"/>
      <c r="G68" s="412"/>
      <c r="H68" s="582"/>
      <c r="I68" s="582"/>
      <c r="J68" s="582"/>
      <c r="K68" s="582"/>
      <c r="L68" s="582"/>
      <c r="M68" s="600"/>
      <c r="N68" s="33"/>
      <c r="O68" s="33"/>
    </row>
    <row r="69" spans="1:169" ht="92.25" customHeight="1" thickBot="1">
      <c r="A69" s="591"/>
      <c r="B69" s="593"/>
      <c r="C69" s="593"/>
      <c r="D69" s="596"/>
      <c r="E69" s="599"/>
      <c r="F69" s="586"/>
      <c r="G69" s="413"/>
      <c r="H69" s="587"/>
      <c r="I69" s="587"/>
      <c r="J69" s="587"/>
      <c r="K69" s="582"/>
      <c r="L69" s="582"/>
      <c r="M69" s="601"/>
      <c r="N69" s="33"/>
      <c r="O69" s="33"/>
    </row>
    <row r="70" spans="1:169" s="25" customFormat="1" ht="12.75" customHeight="1">
      <c r="A70" s="590">
        <v>7</v>
      </c>
      <c r="B70" s="592">
        <f>'7- Mapa Final'!B70</f>
        <v>0</v>
      </c>
      <c r="C70" s="592"/>
      <c r="D70" s="594"/>
      <c r="E70" s="597"/>
      <c r="F70" s="585"/>
      <c r="G70" s="412"/>
      <c r="H70" s="582"/>
      <c r="I70" s="588"/>
      <c r="J70" s="588"/>
      <c r="K70" s="581"/>
      <c r="L70" s="581"/>
      <c r="M70" s="58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90"/>
      <c r="B71" s="592"/>
      <c r="C71" s="592"/>
      <c r="D71" s="595"/>
      <c r="E71" s="598"/>
      <c r="F71" s="585"/>
      <c r="G71" s="412"/>
      <c r="H71" s="582"/>
      <c r="I71" s="588"/>
      <c r="J71" s="588"/>
      <c r="K71" s="582"/>
      <c r="L71" s="582"/>
      <c r="M71" s="58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90"/>
      <c r="B72" s="592"/>
      <c r="C72" s="592"/>
      <c r="D72" s="595"/>
      <c r="E72" s="598"/>
      <c r="F72" s="585"/>
      <c r="G72" s="412"/>
      <c r="H72" s="582"/>
      <c r="I72" s="588"/>
      <c r="J72" s="588"/>
      <c r="K72" s="582"/>
      <c r="L72" s="582"/>
      <c r="M72" s="58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90"/>
      <c r="B73" s="592"/>
      <c r="C73" s="592"/>
      <c r="D73" s="595"/>
      <c r="E73" s="598"/>
      <c r="F73" s="585"/>
      <c r="G73" s="412"/>
      <c r="H73" s="582"/>
      <c r="I73" s="588"/>
      <c r="J73" s="588"/>
      <c r="K73" s="582"/>
      <c r="L73" s="582"/>
      <c r="M73" s="58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90"/>
      <c r="B74" s="592"/>
      <c r="C74" s="592"/>
      <c r="D74" s="595"/>
      <c r="E74" s="598"/>
      <c r="F74" s="585"/>
      <c r="G74" s="412"/>
      <c r="H74" s="582"/>
      <c r="I74" s="588"/>
      <c r="J74" s="588"/>
      <c r="K74" s="582"/>
      <c r="L74" s="582"/>
      <c r="M74" s="58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90"/>
      <c r="B75" s="592"/>
      <c r="C75" s="592"/>
      <c r="D75" s="595"/>
      <c r="E75" s="598"/>
      <c r="F75" s="585"/>
      <c r="G75" s="412"/>
      <c r="H75" s="582"/>
      <c r="I75" s="588"/>
      <c r="J75" s="588"/>
      <c r="K75" s="582"/>
      <c r="L75" s="582"/>
      <c r="M75" s="583"/>
      <c r="N75" s="33"/>
      <c r="O75" s="33"/>
    </row>
    <row r="76" spans="1:169">
      <c r="A76" s="590"/>
      <c r="B76" s="592"/>
      <c r="C76" s="592"/>
      <c r="D76" s="595"/>
      <c r="E76" s="598"/>
      <c r="F76" s="585"/>
      <c r="G76" s="412"/>
      <c r="H76" s="582"/>
      <c r="I76" s="588"/>
      <c r="J76" s="588"/>
      <c r="K76" s="582"/>
      <c r="L76" s="582"/>
      <c r="M76" s="583"/>
      <c r="N76" s="33"/>
      <c r="O76" s="33"/>
    </row>
    <row r="77" spans="1:169">
      <c r="A77" s="590"/>
      <c r="B77" s="592"/>
      <c r="C77" s="592"/>
      <c r="D77" s="595"/>
      <c r="E77" s="598"/>
      <c r="F77" s="585"/>
      <c r="G77" s="412"/>
      <c r="H77" s="582"/>
      <c r="I77" s="588"/>
      <c r="J77" s="588"/>
      <c r="K77" s="582"/>
      <c r="L77" s="582"/>
      <c r="M77" s="583"/>
      <c r="N77" s="33"/>
      <c r="O77" s="33"/>
    </row>
    <row r="78" spans="1:169">
      <c r="A78" s="590"/>
      <c r="B78" s="592"/>
      <c r="C78" s="592"/>
      <c r="D78" s="595"/>
      <c r="E78" s="598"/>
      <c r="F78" s="585"/>
      <c r="G78" s="412"/>
      <c r="H78" s="582"/>
      <c r="I78" s="588"/>
      <c r="J78" s="588"/>
      <c r="K78" s="582"/>
      <c r="L78" s="582"/>
      <c r="M78" s="583"/>
      <c r="N78" s="33"/>
      <c r="O78" s="33"/>
    </row>
    <row r="79" spans="1:169">
      <c r="A79" s="591"/>
      <c r="B79" s="593"/>
      <c r="C79" s="593"/>
      <c r="D79" s="596"/>
      <c r="E79" s="599"/>
      <c r="F79" s="586"/>
      <c r="G79" s="413"/>
      <c r="H79" s="587"/>
      <c r="I79" s="589"/>
      <c r="J79" s="589"/>
      <c r="K79" s="582"/>
      <c r="L79" s="582"/>
      <c r="M79" s="584"/>
      <c r="N79" s="33"/>
      <c r="O79" s="33"/>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47" priority="815" operator="containsText" text="3- Moderado">
      <formula>NOT(ISERROR(SEARCH("3- Moderado",A7)))</formula>
    </cfRule>
    <cfRule type="containsText" dxfId="246" priority="816" operator="containsText" text="6- Moderado">
      <formula>NOT(ISERROR(SEARCH("6- Moderado",A7)))</formula>
    </cfRule>
    <cfRule type="containsText" dxfId="245" priority="817" operator="containsText" text="4- Moderado">
      <formula>NOT(ISERROR(SEARCH("4- Moderado",A7)))</formula>
    </cfRule>
    <cfRule type="containsText" dxfId="244" priority="818" operator="containsText" text="3- Bajo">
      <formula>NOT(ISERROR(SEARCH("3- Bajo",A7)))</formula>
    </cfRule>
    <cfRule type="containsText" dxfId="243" priority="819" operator="containsText" text="4- Bajo">
      <formula>NOT(ISERROR(SEARCH("4- Bajo",A7)))</formula>
    </cfRule>
    <cfRule type="containsText" dxfId="242" priority="820" operator="containsText" text="1- Bajo">
      <formula>NOT(ISERROR(SEARCH("1- Bajo",A7)))</formula>
    </cfRule>
  </conditionalFormatting>
  <conditionalFormatting sqref="A10:E10 A20:E20">
    <cfRule type="containsText" dxfId="241" priority="791" operator="containsText" text="3- Moderado">
      <formula>NOT(ISERROR(SEARCH("3- Moderado",A10)))</formula>
    </cfRule>
    <cfRule type="containsText" dxfId="240" priority="792" operator="containsText" text="6- Moderado">
      <formula>NOT(ISERROR(SEARCH("6- Moderado",A10)))</formula>
    </cfRule>
    <cfRule type="containsText" dxfId="239" priority="793" operator="containsText" text="4- Moderado">
      <formula>NOT(ISERROR(SEARCH("4- Moderado",A10)))</formula>
    </cfRule>
    <cfRule type="containsText" dxfId="238" priority="794" operator="containsText" text="3- Bajo">
      <formula>NOT(ISERROR(SEARCH("3- Bajo",A10)))</formula>
    </cfRule>
    <cfRule type="containsText" dxfId="237" priority="795" operator="containsText" text="4- Bajo">
      <formula>NOT(ISERROR(SEARCH("4- Bajo",A10)))</formula>
    </cfRule>
    <cfRule type="containsText" dxfId="236" priority="796" operator="containsText" text="1- Bajo">
      <formula>NOT(ISERROR(SEARCH("1- Bajo",A10)))</formula>
    </cfRule>
  </conditionalFormatting>
  <conditionalFormatting sqref="A30:E30">
    <cfRule type="containsText" dxfId="235" priority="129" operator="containsText" text="3- Moderado">
      <formula>NOT(ISERROR(SEARCH("3- Moderado",A30)))</formula>
    </cfRule>
    <cfRule type="containsText" dxfId="234" priority="130" operator="containsText" text="6- Moderado">
      <formula>NOT(ISERROR(SEARCH("6- Moderado",A30)))</formula>
    </cfRule>
    <cfRule type="containsText" dxfId="233" priority="131" operator="containsText" text="4- Moderado">
      <formula>NOT(ISERROR(SEARCH("4- Moderado",A30)))</formula>
    </cfRule>
    <cfRule type="containsText" dxfId="232" priority="132" operator="containsText" text="3- Bajo">
      <formula>NOT(ISERROR(SEARCH("3- Bajo",A30)))</formula>
    </cfRule>
    <cfRule type="containsText" dxfId="231" priority="133" operator="containsText" text="4- Bajo">
      <formula>NOT(ISERROR(SEARCH("4- Bajo",A30)))</formula>
    </cfRule>
    <cfRule type="containsText" dxfId="230" priority="134" operator="containsText" text="1- Bajo">
      <formula>NOT(ISERROR(SEARCH("1- Bajo",A30)))</formula>
    </cfRule>
  </conditionalFormatting>
  <conditionalFormatting sqref="A40:E40">
    <cfRule type="containsText" dxfId="229" priority="101" operator="containsText" text="3- Moderado">
      <formula>NOT(ISERROR(SEARCH("3- Moderado",A40)))</formula>
    </cfRule>
    <cfRule type="containsText" dxfId="228" priority="102" operator="containsText" text="6- Moderado">
      <formula>NOT(ISERROR(SEARCH("6- Moderado",A40)))</formula>
    </cfRule>
    <cfRule type="containsText" dxfId="227" priority="103" operator="containsText" text="4- Moderado">
      <formula>NOT(ISERROR(SEARCH("4- Moderado",A40)))</formula>
    </cfRule>
    <cfRule type="containsText" dxfId="226" priority="104" operator="containsText" text="3- Bajo">
      <formula>NOT(ISERROR(SEARCH("3- Bajo",A40)))</formula>
    </cfRule>
    <cfRule type="containsText" dxfId="225" priority="105" operator="containsText" text="4- Bajo">
      <formula>NOT(ISERROR(SEARCH("4- Bajo",A40)))</formula>
    </cfRule>
    <cfRule type="containsText" dxfId="224" priority="106" operator="containsText" text="1- Bajo">
      <formula>NOT(ISERROR(SEARCH("1- Bajo",A40)))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2" operator="containsText" text="3- Moderado">
      <formula>NOT(ISERROR(SEARCH("3- Moderado",A60)))</formula>
    </cfRule>
    <cfRule type="containsText" dxfId="216" priority="23" operator="containsText" text="6- Moderado">
      <formula>NOT(ISERROR(SEARCH("6- Moderado",A60)))</formula>
    </cfRule>
    <cfRule type="containsText" dxfId="215" priority="24" operator="containsText" text="4- Moderado">
      <formula>NOT(ISERROR(SEARCH("4- Moderado",A60)))</formula>
    </cfRule>
    <cfRule type="containsText" dxfId="214" priority="25" operator="containsText" text="3- Bajo">
      <formula>NOT(ISERROR(SEARCH("3- Bajo",A60)))</formula>
    </cfRule>
    <cfRule type="containsText" dxfId="213" priority="26" operator="containsText" text="4- Bajo">
      <formula>NOT(ISERROR(SEARCH("4- Bajo",A60)))</formula>
    </cfRule>
    <cfRule type="containsText" dxfId="212" priority="27" operator="containsText" text="1- Bajo">
      <formula>NOT(ISERROR(SEARCH("1- Bajo",A60)))</formula>
    </cfRule>
  </conditionalFormatting>
  <conditionalFormatting sqref="A70:E70">
    <cfRule type="containsText" dxfId="211" priority="8" operator="containsText" text="3- Moderado">
      <formula>NOT(ISERROR(SEARCH("3- Moderado",A70)))</formula>
    </cfRule>
    <cfRule type="containsText" dxfId="210" priority="9" operator="containsText" text="6- Moderado">
      <formula>NOT(ISERROR(SEARCH("6- Moderado",A70)))</formula>
    </cfRule>
    <cfRule type="containsText" dxfId="209" priority="10" operator="containsText" text="4- Moderado">
      <formula>NOT(ISERROR(SEARCH("4- Moderado",A70)))</formula>
    </cfRule>
    <cfRule type="containsText" dxfId="208" priority="11" operator="containsText" text="3- Bajo">
      <formula>NOT(ISERROR(SEARCH("3- Bajo",A70)))</formula>
    </cfRule>
    <cfRule type="containsText" dxfId="207" priority="12" operator="containsText" text="4- Bajo">
      <formula>NOT(ISERROR(SEARCH("4- Bajo",A70)))</formula>
    </cfRule>
    <cfRule type="containsText" dxfId="206" priority="13" operator="containsText" text="1- Bajo">
      <formula>NOT(ISERROR(SEARCH("1- Bajo",A70)))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7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7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A6" zoomScale="60" zoomScaleNormal="60" workbookViewId="0">
      <selection activeCell="H10" sqref="H10:H1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19"/>
      <c r="B1" s="620"/>
      <c r="C1" s="623"/>
      <c r="D1" s="623"/>
      <c r="E1" s="623"/>
      <c r="F1" s="623"/>
      <c r="G1" s="623"/>
      <c r="H1" s="623"/>
      <c r="I1" s="623"/>
      <c r="J1" s="624"/>
      <c r="K1" s="618"/>
      <c r="L1" s="618"/>
      <c r="M1" s="61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21"/>
      <c r="B2" s="622"/>
      <c r="C2" s="625"/>
      <c r="D2" s="625"/>
      <c r="E2" s="625"/>
      <c r="F2" s="625"/>
      <c r="G2" s="625"/>
      <c r="H2" s="625"/>
      <c r="I2" s="625"/>
      <c r="J2" s="626"/>
      <c r="K2" s="618"/>
      <c r="L2" s="618"/>
      <c r="M2" s="61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5"/>
      <c r="D3" s="625"/>
      <c r="E3" s="625"/>
      <c r="F3" s="625"/>
      <c r="G3" s="625"/>
      <c r="H3" s="625"/>
      <c r="I3" s="625"/>
      <c r="J3" s="626"/>
      <c r="K3" s="618"/>
      <c r="L3" s="618"/>
      <c r="M3" s="61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18" t="s">
        <v>307</v>
      </c>
      <c r="B4" s="418"/>
      <c r="C4" s="495"/>
      <c r="D4" s="495"/>
      <c r="E4" s="495"/>
      <c r="F4" s="495"/>
      <c r="G4" s="495"/>
      <c r="H4" s="495"/>
      <c r="I4" s="495"/>
      <c r="J4" s="495"/>
      <c r="K4" s="495"/>
      <c r="L4" s="495"/>
      <c r="M4" s="49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18" t="s">
        <v>308</v>
      </c>
      <c r="B5" s="418"/>
      <c r="C5" s="494"/>
      <c r="D5" s="494"/>
      <c r="E5" s="494"/>
      <c r="F5" s="494"/>
      <c r="G5" s="494"/>
      <c r="H5" s="494"/>
      <c r="I5" s="494"/>
      <c r="J5" s="494"/>
      <c r="K5" s="494"/>
      <c r="L5" s="494"/>
      <c r="M5" s="49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18" t="s">
        <v>309</v>
      </c>
      <c r="B6" s="418"/>
      <c r="C6" s="612"/>
      <c r="D6" s="613"/>
      <c r="E6" s="613"/>
      <c r="F6" s="613"/>
      <c r="G6" s="613"/>
      <c r="H6" s="613"/>
      <c r="I6" s="613"/>
      <c r="J6" s="613"/>
      <c r="K6" s="613"/>
      <c r="L6" s="613"/>
      <c r="M6" s="61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7" t="s">
        <v>537</v>
      </c>
      <c r="B7" s="608"/>
      <c r="C7" s="609"/>
      <c r="D7" s="610" t="s">
        <v>538</v>
      </c>
      <c r="E7" s="610"/>
      <c r="F7" s="610"/>
      <c r="G7" s="611" t="s">
        <v>539</v>
      </c>
      <c r="H7" s="602" t="s">
        <v>540</v>
      </c>
      <c r="I7" s="604" t="s">
        <v>541</v>
      </c>
      <c r="J7" s="605"/>
      <c r="K7" s="604" t="s">
        <v>542</v>
      </c>
      <c r="L7" s="605"/>
      <c r="M7" s="606" t="s">
        <v>559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249</v>
      </c>
      <c r="C8" s="34" t="s">
        <v>251</v>
      </c>
      <c r="D8" s="27" t="s">
        <v>261</v>
      </c>
      <c r="E8" s="27" t="s">
        <v>544</v>
      </c>
      <c r="F8" s="27" t="s">
        <v>545</v>
      </c>
      <c r="G8" s="611"/>
      <c r="H8" s="603"/>
      <c r="I8" s="28" t="s">
        <v>546</v>
      </c>
      <c r="J8" s="28" t="s">
        <v>547</v>
      </c>
      <c r="K8" s="28" t="s">
        <v>548</v>
      </c>
      <c r="L8" s="28" t="s">
        <v>549</v>
      </c>
      <c r="M8" s="60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27"/>
      <c r="B9" s="628"/>
      <c r="C9" s="628"/>
      <c r="D9" s="628"/>
      <c r="E9" s="628"/>
      <c r="F9" s="628"/>
      <c r="G9" s="62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29">
        <f>'7- Mapa Final'!A10</f>
        <v>1</v>
      </c>
      <c r="B10" s="615" t="str">
        <f>'7- Mapa Final'!B10</f>
        <v>Vencimiento de Términos</v>
      </c>
      <c r="C10" s="615" t="str">
        <f>'7- Mapa Final'!C10</f>
        <v>Se realizan  actuaciones procesales o se da  respuesta a las solicitudes de los usuarios de la administración de justicia, después del  término legal establecido para decidir sobre los conflictos presentados a los jueces.</v>
      </c>
      <c r="D10" s="616" t="str">
        <f>'7- Mapa Final'!J10</f>
        <v>Media - 3</v>
      </c>
      <c r="E10" s="617" t="str">
        <f>'7- Mapa Final'!K10</f>
        <v>Leve - 1</v>
      </c>
      <c r="F10" s="631" t="str">
        <f>'7- Mapa Final'!M10</f>
        <v>Moderado - 3</v>
      </c>
      <c r="G10" s="411" t="s">
        <v>487</v>
      </c>
      <c r="H10" s="632" t="s">
        <v>550</v>
      </c>
      <c r="I10" s="632"/>
      <c r="J10" s="632" t="s">
        <v>9</v>
      </c>
      <c r="K10" s="581">
        <v>45383</v>
      </c>
      <c r="L10" s="635">
        <v>45473</v>
      </c>
      <c r="M10" s="639" t="s">
        <v>551</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90"/>
      <c r="B11" s="592"/>
      <c r="C11" s="592"/>
      <c r="D11" s="595"/>
      <c r="E11" s="598"/>
      <c r="F11" s="585"/>
      <c r="G11" s="412"/>
      <c r="H11" s="582"/>
      <c r="I11" s="582"/>
      <c r="J11" s="582"/>
      <c r="K11" s="582"/>
      <c r="L11" s="636"/>
      <c r="M11" s="639"/>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90"/>
      <c r="B12" s="592"/>
      <c r="C12" s="592"/>
      <c r="D12" s="595"/>
      <c r="E12" s="598"/>
      <c r="F12" s="585"/>
      <c r="G12" s="412"/>
      <c r="H12" s="582"/>
      <c r="I12" s="582"/>
      <c r="J12" s="582"/>
      <c r="K12" s="582"/>
      <c r="L12" s="636"/>
      <c r="M12" s="639"/>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90"/>
      <c r="B13" s="592"/>
      <c r="C13" s="592"/>
      <c r="D13" s="595"/>
      <c r="E13" s="598"/>
      <c r="F13" s="585"/>
      <c r="G13" s="412"/>
      <c r="H13" s="582"/>
      <c r="I13" s="582"/>
      <c r="J13" s="582"/>
      <c r="K13" s="582"/>
      <c r="L13" s="636"/>
      <c r="M13" s="639"/>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90"/>
      <c r="B14" s="592"/>
      <c r="C14" s="592"/>
      <c r="D14" s="595"/>
      <c r="E14" s="598"/>
      <c r="F14" s="585"/>
      <c r="G14" s="412"/>
      <c r="H14" s="582"/>
      <c r="I14" s="582"/>
      <c r="J14" s="582"/>
      <c r="K14" s="582"/>
      <c r="L14" s="636"/>
      <c r="M14" s="639"/>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90"/>
      <c r="B15" s="592"/>
      <c r="C15" s="592"/>
      <c r="D15" s="595"/>
      <c r="E15" s="598"/>
      <c r="F15" s="585"/>
      <c r="G15" s="412"/>
      <c r="H15" s="582"/>
      <c r="I15" s="582"/>
      <c r="J15" s="582"/>
      <c r="K15" s="582"/>
      <c r="L15" s="636"/>
      <c r="M15" s="639"/>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90"/>
      <c r="B16" s="592"/>
      <c r="C16" s="592"/>
      <c r="D16" s="595"/>
      <c r="E16" s="598"/>
      <c r="F16" s="585"/>
      <c r="G16" s="412"/>
      <c r="H16" s="582"/>
      <c r="I16" s="582"/>
      <c r="J16" s="582"/>
      <c r="K16" s="582"/>
      <c r="L16" s="636"/>
      <c r="M16" s="639"/>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90"/>
      <c r="B17" s="592"/>
      <c r="C17" s="592"/>
      <c r="D17" s="595"/>
      <c r="E17" s="598"/>
      <c r="F17" s="585"/>
      <c r="G17" s="412"/>
      <c r="H17" s="582"/>
      <c r="I17" s="582"/>
      <c r="J17" s="582"/>
      <c r="K17" s="582"/>
      <c r="L17" s="636"/>
      <c r="M17" s="639"/>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90"/>
      <c r="B18" s="592"/>
      <c r="C18" s="592"/>
      <c r="D18" s="595"/>
      <c r="E18" s="598"/>
      <c r="F18" s="585"/>
      <c r="G18" s="412"/>
      <c r="H18" s="582"/>
      <c r="I18" s="582"/>
      <c r="J18" s="582"/>
      <c r="K18" s="582"/>
      <c r="L18" s="636"/>
      <c r="M18" s="639"/>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590"/>
      <c r="B19" s="592"/>
      <c r="C19" s="592"/>
      <c r="D19" s="595"/>
      <c r="E19" s="598"/>
      <c r="F19" s="585"/>
      <c r="G19" s="644"/>
      <c r="H19" s="582"/>
      <c r="I19" s="582"/>
      <c r="J19" s="582"/>
      <c r="K19" s="582"/>
      <c r="L19" s="645"/>
      <c r="M19" s="639"/>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590">
        <f>'7- Mapa Final'!A20</f>
        <v>2</v>
      </c>
      <c r="B20" s="592" t="str">
        <f>'7- Mapa Final'!B20</f>
        <v xml:space="preserve">Incumplimientos en la realizacion de audiencias </v>
      </c>
      <c r="C20" s="592" t="str">
        <f>'7- Mapa Final'!C20</f>
        <v xml:space="preserve">Posibilidad de no celebrar las audiencias programadas. </v>
      </c>
      <c r="D20" s="594" t="str">
        <f>'7- Mapa Final'!J20</f>
        <v>Baja - 2</v>
      </c>
      <c r="E20" s="597" t="str">
        <f>'7- Mapa Final'!K20</f>
        <v>Moderado - 3</v>
      </c>
      <c r="F20" s="650" t="str">
        <f>'7- Mapa Final'!M20</f>
        <v>Moderado - 6</v>
      </c>
      <c r="G20" s="649" t="s">
        <v>488</v>
      </c>
      <c r="H20" s="636" t="s">
        <v>552</v>
      </c>
      <c r="I20" s="582"/>
      <c r="J20" s="582" t="s">
        <v>9</v>
      </c>
      <c r="K20" s="635">
        <v>45383</v>
      </c>
      <c r="L20" s="646">
        <v>45473</v>
      </c>
      <c r="M20" s="639" t="s">
        <v>553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90"/>
      <c r="B21" s="592"/>
      <c r="C21" s="592"/>
      <c r="D21" s="595"/>
      <c r="E21" s="598"/>
      <c r="F21" s="650"/>
      <c r="G21" s="649"/>
      <c r="H21" s="636"/>
      <c r="I21" s="582"/>
      <c r="J21" s="582"/>
      <c r="K21" s="636"/>
      <c r="L21" s="647"/>
      <c r="M21" s="639"/>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90"/>
      <c r="B22" s="592"/>
      <c r="C22" s="592"/>
      <c r="D22" s="595"/>
      <c r="E22" s="598"/>
      <c r="F22" s="650"/>
      <c r="G22" s="649"/>
      <c r="H22" s="636"/>
      <c r="I22" s="582"/>
      <c r="J22" s="582"/>
      <c r="K22" s="636"/>
      <c r="L22" s="647"/>
      <c r="M22" s="639"/>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90"/>
      <c r="B23" s="592"/>
      <c r="C23" s="592"/>
      <c r="D23" s="595"/>
      <c r="E23" s="598"/>
      <c r="F23" s="650"/>
      <c r="G23" s="649"/>
      <c r="H23" s="636"/>
      <c r="I23" s="582"/>
      <c r="J23" s="582"/>
      <c r="K23" s="636"/>
      <c r="L23" s="647"/>
      <c r="M23" s="639"/>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90"/>
      <c r="B24" s="592"/>
      <c r="C24" s="592"/>
      <c r="D24" s="595"/>
      <c r="E24" s="598"/>
      <c r="F24" s="650"/>
      <c r="G24" s="649"/>
      <c r="H24" s="636"/>
      <c r="I24" s="582"/>
      <c r="J24" s="582"/>
      <c r="K24" s="636"/>
      <c r="L24" s="647"/>
      <c r="M24" s="639"/>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90"/>
      <c r="B25" s="592"/>
      <c r="C25" s="592"/>
      <c r="D25" s="595"/>
      <c r="E25" s="598"/>
      <c r="F25" s="650"/>
      <c r="G25" s="649"/>
      <c r="H25" s="636"/>
      <c r="I25" s="582"/>
      <c r="J25" s="582"/>
      <c r="K25" s="636"/>
      <c r="L25" s="647"/>
      <c r="M25" s="639"/>
      <c r="N25" s="33"/>
      <c r="O25" s="33"/>
    </row>
    <row r="26" spans="1:169">
      <c r="A26" s="590"/>
      <c r="B26" s="592"/>
      <c r="C26" s="592"/>
      <c r="D26" s="595"/>
      <c r="E26" s="598"/>
      <c r="F26" s="650"/>
      <c r="G26" s="649"/>
      <c r="H26" s="636"/>
      <c r="I26" s="582"/>
      <c r="J26" s="582"/>
      <c r="K26" s="636"/>
      <c r="L26" s="647"/>
      <c r="M26" s="639"/>
      <c r="N26" s="33"/>
      <c r="O26" s="33"/>
    </row>
    <row r="27" spans="1:169">
      <c r="A27" s="590"/>
      <c r="B27" s="592"/>
      <c r="C27" s="592"/>
      <c r="D27" s="595"/>
      <c r="E27" s="598"/>
      <c r="F27" s="650"/>
      <c r="G27" s="649"/>
      <c r="H27" s="636"/>
      <c r="I27" s="582"/>
      <c r="J27" s="582"/>
      <c r="K27" s="636"/>
      <c r="L27" s="647"/>
      <c r="M27" s="639"/>
      <c r="N27" s="33"/>
      <c r="O27" s="33"/>
    </row>
    <row r="28" spans="1:169">
      <c r="A28" s="590"/>
      <c r="B28" s="592"/>
      <c r="C28" s="592"/>
      <c r="D28" s="595"/>
      <c r="E28" s="598"/>
      <c r="F28" s="650"/>
      <c r="G28" s="649"/>
      <c r="H28" s="636"/>
      <c r="I28" s="582"/>
      <c r="J28" s="582"/>
      <c r="K28" s="636"/>
      <c r="L28" s="647"/>
      <c r="M28" s="639"/>
      <c r="N28" s="33"/>
      <c r="O28" s="33"/>
    </row>
    <row r="29" spans="1:169">
      <c r="A29" s="590"/>
      <c r="B29" s="592"/>
      <c r="C29" s="592"/>
      <c r="D29" s="595"/>
      <c r="E29" s="598"/>
      <c r="F29" s="650"/>
      <c r="G29" s="649"/>
      <c r="H29" s="636"/>
      <c r="I29" s="582"/>
      <c r="J29" s="582"/>
      <c r="K29" s="636"/>
      <c r="L29" s="647"/>
      <c r="M29" s="639"/>
      <c r="N29" s="33"/>
      <c r="O29" s="33"/>
    </row>
    <row r="30" spans="1:169" s="25" customFormat="1" ht="12.75" customHeight="1">
      <c r="A30" s="590">
        <f>'7- Mapa Final'!A30</f>
        <v>3</v>
      </c>
      <c r="B30" s="592" t="str">
        <f>'7- Mapa Final'!B30</f>
        <v xml:space="preserve"> Efectuar notificaciones que no cumplan con los requistos</v>
      </c>
      <c r="C30" s="592" t="str">
        <f>'7- Mapa Final'!C30</f>
        <v xml:space="preserve">No  realizar las notificaciones , no hacerlo  oportunamente o no aplicar la normatividad </v>
      </c>
      <c r="D30" s="594" t="str">
        <f>'7- Mapa Final'!J30</f>
        <v>Muy Baja - 1</v>
      </c>
      <c r="E30" s="597" t="str">
        <f>'7- Mapa Final'!K30</f>
        <v>Menor - 2</v>
      </c>
      <c r="F30" s="585" t="str">
        <f>'7- Mapa Final'!M30</f>
        <v>Bajo - 2</v>
      </c>
      <c r="G30" s="522" t="s">
        <v>488</v>
      </c>
      <c r="H30" s="582" t="s">
        <v>554</v>
      </c>
      <c r="I30" s="582"/>
      <c r="J30" s="582" t="s">
        <v>9</v>
      </c>
      <c r="K30" s="581">
        <v>45383</v>
      </c>
      <c r="L30" s="651">
        <v>45473</v>
      </c>
      <c r="M30" s="639" t="s">
        <v>555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90"/>
      <c r="B31" s="592"/>
      <c r="C31" s="592"/>
      <c r="D31" s="595"/>
      <c r="E31" s="598"/>
      <c r="F31" s="585"/>
      <c r="G31" s="412"/>
      <c r="H31" s="582"/>
      <c r="I31" s="582"/>
      <c r="J31" s="582"/>
      <c r="K31" s="582"/>
      <c r="L31" s="636"/>
      <c r="M31" s="639"/>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90"/>
      <c r="B32" s="592"/>
      <c r="C32" s="592"/>
      <c r="D32" s="595"/>
      <c r="E32" s="598"/>
      <c r="F32" s="585"/>
      <c r="G32" s="412"/>
      <c r="H32" s="582"/>
      <c r="I32" s="582"/>
      <c r="J32" s="582"/>
      <c r="K32" s="582"/>
      <c r="L32" s="636"/>
      <c r="M32" s="639"/>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90"/>
      <c r="B33" s="592"/>
      <c r="C33" s="592"/>
      <c r="D33" s="595"/>
      <c r="E33" s="598"/>
      <c r="F33" s="585"/>
      <c r="G33" s="412"/>
      <c r="H33" s="582"/>
      <c r="I33" s="582"/>
      <c r="J33" s="582"/>
      <c r="K33" s="582"/>
      <c r="L33" s="636"/>
      <c r="M33" s="639"/>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90"/>
      <c r="B34" s="592"/>
      <c r="C34" s="592"/>
      <c r="D34" s="595"/>
      <c r="E34" s="598"/>
      <c r="F34" s="585"/>
      <c r="G34" s="412"/>
      <c r="H34" s="582"/>
      <c r="I34" s="582"/>
      <c r="J34" s="582"/>
      <c r="K34" s="582"/>
      <c r="L34" s="636"/>
      <c r="M34" s="639"/>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90"/>
      <c r="B35" s="592"/>
      <c r="C35" s="592"/>
      <c r="D35" s="595"/>
      <c r="E35" s="598"/>
      <c r="F35" s="585"/>
      <c r="G35" s="412"/>
      <c r="H35" s="582"/>
      <c r="I35" s="582"/>
      <c r="J35" s="582"/>
      <c r="K35" s="582"/>
      <c r="L35" s="636"/>
      <c r="M35" s="639"/>
      <c r="N35" s="33"/>
      <c r="O35" s="33"/>
    </row>
    <row r="36" spans="1:169">
      <c r="A36" s="590"/>
      <c r="B36" s="592"/>
      <c r="C36" s="592"/>
      <c r="D36" s="595"/>
      <c r="E36" s="598"/>
      <c r="F36" s="585"/>
      <c r="G36" s="412"/>
      <c r="H36" s="582"/>
      <c r="I36" s="582"/>
      <c r="J36" s="582"/>
      <c r="K36" s="582"/>
      <c r="L36" s="636"/>
      <c r="M36" s="639"/>
      <c r="N36" s="33"/>
      <c r="O36" s="33"/>
    </row>
    <row r="37" spans="1:169">
      <c r="A37" s="590"/>
      <c r="B37" s="592"/>
      <c r="C37" s="592"/>
      <c r="D37" s="595"/>
      <c r="E37" s="598"/>
      <c r="F37" s="585"/>
      <c r="G37" s="412"/>
      <c r="H37" s="582"/>
      <c r="I37" s="582"/>
      <c r="J37" s="582"/>
      <c r="K37" s="582"/>
      <c r="L37" s="636"/>
      <c r="M37" s="639"/>
      <c r="N37" s="33"/>
      <c r="O37" s="33"/>
    </row>
    <row r="38" spans="1:169">
      <c r="A38" s="590"/>
      <c r="B38" s="592"/>
      <c r="C38" s="592"/>
      <c r="D38" s="595"/>
      <c r="E38" s="598"/>
      <c r="F38" s="585"/>
      <c r="G38" s="412"/>
      <c r="H38" s="582"/>
      <c r="I38" s="582"/>
      <c r="J38" s="582"/>
      <c r="K38" s="582"/>
      <c r="L38" s="636"/>
      <c r="M38" s="639"/>
      <c r="N38" s="33"/>
      <c r="O38" s="33"/>
    </row>
    <row r="39" spans="1:169">
      <c r="A39" s="590"/>
      <c r="B39" s="592"/>
      <c r="C39" s="592"/>
      <c r="D39" s="595"/>
      <c r="E39" s="598"/>
      <c r="F39" s="585"/>
      <c r="G39" s="412"/>
      <c r="H39" s="582"/>
      <c r="I39" s="582"/>
      <c r="J39" s="582"/>
      <c r="K39" s="582"/>
      <c r="L39" s="636"/>
      <c r="M39" s="639"/>
      <c r="N39" s="33"/>
      <c r="O39" s="33"/>
    </row>
    <row r="40" spans="1:169" s="25" customFormat="1" ht="12.75" customHeight="1">
      <c r="A40" s="590">
        <f>'7- Mapa Final'!A40</f>
        <v>4</v>
      </c>
      <c r="B40" s="592" t="str">
        <f>'7- Mapa Final'!B40</f>
        <v>Efectuar el reparto judicial incumpliendo requisitos</v>
      </c>
      <c r="C40" s="592" t="str">
        <f>'7- Mapa Final'!C40</f>
        <v>Desigualidad en la carga de los Juzgados y Demora en el trámite del proceso.</v>
      </c>
      <c r="D40" s="594" t="str">
        <f>'7- Mapa Final'!J40</f>
        <v>Muy Baja - 1</v>
      </c>
      <c r="E40" s="597" t="str">
        <f>'7- Mapa Final'!K40</f>
        <v>Moderado - 3</v>
      </c>
      <c r="F40" s="585" t="str">
        <f>'7- Mapa Final'!M40</f>
        <v>Moderado - 3</v>
      </c>
      <c r="G40" s="412" t="s">
        <v>488</v>
      </c>
      <c r="H40" s="582" t="s">
        <v>556</v>
      </c>
      <c r="I40" s="582"/>
      <c r="J40" s="582" t="s">
        <v>9</v>
      </c>
      <c r="K40" s="581">
        <v>45383</v>
      </c>
      <c r="L40" s="635">
        <v>45473</v>
      </c>
      <c r="M40" s="639" t="s">
        <v>557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90"/>
      <c r="B41" s="592"/>
      <c r="C41" s="592"/>
      <c r="D41" s="595"/>
      <c r="E41" s="598"/>
      <c r="F41" s="585"/>
      <c r="G41" s="412"/>
      <c r="H41" s="582"/>
      <c r="I41" s="582"/>
      <c r="J41" s="582"/>
      <c r="K41" s="582"/>
      <c r="L41" s="636"/>
      <c r="M41" s="639"/>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90"/>
      <c r="B42" s="592"/>
      <c r="C42" s="592"/>
      <c r="D42" s="595"/>
      <c r="E42" s="598"/>
      <c r="F42" s="585"/>
      <c r="G42" s="412"/>
      <c r="H42" s="582"/>
      <c r="I42" s="582"/>
      <c r="J42" s="582"/>
      <c r="K42" s="582"/>
      <c r="L42" s="636"/>
      <c r="M42" s="639"/>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90"/>
      <c r="B43" s="592"/>
      <c r="C43" s="592"/>
      <c r="D43" s="595"/>
      <c r="E43" s="598"/>
      <c r="F43" s="585"/>
      <c r="G43" s="412"/>
      <c r="H43" s="582"/>
      <c r="I43" s="582"/>
      <c r="J43" s="582"/>
      <c r="K43" s="582"/>
      <c r="L43" s="636"/>
      <c r="M43" s="639"/>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90"/>
      <c r="B44" s="592"/>
      <c r="C44" s="592"/>
      <c r="D44" s="595"/>
      <c r="E44" s="598"/>
      <c r="F44" s="585"/>
      <c r="G44" s="412"/>
      <c r="H44" s="582"/>
      <c r="I44" s="582"/>
      <c r="J44" s="582"/>
      <c r="K44" s="582"/>
      <c r="L44" s="636"/>
      <c r="M44" s="639"/>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90"/>
      <c r="B45" s="592"/>
      <c r="C45" s="592"/>
      <c r="D45" s="595"/>
      <c r="E45" s="598"/>
      <c r="F45" s="585"/>
      <c r="G45" s="412"/>
      <c r="H45" s="582"/>
      <c r="I45" s="582"/>
      <c r="J45" s="582"/>
      <c r="K45" s="582"/>
      <c r="L45" s="636"/>
      <c r="M45" s="639"/>
      <c r="N45" s="33"/>
      <c r="O45" s="33"/>
    </row>
    <row r="46" spans="1:169">
      <c r="A46" s="590"/>
      <c r="B46" s="592"/>
      <c r="C46" s="592"/>
      <c r="D46" s="595"/>
      <c r="E46" s="598"/>
      <c r="F46" s="585"/>
      <c r="G46" s="412"/>
      <c r="H46" s="582"/>
      <c r="I46" s="582"/>
      <c r="J46" s="582"/>
      <c r="K46" s="582"/>
      <c r="L46" s="636"/>
      <c r="M46" s="639"/>
      <c r="N46" s="33"/>
      <c r="O46" s="33"/>
    </row>
    <row r="47" spans="1:169">
      <c r="A47" s="590"/>
      <c r="B47" s="592"/>
      <c r="C47" s="592"/>
      <c r="D47" s="595"/>
      <c r="E47" s="598"/>
      <c r="F47" s="585"/>
      <c r="G47" s="412"/>
      <c r="H47" s="582"/>
      <c r="I47" s="582"/>
      <c r="J47" s="582"/>
      <c r="K47" s="582"/>
      <c r="L47" s="636"/>
      <c r="M47" s="639"/>
      <c r="N47" s="33"/>
      <c r="O47" s="33"/>
    </row>
    <row r="48" spans="1:169">
      <c r="A48" s="590"/>
      <c r="B48" s="592"/>
      <c r="C48" s="592"/>
      <c r="D48" s="595"/>
      <c r="E48" s="598"/>
      <c r="F48" s="585"/>
      <c r="G48" s="412"/>
      <c r="H48" s="582"/>
      <c r="I48" s="582"/>
      <c r="J48" s="582"/>
      <c r="K48" s="582"/>
      <c r="L48" s="636"/>
      <c r="M48" s="639"/>
      <c r="N48" s="33"/>
      <c r="O48" s="33"/>
    </row>
    <row r="49" spans="1:169">
      <c r="A49" s="590"/>
      <c r="B49" s="592"/>
      <c r="C49" s="592"/>
      <c r="D49" s="595"/>
      <c r="E49" s="598"/>
      <c r="F49" s="585"/>
      <c r="G49" s="412"/>
      <c r="H49" s="648"/>
      <c r="I49" s="648"/>
      <c r="J49" s="648"/>
      <c r="K49" s="648"/>
      <c r="L49" s="636"/>
      <c r="M49" s="639"/>
      <c r="N49" s="33"/>
      <c r="O49" s="33"/>
    </row>
    <row r="50" spans="1:169" s="25" customFormat="1" ht="12.75" customHeight="1">
      <c r="A50" s="590">
        <v>5</v>
      </c>
      <c r="B50" s="592" t="str">
        <f>'7- Mapa Final'!B50</f>
        <v>Pérdida de documentos</v>
      </c>
      <c r="C50" s="592" t="str">
        <f>'7- Mapa Final'!C50</f>
        <v>Extravío temporal o definitivo de los  documentos de los procesos judiciales</v>
      </c>
      <c r="D50" s="594" t="str">
        <f>'7- Mapa Final'!J50</f>
        <v>Media - 3</v>
      </c>
      <c r="E50" s="597" t="str">
        <f>'7- Mapa Final'!K50</f>
        <v>Moderado - 3</v>
      </c>
      <c r="F50" s="585" t="str">
        <f>'7- Mapa Final'!M50</f>
        <v>Moderado - 9</v>
      </c>
      <c r="G50" s="652" t="s">
        <v>488</v>
      </c>
      <c r="H50" s="647" t="s">
        <v>558</v>
      </c>
      <c r="I50" s="639"/>
      <c r="J50" s="639" t="s">
        <v>9</v>
      </c>
      <c r="K50" s="638">
        <v>45383</v>
      </c>
      <c r="L50" s="640">
        <v>45473</v>
      </c>
      <c r="M50" s="639" t="s">
        <v>557</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90"/>
      <c r="B51" s="592"/>
      <c r="C51" s="592"/>
      <c r="D51" s="595"/>
      <c r="E51" s="598"/>
      <c r="F51" s="585"/>
      <c r="G51" s="652"/>
      <c r="H51" s="647"/>
      <c r="I51" s="639"/>
      <c r="J51" s="639"/>
      <c r="K51" s="639"/>
      <c r="L51" s="641"/>
      <c r="M51" s="63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90"/>
      <c r="B52" s="592"/>
      <c r="C52" s="592"/>
      <c r="D52" s="595"/>
      <c r="E52" s="598"/>
      <c r="F52" s="585"/>
      <c r="G52" s="652"/>
      <c r="H52" s="647"/>
      <c r="I52" s="639"/>
      <c r="J52" s="639"/>
      <c r="K52" s="639"/>
      <c r="L52" s="641"/>
      <c r="M52" s="63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90"/>
      <c r="B53" s="592"/>
      <c r="C53" s="592"/>
      <c r="D53" s="595"/>
      <c r="E53" s="598"/>
      <c r="F53" s="585"/>
      <c r="G53" s="652"/>
      <c r="H53" s="647"/>
      <c r="I53" s="639"/>
      <c r="J53" s="639"/>
      <c r="K53" s="639"/>
      <c r="L53" s="641"/>
      <c r="M53" s="63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90"/>
      <c r="B54" s="592"/>
      <c r="C54" s="592"/>
      <c r="D54" s="595"/>
      <c r="E54" s="598"/>
      <c r="F54" s="585"/>
      <c r="G54" s="652"/>
      <c r="H54" s="647"/>
      <c r="I54" s="639"/>
      <c r="J54" s="639"/>
      <c r="K54" s="639"/>
      <c r="L54" s="641"/>
      <c r="M54" s="63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90"/>
      <c r="B55" s="592"/>
      <c r="C55" s="592"/>
      <c r="D55" s="595"/>
      <c r="E55" s="598"/>
      <c r="F55" s="585"/>
      <c r="G55" s="652"/>
      <c r="H55" s="647"/>
      <c r="I55" s="639"/>
      <c r="J55" s="639"/>
      <c r="K55" s="639"/>
      <c r="L55" s="641"/>
      <c r="M55" s="639"/>
      <c r="N55" s="33"/>
      <c r="O55" s="33"/>
    </row>
    <row r="56" spans="1:169">
      <c r="A56" s="590"/>
      <c r="B56" s="592"/>
      <c r="C56" s="592"/>
      <c r="D56" s="595"/>
      <c r="E56" s="598"/>
      <c r="F56" s="585"/>
      <c r="G56" s="652"/>
      <c r="H56" s="647"/>
      <c r="I56" s="639"/>
      <c r="J56" s="639"/>
      <c r="K56" s="639"/>
      <c r="L56" s="641"/>
      <c r="M56" s="639"/>
      <c r="N56" s="33"/>
      <c r="O56" s="33"/>
    </row>
    <row r="57" spans="1:169">
      <c r="A57" s="590"/>
      <c r="B57" s="592"/>
      <c r="C57" s="592"/>
      <c r="D57" s="595"/>
      <c r="E57" s="598"/>
      <c r="F57" s="585"/>
      <c r="G57" s="652"/>
      <c r="H57" s="647"/>
      <c r="I57" s="639"/>
      <c r="J57" s="639"/>
      <c r="K57" s="639"/>
      <c r="L57" s="641"/>
      <c r="M57" s="639"/>
      <c r="N57" s="33"/>
      <c r="O57" s="33"/>
    </row>
    <row r="58" spans="1:169">
      <c r="A58" s="590"/>
      <c r="B58" s="592"/>
      <c r="C58" s="592"/>
      <c r="D58" s="595"/>
      <c r="E58" s="598"/>
      <c r="F58" s="585"/>
      <c r="G58" s="652"/>
      <c r="H58" s="647"/>
      <c r="I58" s="639"/>
      <c r="J58" s="639"/>
      <c r="K58" s="639"/>
      <c r="L58" s="641"/>
      <c r="M58" s="639"/>
      <c r="N58" s="33"/>
      <c r="O58" s="33"/>
    </row>
    <row r="59" spans="1:169" ht="15.75" customHeight="1">
      <c r="A59" s="591"/>
      <c r="B59" s="593"/>
      <c r="C59" s="593"/>
      <c r="D59" s="596"/>
      <c r="E59" s="599"/>
      <c r="F59" s="586"/>
      <c r="G59" s="653"/>
      <c r="H59" s="647"/>
      <c r="I59" s="639"/>
      <c r="J59" s="639"/>
      <c r="K59" s="639"/>
      <c r="L59" s="641"/>
      <c r="M59" s="639"/>
      <c r="N59" s="33"/>
      <c r="O59" s="33"/>
    </row>
    <row r="60" spans="1:169" s="25" customFormat="1" ht="15.75" customHeight="1">
      <c r="A60" s="590"/>
      <c r="B60" s="592"/>
      <c r="C60" s="592"/>
      <c r="D60" s="594"/>
      <c r="E60" s="597"/>
      <c r="F60" s="585"/>
      <c r="G60" s="412"/>
      <c r="H60" s="642"/>
      <c r="I60" s="639"/>
      <c r="J60" s="639"/>
      <c r="K60" s="638"/>
      <c r="L60" s="640"/>
      <c r="M60" s="639"/>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90"/>
      <c r="B61" s="592"/>
      <c r="C61" s="592"/>
      <c r="D61" s="595"/>
      <c r="E61" s="598"/>
      <c r="F61" s="585"/>
      <c r="G61" s="412"/>
      <c r="H61" s="636"/>
      <c r="I61" s="639"/>
      <c r="J61" s="639"/>
      <c r="K61" s="639"/>
      <c r="L61" s="641"/>
      <c r="M61" s="63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90"/>
      <c r="B62" s="592"/>
      <c r="C62" s="592"/>
      <c r="D62" s="595"/>
      <c r="E62" s="598"/>
      <c r="F62" s="585"/>
      <c r="G62" s="412"/>
      <c r="H62" s="636"/>
      <c r="I62" s="639"/>
      <c r="J62" s="639"/>
      <c r="K62" s="639"/>
      <c r="L62" s="641"/>
      <c r="M62" s="63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90"/>
      <c r="B63" s="592"/>
      <c r="C63" s="592"/>
      <c r="D63" s="595"/>
      <c r="E63" s="598"/>
      <c r="F63" s="585"/>
      <c r="G63" s="412"/>
      <c r="H63" s="636"/>
      <c r="I63" s="639"/>
      <c r="J63" s="639"/>
      <c r="K63" s="639"/>
      <c r="L63" s="641"/>
      <c r="M63" s="63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90"/>
      <c r="B64" s="592"/>
      <c r="C64" s="592"/>
      <c r="D64" s="595"/>
      <c r="E64" s="598"/>
      <c r="F64" s="585"/>
      <c r="G64" s="412"/>
      <c r="H64" s="636"/>
      <c r="I64" s="639"/>
      <c r="J64" s="639"/>
      <c r="K64" s="639"/>
      <c r="L64" s="641"/>
      <c r="M64" s="63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90"/>
      <c r="B65" s="592"/>
      <c r="C65" s="592"/>
      <c r="D65" s="595"/>
      <c r="E65" s="598"/>
      <c r="F65" s="585"/>
      <c r="G65" s="412"/>
      <c r="H65" s="636"/>
      <c r="I65" s="639"/>
      <c r="J65" s="639"/>
      <c r="K65" s="639"/>
      <c r="L65" s="641"/>
      <c r="M65" s="639"/>
      <c r="N65" s="33"/>
      <c r="O65" s="33"/>
    </row>
    <row r="66" spans="1:169">
      <c r="A66" s="590"/>
      <c r="B66" s="592"/>
      <c r="C66" s="592"/>
      <c r="D66" s="595"/>
      <c r="E66" s="598"/>
      <c r="F66" s="585"/>
      <c r="G66" s="412"/>
      <c r="H66" s="636"/>
      <c r="I66" s="639"/>
      <c r="J66" s="639"/>
      <c r="K66" s="639"/>
      <c r="L66" s="641"/>
      <c r="M66" s="639"/>
      <c r="N66" s="33"/>
      <c r="O66" s="33"/>
    </row>
    <row r="67" spans="1:169">
      <c r="A67" s="590"/>
      <c r="B67" s="592"/>
      <c r="C67" s="592"/>
      <c r="D67" s="595"/>
      <c r="E67" s="598"/>
      <c r="F67" s="585"/>
      <c r="G67" s="412"/>
      <c r="H67" s="636"/>
      <c r="I67" s="639"/>
      <c r="J67" s="639"/>
      <c r="K67" s="639"/>
      <c r="L67" s="641"/>
      <c r="M67" s="639"/>
      <c r="N67" s="33"/>
      <c r="O67" s="33"/>
    </row>
    <row r="68" spans="1:169">
      <c r="A68" s="590"/>
      <c r="B68" s="592"/>
      <c r="C68" s="592"/>
      <c r="D68" s="595"/>
      <c r="E68" s="598"/>
      <c r="F68" s="585"/>
      <c r="G68" s="412"/>
      <c r="H68" s="636"/>
      <c r="I68" s="639"/>
      <c r="J68" s="639"/>
      <c r="K68" s="639"/>
      <c r="L68" s="641"/>
      <c r="M68" s="639"/>
      <c r="N68" s="33"/>
      <c r="O68" s="33"/>
    </row>
    <row r="69" spans="1:169" ht="15.75" customHeight="1">
      <c r="A69" s="591"/>
      <c r="B69" s="593"/>
      <c r="C69" s="593"/>
      <c r="D69" s="596"/>
      <c r="E69" s="599"/>
      <c r="F69" s="586"/>
      <c r="G69" s="413"/>
      <c r="H69" s="643"/>
      <c r="I69" s="639"/>
      <c r="J69" s="639"/>
      <c r="K69" s="639"/>
      <c r="L69" s="641"/>
      <c r="M69" s="639"/>
      <c r="N69" s="33"/>
      <c r="O69" s="33"/>
    </row>
    <row r="70" spans="1:169" s="25" customFormat="1" ht="15.75" customHeight="1">
      <c r="A70" s="590"/>
      <c r="B70" s="592"/>
      <c r="C70" s="592"/>
      <c r="D70" s="594"/>
      <c r="E70" s="597"/>
      <c r="F70" s="585"/>
      <c r="G70" s="412"/>
      <c r="H70" s="582"/>
      <c r="I70" s="633"/>
      <c r="J70" s="633"/>
      <c r="K70" s="634"/>
      <c r="L70" s="635"/>
      <c r="M70" s="637" t="s">
        <v>560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90"/>
      <c r="B71" s="592"/>
      <c r="C71" s="592"/>
      <c r="D71" s="595"/>
      <c r="E71" s="598"/>
      <c r="F71" s="585"/>
      <c r="G71" s="412"/>
      <c r="H71" s="582"/>
      <c r="I71" s="588"/>
      <c r="J71" s="588"/>
      <c r="K71" s="582"/>
      <c r="L71" s="636"/>
      <c r="M71" s="63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90"/>
      <c r="B72" s="592"/>
      <c r="C72" s="592"/>
      <c r="D72" s="595"/>
      <c r="E72" s="598"/>
      <c r="F72" s="585"/>
      <c r="G72" s="412"/>
      <c r="H72" s="582"/>
      <c r="I72" s="588"/>
      <c r="J72" s="588"/>
      <c r="K72" s="582"/>
      <c r="L72" s="636"/>
      <c r="M72" s="63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90"/>
      <c r="B73" s="592"/>
      <c r="C73" s="592"/>
      <c r="D73" s="595"/>
      <c r="E73" s="598"/>
      <c r="F73" s="585"/>
      <c r="G73" s="412"/>
      <c r="H73" s="582"/>
      <c r="I73" s="588"/>
      <c r="J73" s="588"/>
      <c r="K73" s="582"/>
      <c r="L73" s="636"/>
      <c r="M73" s="63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90"/>
      <c r="B74" s="592"/>
      <c r="C74" s="592"/>
      <c r="D74" s="595"/>
      <c r="E74" s="598"/>
      <c r="F74" s="585"/>
      <c r="G74" s="412"/>
      <c r="H74" s="582"/>
      <c r="I74" s="588"/>
      <c r="J74" s="588"/>
      <c r="K74" s="582"/>
      <c r="L74" s="636"/>
      <c r="M74" s="63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90"/>
      <c r="B75" s="592"/>
      <c r="C75" s="592"/>
      <c r="D75" s="595"/>
      <c r="E75" s="598"/>
      <c r="F75" s="585"/>
      <c r="G75" s="412"/>
      <c r="H75" s="582"/>
      <c r="I75" s="588"/>
      <c r="J75" s="588"/>
      <c r="K75" s="582"/>
      <c r="L75" s="636"/>
      <c r="M75" s="637"/>
      <c r="N75" s="33"/>
      <c r="O75" s="33"/>
    </row>
    <row r="76" spans="1:169">
      <c r="A76" s="590"/>
      <c r="B76" s="592"/>
      <c r="C76" s="592"/>
      <c r="D76" s="595"/>
      <c r="E76" s="598"/>
      <c r="F76" s="585"/>
      <c r="G76" s="412"/>
      <c r="H76" s="582"/>
      <c r="I76" s="588"/>
      <c r="J76" s="588"/>
      <c r="K76" s="582"/>
      <c r="L76" s="636"/>
      <c r="M76" s="637"/>
      <c r="N76" s="33"/>
      <c r="O76" s="33"/>
    </row>
    <row r="77" spans="1:169">
      <c r="A77" s="590"/>
      <c r="B77" s="592"/>
      <c r="C77" s="592"/>
      <c r="D77" s="595"/>
      <c r="E77" s="598"/>
      <c r="F77" s="585"/>
      <c r="G77" s="412"/>
      <c r="H77" s="582"/>
      <c r="I77" s="588"/>
      <c r="J77" s="588"/>
      <c r="K77" s="582"/>
      <c r="L77" s="636"/>
      <c r="M77" s="637"/>
      <c r="N77" s="33"/>
      <c r="O77" s="33"/>
    </row>
    <row r="78" spans="1:169">
      <c r="A78" s="590"/>
      <c r="B78" s="592"/>
      <c r="C78" s="592"/>
      <c r="D78" s="595"/>
      <c r="E78" s="598"/>
      <c r="F78" s="585"/>
      <c r="G78" s="412"/>
      <c r="H78" s="582"/>
      <c r="I78" s="588"/>
      <c r="J78" s="588"/>
      <c r="K78" s="582"/>
      <c r="L78" s="636"/>
      <c r="M78" s="637"/>
      <c r="N78" s="33"/>
      <c r="O78" s="33"/>
    </row>
    <row r="79" spans="1:169" ht="27.75" customHeight="1">
      <c r="A79" s="591"/>
      <c r="B79" s="593"/>
      <c r="C79" s="593"/>
      <c r="D79" s="596"/>
      <c r="E79" s="599"/>
      <c r="F79" s="586"/>
      <c r="G79" s="413"/>
      <c r="H79" s="587"/>
      <c r="I79" s="589"/>
      <c r="J79" s="589"/>
      <c r="K79" s="582"/>
      <c r="L79" s="636"/>
      <c r="M79" s="63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A60:A69"/>
    <mergeCell ref="B60:B69"/>
    <mergeCell ref="C60:C69"/>
    <mergeCell ref="D60:D69"/>
    <mergeCell ref="E60:E69"/>
    <mergeCell ref="J60:J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85" priority="75" operator="containsText" text="3- Moderado">
      <formula>NOT(ISERROR(SEARCH("3- Moderado",A7)))</formula>
    </cfRule>
    <cfRule type="containsText" dxfId="184" priority="76" operator="containsText" text="6- Moderado">
      <formula>NOT(ISERROR(SEARCH("6- Moderado",A7)))</formula>
    </cfRule>
    <cfRule type="containsText" dxfId="183" priority="77" operator="containsText" text="4- Moderado">
      <formula>NOT(ISERROR(SEARCH("4- Moderado",A7)))</formula>
    </cfRule>
    <cfRule type="containsText" dxfId="182" priority="78" operator="containsText" text="3- Bajo">
      <formula>NOT(ISERROR(SEARCH("3- Bajo",A7)))</formula>
    </cfRule>
    <cfRule type="containsText" dxfId="181" priority="79" operator="containsText" text="4- Bajo">
      <formula>NOT(ISERROR(SEARCH("4- Bajo",A7)))</formula>
    </cfRule>
    <cfRule type="containsText" dxfId="180" priority="80" operator="containsText" text="1- Bajo">
      <formula>NOT(ISERROR(SEARCH("1- Bajo",A7)))</formula>
    </cfRule>
  </conditionalFormatting>
  <conditionalFormatting sqref="A10:E10 A20:E20">
    <cfRule type="containsText" dxfId="179" priority="69" operator="containsText" text="3- Moderado">
      <formula>NOT(ISERROR(SEARCH("3- Moderado",A10)))</formula>
    </cfRule>
    <cfRule type="containsText" dxfId="178" priority="70" operator="containsText" text="6- Moderado">
      <formula>NOT(ISERROR(SEARCH("6- Moderado",A10)))</formula>
    </cfRule>
    <cfRule type="containsText" dxfId="177" priority="71" operator="containsText" text="4- Moderado">
      <formula>NOT(ISERROR(SEARCH("4- Moderado",A10)))</formula>
    </cfRule>
    <cfRule type="containsText" dxfId="176" priority="72" operator="containsText" text="3- Bajo">
      <formula>NOT(ISERROR(SEARCH("3- Bajo",A10)))</formula>
    </cfRule>
    <cfRule type="containsText" dxfId="175" priority="73" operator="containsText" text="4- Bajo">
      <formula>NOT(ISERROR(SEARCH("4- Bajo",A10)))</formula>
    </cfRule>
    <cfRule type="containsText" dxfId="174" priority="74" operator="containsText" text="1- Bajo">
      <formula>NOT(ISERROR(SEARCH("1- Bajo",A10)))</formula>
    </cfRule>
  </conditionalFormatting>
  <conditionalFormatting sqref="A30:E30">
    <cfRule type="containsText" dxfId="173" priority="56" operator="containsText" text="3- Moderado">
      <formula>NOT(ISERROR(SEARCH("3- Moderado",A30)))</formula>
    </cfRule>
    <cfRule type="containsText" dxfId="172" priority="57" operator="containsText" text="6- Moderado">
      <formula>NOT(ISERROR(SEARCH("6- Moderado",A30)))</formula>
    </cfRule>
    <cfRule type="containsText" dxfId="171" priority="58" operator="containsText" text="4- Moderado">
      <formula>NOT(ISERROR(SEARCH("4- Moderado",A30)))</formula>
    </cfRule>
    <cfRule type="containsText" dxfId="170" priority="59" operator="containsText" text="3- Bajo">
      <formula>NOT(ISERROR(SEARCH("3- Bajo",A30)))</formula>
    </cfRule>
    <cfRule type="containsText" dxfId="169" priority="60" operator="containsText" text="4- Bajo">
      <formula>NOT(ISERROR(SEARCH("4- Bajo",A30)))</formula>
    </cfRule>
    <cfRule type="containsText" dxfId="168" priority="61" operator="containsText" text="1- Bajo">
      <formula>NOT(ISERROR(SEARCH("1- Bajo",A30)))</formula>
    </cfRule>
  </conditionalFormatting>
  <conditionalFormatting sqref="A40:E40">
    <cfRule type="containsText" dxfId="167" priority="49" operator="containsText" text="3- Moderado">
      <formula>NOT(ISERROR(SEARCH("3- Moderado",A40)))</formula>
    </cfRule>
    <cfRule type="containsText" dxfId="166" priority="50" operator="containsText" text="6- Moderado">
      <formula>NOT(ISERROR(SEARCH("6- Moderado",A40)))</formula>
    </cfRule>
    <cfRule type="containsText" dxfId="165" priority="51" operator="containsText" text="4- Moderado">
      <formula>NOT(ISERROR(SEARCH("4- Moderado",A40)))</formula>
    </cfRule>
    <cfRule type="containsText" dxfId="164" priority="52" operator="containsText" text="3- Bajo">
      <formula>NOT(ISERROR(SEARCH("3- Bajo",A40)))</formula>
    </cfRule>
    <cfRule type="containsText" dxfId="163" priority="53" operator="containsText" text="4- Bajo">
      <formula>NOT(ISERROR(SEARCH("4- Bajo",A40)))</formula>
    </cfRule>
    <cfRule type="containsText" dxfId="162" priority="54" operator="containsText" text="1- Bajo">
      <formula>NOT(ISERROR(SEARCH("1- Bajo",A40)))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15" operator="containsText" text="3- Moderado">
      <formula>NOT(ISERROR(SEARCH("3- Moderado",A60)))</formula>
    </cfRule>
    <cfRule type="containsText" dxfId="154" priority="16" operator="containsText" text="6- Moderado">
      <formula>NOT(ISERROR(SEARCH("6- Moderado",A60)))</formula>
    </cfRule>
    <cfRule type="containsText" dxfId="153" priority="17" operator="containsText" text="4- Moderado">
      <formula>NOT(ISERROR(SEARCH("4- Moderado",A60)))</formula>
    </cfRule>
    <cfRule type="containsText" dxfId="152" priority="18" operator="containsText" text="3- Bajo">
      <formula>NOT(ISERROR(SEARCH("3- Bajo",A60)))</formula>
    </cfRule>
    <cfRule type="containsText" dxfId="151" priority="19" operator="containsText" text="4- Bajo">
      <formula>NOT(ISERROR(SEARCH("4- Bajo",A60)))</formula>
    </cfRule>
    <cfRule type="containsText" dxfId="150" priority="20" operator="containsText" text="1- Bajo">
      <formula>NOT(ISERROR(SEARCH("1- Bajo",A60)))</formula>
    </cfRule>
  </conditionalFormatting>
  <conditionalFormatting sqref="A70:E70">
    <cfRule type="containsText" dxfId="149" priority="1" operator="containsText" text="3- Moderado">
      <formula>NOT(ISERROR(SEARCH("3- Moderado",A70)))</formula>
    </cfRule>
    <cfRule type="containsText" dxfId="148" priority="2" operator="containsText" text="6- Moderado">
      <formula>NOT(ISERROR(SEARCH("6- Moderado",A70)))</formula>
    </cfRule>
    <cfRule type="containsText" dxfId="147" priority="3" operator="containsText" text="4- Moderado">
      <formula>NOT(ISERROR(SEARCH("4- Moderado",A70)))</formula>
    </cfRule>
    <cfRule type="containsText" dxfId="146" priority="4" operator="containsText" text="3- Bajo">
      <formula>NOT(ISERROR(SEARCH("3- Bajo",A70)))</formula>
    </cfRule>
    <cfRule type="containsText" dxfId="145" priority="5" operator="containsText" text="4- Bajo">
      <formula>NOT(ISERROR(SEARCH("4- Bajo",A70)))</formula>
    </cfRule>
    <cfRule type="containsText" dxfId="144" priority="6" operator="containsText" text="1- Bajo">
      <formula>NOT(ISERROR(SEARCH("1- Bajo",A70)))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6" operator="containsText" text="3- Bajo">
      <formula>NOT(ISERROR(SEARCH("3- Bajo",C8)))</formula>
    </cfRule>
    <cfRule type="containsText" dxfId="139" priority="67" operator="containsText" text="4- Bajo">
      <formula>NOT(ISERROR(SEARCH("4- Bajo",C8)))</formula>
    </cfRule>
    <cfRule type="containsText" dxfId="138" priority="68" operator="containsText" text="1- Bajo">
      <formula>NOT(ISERROR(SEARCH("1- Bajo",C8)))</formula>
    </cfRule>
  </conditionalFormatting>
  <conditionalFormatting sqref="D10:D79">
    <cfRule type="containsText" dxfId="137" priority="32" operator="containsText" text="Muy Alta">
      <formula>NOT(ISERROR(SEARCH("Muy Alta",D10)))</formula>
    </cfRule>
    <cfRule type="containsText" dxfId="136" priority="33" operator="containsText" text="Alta">
      <formula>NOT(ISERROR(SEARCH("Alta",D10)))</formula>
    </cfRule>
    <cfRule type="containsText" dxfId="135" priority="34" operator="containsText" text="Baja">
      <formula>NOT(ISERROR(SEARCH("Baja",D10)))</formula>
    </cfRule>
    <cfRule type="containsText" dxfId="134" priority="35" operator="containsText" text="Muy Baja">
      <formula>NOT(ISERROR(SEARCH("Muy Baja",D10)))</formula>
    </cfRule>
    <cfRule type="containsText" dxfId="133" priority="37" operator="containsText" text="Media">
      <formula>NOT(ISERROR(SEARCH("Media",D10)))</formula>
    </cfRule>
  </conditionalFormatting>
  <conditionalFormatting sqref="E10:E79">
    <cfRule type="containsText" dxfId="132" priority="28" operator="containsText" text="Catastrófico">
      <formula>NOT(ISERROR(SEARCH("Catastrófico",E10)))</formula>
    </cfRule>
    <cfRule type="containsText" dxfId="131" priority="29" operator="containsText" text="Mayor">
      <formula>NOT(ISERROR(SEARCH("Mayor",E10)))</formula>
    </cfRule>
    <cfRule type="containsText" dxfId="130" priority="30" operator="containsText" text="Menor">
      <formula>NOT(ISERROR(SEARCH("Menor",E10)))</formula>
    </cfRule>
    <cfRule type="containsText" dxfId="129" priority="31" operator="containsText" text="Leve">
      <formula>NOT(ISERROR(SEARCH("Leve",E10)))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4" operator="containsText" text="Bajo">
      <formula>NOT(ISERROR(SEARCH("Bajo",F10)))</formula>
    </cfRule>
    <cfRule type="containsText" dxfId="126" priority="45" operator="containsText" text="Moderado">
      <formula>NOT(ISERROR(SEARCH("Moderado",F10)))</formula>
    </cfRule>
    <cfRule type="containsText" dxfId="125" priority="46" operator="containsText" text="Alto">
      <formula>NOT(ISERROR(SEARCH("Alto",F10)))</formula>
    </cfRule>
    <cfRule type="containsText" dxfId="124"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2DE176-831D-4A3E-A695-566059B7DF09}">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12" zoomScale="70" zoomScaleNormal="70" workbookViewId="0">
      <selection activeCell="M10" sqref="M10:M5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19"/>
      <c r="B1" s="620"/>
      <c r="C1" s="623"/>
      <c r="D1" s="623"/>
      <c r="E1" s="623"/>
      <c r="F1" s="623"/>
      <c r="G1" s="623"/>
      <c r="H1" s="623"/>
      <c r="I1" s="623"/>
      <c r="J1" s="624"/>
      <c r="K1" s="618"/>
      <c r="L1" s="618"/>
      <c r="M1" s="61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21"/>
      <c r="B2" s="622"/>
      <c r="C2" s="625"/>
      <c r="D2" s="625"/>
      <c r="E2" s="625"/>
      <c r="F2" s="625"/>
      <c r="G2" s="625"/>
      <c r="H2" s="625"/>
      <c r="I2" s="625"/>
      <c r="J2" s="626"/>
      <c r="K2" s="618"/>
      <c r="L2" s="618"/>
      <c r="M2" s="61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5"/>
      <c r="D3" s="625"/>
      <c r="E3" s="625"/>
      <c r="F3" s="625"/>
      <c r="G3" s="625"/>
      <c r="H3" s="625"/>
      <c r="I3" s="625"/>
      <c r="J3" s="626"/>
      <c r="K3" s="618"/>
      <c r="L3" s="618"/>
      <c r="M3" s="61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18" t="s">
        <v>307</v>
      </c>
      <c r="B4" s="418"/>
      <c r="C4" s="495"/>
      <c r="D4" s="495"/>
      <c r="E4" s="495"/>
      <c r="F4" s="495"/>
      <c r="G4" s="495"/>
      <c r="H4" s="495"/>
      <c r="I4" s="495"/>
      <c r="J4" s="495"/>
      <c r="K4" s="495"/>
      <c r="L4" s="495"/>
      <c r="M4" s="49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18" t="s">
        <v>308</v>
      </c>
      <c r="B5" s="418"/>
      <c r="C5" s="494"/>
      <c r="D5" s="494"/>
      <c r="E5" s="494"/>
      <c r="F5" s="494"/>
      <c r="G5" s="494"/>
      <c r="H5" s="494"/>
      <c r="I5" s="494"/>
      <c r="J5" s="494"/>
      <c r="K5" s="494"/>
      <c r="L5" s="494"/>
      <c r="M5" s="49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18" t="s">
        <v>309</v>
      </c>
      <c r="B6" s="418"/>
      <c r="C6" s="612"/>
      <c r="D6" s="613"/>
      <c r="E6" s="613"/>
      <c r="F6" s="613"/>
      <c r="G6" s="613"/>
      <c r="H6" s="613"/>
      <c r="I6" s="613"/>
      <c r="J6" s="613"/>
      <c r="K6" s="613"/>
      <c r="L6" s="613"/>
      <c r="M6" s="61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7" t="s">
        <v>537</v>
      </c>
      <c r="B7" s="608"/>
      <c r="C7" s="609"/>
      <c r="D7" s="610" t="s">
        <v>538</v>
      </c>
      <c r="E7" s="610"/>
      <c r="F7" s="610"/>
      <c r="G7" s="611" t="s">
        <v>539</v>
      </c>
      <c r="H7" s="602" t="s">
        <v>540</v>
      </c>
      <c r="I7" s="604" t="s">
        <v>541</v>
      </c>
      <c r="J7" s="605"/>
      <c r="K7" s="604" t="s">
        <v>542</v>
      </c>
      <c r="L7" s="605"/>
      <c r="M7" s="606" t="s">
        <v>561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249</v>
      </c>
      <c r="C8" s="34" t="s">
        <v>251</v>
      </c>
      <c r="D8" s="27" t="s">
        <v>261</v>
      </c>
      <c r="E8" s="27" t="s">
        <v>544</v>
      </c>
      <c r="F8" s="27" t="s">
        <v>545</v>
      </c>
      <c r="G8" s="611"/>
      <c r="H8" s="603"/>
      <c r="I8" s="28" t="s">
        <v>546</v>
      </c>
      <c r="J8" s="28" t="s">
        <v>547</v>
      </c>
      <c r="K8" s="28" t="s">
        <v>548</v>
      </c>
      <c r="L8" s="28" t="s">
        <v>549</v>
      </c>
      <c r="M8" s="60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7"/>
      <c r="B9" s="628"/>
      <c r="C9" s="628"/>
      <c r="D9" s="628"/>
      <c r="E9" s="628"/>
      <c r="F9" s="628"/>
      <c r="G9" s="62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29">
        <f>'7- Mapa Final'!A10</f>
        <v>1</v>
      </c>
      <c r="B10" s="615" t="str">
        <f>'7- Mapa Final'!B10</f>
        <v>Vencimiento de Términos</v>
      </c>
      <c r="C10" s="615" t="str">
        <f>'7- Mapa Final'!C10</f>
        <v>Se realizan  actuaciones procesales o se da  respuesta a las solicitudes de los usuarios de la administración de justicia, después del  término legal establecido para decidir sobre los conflictos presentados a los jueces.</v>
      </c>
      <c r="D10" s="616" t="str">
        <f>'7- Mapa Final'!J10</f>
        <v>Media - 3</v>
      </c>
      <c r="E10" s="617" t="str">
        <f>'7- Mapa Final'!K10</f>
        <v>Leve - 1</v>
      </c>
      <c r="F10" s="631" t="str">
        <f>'7- Mapa Final'!M10</f>
        <v>Moderado - 3</v>
      </c>
      <c r="G10" s="411" t="s">
        <v>487</v>
      </c>
      <c r="H10" s="632" t="s">
        <v>550</v>
      </c>
      <c r="I10" s="632"/>
      <c r="J10" s="632" t="s">
        <v>9</v>
      </c>
      <c r="K10" s="581">
        <v>45474</v>
      </c>
      <c r="L10" s="635">
        <v>45565</v>
      </c>
      <c r="M10" s="639" t="s">
        <v>551</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90"/>
      <c r="B11" s="592"/>
      <c r="C11" s="592"/>
      <c r="D11" s="595"/>
      <c r="E11" s="598"/>
      <c r="F11" s="585"/>
      <c r="G11" s="412"/>
      <c r="H11" s="582"/>
      <c r="I11" s="582"/>
      <c r="J11" s="582"/>
      <c r="K11" s="582"/>
      <c r="L11" s="636"/>
      <c r="M11" s="639"/>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90"/>
      <c r="B12" s="592"/>
      <c r="C12" s="592"/>
      <c r="D12" s="595"/>
      <c r="E12" s="598"/>
      <c r="F12" s="585"/>
      <c r="G12" s="412"/>
      <c r="H12" s="582"/>
      <c r="I12" s="582"/>
      <c r="J12" s="582"/>
      <c r="K12" s="582"/>
      <c r="L12" s="636"/>
      <c r="M12" s="639"/>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90"/>
      <c r="B13" s="592"/>
      <c r="C13" s="592"/>
      <c r="D13" s="595"/>
      <c r="E13" s="598"/>
      <c r="F13" s="585"/>
      <c r="G13" s="412"/>
      <c r="H13" s="582"/>
      <c r="I13" s="582"/>
      <c r="J13" s="582"/>
      <c r="K13" s="582"/>
      <c r="L13" s="636"/>
      <c r="M13" s="639"/>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90"/>
      <c r="B14" s="592"/>
      <c r="C14" s="592"/>
      <c r="D14" s="595"/>
      <c r="E14" s="598"/>
      <c r="F14" s="585"/>
      <c r="G14" s="412"/>
      <c r="H14" s="582"/>
      <c r="I14" s="582"/>
      <c r="J14" s="582"/>
      <c r="K14" s="582"/>
      <c r="L14" s="636"/>
      <c r="M14" s="639"/>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90"/>
      <c r="B15" s="592"/>
      <c r="C15" s="592"/>
      <c r="D15" s="595"/>
      <c r="E15" s="598"/>
      <c r="F15" s="585"/>
      <c r="G15" s="412"/>
      <c r="H15" s="582"/>
      <c r="I15" s="582"/>
      <c r="J15" s="582"/>
      <c r="K15" s="582"/>
      <c r="L15" s="636"/>
      <c r="M15" s="639"/>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90"/>
      <c r="B16" s="592"/>
      <c r="C16" s="592"/>
      <c r="D16" s="595"/>
      <c r="E16" s="598"/>
      <c r="F16" s="585"/>
      <c r="G16" s="412"/>
      <c r="H16" s="582"/>
      <c r="I16" s="582"/>
      <c r="J16" s="582"/>
      <c r="K16" s="582"/>
      <c r="L16" s="636"/>
      <c r="M16" s="639"/>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90"/>
      <c r="B17" s="592"/>
      <c r="C17" s="592"/>
      <c r="D17" s="595"/>
      <c r="E17" s="598"/>
      <c r="F17" s="585"/>
      <c r="G17" s="412"/>
      <c r="H17" s="582"/>
      <c r="I17" s="582"/>
      <c r="J17" s="582"/>
      <c r="K17" s="582"/>
      <c r="L17" s="636"/>
      <c r="M17" s="639"/>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90"/>
      <c r="B18" s="592"/>
      <c r="C18" s="592"/>
      <c r="D18" s="595"/>
      <c r="E18" s="598"/>
      <c r="F18" s="585"/>
      <c r="G18" s="412"/>
      <c r="H18" s="582"/>
      <c r="I18" s="582"/>
      <c r="J18" s="582"/>
      <c r="K18" s="582"/>
      <c r="L18" s="636"/>
      <c r="M18" s="639"/>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590"/>
      <c r="B19" s="592"/>
      <c r="C19" s="592"/>
      <c r="D19" s="595"/>
      <c r="E19" s="598"/>
      <c r="F19" s="585"/>
      <c r="G19" s="412"/>
      <c r="H19" s="582"/>
      <c r="I19" s="582"/>
      <c r="J19" s="582"/>
      <c r="K19" s="582"/>
      <c r="L19" s="645"/>
      <c r="M19" s="639"/>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590">
        <f>'7- Mapa Final'!A20</f>
        <v>2</v>
      </c>
      <c r="B20" s="592" t="str">
        <f>'7- Mapa Final'!B20</f>
        <v xml:space="preserve">Incumplimientos en la realizacion de audiencias </v>
      </c>
      <c r="C20" s="592" t="str">
        <f>'7- Mapa Final'!C20</f>
        <v xml:space="preserve">Posibilidad de no celebrar las audiencias programadas. </v>
      </c>
      <c r="D20" s="594" t="str">
        <f>'7- Mapa Final'!J20</f>
        <v>Baja - 2</v>
      </c>
      <c r="E20" s="597" t="str">
        <f>'7- Mapa Final'!K20</f>
        <v>Moderado - 3</v>
      </c>
      <c r="F20" s="585" t="str">
        <f>'7- Mapa Final'!M20</f>
        <v>Moderado - 6</v>
      </c>
      <c r="G20" s="412" t="s">
        <v>488</v>
      </c>
      <c r="H20" s="636" t="s">
        <v>552</v>
      </c>
      <c r="I20" s="582"/>
      <c r="J20" s="582" t="s">
        <v>9</v>
      </c>
      <c r="K20" s="581">
        <v>45474</v>
      </c>
      <c r="L20" s="635">
        <v>45565</v>
      </c>
      <c r="M20" s="639" t="s">
        <v>553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90"/>
      <c r="B21" s="592"/>
      <c r="C21" s="592"/>
      <c r="D21" s="595"/>
      <c r="E21" s="598"/>
      <c r="F21" s="585"/>
      <c r="G21" s="412"/>
      <c r="H21" s="636"/>
      <c r="I21" s="582"/>
      <c r="J21" s="582"/>
      <c r="K21" s="582"/>
      <c r="L21" s="636"/>
      <c r="M21" s="639"/>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90"/>
      <c r="B22" s="592"/>
      <c r="C22" s="592"/>
      <c r="D22" s="595"/>
      <c r="E22" s="598"/>
      <c r="F22" s="585"/>
      <c r="G22" s="412"/>
      <c r="H22" s="636"/>
      <c r="I22" s="582"/>
      <c r="J22" s="582"/>
      <c r="K22" s="582"/>
      <c r="L22" s="636"/>
      <c r="M22" s="639"/>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90"/>
      <c r="B23" s="592"/>
      <c r="C23" s="592"/>
      <c r="D23" s="595"/>
      <c r="E23" s="598"/>
      <c r="F23" s="585"/>
      <c r="G23" s="412"/>
      <c r="H23" s="636"/>
      <c r="I23" s="582"/>
      <c r="J23" s="582"/>
      <c r="K23" s="582"/>
      <c r="L23" s="636"/>
      <c r="M23" s="639"/>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90"/>
      <c r="B24" s="592"/>
      <c r="C24" s="592"/>
      <c r="D24" s="595"/>
      <c r="E24" s="598"/>
      <c r="F24" s="585"/>
      <c r="G24" s="412"/>
      <c r="H24" s="636"/>
      <c r="I24" s="582"/>
      <c r="J24" s="582"/>
      <c r="K24" s="582"/>
      <c r="L24" s="636"/>
      <c r="M24" s="639"/>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90"/>
      <c r="B25" s="592"/>
      <c r="C25" s="592"/>
      <c r="D25" s="595"/>
      <c r="E25" s="598"/>
      <c r="F25" s="585"/>
      <c r="G25" s="412"/>
      <c r="H25" s="636"/>
      <c r="I25" s="582"/>
      <c r="J25" s="582"/>
      <c r="K25" s="582"/>
      <c r="L25" s="636"/>
      <c r="M25" s="639"/>
      <c r="N25" s="33"/>
      <c r="O25" s="33"/>
    </row>
    <row r="26" spans="1:169">
      <c r="A26" s="590"/>
      <c r="B26" s="592"/>
      <c r="C26" s="592"/>
      <c r="D26" s="595"/>
      <c r="E26" s="598"/>
      <c r="F26" s="585"/>
      <c r="G26" s="412"/>
      <c r="H26" s="636"/>
      <c r="I26" s="582"/>
      <c r="J26" s="582"/>
      <c r="K26" s="582"/>
      <c r="L26" s="636"/>
      <c r="M26" s="639"/>
      <c r="N26" s="33"/>
      <c r="O26" s="33"/>
    </row>
    <row r="27" spans="1:169">
      <c r="A27" s="590"/>
      <c r="B27" s="592"/>
      <c r="C27" s="592"/>
      <c r="D27" s="595"/>
      <c r="E27" s="598"/>
      <c r="F27" s="585"/>
      <c r="G27" s="412"/>
      <c r="H27" s="636"/>
      <c r="I27" s="582"/>
      <c r="J27" s="582"/>
      <c r="K27" s="582"/>
      <c r="L27" s="636"/>
      <c r="M27" s="639"/>
      <c r="N27" s="33"/>
      <c r="O27" s="33"/>
    </row>
    <row r="28" spans="1:169">
      <c r="A28" s="590"/>
      <c r="B28" s="592"/>
      <c r="C28" s="592"/>
      <c r="D28" s="595"/>
      <c r="E28" s="598"/>
      <c r="F28" s="585"/>
      <c r="G28" s="412"/>
      <c r="H28" s="636"/>
      <c r="I28" s="582"/>
      <c r="J28" s="582"/>
      <c r="K28" s="582"/>
      <c r="L28" s="636"/>
      <c r="M28" s="639"/>
      <c r="N28" s="33"/>
      <c r="O28" s="33"/>
    </row>
    <row r="29" spans="1:169" ht="15.75" thickBot="1">
      <c r="A29" s="590"/>
      <c r="B29" s="592"/>
      <c r="C29" s="592"/>
      <c r="D29" s="595"/>
      <c r="E29" s="598"/>
      <c r="F29" s="585"/>
      <c r="G29" s="412"/>
      <c r="H29" s="636"/>
      <c r="I29" s="582"/>
      <c r="J29" s="582"/>
      <c r="K29" s="582"/>
      <c r="L29" s="645"/>
      <c r="M29" s="639"/>
      <c r="N29" s="33"/>
      <c r="O29" s="33"/>
    </row>
    <row r="30" spans="1:169" s="25" customFormat="1" ht="12.75" customHeight="1">
      <c r="A30" s="590">
        <f>'7- Mapa Final'!A30</f>
        <v>3</v>
      </c>
      <c r="B30" s="592" t="str">
        <f>'7- Mapa Final'!B30</f>
        <v xml:space="preserve"> Efectuar notificaciones que no cumplan con los requistos</v>
      </c>
      <c r="C30" s="592" t="str">
        <f>'7- Mapa Final'!C30</f>
        <v xml:space="preserve">No  realizar las notificaciones , no hacerlo  oportunamente o no aplicar la normatividad </v>
      </c>
      <c r="D30" s="594" t="str">
        <f>'7- Mapa Final'!J30</f>
        <v>Muy Baja - 1</v>
      </c>
      <c r="E30" s="597" t="str">
        <f>'7- Mapa Final'!K30</f>
        <v>Menor - 2</v>
      </c>
      <c r="F30" s="585" t="str">
        <f>'7- Mapa Final'!M30</f>
        <v>Bajo - 2</v>
      </c>
      <c r="G30" s="412" t="s">
        <v>488</v>
      </c>
      <c r="H30" s="582" t="s">
        <v>554</v>
      </c>
      <c r="I30" s="582"/>
      <c r="J30" s="582" t="s">
        <v>9</v>
      </c>
      <c r="K30" s="581">
        <v>45474</v>
      </c>
      <c r="L30" s="635">
        <v>45565</v>
      </c>
      <c r="M30" s="639" t="s">
        <v>555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90"/>
      <c r="B31" s="592"/>
      <c r="C31" s="592"/>
      <c r="D31" s="595"/>
      <c r="E31" s="598"/>
      <c r="F31" s="585"/>
      <c r="G31" s="412"/>
      <c r="H31" s="582"/>
      <c r="I31" s="582"/>
      <c r="J31" s="582"/>
      <c r="K31" s="582"/>
      <c r="L31" s="636"/>
      <c r="M31" s="639"/>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90"/>
      <c r="B32" s="592"/>
      <c r="C32" s="592"/>
      <c r="D32" s="595"/>
      <c r="E32" s="598"/>
      <c r="F32" s="585"/>
      <c r="G32" s="412"/>
      <c r="H32" s="582"/>
      <c r="I32" s="582"/>
      <c r="J32" s="582"/>
      <c r="K32" s="582"/>
      <c r="L32" s="636"/>
      <c r="M32" s="639"/>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90"/>
      <c r="B33" s="592"/>
      <c r="C33" s="592"/>
      <c r="D33" s="595"/>
      <c r="E33" s="598"/>
      <c r="F33" s="585"/>
      <c r="G33" s="412"/>
      <c r="H33" s="582"/>
      <c r="I33" s="582"/>
      <c r="J33" s="582"/>
      <c r="K33" s="582"/>
      <c r="L33" s="636"/>
      <c r="M33" s="639"/>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90"/>
      <c r="B34" s="592"/>
      <c r="C34" s="592"/>
      <c r="D34" s="595"/>
      <c r="E34" s="598"/>
      <c r="F34" s="585"/>
      <c r="G34" s="412"/>
      <c r="H34" s="582"/>
      <c r="I34" s="582"/>
      <c r="J34" s="582"/>
      <c r="K34" s="582"/>
      <c r="L34" s="636"/>
      <c r="M34" s="639"/>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90"/>
      <c r="B35" s="592"/>
      <c r="C35" s="592"/>
      <c r="D35" s="595"/>
      <c r="E35" s="598"/>
      <c r="F35" s="585"/>
      <c r="G35" s="412"/>
      <c r="H35" s="582"/>
      <c r="I35" s="582"/>
      <c r="J35" s="582"/>
      <c r="K35" s="582"/>
      <c r="L35" s="636"/>
      <c r="M35" s="639"/>
      <c r="N35" s="33"/>
      <c r="O35" s="33"/>
    </row>
    <row r="36" spans="1:169">
      <c r="A36" s="590"/>
      <c r="B36" s="592"/>
      <c r="C36" s="592"/>
      <c r="D36" s="595"/>
      <c r="E36" s="598"/>
      <c r="F36" s="585"/>
      <c r="G36" s="412"/>
      <c r="H36" s="582"/>
      <c r="I36" s="582"/>
      <c r="J36" s="582"/>
      <c r="K36" s="582"/>
      <c r="L36" s="636"/>
      <c r="M36" s="639"/>
      <c r="N36" s="33"/>
      <c r="O36" s="33"/>
    </row>
    <row r="37" spans="1:169">
      <c r="A37" s="590"/>
      <c r="B37" s="592"/>
      <c r="C37" s="592"/>
      <c r="D37" s="595"/>
      <c r="E37" s="598"/>
      <c r="F37" s="585"/>
      <c r="G37" s="412"/>
      <c r="H37" s="582"/>
      <c r="I37" s="582"/>
      <c r="J37" s="582"/>
      <c r="K37" s="582"/>
      <c r="L37" s="636"/>
      <c r="M37" s="639"/>
      <c r="N37" s="33"/>
      <c r="O37" s="33"/>
    </row>
    <row r="38" spans="1:169">
      <c r="A38" s="590"/>
      <c r="B38" s="592"/>
      <c r="C38" s="592"/>
      <c r="D38" s="595"/>
      <c r="E38" s="598"/>
      <c r="F38" s="585"/>
      <c r="G38" s="412"/>
      <c r="H38" s="582"/>
      <c r="I38" s="582"/>
      <c r="J38" s="582"/>
      <c r="K38" s="582"/>
      <c r="L38" s="636"/>
      <c r="M38" s="639"/>
      <c r="N38" s="33"/>
      <c r="O38" s="33"/>
    </row>
    <row r="39" spans="1:169" ht="15.75" thickBot="1">
      <c r="A39" s="590"/>
      <c r="B39" s="592"/>
      <c r="C39" s="592"/>
      <c r="D39" s="595"/>
      <c r="E39" s="598"/>
      <c r="F39" s="585"/>
      <c r="G39" s="412"/>
      <c r="H39" s="582"/>
      <c r="I39" s="582"/>
      <c r="J39" s="582"/>
      <c r="K39" s="582"/>
      <c r="L39" s="645"/>
      <c r="M39" s="639"/>
      <c r="N39" s="33"/>
      <c r="O39" s="33"/>
    </row>
    <row r="40" spans="1:169" s="25" customFormat="1" ht="12.75" customHeight="1">
      <c r="A40" s="590">
        <f>'7- Mapa Final'!A40</f>
        <v>4</v>
      </c>
      <c r="B40" s="592" t="str">
        <f>'7- Mapa Final'!B40</f>
        <v>Efectuar el reparto judicial incumpliendo requisitos</v>
      </c>
      <c r="C40" s="592" t="str">
        <f>'7- Mapa Final'!C40</f>
        <v>Desigualidad en la carga de los Juzgados y Demora en el trámite del proceso.</v>
      </c>
      <c r="D40" s="594" t="str">
        <f>'7- Mapa Final'!J40</f>
        <v>Muy Baja - 1</v>
      </c>
      <c r="E40" s="597" t="str">
        <f>'7- Mapa Final'!K40</f>
        <v>Moderado - 3</v>
      </c>
      <c r="F40" s="585" t="str">
        <f>'7- Mapa Final'!M40</f>
        <v>Moderado - 3</v>
      </c>
      <c r="G40" s="412" t="s">
        <v>488</v>
      </c>
      <c r="H40" s="582" t="s">
        <v>556</v>
      </c>
      <c r="I40" s="582"/>
      <c r="J40" s="582" t="s">
        <v>9</v>
      </c>
      <c r="K40" s="581">
        <v>45474</v>
      </c>
      <c r="L40" s="635">
        <v>45565</v>
      </c>
      <c r="M40" s="639" t="s">
        <v>557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90"/>
      <c r="B41" s="592"/>
      <c r="C41" s="592"/>
      <c r="D41" s="595"/>
      <c r="E41" s="598"/>
      <c r="F41" s="585"/>
      <c r="G41" s="412"/>
      <c r="H41" s="582"/>
      <c r="I41" s="582"/>
      <c r="J41" s="582"/>
      <c r="K41" s="582"/>
      <c r="L41" s="636"/>
      <c r="M41" s="639"/>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90"/>
      <c r="B42" s="592"/>
      <c r="C42" s="592"/>
      <c r="D42" s="595"/>
      <c r="E42" s="598"/>
      <c r="F42" s="585"/>
      <c r="G42" s="412"/>
      <c r="H42" s="582"/>
      <c r="I42" s="582"/>
      <c r="J42" s="582"/>
      <c r="K42" s="582"/>
      <c r="L42" s="636"/>
      <c r="M42" s="639"/>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90"/>
      <c r="B43" s="592"/>
      <c r="C43" s="592"/>
      <c r="D43" s="595"/>
      <c r="E43" s="598"/>
      <c r="F43" s="585"/>
      <c r="G43" s="412"/>
      <c r="H43" s="582"/>
      <c r="I43" s="582"/>
      <c r="J43" s="582"/>
      <c r="K43" s="582"/>
      <c r="L43" s="636"/>
      <c r="M43" s="639"/>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90"/>
      <c r="B44" s="592"/>
      <c r="C44" s="592"/>
      <c r="D44" s="595"/>
      <c r="E44" s="598"/>
      <c r="F44" s="585"/>
      <c r="G44" s="412"/>
      <c r="H44" s="582"/>
      <c r="I44" s="582"/>
      <c r="J44" s="582"/>
      <c r="K44" s="582"/>
      <c r="L44" s="636"/>
      <c r="M44" s="639"/>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90"/>
      <c r="B45" s="592"/>
      <c r="C45" s="592"/>
      <c r="D45" s="595"/>
      <c r="E45" s="598"/>
      <c r="F45" s="585"/>
      <c r="G45" s="412"/>
      <c r="H45" s="582"/>
      <c r="I45" s="582"/>
      <c r="J45" s="582"/>
      <c r="K45" s="582"/>
      <c r="L45" s="636"/>
      <c r="M45" s="639"/>
      <c r="N45" s="33"/>
      <c r="O45" s="33"/>
    </row>
    <row r="46" spans="1:169">
      <c r="A46" s="590"/>
      <c r="B46" s="592"/>
      <c r="C46" s="592"/>
      <c r="D46" s="595"/>
      <c r="E46" s="598"/>
      <c r="F46" s="585"/>
      <c r="G46" s="412"/>
      <c r="H46" s="582"/>
      <c r="I46" s="582"/>
      <c r="J46" s="582"/>
      <c r="K46" s="582"/>
      <c r="L46" s="636"/>
      <c r="M46" s="639"/>
      <c r="N46" s="33"/>
      <c r="O46" s="33"/>
    </row>
    <row r="47" spans="1:169">
      <c r="A47" s="590"/>
      <c r="B47" s="592"/>
      <c r="C47" s="592"/>
      <c r="D47" s="595"/>
      <c r="E47" s="598"/>
      <c r="F47" s="585"/>
      <c r="G47" s="412"/>
      <c r="H47" s="582"/>
      <c r="I47" s="582"/>
      <c r="J47" s="582"/>
      <c r="K47" s="582"/>
      <c r="L47" s="636"/>
      <c r="M47" s="639"/>
      <c r="N47" s="33"/>
      <c r="O47" s="33"/>
    </row>
    <row r="48" spans="1:169">
      <c r="A48" s="590"/>
      <c r="B48" s="592"/>
      <c r="C48" s="592"/>
      <c r="D48" s="595"/>
      <c r="E48" s="598"/>
      <c r="F48" s="585"/>
      <c r="G48" s="412"/>
      <c r="H48" s="582"/>
      <c r="I48" s="582"/>
      <c r="J48" s="582"/>
      <c r="K48" s="582"/>
      <c r="L48" s="636"/>
      <c r="M48" s="639"/>
      <c r="N48" s="33"/>
      <c r="O48" s="33"/>
    </row>
    <row r="49" spans="1:169" ht="15.75" thickBot="1">
      <c r="A49" s="590"/>
      <c r="B49" s="592"/>
      <c r="C49" s="592"/>
      <c r="D49" s="595"/>
      <c r="E49" s="598"/>
      <c r="F49" s="585"/>
      <c r="G49" s="412"/>
      <c r="H49" s="648"/>
      <c r="I49" s="648"/>
      <c r="J49" s="648"/>
      <c r="K49" s="582"/>
      <c r="L49" s="645"/>
      <c r="M49" s="639"/>
      <c r="N49" s="33"/>
      <c r="O49" s="33"/>
    </row>
    <row r="50" spans="1:169" s="25" customFormat="1" ht="12.75" customHeight="1">
      <c r="A50" s="590">
        <v>5</v>
      </c>
      <c r="B50" s="592" t="str">
        <f>'7- Mapa Final'!B50</f>
        <v>Pérdida de documentos</v>
      </c>
      <c r="C50" s="592" t="str">
        <f>'7- Mapa Final'!C50</f>
        <v>Extravío temporal o definitivo de los  documentos de los procesos judiciales</v>
      </c>
      <c r="D50" s="594" t="str">
        <f>'7- Mapa Final'!J50</f>
        <v>Media - 3</v>
      </c>
      <c r="E50" s="597" t="str">
        <f>'7- Mapa Final'!K50</f>
        <v>Moderado - 3</v>
      </c>
      <c r="F50" s="585" t="str">
        <f>'7- Mapa Final'!M50</f>
        <v>Moderado - 9</v>
      </c>
      <c r="G50" s="412" t="s">
        <v>488</v>
      </c>
      <c r="H50" s="647" t="s">
        <v>558</v>
      </c>
      <c r="I50" s="639"/>
      <c r="J50" s="639" t="s">
        <v>9</v>
      </c>
      <c r="K50" s="581">
        <v>45474</v>
      </c>
      <c r="L50" s="635">
        <v>45565</v>
      </c>
      <c r="M50" s="639" t="s">
        <v>557</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90"/>
      <c r="B51" s="592"/>
      <c r="C51" s="592"/>
      <c r="D51" s="595"/>
      <c r="E51" s="598"/>
      <c r="F51" s="585"/>
      <c r="G51" s="412"/>
      <c r="H51" s="647"/>
      <c r="I51" s="639"/>
      <c r="J51" s="639"/>
      <c r="K51" s="582"/>
      <c r="L51" s="636"/>
      <c r="M51" s="63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90"/>
      <c r="B52" s="592"/>
      <c r="C52" s="592"/>
      <c r="D52" s="595"/>
      <c r="E52" s="598"/>
      <c r="F52" s="585"/>
      <c r="G52" s="412"/>
      <c r="H52" s="647"/>
      <c r="I52" s="639"/>
      <c r="J52" s="639"/>
      <c r="K52" s="582"/>
      <c r="L52" s="636"/>
      <c r="M52" s="63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90"/>
      <c r="B53" s="592"/>
      <c r="C53" s="592"/>
      <c r="D53" s="595"/>
      <c r="E53" s="598"/>
      <c r="F53" s="585"/>
      <c r="G53" s="412"/>
      <c r="H53" s="647"/>
      <c r="I53" s="639"/>
      <c r="J53" s="639"/>
      <c r="K53" s="582"/>
      <c r="L53" s="636"/>
      <c r="M53" s="63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90"/>
      <c r="B54" s="592"/>
      <c r="C54" s="592"/>
      <c r="D54" s="595"/>
      <c r="E54" s="598"/>
      <c r="F54" s="585"/>
      <c r="G54" s="412"/>
      <c r="H54" s="647"/>
      <c r="I54" s="639"/>
      <c r="J54" s="639"/>
      <c r="K54" s="582"/>
      <c r="L54" s="636"/>
      <c r="M54" s="63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90"/>
      <c r="B55" s="592"/>
      <c r="C55" s="592"/>
      <c r="D55" s="595"/>
      <c r="E55" s="598"/>
      <c r="F55" s="585"/>
      <c r="G55" s="412"/>
      <c r="H55" s="647"/>
      <c r="I55" s="639"/>
      <c r="J55" s="639"/>
      <c r="K55" s="582"/>
      <c r="L55" s="636"/>
      <c r="M55" s="639"/>
      <c r="N55" s="33"/>
      <c r="O55" s="33"/>
    </row>
    <row r="56" spans="1:169">
      <c r="A56" s="590"/>
      <c r="B56" s="592"/>
      <c r="C56" s="592"/>
      <c r="D56" s="595"/>
      <c r="E56" s="598"/>
      <c r="F56" s="585"/>
      <c r="G56" s="412"/>
      <c r="H56" s="647"/>
      <c r="I56" s="639"/>
      <c r="J56" s="639"/>
      <c r="K56" s="582"/>
      <c r="L56" s="636"/>
      <c r="M56" s="639"/>
      <c r="N56" s="33"/>
      <c r="O56" s="33"/>
    </row>
    <row r="57" spans="1:169">
      <c r="A57" s="590"/>
      <c r="B57" s="592"/>
      <c r="C57" s="592"/>
      <c r="D57" s="595"/>
      <c r="E57" s="598"/>
      <c r="F57" s="585"/>
      <c r="G57" s="412"/>
      <c r="H57" s="647"/>
      <c r="I57" s="639"/>
      <c r="J57" s="639"/>
      <c r="K57" s="582"/>
      <c r="L57" s="636"/>
      <c r="M57" s="639"/>
      <c r="N57" s="33"/>
      <c r="O57" s="33"/>
    </row>
    <row r="58" spans="1:169">
      <c r="A58" s="590"/>
      <c r="B58" s="592"/>
      <c r="C58" s="592"/>
      <c r="D58" s="595"/>
      <c r="E58" s="598"/>
      <c r="F58" s="585"/>
      <c r="G58" s="412"/>
      <c r="H58" s="647"/>
      <c r="I58" s="639"/>
      <c r="J58" s="639"/>
      <c r="K58" s="582"/>
      <c r="L58" s="636"/>
      <c r="M58" s="639"/>
      <c r="N58" s="33"/>
      <c r="O58" s="33"/>
    </row>
    <row r="59" spans="1:169" ht="15.75" thickBot="1">
      <c r="A59" s="591"/>
      <c r="B59" s="593"/>
      <c r="C59" s="593"/>
      <c r="D59" s="596"/>
      <c r="E59" s="599"/>
      <c r="F59" s="586"/>
      <c r="G59" s="413"/>
      <c r="H59" s="647"/>
      <c r="I59" s="639"/>
      <c r="J59" s="639"/>
      <c r="K59" s="582"/>
      <c r="L59" s="645"/>
      <c r="M59" s="639"/>
      <c r="N59" s="33"/>
      <c r="O59" s="33"/>
    </row>
    <row r="60" spans="1:169" s="25" customFormat="1" ht="12.75" customHeight="1">
      <c r="A60" s="660"/>
      <c r="B60" s="666"/>
      <c r="C60" s="666"/>
      <c r="D60" s="669"/>
      <c r="E60" s="672"/>
      <c r="F60" s="663"/>
      <c r="G60" s="456"/>
      <c r="H60" s="654"/>
      <c r="I60" s="654"/>
      <c r="J60" s="654"/>
      <c r="K60" s="654"/>
      <c r="L60" s="654"/>
      <c r="M60" s="65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61"/>
      <c r="B61" s="667"/>
      <c r="C61" s="667"/>
      <c r="D61" s="670"/>
      <c r="E61" s="673"/>
      <c r="F61" s="664"/>
      <c r="G61" s="457"/>
      <c r="H61" s="655"/>
      <c r="I61" s="655"/>
      <c r="J61" s="655"/>
      <c r="K61" s="655"/>
      <c r="L61" s="655"/>
      <c r="M61" s="65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61"/>
      <c r="B62" s="667"/>
      <c r="C62" s="667"/>
      <c r="D62" s="670"/>
      <c r="E62" s="673"/>
      <c r="F62" s="664"/>
      <c r="G62" s="457"/>
      <c r="H62" s="655"/>
      <c r="I62" s="655"/>
      <c r="J62" s="655"/>
      <c r="K62" s="655"/>
      <c r="L62" s="655"/>
      <c r="M62" s="65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61"/>
      <c r="B63" s="667"/>
      <c r="C63" s="667"/>
      <c r="D63" s="670"/>
      <c r="E63" s="673"/>
      <c r="F63" s="664"/>
      <c r="G63" s="457"/>
      <c r="H63" s="655"/>
      <c r="I63" s="655"/>
      <c r="J63" s="655"/>
      <c r="K63" s="655"/>
      <c r="L63" s="655"/>
      <c r="M63" s="65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61"/>
      <c r="B64" s="667"/>
      <c r="C64" s="667"/>
      <c r="D64" s="670"/>
      <c r="E64" s="673"/>
      <c r="F64" s="664"/>
      <c r="G64" s="457"/>
      <c r="H64" s="655"/>
      <c r="I64" s="655"/>
      <c r="J64" s="655"/>
      <c r="K64" s="655"/>
      <c r="L64" s="655"/>
      <c r="M64" s="65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61"/>
      <c r="B65" s="667"/>
      <c r="C65" s="667"/>
      <c r="D65" s="670"/>
      <c r="E65" s="673"/>
      <c r="F65" s="664"/>
      <c r="G65" s="457"/>
      <c r="H65" s="655"/>
      <c r="I65" s="655"/>
      <c r="J65" s="655"/>
      <c r="K65" s="655"/>
      <c r="L65" s="655"/>
      <c r="M65" s="658"/>
      <c r="N65" s="33"/>
      <c r="O65" s="33"/>
    </row>
    <row r="66" spans="1:169">
      <c r="A66" s="661"/>
      <c r="B66" s="667"/>
      <c r="C66" s="667"/>
      <c r="D66" s="670"/>
      <c r="E66" s="673"/>
      <c r="F66" s="664"/>
      <c r="G66" s="457"/>
      <c r="H66" s="655"/>
      <c r="I66" s="655"/>
      <c r="J66" s="655"/>
      <c r="K66" s="655"/>
      <c r="L66" s="655"/>
      <c r="M66" s="658"/>
      <c r="N66" s="33"/>
      <c r="O66" s="33"/>
    </row>
    <row r="67" spans="1:169">
      <c r="A67" s="661"/>
      <c r="B67" s="667"/>
      <c r="C67" s="667"/>
      <c r="D67" s="670"/>
      <c r="E67" s="673"/>
      <c r="F67" s="664"/>
      <c r="G67" s="457"/>
      <c r="H67" s="655"/>
      <c r="I67" s="655"/>
      <c r="J67" s="655"/>
      <c r="K67" s="655"/>
      <c r="L67" s="655"/>
      <c r="M67" s="658"/>
      <c r="N67" s="33"/>
      <c r="O67" s="33"/>
    </row>
    <row r="68" spans="1:169">
      <c r="A68" s="661"/>
      <c r="B68" s="667"/>
      <c r="C68" s="667"/>
      <c r="D68" s="670"/>
      <c r="E68" s="673"/>
      <c r="F68" s="664"/>
      <c r="G68" s="457"/>
      <c r="H68" s="655"/>
      <c r="I68" s="655"/>
      <c r="J68" s="655"/>
      <c r="K68" s="655"/>
      <c r="L68" s="655"/>
      <c r="M68" s="658"/>
      <c r="N68" s="33"/>
      <c r="O68" s="33"/>
    </row>
    <row r="69" spans="1:169">
      <c r="A69" s="662"/>
      <c r="B69" s="668"/>
      <c r="C69" s="668"/>
      <c r="D69" s="671"/>
      <c r="E69" s="674"/>
      <c r="F69" s="665"/>
      <c r="G69" s="458"/>
      <c r="H69" s="656"/>
      <c r="I69" s="656"/>
      <c r="J69" s="656"/>
      <c r="K69" s="656"/>
      <c r="L69" s="656"/>
      <c r="M69" s="659"/>
      <c r="N69" s="33"/>
      <c r="O69" s="33"/>
    </row>
    <row r="70" spans="1:169" s="25" customFormat="1" ht="12.75">
      <c r="A70" s="660"/>
      <c r="B70" s="592"/>
      <c r="C70" s="592"/>
      <c r="D70" s="594"/>
      <c r="E70" s="597"/>
      <c r="F70" s="585"/>
      <c r="G70" s="412"/>
      <c r="H70" s="588"/>
      <c r="I70" s="588"/>
      <c r="J70" s="588"/>
      <c r="K70" s="588"/>
      <c r="L70" s="588"/>
      <c r="M70" s="58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61"/>
      <c r="B71" s="592"/>
      <c r="C71" s="592"/>
      <c r="D71" s="595"/>
      <c r="E71" s="598"/>
      <c r="F71" s="585"/>
      <c r="G71" s="412"/>
      <c r="H71" s="588"/>
      <c r="I71" s="588"/>
      <c r="J71" s="588"/>
      <c r="K71" s="588"/>
      <c r="L71" s="588"/>
      <c r="M71" s="58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61"/>
      <c r="B72" s="592"/>
      <c r="C72" s="592"/>
      <c r="D72" s="595"/>
      <c r="E72" s="598"/>
      <c r="F72" s="585"/>
      <c r="G72" s="412"/>
      <c r="H72" s="588"/>
      <c r="I72" s="588"/>
      <c r="J72" s="588"/>
      <c r="K72" s="588"/>
      <c r="L72" s="588"/>
      <c r="M72" s="58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61"/>
      <c r="B73" s="592"/>
      <c r="C73" s="592"/>
      <c r="D73" s="595"/>
      <c r="E73" s="598"/>
      <c r="F73" s="585"/>
      <c r="G73" s="412"/>
      <c r="H73" s="588"/>
      <c r="I73" s="588"/>
      <c r="J73" s="588"/>
      <c r="K73" s="588"/>
      <c r="L73" s="588"/>
      <c r="M73" s="58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61"/>
      <c r="B74" s="592"/>
      <c r="C74" s="592"/>
      <c r="D74" s="595"/>
      <c r="E74" s="598"/>
      <c r="F74" s="585"/>
      <c r="G74" s="412"/>
      <c r="H74" s="588"/>
      <c r="I74" s="588"/>
      <c r="J74" s="588"/>
      <c r="K74" s="588"/>
      <c r="L74" s="588"/>
      <c r="M74" s="58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61"/>
      <c r="B75" s="592"/>
      <c r="C75" s="592"/>
      <c r="D75" s="595"/>
      <c r="E75" s="598"/>
      <c r="F75" s="585"/>
      <c r="G75" s="412"/>
      <c r="H75" s="588"/>
      <c r="I75" s="588"/>
      <c r="J75" s="588"/>
      <c r="K75" s="588"/>
      <c r="L75" s="588"/>
      <c r="M75" s="583"/>
      <c r="N75" s="33"/>
      <c r="O75" s="33"/>
    </row>
    <row r="76" spans="1:169">
      <c r="A76" s="661"/>
      <c r="B76" s="592"/>
      <c r="C76" s="592"/>
      <c r="D76" s="595"/>
      <c r="E76" s="598"/>
      <c r="F76" s="585"/>
      <c r="G76" s="412"/>
      <c r="H76" s="588"/>
      <c r="I76" s="588"/>
      <c r="J76" s="588"/>
      <c r="K76" s="588"/>
      <c r="L76" s="588"/>
      <c r="M76" s="583"/>
      <c r="N76" s="33"/>
      <c r="O76" s="33"/>
    </row>
    <row r="77" spans="1:169">
      <c r="A77" s="661"/>
      <c r="B77" s="592"/>
      <c r="C77" s="592"/>
      <c r="D77" s="595"/>
      <c r="E77" s="598"/>
      <c r="F77" s="585"/>
      <c r="G77" s="412"/>
      <c r="H77" s="588"/>
      <c r="I77" s="588"/>
      <c r="J77" s="588"/>
      <c r="K77" s="588"/>
      <c r="L77" s="588"/>
      <c r="M77" s="583"/>
      <c r="N77" s="33"/>
      <c r="O77" s="33"/>
    </row>
    <row r="78" spans="1:169">
      <c r="A78" s="661"/>
      <c r="B78" s="592"/>
      <c r="C78" s="592"/>
      <c r="D78" s="595"/>
      <c r="E78" s="598"/>
      <c r="F78" s="585"/>
      <c r="G78" s="412"/>
      <c r="H78" s="588"/>
      <c r="I78" s="588"/>
      <c r="J78" s="588"/>
      <c r="K78" s="588"/>
      <c r="L78" s="588"/>
      <c r="M78" s="583"/>
      <c r="N78" s="33"/>
      <c r="O78" s="33"/>
    </row>
    <row r="79" spans="1:169">
      <c r="A79" s="662"/>
      <c r="B79" s="593"/>
      <c r="C79" s="593"/>
      <c r="D79" s="596"/>
      <c r="E79" s="599"/>
      <c r="F79" s="586"/>
      <c r="G79" s="413"/>
      <c r="H79" s="589"/>
      <c r="I79" s="589"/>
      <c r="J79" s="589"/>
      <c r="K79" s="589"/>
      <c r="L79" s="589"/>
      <c r="M79" s="584"/>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2" operator="containsText" text="3- Moderado">
      <formula>NOT(ISERROR(SEARCH("3- Moderado",A7)))</formula>
    </cfRule>
    <cfRule type="containsText" dxfId="122" priority="83" operator="containsText" text="6- Moderado">
      <formula>NOT(ISERROR(SEARCH("6- Moderado",A7)))</formula>
    </cfRule>
    <cfRule type="containsText" dxfId="121" priority="84" operator="containsText" text="4- Moderado">
      <formula>NOT(ISERROR(SEARCH("4- Moderado",A7)))</formula>
    </cfRule>
    <cfRule type="containsText" dxfId="120" priority="85" operator="containsText" text="3- Bajo">
      <formula>NOT(ISERROR(SEARCH("3- Bajo",A7)))</formula>
    </cfRule>
    <cfRule type="containsText" dxfId="119" priority="86" operator="containsText" text="4- Bajo">
      <formula>NOT(ISERROR(SEARCH("4- Bajo",A7)))</formula>
    </cfRule>
    <cfRule type="containsText" dxfId="118" priority="87" operator="containsText" text="1- Bajo">
      <formula>NOT(ISERROR(SEARCH("1- Bajo",A7)))</formula>
    </cfRule>
  </conditionalFormatting>
  <conditionalFormatting sqref="A10:E10 A20:E20">
    <cfRule type="containsText" dxfId="117" priority="76" operator="containsText" text="3- Moderado">
      <formula>NOT(ISERROR(SEARCH("3- Moderado",A10)))</formula>
    </cfRule>
    <cfRule type="containsText" dxfId="116" priority="77" operator="containsText" text="6- Moderado">
      <formula>NOT(ISERROR(SEARCH("6- Moderado",A10)))</formula>
    </cfRule>
    <cfRule type="containsText" dxfId="115" priority="78" operator="containsText" text="4- Moderado">
      <formula>NOT(ISERROR(SEARCH("4- Moderado",A10)))</formula>
    </cfRule>
    <cfRule type="containsText" dxfId="114" priority="79" operator="containsText" text="3- Bajo">
      <formula>NOT(ISERROR(SEARCH("3- Bajo",A10)))</formula>
    </cfRule>
    <cfRule type="containsText" dxfId="113" priority="80" operator="containsText" text="4- Bajo">
      <formula>NOT(ISERROR(SEARCH("4- Bajo",A10)))</formula>
    </cfRule>
    <cfRule type="containsText" dxfId="112" priority="81" operator="containsText" text="1- Bajo">
      <formula>NOT(ISERROR(SEARCH("1- Bajo",A10)))</formula>
    </cfRule>
  </conditionalFormatting>
  <conditionalFormatting sqref="A30:E30">
    <cfRule type="containsText" dxfId="111" priority="63" operator="containsText" text="3- Moderado">
      <formula>NOT(ISERROR(SEARCH("3- Moderado",A30)))</formula>
    </cfRule>
    <cfRule type="containsText" dxfId="110" priority="64" operator="containsText" text="6- Moderado">
      <formula>NOT(ISERROR(SEARCH("6- Moderado",A30)))</formula>
    </cfRule>
    <cfRule type="containsText" dxfId="109" priority="65" operator="containsText" text="4- Moderado">
      <formula>NOT(ISERROR(SEARCH("4- Moderado",A30)))</formula>
    </cfRule>
    <cfRule type="containsText" dxfId="108" priority="66" operator="containsText" text="3- Bajo">
      <formula>NOT(ISERROR(SEARCH("3- Bajo",A30)))</formula>
    </cfRule>
    <cfRule type="containsText" dxfId="107" priority="67" operator="containsText" text="4- Bajo">
      <formula>NOT(ISERROR(SEARCH("4- Bajo",A30)))</formula>
    </cfRule>
    <cfRule type="containsText" dxfId="106" priority="68" operator="containsText" text="1- Bajo">
      <formula>NOT(ISERROR(SEARCH("1- Bajo",A30)))</formula>
    </cfRule>
  </conditionalFormatting>
  <conditionalFormatting sqref="A40:E40">
    <cfRule type="containsText" dxfId="105" priority="56" operator="containsText" text="3- Moderado">
      <formula>NOT(ISERROR(SEARCH("3- Moderado",A40)))</formula>
    </cfRule>
    <cfRule type="containsText" dxfId="104" priority="57" operator="containsText" text="6- Moderado">
      <formula>NOT(ISERROR(SEARCH("6- Moderado",A40)))</formula>
    </cfRule>
    <cfRule type="containsText" dxfId="103" priority="58" operator="containsText" text="4- Moderado">
      <formula>NOT(ISERROR(SEARCH("4- Moderado",A40)))</formula>
    </cfRule>
    <cfRule type="containsText" dxfId="102" priority="59" operator="containsText" text="3- Bajo">
      <formula>NOT(ISERROR(SEARCH("3- Bajo",A40)))</formula>
    </cfRule>
    <cfRule type="containsText" dxfId="101" priority="60" operator="containsText" text="4- Bajo">
      <formula>NOT(ISERROR(SEARCH("4- Bajo",A40)))</formula>
    </cfRule>
    <cfRule type="containsText" dxfId="100" priority="61" operator="containsText" text="1- Bajo">
      <formula>NOT(ISERROR(SEARCH("1- Bajo",A40)))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2" operator="containsText" text="3- Moderado">
      <formula>NOT(ISERROR(SEARCH("3- Moderado",A60)))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7" operator="containsText" text="1- Bajo">
      <formula>NOT(ISERROR(SEARCH("1- Bajo",A60)))</formula>
    </cfRule>
  </conditionalFormatting>
  <conditionalFormatting sqref="A70:E70">
    <cfRule type="containsText" dxfId="87" priority="15" operator="containsText" text="3- Moderado">
      <formula>NOT(ISERROR(SEARCH("3- Moderado",A70)))</formula>
    </cfRule>
    <cfRule type="containsText" dxfId="86" priority="16" operator="containsText" text="6- Moderado">
      <formula>NOT(ISERROR(SEARCH("6- Moderado",A70)))</formula>
    </cfRule>
    <cfRule type="containsText" dxfId="85" priority="17" operator="containsText" text="4- Moderado">
      <formula>NOT(ISERROR(SEARCH("4- Moderado",A70)))</formula>
    </cfRule>
    <cfRule type="containsText" dxfId="84" priority="18" operator="containsText" text="3- Bajo">
      <formula>NOT(ISERROR(SEARCH("3- Bajo",A70)))</formula>
    </cfRule>
    <cfRule type="containsText" dxfId="83" priority="19" operator="containsText" text="4- Bajo">
      <formula>NOT(ISERROR(SEARCH("4- Bajo",A70)))</formula>
    </cfRule>
    <cfRule type="containsText" dxfId="82" priority="20" operator="containsText" text="1- Bajo">
      <formula>NOT(ISERROR(SEARCH("1- Bajo",A70)))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3" operator="containsText" text="3- Bajo">
      <formula>NOT(ISERROR(SEARCH("3- Bajo",C8)))</formula>
    </cfRule>
    <cfRule type="containsText" dxfId="77" priority="74" operator="containsText" text="4- Bajo">
      <formula>NOT(ISERROR(SEARCH("4- Bajo",C8)))</formula>
    </cfRule>
    <cfRule type="containsText" dxfId="76" priority="75" operator="containsText" text="1- Bajo">
      <formula>NOT(ISERROR(SEARCH("1- Bajo",C8)))</formula>
    </cfRule>
  </conditionalFormatting>
  <conditionalFormatting sqref="D10:D79">
    <cfRule type="containsText" dxfId="75" priority="39" operator="containsText" text="Muy Alta">
      <formula>NOT(ISERROR(SEARCH("Muy Alta",D10)))</formula>
    </cfRule>
    <cfRule type="containsText" dxfId="74" priority="40" operator="containsText" text="Alta">
      <formula>NOT(ISERROR(SEARCH("Alta",D10)))</formula>
    </cfRule>
    <cfRule type="containsText" dxfId="73" priority="41" operator="containsText" text="Baja">
      <formula>NOT(ISERROR(SEARCH("Baja",D10)))</formula>
    </cfRule>
    <cfRule type="containsText" dxfId="72" priority="42" operator="containsText" text="Muy Baja">
      <formula>NOT(ISERROR(SEARCH("Muy Baja",D10)))</formula>
    </cfRule>
    <cfRule type="containsText" dxfId="71" priority="44" operator="containsText" text="Media">
      <formula>NOT(ISERROR(SEARCH("Media",D10)))</formula>
    </cfRule>
  </conditionalFormatting>
  <conditionalFormatting sqref="E10:E79">
    <cfRule type="containsText" dxfId="70" priority="35" operator="containsText" text="Catastrófico">
      <formula>NOT(ISERROR(SEARCH("Catastrófico",E10)))</formula>
    </cfRule>
    <cfRule type="containsText" dxfId="69" priority="36" operator="containsText" text="Mayor">
      <formula>NOT(ISERROR(SEARCH("Mayor",E10)))</formula>
    </cfRule>
    <cfRule type="containsText" dxfId="68" priority="37" operator="containsText" text="Menor">
      <formula>NOT(ISERROR(SEARCH("Menor",E10)))</formula>
    </cfRule>
    <cfRule type="containsText" dxfId="67" priority="38" operator="containsText" text="Leve">
      <formula>NOT(ISERROR(SEARCH("Leve",E10)))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1" operator="containsText" text="Bajo">
      <formula>NOT(ISERROR(SEARCH("Bajo",F10)))</formula>
    </cfRule>
    <cfRule type="containsText" dxfId="64" priority="52" operator="containsText" text="Moderado">
      <formula>NOT(ISERROR(SEARCH("Moderado",F10)))</formula>
    </cfRule>
    <cfRule type="containsText" dxfId="63" priority="53" operator="containsText" text="Alto">
      <formula>NOT(ISERROR(SEARCH("Alto",F10)))</formula>
    </cfRule>
    <cfRule type="containsText" dxfId="62"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tabSelected="1" topLeftCell="A7" zoomScale="55" zoomScaleNormal="55" workbookViewId="0">
      <selection activeCell="M40" sqref="M40:M4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19"/>
      <c r="B1" s="620"/>
      <c r="C1" s="623"/>
      <c r="D1" s="623"/>
      <c r="E1" s="623"/>
      <c r="F1" s="623"/>
      <c r="G1" s="623"/>
      <c r="H1" s="623"/>
      <c r="I1" s="623"/>
      <c r="J1" s="624"/>
      <c r="K1" s="618"/>
      <c r="L1" s="618"/>
      <c r="M1" s="61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21"/>
      <c r="B2" s="622"/>
      <c r="C2" s="625"/>
      <c r="D2" s="625"/>
      <c r="E2" s="625"/>
      <c r="F2" s="625"/>
      <c r="G2" s="625"/>
      <c r="H2" s="625"/>
      <c r="I2" s="625"/>
      <c r="J2" s="626"/>
      <c r="K2" s="618"/>
      <c r="L2" s="618"/>
      <c r="M2" s="61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5"/>
      <c r="D3" s="625"/>
      <c r="E3" s="625"/>
      <c r="F3" s="625"/>
      <c r="G3" s="625"/>
      <c r="H3" s="625"/>
      <c r="I3" s="625"/>
      <c r="J3" s="626"/>
      <c r="K3" s="618"/>
      <c r="L3" s="618"/>
      <c r="M3" s="61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18" t="s">
        <v>307</v>
      </c>
      <c r="B4" s="418"/>
      <c r="C4" s="495"/>
      <c r="D4" s="495"/>
      <c r="E4" s="495"/>
      <c r="F4" s="495"/>
      <c r="G4" s="495"/>
      <c r="H4" s="495"/>
      <c r="I4" s="495"/>
      <c r="J4" s="495"/>
      <c r="K4" s="495"/>
      <c r="L4" s="495"/>
      <c r="M4" s="49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18" t="s">
        <v>308</v>
      </c>
      <c r="B5" s="418"/>
      <c r="C5" s="494"/>
      <c r="D5" s="494"/>
      <c r="E5" s="494"/>
      <c r="F5" s="494"/>
      <c r="G5" s="494"/>
      <c r="H5" s="494"/>
      <c r="I5" s="494"/>
      <c r="J5" s="494"/>
      <c r="K5" s="494"/>
      <c r="L5" s="494"/>
      <c r="M5" s="49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18" t="s">
        <v>309</v>
      </c>
      <c r="B6" s="418"/>
      <c r="C6" s="612"/>
      <c r="D6" s="613"/>
      <c r="E6" s="613"/>
      <c r="F6" s="613"/>
      <c r="G6" s="613"/>
      <c r="H6" s="613"/>
      <c r="I6" s="613"/>
      <c r="J6" s="613"/>
      <c r="K6" s="613"/>
      <c r="L6" s="613"/>
      <c r="M6" s="61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7" t="s">
        <v>537</v>
      </c>
      <c r="B7" s="608"/>
      <c r="C7" s="609"/>
      <c r="D7" s="610" t="s">
        <v>538</v>
      </c>
      <c r="E7" s="610"/>
      <c r="F7" s="610"/>
      <c r="G7" s="611" t="s">
        <v>539</v>
      </c>
      <c r="H7" s="602" t="s">
        <v>540</v>
      </c>
      <c r="I7" s="604" t="s">
        <v>541</v>
      </c>
      <c r="J7" s="605"/>
      <c r="K7" s="604" t="s">
        <v>542</v>
      </c>
      <c r="L7" s="605"/>
      <c r="M7" s="606" t="s">
        <v>562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249</v>
      </c>
      <c r="C8" s="34" t="s">
        <v>251</v>
      </c>
      <c r="D8" s="27" t="s">
        <v>261</v>
      </c>
      <c r="E8" s="27" t="s">
        <v>544</v>
      </c>
      <c r="F8" s="27" t="s">
        <v>545</v>
      </c>
      <c r="G8" s="611"/>
      <c r="H8" s="603"/>
      <c r="I8" s="28" t="s">
        <v>546</v>
      </c>
      <c r="J8" s="28" t="s">
        <v>547</v>
      </c>
      <c r="K8" s="28" t="s">
        <v>548</v>
      </c>
      <c r="L8" s="28" t="s">
        <v>549</v>
      </c>
      <c r="M8" s="60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7"/>
      <c r="B9" s="628"/>
      <c r="C9" s="628"/>
      <c r="D9" s="628"/>
      <c r="E9" s="628"/>
      <c r="F9" s="628"/>
      <c r="G9" s="62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29">
        <f>'7- Mapa Final'!A10</f>
        <v>1</v>
      </c>
      <c r="B10" s="615" t="str">
        <f>'7- Mapa Final'!B10</f>
        <v>Vencimiento de Términos</v>
      </c>
      <c r="C10" s="615" t="str">
        <f>'7- Mapa Final'!C10</f>
        <v>Se realizan  actuaciones procesales o se da  respuesta a las solicitudes de los usuarios de la administración de justicia, después del  término legal establecido para decidir sobre los conflictos presentados a los jueces.</v>
      </c>
      <c r="D10" s="616" t="str">
        <f>'7- Mapa Final'!J10</f>
        <v>Media - 3</v>
      </c>
      <c r="E10" s="617" t="str">
        <f>'7- Mapa Final'!K10</f>
        <v>Leve - 1</v>
      </c>
      <c r="F10" s="631" t="str">
        <f>'7- Mapa Final'!M10</f>
        <v>Moderado - 3</v>
      </c>
      <c r="G10" s="411" t="s">
        <v>487</v>
      </c>
      <c r="H10" s="632" t="s">
        <v>550</v>
      </c>
      <c r="I10" s="677"/>
      <c r="J10" s="677" t="s">
        <v>563</v>
      </c>
      <c r="K10" s="678">
        <v>45566</v>
      </c>
      <c r="L10" s="678">
        <v>45657</v>
      </c>
      <c r="M10" s="630" t="s">
        <v>551</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90"/>
      <c r="B11" s="592"/>
      <c r="C11" s="592"/>
      <c r="D11" s="595"/>
      <c r="E11" s="598"/>
      <c r="F11" s="585"/>
      <c r="G11" s="412"/>
      <c r="H11" s="582"/>
      <c r="I11" s="588"/>
      <c r="J11" s="588"/>
      <c r="K11" s="588"/>
      <c r="L11" s="588"/>
      <c r="M11" s="60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90"/>
      <c r="B12" s="592"/>
      <c r="C12" s="592"/>
      <c r="D12" s="595"/>
      <c r="E12" s="598"/>
      <c r="F12" s="585"/>
      <c r="G12" s="412"/>
      <c r="H12" s="582"/>
      <c r="I12" s="588"/>
      <c r="J12" s="588"/>
      <c r="K12" s="588"/>
      <c r="L12" s="588"/>
      <c r="M12" s="60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90"/>
      <c r="B13" s="592"/>
      <c r="C13" s="592"/>
      <c r="D13" s="595"/>
      <c r="E13" s="598"/>
      <c r="F13" s="585"/>
      <c r="G13" s="412"/>
      <c r="H13" s="582"/>
      <c r="I13" s="588"/>
      <c r="J13" s="588"/>
      <c r="K13" s="588"/>
      <c r="L13" s="588"/>
      <c r="M13" s="60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90"/>
      <c r="B14" s="592"/>
      <c r="C14" s="592"/>
      <c r="D14" s="595"/>
      <c r="E14" s="598"/>
      <c r="F14" s="585"/>
      <c r="G14" s="412"/>
      <c r="H14" s="582"/>
      <c r="I14" s="588"/>
      <c r="J14" s="588"/>
      <c r="K14" s="588"/>
      <c r="L14" s="588"/>
      <c r="M14" s="60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90"/>
      <c r="B15" s="592"/>
      <c r="C15" s="592"/>
      <c r="D15" s="595"/>
      <c r="E15" s="598"/>
      <c r="F15" s="585"/>
      <c r="G15" s="412"/>
      <c r="H15" s="582"/>
      <c r="I15" s="588"/>
      <c r="J15" s="588"/>
      <c r="K15" s="588"/>
      <c r="L15" s="588"/>
      <c r="M15" s="60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90"/>
      <c r="B16" s="592"/>
      <c r="C16" s="592"/>
      <c r="D16" s="595"/>
      <c r="E16" s="598"/>
      <c r="F16" s="585"/>
      <c r="G16" s="412"/>
      <c r="H16" s="582"/>
      <c r="I16" s="588"/>
      <c r="J16" s="588"/>
      <c r="K16" s="588"/>
      <c r="L16" s="588"/>
      <c r="M16" s="60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90"/>
      <c r="B17" s="592"/>
      <c r="C17" s="592"/>
      <c r="D17" s="595"/>
      <c r="E17" s="598"/>
      <c r="F17" s="585"/>
      <c r="G17" s="412"/>
      <c r="H17" s="582"/>
      <c r="I17" s="588"/>
      <c r="J17" s="588"/>
      <c r="K17" s="588"/>
      <c r="L17" s="588"/>
      <c r="M17" s="60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90"/>
      <c r="B18" s="592"/>
      <c r="C18" s="592"/>
      <c r="D18" s="595"/>
      <c r="E18" s="598"/>
      <c r="F18" s="585"/>
      <c r="G18" s="412"/>
      <c r="H18" s="582"/>
      <c r="I18" s="588"/>
      <c r="J18" s="588"/>
      <c r="K18" s="588"/>
      <c r="L18" s="588"/>
      <c r="M18" s="60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590"/>
      <c r="B19" s="592"/>
      <c r="C19" s="592"/>
      <c r="D19" s="595"/>
      <c r="E19" s="598"/>
      <c r="F19" s="585"/>
      <c r="G19" s="412"/>
      <c r="H19" s="582"/>
      <c r="I19" s="588"/>
      <c r="J19" s="588"/>
      <c r="K19" s="588"/>
      <c r="L19" s="588"/>
      <c r="M19" s="60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590">
        <f>'7- Mapa Final'!A20</f>
        <v>2</v>
      </c>
      <c r="B20" s="592" t="str">
        <f>'7- Mapa Final'!B20</f>
        <v xml:space="preserve">Incumplimientos en la realizacion de audiencias </v>
      </c>
      <c r="C20" s="592" t="str">
        <f>'7- Mapa Final'!C20</f>
        <v xml:space="preserve">Posibilidad de no celebrar las audiencias programadas. </v>
      </c>
      <c r="D20" s="594" t="str">
        <f>'7- Mapa Final'!J20</f>
        <v>Baja - 2</v>
      </c>
      <c r="E20" s="597" t="str">
        <f>'7- Mapa Final'!K20</f>
        <v>Moderado - 3</v>
      </c>
      <c r="F20" s="585" t="str">
        <f>'7- Mapa Final'!M20</f>
        <v>Moderado - 6</v>
      </c>
      <c r="G20" s="412" t="s">
        <v>488</v>
      </c>
      <c r="H20" s="582" t="s">
        <v>552</v>
      </c>
      <c r="I20" s="588"/>
      <c r="J20" s="588" t="s">
        <v>563</v>
      </c>
      <c r="K20" s="678">
        <v>45566</v>
      </c>
      <c r="L20" s="678">
        <v>45657</v>
      </c>
      <c r="M20" s="600" t="s">
        <v>553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90"/>
      <c r="B21" s="592"/>
      <c r="C21" s="592"/>
      <c r="D21" s="595"/>
      <c r="E21" s="598"/>
      <c r="F21" s="585"/>
      <c r="G21" s="412"/>
      <c r="H21" s="582"/>
      <c r="I21" s="588"/>
      <c r="J21" s="588"/>
      <c r="K21" s="588"/>
      <c r="L21" s="588"/>
      <c r="M21" s="60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90"/>
      <c r="B22" s="592"/>
      <c r="C22" s="592"/>
      <c r="D22" s="595"/>
      <c r="E22" s="598"/>
      <c r="F22" s="585"/>
      <c r="G22" s="412"/>
      <c r="H22" s="582"/>
      <c r="I22" s="588"/>
      <c r="J22" s="588"/>
      <c r="K22" s="588"/>
      <c r="L22" s="588"/>
      <c r="M22" s="60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90"/>
      <c r="B23" s="592"/>
      <c r="C23" s="592"/>
      <c r="D23" s="595"/>
      <c r="E23" s="598"/>
      <c r="F23" s="585"/>
      <c r="G23" s="412"/>
      <c r="H23" s="582"/>
      <c r="I23" s="588"/>
      <c r="J23" s="588"/>
      <c r="K23" s="588"/>
      <c r="L23" s="588"/>
      <c r="M23" s="60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90"/>
      <c r="B24" s="592"/>
      <c r="C24" s="592"/>
      <c r="D24" s="595"/>
      <c r="E24" s="598"/>
      <c r="F24" s="585"/>
      <c r="G24" s="412"/>
      <c r="H24" s="582"/>
      <c r="I24" s="588"/>
      <c r="J24" s="588"/>
      <c r="K24" s="588"/>
      <c r="L24" s="588"/>
      <c r="M24" s="60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90"/>
      <c r="B25" s="592"/>
      <c r="C25" s="592"/>
      <c r="D25" s="595"/>
      <c r="E25" s="598"/>
      <c r="F25" s="585"/>
      <c r="G25" s="412"/>
      <c r="H25" s="582"/>
      <c r="I25" s="588"/>
      <c r="J25" s="588"/>
      <c r="K25" s="588"/>
      <c r="L25" s="588"/>
      <c r="M25" s="600"/>
      <c r="N25" s="33"/>
      <c r="O25" s="33"/>
    </row>
    <row r="26" spans="1:169">
      <c r="A26" s="590"/>
      <c r="B26" s="592"/>
      <c r="C26" s="592"/>
      <c r="D26" s="595"/>
      <c r="E26" s="598"/>
      <c r="F26" s="585"/>
      <c r="G26" s="412"/>
      <c r="H26" s="582"/>
      <c r="I26" s="588"/>
      <c r="J26" s="588"/>
      <c r="K26" s="588"/>
      <c r="L26" s="588"/>
      <c r="M26" s="600"/>
      <c r="N26" s="33"/>
      <c r="O26" s="33"/>
    </row>
    <row r="27" spans="1:169">
      <c r="A27" s="590"/>
      <c r="B27" s="592"/>
      <c r="C27" s="592"/>
      <c r="D27" s="595"/>
      <c r="E27" s="598"/>
      <c r="F27" s="585"/>
      <c r="G27" s="412"/>
      <c r="H27" s="582"/>
      <c r="I27" s="588"/>
      <c r="J27" s="588"/>
      <c r="K27" s="588"/>
      <c r="L27" s="588"/>
      <c r="M27" s="600"/>
      <c r="N27" s="33"/>
      <c r="O27" s="33"/>
    </row>
    <row r="28" spans="1:169">
      <c r="A28" s="590"/>
      <c r="B28" s="592"/>
      <c r="C28" s="592"/>
      <c r="D28" s="595"/>
      <c r="E28" s="598"/>
      <c r="F28" s="585"/>
      <c r="G28" s="412"/>
      <c r="H28" s="582"/>
      <c r="I28" s="588"/>
      <c r="J28" s="588"/>
      <c r="K28" s="588"/>
      <c r="L28" s="588"/>
      <c r="M28" s="600"/>
      <c r="N28" s="33"/>
      <c r="O28" s="33"/>
    </row>
    <row r="29" spans="1:169" ht="15.75" thickBot="1">
      <c r="A29" s="590"/>
      <c r="B29" s="592"/>
      <c r="C29" s="592"/>
      <c r="D29" s="595"/>
      <c r="E29" s="598"/>
      <c r="F29" s="585"/>
      <c r="G29" s="412"/>
      <c r="H29" s="582"/>
      <c r="I29" s="588"/>
      <c r="J29" s="588"/>
      <c r="K29" s="588"/>
      <c r="L29" s="588"/>
      <c r="M29" s="600"/>
      <c r="N29" s="33"/>
      <c r="O29" s="33"/>
    </row>
    <row r="30" spans="1:169" s="25" customFormat="1" ht="12.75">
      <c r="A30" s="590">
        <f>'7- Mapa Final'!A30</f>
        <v>3</v>
      </c>
      <c r="B30" s="592" t="str">
        <f>'7- Mapa Final'!B30</f>
        <v xml:space="preserve"> Efectuar notificaciones que no cumplan con los requistos</v>
      </c>
      <c r="C30" s="592" t="str">
        <f>'7- Mapa Final'!C30</f>
        <v xml:space="preserve">No  realizar las notificaciones , no hacerlo  oportunamente o no aplicar la normatividad </v>
      </c>
      <c r="D30" s="594" t="str">
        <f>'7- Mapa Final'!J30</f>
        <v>Muy Baja - 1</v>
      </c>
      <c r="E30" s="597" t="str">
        <f>'7- Mapa Final'!K30</f>
        <v>Menor - 2</v>
      </c>
      <c r="F30" s="585" t="str">
        <f>'7- Mapa Final'!M30</f>
        <v>Bajo - 2</v>
      </c>
      <c r="G30" s="412" t="s">
        <v>488</v>
      </c>
      <c r="H30" s="582" t="s">
        <v>554</v>
      </c>
      <c r="I30" s="588"/>
      <c r="J30" s="588" t="s">
        <v>563</v>
      </c>
      <c r="K30" s="678">
        <v>45566</v>
      </c>
      <c r="L30" s="678">
        <v>45657</v>
      </c>
      <c r="M30" s="600" t="s">
        <v>555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90"/>
      <c r="B31" s="592"/>
      <c r="C31" s="592"/>
      <c r="D31" s="595"/>
      <c r="E31" s="598"/>
      <c r="F31" s="585"/>
      <c r="G31" s="412"/>
      <c r="H31" s="582"/>
      <c r="I31" s="588"/>
      <c r="J31" s="588"/>
      <c r="K31" s="588"/>
      <c r="L31" s="588"/>
      <c r="M31" s="60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90"/>
      <c r="B32" s="592"/>
      <c r="C32" s="592"/>
      <c r="D32" s="595"/>
      <c r="E32" s="598"/>
      <c r="F32" s="585"/>
      <c r="G32" s="412"/>
      <c r="H32" s="582"/>
      <c r="I32" s="588"/>
      <c r="J32" s="588"/>
      <c r="K32" s="588"/>
      <c r="L32" s="588"/>
      <c r="M32" s="60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90"/>
      <c r="B33" s="592"/>
      <c r="C33" s="592"/>
      <c r="D33" s="595"/>
      <c r="E33" s="598"/>
      <c r="F33" s="585"/>
      <c r="G33" s="412"/>
      <c r="H33" s="582"/>
      <c r="I33" s="588"/>
      <c r="J33" s="588"/>
      <c r="K33" s="588"/>
      <c r="L33" s="588"/>
      <c r="M33" s="60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90"/>
      <c r="B34" s="592"/>
      <c r="C34" s="592"/>
      <c r="D34" s="595"/>
      <c r="E34" s="598"/>
      <c r="F34" s="585"/>
      <c r="G34" s="412"/>
      <c r="H34" s="582"/>
      <c r="I34" s="588"/>
      <c r="J34" s="588"/>
      <c r="K34" s="588"/>
      <c r="L34" s="588"/>
      <c r="M34" s="60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90"/>
      <c r="B35" s="592"/>
      <c r="C35" s="592"/>
      <c r="D35" s="595"/>
      <c r="E35" s="598"/>
      <c r="F35" s="585"/>
      <c r="G35" s="412"/>
      <c r="H35" s="582"/>
      <c r="I35" s="588"/>
      <c r="J35" s="588"/>
      <c r="K35" s="588"/>
      <c r="L35" s="588"/>
      <c r="M35" s="600"/>
      <c r="N35" s="33"/>
      <c r="O35" s="33"/>
    </row>
    <row r="36" spans="1:169">
      <c r="A36" s="590"/>
      <c r="B36" s="592"/>
      <c r="C36" s="592"/>
      <c r="D36" s="595"/>
      <c r="E36" s="598"/>
      <c r="F36" s="585"/>
      <c r="G36" s="412"/>
      <c r="H36" s="582"/>
      <c r="I36" s="588"/>
      <c r="J36" s="588"/>
      <c r="K36" s="588"/>
      <c r="L36" s="588"/>
      <c r="M36" s="600"/>
      <c r="N36" s="33"/>
      <c r="O36" s="33"/>
    </row>
    <row r="37" spans="1:169">
      <c r="A37" s="590"/>
      <c r="B37" s="592"/>
      <c r="C37" s="592"/>
      <c r="D37" s="595"/>
      <c r="E37" s="598"/>
      <c r="F37" s="585"/>
      <c r="G37" s="412"/>
      <c r="H37" s="582"/>
      <c r="I37" s="588"/>
      <c r="J37" s="588"/>
      <c r="K37" s="588"/>
      <c r="L37" s="588"/>
      <c r="M37" s="600"/>
      <c r="N37" s="33"/>
      <c r="O37" s="33"/>
    </row>
    <row r="38" spans="1:169">
      <c r="A38" s="590"/>
      <c r="B38" s="592"/>
      <c r="C38" s="592"/>
      <c r="D38" s="595"/>
      <c r="E38" s="598"/>
      <c r="F38" s="585"/>
      <c r="G38" s="412"/>
      <c r="H38" s="582"/>
      <c r="I38" s="588"/>
      <c r="J38" s="588"/>
      <c r="K38" s="588"/>
      <c r="L38" s="588"/>
      <c r="M38" s="600"/>
      <c r="N38" s="33"/>
      <c r="O38" s="33"/>
    </row>
    <row r="39" spans="1:169" ht="15.75" thickBot="1">
      <c r="A39" s="590"/>
      <c r="B39" s="592"/>
      <c r="C39" s="592"/>
      <c r="D39" s="595"/>
      <c r="E39" s="598"/>
      <c r="F39" s="585"/>
      <c r="G39" s="412"/>
      <c r="H39" s="582"/>
      <c r="I39" s="588"/>
      <c r="J39" s="588"/>
      <c r="K39" s="588"/>
      <c r="L39" s="588"/>
      <c r="M39" s="600"/>
      <c r="N39" s="33"/>
      <c r="O39" s="33"/>
    </row>
    <row r="40" spans="1:169" s="25" customFormat="1" ht="12.75">
      <c r="A40" s="590">
        <f>'7- Mapa Final'!A40</f>
        <v>4</v>
      </c>
      <c r="B40" s="592" t="str">
        <f>'7- Mapa Final'!B40</f>
        <v>Efectuar el reparto judicial incumpliendo requisitos</v>
      </c>
      <c r="C40" s="592" t="str">
        <f>'7- Mapa Final'!C40</f>
        <v>Desigualidad en la carga de los Juzgados y Demora en el trámite del proceso.</v>
      </c>
      <c r="D40" s="594" t="str">
        <f>'7- Mapa Final'!J40</f>
        <v>Muy Baja - 1</v>
      </c>
      <c r="E40" s="597" t="str">
        <f>'7- Mapa Final'!K40</f>
        <v>Moderado - 3</v>
      </c>
      <c r="F40" s="585" t="str">
        <f>'7- Mapa Final'!M40</f>
        <v>Moderado - 3</v>
      </c>
      <c r="G40" s="412" t="s">
        <v>488</v>
      </c>
      <c r="H40" s="582" t="s">
        <v>556</v>
      </c>
      <c r="I40" s="588"/>
      <c r="J40" s="588" t="s">
        <v>563</v>
      </c>
      <c r="K40" s="678">
        <v>45566</v>
      </c>
      <c r="L40" s="678">
        <v>45657</v>
      </c>
      <c r="M40" s="600" t="s">
        <v>557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90"/>
      <c r="B41" s="592"/>
      <c r="C41" s="592"/>
      <c r="D41" s="595"/>
      <c r="E41" s="598"/>
      <c r="F41" s="585"/>
      <c r="G41" s="412"/>
      <c r="H41" s="582"/>
      <c r="I41" s="588"/>
      <c r="J41" s="588"/>
      <c r="K41" s="588"/>
      <c r="L41" s="588"/>
      <c r="M41" s="60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90"/>
      <c r="B42" s="592"/>
      <c r="C42" s="592"/>
      <c r="D42" s="595"/>
      <c r="E42" s="598"/>
      <c r="F42" s="585"/>
      <c r="G42" s="412"/>
      <c r="H42" s="582"/>
      <c r="I42" s="588"/>
      <c r="J42" s="588"/>
      <c r="K42" s="588"/>
      <c r="L42" s="588"/>
      <c r="M42" s="60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90"/>
      <c r="B43" s="592"/>
      <c r="C43" s="592"/>
      <c r="D43" s="595"/>
      <c r="E43" s="598"/>
      <c r="F43" s="585"/>
      <c r="G43" s="412"/>
      <c r="H43" s="582"/>
      <c r="I43" s="588"/>
      <c r="J43" s="588"/>
      <c r="K43" s="588"/>
      <c r="L43" s="588"/>
      <c r="M43" s="60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90"/>
      <c r="B44" s="592"/>
      <c r="C44" s="592"/>
      <c r="D44" s="595"/>
      <c r="E44" s="598"/>
      <c r="F44" s="585"/>
      <c r="G44" s="412"/>
      <c r="H44" s="582"/>
      <c r="I44" s="588"/>
      <c r="J44" s="588"/>
      <c r="K44" s="588"/>
      <c r="L44" s="588"/>
      <c r="M44" s="60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90"/>
      <c r="B45" s="592"/>
      <c r="C45" s="592"/>
      <c r="D45" s="595"/>
      <c r="E45" s="598"/>
      <c r="F45" s="585"/>
      <c r="G45" s="412"/>
      <c r="H45" s="582"/>
      <c r="I45" s="588"/>
      <c r="J45" s="588"/>
      <c r="K45" s="588"/>
      <c r="L45" s="588"/>
      <c r="M45" s="600"/>
      <c r="N45" s="33"/>
      <c r="O45" s="33"/>
    </row>
    <row r="46" spans="1:169">
      <c r="A46" s="590"/>
      <c r="B46" s="592"/>
      <c r="C46" s="592"/>
      <c r="D46" s="595"/>
      <c r="E46" s="598"/>
      <c r="F46" s="585"/>
      <c r="G46" s="412"/>
      <c r="H46" s="582"/>
      <c r="I46" s="588"/>
      <c r="J46" s="588"/>
      <c r="K46" s="588"/>
      <c r="L46" s="588"/>
      <c r="M46" s="600"/>
      <c r="N46" s="33"/>
      <c r="O46" s="33"/>
    </row>
    <row r="47" spans="1:169">
      <c r="A47" s="590"/>
      <c r="B47" s="592"/>
      <c r="C47" s="592"/>
      <c r="D47" s="595"/>
      <c r="E47" s="598"/>
      <c r="F47" s="585"/>
      <c r="G47" s="412"/>
      <c r="H47" s="582"/>
      <c r="I47" s="588"/>
      <c r="J47" s="588"/>
      <c r="K47" s="588"/>
      <c r="L47" s="588"/>
      <c r="M47" s="600"/>
      <c r="N47" s="33"/>
      <c r="O47" s="33"/>
    </row>
    <row r="48" spans="1:169">
      <c r="A48" s="590"/>
      <c r="B48" s="592"/>
      <c r="C48" s="592"/>
      <c r="D48" s="595"/>
      <c r="E48" s="598"/>
      <c r="F48" s="585"/>
      <c r="G48" s="412"/>
      <c r="H48" s="582"/>
      <c r="I48" s="588"/>
      <c r="J48" s="588"/>
      <c r="K48" s="588"/>
      <c r="L48" s="588"/>
      <c r="M48" s="600"/>
      <c r="N48" s="33"/>
      <c r="O48" s="33"/>
    </row>
    <row r="49" spans="1:169" ht="15.75" thickBot="1">
      <c r="A49" s="590"/>
      <c r="B49" s="592"/>
      <c r="C49" s="592"/>
      <c r="D49" s="595"/>
      <c r="E49" s="598"/>
      <c r="F49" s="585"/>
      <c r="G49" s="412"/>
      <c r="H49" s="582"/>
      <c r="I49" s="588"/>
      <c r="J49" s="588"/>
      <c r="K49" s="588"/>
      <c r="L49" s="588"/>
      <c r="M49" s="600"/>
      <c r="N49" s="33"/>
      <c r="O49" s="33"/>
    </row>
    <row r="50" spans="1:169" s="25" customFormat="1" ht="12.75">
      <c r="A50" s="590">
        <v>5</v>
      </c>
      <c r="B50" s="592" t="str">
        <f>'7- Mapa Final'!B50</f>
        <v>Pérdida de documentos</v>
      </c>
      <c r="C50" s="592" t="str">
        <f>'7- Mapa Final'!C50</f>
        <v>Extravío temporal o definitivo de los  documentos de los procesos judiciales</v>
      </c>
      <c r="D50" s="594" t="str">
        <f>'7- Mapa Final'!J50</f>
        <v>Media - 3</v>
      </c>
      <c r="E50" s="597" t="str">
        <f>'7- Mapa Final'!K50</f>
        <v>Moderado - 3</v>
      </c>
      <c r="F50" s="585" t="str">
        <f>'7- Mapa Final'!M50</f>
        <v>Moderado - 9</v>
      </c>
      <c r="G50" s="412" t="s">
        <v>488</v>
      </c>
      <c r="H50" s="582" t="s">
        <v>558</v>
      </c>
      <c r="I50" s="588"/>
      <c r="J50" s="588" t="s">
        <v>563</v>
      </c>
      <c r="K50" s="678">
        <v>45566</v>
      </c>
      <c r="L50" s="678">
        <v>45657</v>
      </c>
      <c r="M50" s="600" t="s">
        <v>557</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90"/>
      <c r="B51" s="592"/>
      <c r="C51" s="592"/>
      <c r="D51" s="595"/>
      <c r="E51" s="598"/>
      <c r="F51" s="585"/>
      <c r="G51" s="412"/>
      <c r="H51" s="582"/>
      <c r="I51" s="588"/>
      <c r="J51" s="588"/>
      <c r="K51" s="588"/>
      <c r="L51" s="588"/>
      <c r="M51" s="60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90"/>
      <c r="B52" s="592"/>
      <c r="C52" s="592"/>
      <c r="D52" s="595"/>
      <c r="E52" s="598"/>
      <c r="F52" s="585"/>
      <c r="G52" s="412"/>
      <c r="H52" s="582"/>
      <c r="I52" s="588"/>
      <c r="J52" s="588"/>
      <c r="K52" s="588"/>
      <c r="L52" s="588"/>
      <c r="M52" s="60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90"/>
      <c r="B53" s="592"/>
      <c r="C53" s="592"/>
      <c r="D53" s="595"/>
      <c r="E53" s="598"/>
      <c r="F53" s="585"/>
      <c r="G53" s="412"/>
      <c r="H53" s="582"/>
      <c r="I53" s="588"/>
      <c r="J53" s="588"/>
      <c r="K53" s="588"/>
      <c r="L53" s="588"/>
      <c r="M53" s="60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90"/>
      <c r="B54" s="592"/>
      <c r="C54" s="592"/>
      <c r="D54" s="595"/>
      <c r="E54" s="598"/>
      <c r="F54" s="585"/>
      <c r="G54" s="412"/>
      <c r="H54" s="582"/>
      <c r="I54" s="588"/>
      <c r="J54" s="588"/>
      <c r="K54" s="588"/>
      <c r="L54" s="588"/>
      <c r="M54" s="60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90"/>
      <c r="B55" s="592"/>
      <c r="C55" s="592"/>
      <c r="D55" s="595"/>
      <c r="E55" s="598"/>
      <c r="F55" s="585"/>
      <c r="G55" s="412"/>
      <c r="H55" s="582"/>
      <c r="I55" s="588"/>
      <c r="J55" s="588"/>
      <c r="K55" s="588"/>
      <c r="L55" s="588"/>
      <c r="M55" s="600"/>
      <c r="N55" s="33"/>
      <c r="O55" s="33"/>
    </row>
    <row r="56" spans="1:169">
      <c r="A56" s="590"/>
      <c r="B56" s="592"/>
      <c r="C56" s="592"/>
      <c r="D56" s="595"/>
      <c r="E56" s="598"/>
      <c r="F56" s="585"/>
      <c r="G56" s="412"/>
      <c r="H56" s="582"/>
      <c r="I56" s="588"/>
      <c r="J56" s="588"/>
      <c r="K56" s="588"/>
      <c r="L56" s="588"/>
      <c r="M56" s="600"/>
      <c r="N56" s="33"/>
      <c r="O56" s="33"/>
    </row>
    <row r="57" spans="1:169">
      <c r="A57" s="590"/>
      <c r="B57" s="592"/>
      <c r="C57" s="592"/>
      <c r="D57" s="595"/>
      <c r="E57" s="598"/>
      <c r="F57" s="585"/>
      <c r="G57" s="412"/>
      <c r="H57" s="582"/>
      <c r="I57" s="588"/>
      <c r="J57" s="588"/>
      <c r="K57" s="588"/>
      <c r="L57" s="588"/>
      <c r="M57" s="600"/>
      <c r="N57" s="33"/>
      <c r="O57" s="33"/>
    </row>
    <row r="58" spans="1:169">
      <c r="A58" s="590"/>
      <c r="B58" s="592"/>
      <c r="C58" s="592"/>
      <c r="D58" s="595"/>
      <c r="E58" s="598"/>
      <c r="F58" s="585"/>
      <c r="G58" s="412"/>
      <c r="H58" s="582"/>
      <c r="I58" s="588"/>
      <c r="J58" s="588"/>
      <c r="K58" s="588"/>
      <c r="L58" s="588"/>
      <c r="M58" s="600"/>
      <c r="N58" s="33"/>
      <c r="O58" s="33"/>
    </row>
    <row r="59" spans="1:169" ht="15.75" thickBot="1">
      <c r="A59" s="591"/>
      <c r="B59" s="593"/>
      <c r="C59" s="593"/>
      <c r="D59" s="596"/>
      <c r="E59" s="599"/>
      <c r="F59" s="586"/>
      <c r="G59" s="413"/>
      <c r="H59" s="587"/>
      <c r="I59" s="589"/>
      <c r="J59" s="589"/>
      <c r="K59" s="588"/>
      <c r="L59" s="588"/>
      <c r="M59" s="601"/>
      <c r="N59" s="33"/>
      <c r="O59" s="33"/>
    </row>
    <row r="60" spans="1:169" s="25" customFormat="1" ht="12.75">
      <c r="A60" s="590">
        <v>6</v>
      </c>
      <c r="B60" s="592">
        <f>'7- Mapa Final'!B60</f>
        <v>0</v>
      </c>
      <c r="C60" s="592">
        <f>'7- Mapa Final'!C60</f>
        <v>0</v>
      </c>
      <c r="D60" s="594">
        <f>'7- Mapa Final'!J60</f>
        <v>0</v>
      </c>
      <c r="E60" s="597">
        <f>'7- Mapa Final'!K60</f>
        <v>0</v>
      </c>
      <c r="F60" s="675">
        <f>'7- Mapa Final'!M60</f>
        <v>0</v>
      </c>
      <c r="G60" s="412"/>
      <c r="H60" s="588"/>
      <c r="I60" s="588"/>
      <c r="J60" s="588"/>
      <c r="K60" s="588"/>
      <c r="L60" s="588"/>
      <c r="M60" s="58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90"/>
      <c r="B61" s="592"/>
      <c r="C61" s="592"/>
      <c r="D61" s="595"/>
      <c r="E61" s="598"/>
      <c r="F61" s="675"/>
      <c r="G61" s="412"/>
      <c r="H61" s="588"/>
      <c r="I61" s="588"/>
      <c r="J61" s="588"/>
      <c r="K61" s="588"/>
      <c r="L61" s="588"/>
      <c r="M61" s="58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90"/>
      <c r="B62" s="592"/>
      <c r="C62" s="592"/>
      <c r="D62" s="595"/>
      <c r="E62" s="598"/>
      <c r="F62" s="675"/>
      <c r="G62" s="412"/>
      <c r="H62" s="588"/>
      <c r="I62" s="588"/>
      <c r="J62" s="588"/>
      <c r="K62" s="588"/>
      <c r="L62" s="588"/>
      <c r="M62" s="58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90"/>
      <c r="B63" s="592"/>
      <c r="C63" s="592"/>
      <c r="D63" s="595"/>
      <c r="E63" s="598"/>
      <c r="F63" s="675"/>
      <c r="G63" s="412"/>
      <c r="H63" s="588"/>
      <c r="I63" s="588"/>
      <c r="J63" s="588"/>
      <c r="K63" s="588"/>
      <c r="L63" s="588"/>
      <c r="M63" s="58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90"/>
      <c r="B64" s="592"/>
      <c r="C64" s="592"/>
      <c r="D64" s="595"/>
      <c r="E64" s="598"/>
      <c r="F64" s="675"/>
      <c r="G64" s="412"/>
      <c r="H64" s="588"/>
      <c r="I64" s="588"/>
      <c r="J64" s="588"/>
      <c r="K64" s="588"/>
      <c r="L64" s="588"/>
      <c r="M64" s="58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90"/>
      <c r="B65" s="592"/>
      <c r="C65" s="592"/>
      <c r="D65" s="595"/>
      <c r="E65" s="598"/>
      <c r="F65" s="675"/>
      <c r="G65" s="412"/>
      <c r="H65" s="588"/>
      <c r="I65" s="588"/>
      <c r="J65" s="588"/>
      <c r="K65" s="588"/>
      <c r="L65" s="588"/>
      <c r="M65" s="583"/>
      <c r="N65" s="33"/>
      <c r="O65" s="33"/>
    </row>
    <row r="66" spans="1:169">
      <c r="A66" s="590"/>
      <c r="B66" s="592"/>
      <c r="C66" s="592"/>
      <c r="D66" s="595"/>
      <c r="E66" s="598"/>
      <c r="F66" s="675"/>
      <c r="G66" s="412"/>
      <c r="H66" s="588"/>
      <c r="I66" s="588"/>
      <c r="J66" s="588"/>
      <c r="K66" s="588"/>
      <c r="L66" s="588"/>
      <c r="M66" s="583"/>
      <c r="N66" s="33"/>
      <c r="O66" s="33"/>
    </row>
    <row r="67" spans="1:169">
      <c r="A67" s="590"/>
      <c r="B67" s="592"/>
      <c r="C67" s="592"/>
      <c r="D67" s="595"/>
      <c r="E67" s="598"/>
      <c r="F67" s="675"/>
      <c r="G67" s="412"/>
      <c r="H67" s="588"/>
      <c r="I67" s="588"/>
      <c r="J67" s="588"/>
      <c r="K67" s="588"/>
      <c r="L67" s="588"/>
      <c r="M67" s="583"/>
      <c r="N67" s="33"/>
      <c r="O67" s="33"/>
    </row>
    <row r="68" spans="1:169">
      <c r="A68" s="590"/>
      <c r="B68" s="592"/>
      <c r="C68" s="592"/>
      <c r="D68" s="595"/>
      <c r="E68" s="598"/>
      <c r="F68" s="675"/>
      <c r="G68" s="412"/>
      <c r="H68" s="588"/>
      <c r="I68" s="588"/>
      <c r="J68" s="588"/>
      <c r="K68" s="588"/>
      <c r="L68" s="588"/>
      <c r="M68" s="583"/>
      <c r="N68" s="33"/>
      <c r="O68" s="33"/>
    </row>
    <row r="69" spans="1:169" ht="15.75" thickBot="1">
      <c r="A69" s="591"/>
      <c r="B69" s="593"/>
      <c r="C69" s="593"/>
      <c r="D69" s="596"/>
      <c r="E69" s="599"/>
      <c r="F69" s="676"/>
      <c r="G69" s="413"/>
      <c r="H69" s="589"/>
      <c r="I69" s="589"/>
      <c r="J69" s="589"/>
      <c r="K69" s="589"/>
      <c r="L69" s="589"/>
      <c r="M69" s="584"/>
      <c r="N69" s="33"/>
      <c r="O69" s="33"/>
    </row>
    <row r="70" spans="1:169" s="25" customFormat="1" ht="12.75">
      <c r="A70" s="590">
        <v>7</v>
      </c>
      <c r="B70" s="592">
        <f>'7- Mapa Final'!B70</f>
        <v>0</v>
      </c>
      <c r="C70" s="592">
        <f>'7- Mapa Final'!C70</f>
        <v>0</v>
      </c>
      <c r="D70" s="594">
        <f>'7- Mapa Final'!J70</f>
        <v>0</v>
      </c>
      <c r="E70" s="597">
        <f>'7- Mapa Final'!K70</f>
        <v>0</v>
      </c>
      <c r="F70" s="585">
        <f>'7- Mapa Final'!M70</f>
        <v>0</v>
      </c>
      <c r="G70" s="412"/>
      <c r="H70" s="588"/>
      <c r="I70" s="588"/>
      <c r="J70" s="588"/>
      <c r="K70" s="588"/>
      <c r="L70" s="588"/>
      <c r="M70" s="58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90"/>
      <c r="B71" s="592"/>
      <c r="C71" s="592"/>
      <c r="D71" s="595"/>
      <c r="E71" s="598"/>
      <c r="F71" s="585"/>
      <c r="G71" s="412"/>
      <c r="H71" s="588"/>
      <c r="I71" s="588"/>
      <c r="J71" s="588"/>
      <c r="K71" s="588"/>
      <c r="L71" s="588"/>
      <c r="M71" s="58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90"/>
      <c r="B72" s="592"/>
      <c r="C72" s="592"/>
      <c r="D72" s="595"/>
      <c r="E72" s="598"/>
      <c r="F72" s="585"/>
      <c r="G72" s="412"/>
      <c r="H72" s="588"/>
      <c r="I72" s="588"/>
      <c r="J72" s="588"/>
      <c r="K72" s="588"/>
      <c r="L72" s="588"/>
      <c r="M72" s="58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90"/>
      <c r="B73" s="592"/>
      <c r="C73" s="592"/>
      <c r="D73" s="595"/>
      <c r="E73" s="598"/>
      <c r="F73" s="585"/>
      <c r="G73" s="412"/>
      <c r="H73" s="588"/>
      <c r="I73" s="588"/>
      <c r="J73" s="588"/>
      <c r="K73" s="588"/>
      <c r="L73" s="588"/>
      <c r="M73" s="58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90"/>
      <c r="B74" s="592"/>
      <c r="C74" s="592"/>
      <c r="D74" s="595"/>
      <c r="E74" s="598"/>
      <c r="F74" s="585"/>
      <c r="G74" s="412"/>
      <c r="H74" s="588"/>
      <c r="I74" s="588"/>
      <c r="J74" s="588"/>
      <c r="K74" s="588"/>
      <c r="L74" s="588"/>
      <c r="M74" s="58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90"/>
      <c r="B75" s="592"/>
      <c r="C75" s="592"/>
      <c r="D75" s="595"/>
      <c r="E75" s="598"/>
      <c r="F75" s="585"/>
      <c r="G75" s="412"/>
      <c r="H75" s="588"/>
      <c r="I75" s="588"/>
      <c r="J75" s="588"/>
      <c r="K75" s="588"/>
      <c r="L75" s="588"/>
      <c r="M75" s="583"/>
      <c r="N75" s="33"/>
      <c r="O75" s="33"/>
    </row>
    <row r="76" spans="1:169">
      <c r="A76" s="590"/>
      <c r="B76" s="592"/>
      <c r="C76" s="592"/>
      <c r="D76" s="595"/>
      <c r="E76" s="598"/>
      <c r="F76" s="585"/>
      <c r="G76" s="412"/>
      <c r="H76" s="588"/>
      <c r="I76" s="588"/>
      <c r="J76" s="588"/>
      <c r="K76" s="588"/>
      <c r="L76" s="588"/>
      <c r="M76" s="583"/>
      <c r="N76" s="33"/>
      <c r="O76" s="33"/>
    </row>
    <row r="77" spans="1:169">
      <c r="A77" s="590"/>
      <c r="B77" s="592"/>
      <c r="C77" s="592"/>
      <c r="D77" s="595"/>
      <c r="E77" s="598"/>
      <c r="F77" s="585"/>
      <c r="G77" s="412"/>
      <c r="H77" s="588"/>
      <c r="I77" s="588"/>
      <c r="J77" s="588"/>
      <c r="K77" s="588"/>
      <c r="L77" s="588"/>
      <c r="M77" s="583"/>
      <c r="N77" s="33"/>
      <c r="O77" s="33"/>
    </row>
    <row r="78" spans="1:169">
      <c r="A78" s="590"/>
      <c r="B78" s="592"/>
      <c r="C78" s="592"/>
      <c r="D78" s="595"/>
      <c r="E78" s="598"/>
      <c r="F78" s="585"/>
      <c r="G78" s="412"/>
      <c r="H78" s="588"/>
      <c r="I78" s="588"/>
      <c r="J78" s="588"/>
      <c r="K78" s="588"/>
      <c r="L78" s="588"/>
      <c r="M78" s="583"/>
      <c r="N78" s="33"/>
      <c r="O78" s="33"/>
    </row>
    <row r="79" spans="1:169" ht="15.75" thickBot="1">
      <c r="A79" s="591"/>
      <c r="B79" s="593"/>
      <c r="C79" s="593"/>
      <c r="D79" s="596"/>
      <c r="E79" s="599"/>
      <c r="F79" s="586"/>
      <c r="G79" s="413"/>
      <c r="H79" s="589"/>
      <c r="I79" s="589"/>
      <c r="J79" s="589"/>
      <c r="K79" s="589"/>
      <c r="L79" s="589"/>
      <c r="M79" s="584"/>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16" operator="containsText" text="3- Moderado">
      <formula>NOT(ISERROR(SEARCH("3- Moderado",A60)))</formula>
    </cfRule>
    <cfRule type="containsText" dxfId="30" priority="17" operator="containsText" text="6- Moderado">
      <formula>NOT(ISERROR(SEARCH("6- Moderado",A60)))</formula>
    </cfRule>
    <cfRule type="containsText" dxfId="29" priority="18" operator="containsText" text="4- Moderado">
      <formula>NOT(ISERROR(SEARCH("4- Moderado",A60)))</formula>
    </cfRule>
    <cfRule type="containsText" dxfId="28" priority="19" operator="containsText" text="3- Bajo">
      <formula>NOT(ISERROR(SEARCH("3- Bajo",A60)))</formula>
    </cfRule>
    <cfRule type="containsText" dxfId="27" priority="20" operator="containsText" text="4- Bajo">
      <formula>NOT(ISERROR(SEARCH("4- Bajo",A60)))</formula>
    </cfRule>
    <cfRule type="containsText" dxfId="26" priority="21" operator="containsText" text="1- Bajo">
      <formula>NOT(ISERROR(SEARCH("1- Bajo",A60)))</formula>
    </cfRule>
  </conditionalFormatting>
  <conditionalFormatting sqref="A70:E70">
    <cfRule type="containsText" dxfId="25" priority="9" operator="containsText" text="3- Moderado">
      <formula>NOT(ISERROR(SEARCH("3- Moderado",A70)))</formula>
    </cfRule>
    <cfRule type="containsText" dxfId="24" priority="10" operator="containsText" text="6- Moderado">
      <formula>NOT(ISERROR(SEARCH("6- Moderado",A70)))</formula>
    </cfRule>
    <cfRule type="containsText" dxfId="23" priority="11" operator="containsText" text="4- Moderado">
      <formula>NOT(ISERROR(SEARCH("4- Moderado",A70)))</formula>
    </cfRule>
    <cfRule type="containsText" dxfId="22" priority="12" operator="containsText" text="3- Bajo">
      <formula>NOT(ISERROR(SEARCH("3- Bajo",A70)))</formula>
    </cfRule>
    <cfRule type="containsText" dxfId="21" priority="13" operator="containsText" text="4- Bajo">
      <formula>NOT(ISERROR(SEARCH("4- Bajo",A70)))</formula>
    </cfRule>
    <cfRule type="containsText" dxfId="20" priority="14" operator="containsText" text="1- Bajo">
      <formula>NOT(ISERROR(SEARCH("1- Bajo",A70)))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81e551-7d70-4950-9b5f-711d97d29d8b">
      <Terms xmlns="http://schemas.microsoft.com/office/infopath/2007/PartnerControls"/>
    </lcf76f155ced4ddcb4097134ff3c332f>
    <TaxCatchAll xmlns="cdc82de2-ce5e-4cd4-adc4-abb161e60d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239B906E587948952E5B3314F8F311" ma:contentTypeVersion="12" ma:contentTypeDescription="Crear nuevo documento." ma:contentTypeScope="" ma:versionID="2faf21b5588773597d2d28c82bfef77b">
  <xsd:schema xmlns:xsd="http://www.w3.org/2001/XMLSchema" xmlns:xs="http://www.w3.org/2001/XMLSchema" xmlns:p="http://schemas.microsoft.com/office/2006/metadata/properties" xmlns:ns2="cd81e551-7d70-4950-9b5f-711d97d29d8b" xmlns:ns3="cdc82de2-ce5e-4cd4-adc4-abb161e60d25" targetNamespace="http://schemas.microsoft.com/office/2006/metadata/properties" ma:root="true" ma:fieldsID="1054c246da283e9c27e5ad69d6a07cca" ns2:_="" ns3:_="">
    <xsd:import namespace="cd81e551-7d70-4950-9b5f-711d97d29d8b"/>
    <xsd:import namespace="cdc82de2-ce5e-4cd4-adc4-abb161e60d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81e551-7d70-4950-9b5f-711d97d29d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c82de2-ce5e-4cd4-adc4-abb161e60d2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76c6630-5613-4ae2-ae79-5f243bcf488f}" ma:internalName="TaxCatchAll" ma:showField="CatchAllData" ma:web="cdc82de2-ce5e-4cd4-adc4-abb161e60d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6D5F8-CD52-4385-82D0-CF6F07C0EB4E}"/>
</file>

<file path=customXml/itemProps2.xml><?xml version="1.0" encoding="utf-8"?>
<ds:datastoreItem xmlns:ds="http://schemas.openxmlformats.org/officeDocument/2006/customXml" ds:itemID="{170950E4-CD41-4240-BECA-AF784CBEF87C}"/>
</file>

<file path=customXml/itemProps3.xml><?xml version="1.0" encoding="utf-8"?>
<ds:datastoreItem xmlns:ds="http://schemas.openxmlformats.org/officeDocument/2006/customXml" ds:itemID="{CBBCD09F-4AA2-461C-9276-B4C7064FED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Juzgado 02 Promiscuo Municipal - Bolívar - El Carmen De Bolívar</cp:lastModifiedBy>
  <cp:revision/>
  <dcterms:created xsi:type="dcterms:W3CDTF">2021-04-16T16:11:31Z</dcterms:created>
  <dcterms:modified xsi:type="dcterms:W3CDTF">2025-02-04T18:45:57Z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0x010100B5239B906E587948952E5B3314F8F311</vt:lpwstr>
  </property>
  <property fmtid="{D5CDD505-2E9C-101B-9397-08002B2CF9AE}" pid="3" name="MediaServiceImageTags">
    <vt:lpwstr/>
  </property>
</Properties>
</file>