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hidePivotFieldList="1" defaultThemeVersion="166925"/>
  <mc:AlternateContent xmlns:mc="http://schemas.openxmlformats.org/markup-compatibility/2006">
    <mc:Choice Requires="x15">
      <x15ac:absPath xmlns:x15ac="http://schemas.microsoft.com/office/spreadsheetml/2010/11/ac" url="C:\Users\pruizqui\Downloads\"/>
    </mc:Choice>
  </mc:AlternateContent>
  <xr:revisionPtr revIDLastSave="0" documentId="8_{59089750-8DF9-49C0-9FAC-06EDA47B8517}" xr6:coauthVersionLast="47" xr6:coauthVersionMax="47" xr10:uidLastSave="{00000000-0000-0000-0000-000000000000}"/>
  <bookViews>
    <workbookView xWindow="-120" yWindow="-120" windowWidth="29040" windowHeight="15840" tabRatio="908" firstSheet="13" activeTab="13" xr2:uid="{00000000-000D-0000-FFFF-FFFF00000000}"/>
  </bookViews>
  <sheets>
    <sheet name="1. Presentacion " sheetId="34" r:id="rId1"/>
    <sheet name="Conceptos 37001" sheetId="35" r:id="rId2"/>
    <sheet name="2. Análisis de Contexto" sheetId="46" r:id="rId3"/>
    <sheet name="3. Estrategias" sheetId="38" r:id="rId4"/>
    <sheet name="4. Instructivo Riesgos " sheetId="39" r:id="rId5"/>
    <sheet name="5. Identificación de Riesgos" sheetId="40" r:id="rId6"/>
    <sheet name="6. Valoración Controles" sheetId="41" r:id="rId7"/>
    <sheet name="7. Mapa Final" sheetId="29" r:id="rId8"/>
    <sheet name="8- Politicas de admiistracion " sheetId="5" r:id="rId9"/>
    <sheet name="9- Matriz de Calor " sheetId="21" r:id="rId10"/>
    <sheet name="Seguimiento 1 Trimestre" sheetId="18" r:id="rId11"/>
    <sheet name="Seguimiento 2 Trimestre (2)" sheetId="47" r:id="rId12"/>
    <sheet name="Seguimiento 3er Trimestre (3)" sheetId="49" r:id="rId13"/>
    <sheet name="Seguimiento 4To Trimestre (2)" sheetId="48" r:id="rId14"/>
  </sheets>
  <externalReferences>
    <externalReference r:id="rId15"/>
    <externalReference r:id="rId16"/>
    <externalReference r:id="rId17"/>
    <externalReference r:id="rId18"/>
    <externalReference r:id="rId19"/>
    <externalReference r:id="rId20"/>
    <externalReference r:id="rId21"/>
  </externalReferences>
  <definedNames>
    <definedName name="_xlnm.Print_Area" localSheetId="2">'2. Análisis de Contexto'!$A$1:$F$80</definedName>
    <definedName name="_xlnm.Print_Area" localSheetId="5">'5. Identificación de Riesgos'!$A$1:$N$29</definedName>
    <definedName name="_xlnm.Print_Area" localSheetId="6">'6. Valoración Controles'!$A$1:$V$29</definedName>
    <definedName name="_xlnm.Print_Area" localSheetId="7">'7. Mapa Final'!$A$1:$N$39</definedName>
    <definedName name="Data" localSheetId="0">'[1]Tabla de Valoración'!$I$2:$L$5</definedName>
    <definedName name="Data" localSheetId="2">'[1]Tabla de Valoración'!$I$2:$L$5</definedName>
    <definedName name="Data" localSheetId="3">'[1]Tabla de Valoración'!$I$2:$L$5</definedName>
    <definedName name="Data" localSheetId="4">'[1]Tabla de Valoración'!$I$2:$L$5</definedName>
    <definedName name="Data" localSheetId="5">'[1]Tabla de Valoración'!$I$2:$L$5</definedName>
    <definedName name="Data" localSheetId="6">'[1]Tabla de Valoración'!$I$2:$L$5</definedName>
    <definedName name="Data" localSheetId="1">'[1]Tabla de Valoración'!$I$2:$L$5</definedName>
    <definedName name="Data">'[2]Tabla de Valoración'!$I$2:$L$5</definedName>
    <definedName name="Diseño" localSheetId="0">'[1]Tabla de Valoración'!$I$2:$I$5</definedName>
    <definedName name="Diseño" localSheetId="2">'[1]Tabla de Valoración'!$I$2:$I$5</definedName>
    <definedName name="Diseño" localSheetId="3">'[1]Tabla de Valoración'!$I$2:$I$5</definedName>
    <definedName name="Diseño" localSheetId="4">'[1]Tabla de Valoración'!$I$2:$I$5</definedName>
    <definedName name="Diseño" localSheetId="5">'[1]Tabla de Valoración'!$I$2:$I$5</definedName>
    <definedName name="Diseño" localSheetId="6">'[1]Tabla de Valoración'!$I$2:$I$5</definedName>
    <definedName name="Diseño" localSheetId="1">'[1]Tabla de Valoración'!$I$2:$I$5</definedName>
    <definedName name="Diseño">'[2]Tabla de Valoración'!$I$2:$I$5</definedName>
    <definedName name="Ejecución" localSheetId="0">'[1]Tabla de Valoración'!$I$2:$L$2</definedName>
    <definedName name="Ejecución" localSheetId="2">'[1]Tabla de Valoración'!$I$2:$L$2</definedName>
    <definedName name="Ejecución" localSheetId="3">'[1]Tabla de Valoración'!$I$2:$L$2</definedName>
    <definedName name="Ejecución" localSheetId="4">'[1]Tabla de Valoración'!$I$2:$L$2</definedName>
    <definedName name="Ejecución" localSheetId="5">'[1]Tabla de Valoración'!$I$2:$L$2</definedName>
    <definedName name="Ejecución" localSheetId="6">'[1]Tabla de Valoración'!$I$2:$L$2</definedName>
    <definedName name="Ejecución" localSheetId="1">'[1]Tabla de Valoración'!$I$2:$L$2</definedName>
    <definedName name="Ejecución">'[2]Tabla de Valoración'!$I$2:$L$2</definedName>
    <definedName name="GEST" localSheetId="2">[3]GESTION!#REF!</definedName>
    <definedName name="GEST" localSheetId="11">[4]GESTION!#REF!</definedName>
    <definedName name="GEST" localSheetId="12">[4]GESTION!#REF!</definedName>
    <definedName name="GEST" localSheetId="13">[4]GESTION!#REF!</definedName>
    <definedName name="GEST">[4]GESTION!#REF!</definedName>
    <definedName name="GESTION_SEG_3_TRIM">[3]GESTION!#REF!</definedName>
    <definedName name="INV" localSheetId="2">[3]INVERSION_SEG_3_TRIM!#REF!</definedName>
    <definedName name="INV" localSheetId="11">[4]INVERSION!#REF!</definedName>
    <definedName name="INV" localSheetId="12">[4]INVERSION!#REF!</definedName>
    <definedName name="INV" localSheetId="13">[4]INVERSION!#REF!</definedName>
    <definedName name="INV">[4]INVERSION!#REF!</definedName>
    <definedName name="INV_GEST" localSheetId="2">#REF!</definedName>
    <definedName name="INV_GEST" localSheetId="11">#REF!</definedName>
    <definedName name="INV_GEST" localSheetId="12">#REF!</definedName>
    <definedName name="INV_GEST" localSheetId="13">#REF!</definedName>
    <definedName name="INV_GEST">#REF!</definedName>
    <definedName name="Posibilidad" localSheetId="0">[5]Hoja2!$H$3:$H$7</definedName>
    <definedName name="Posibilidad" localSheetId="2">[5]Hoja2!$H$3:$H$7</definedName>
    <definedName name="Posibilidad" localSheetId="3">[6]Hoja2!$H$3:$H$7</definedName>
    <definedName name="Posibilidad" localSheetId="4">[5]Hoja2!$H$3:$H$7</definedName>
    <definedName name="Posibilidad" localSheetId="5">[5]Hoja2!$H$3:$H$7</definedName>
    <definedName name="Posibilidad" localSheetId="6">[5]Hoja2!$H$3:$H$7</definedName>
    <definedName name="Posibilidad" localSheetId="1">[5]Hoja2!$H$3:$H$7</definedName>
    <definedName name="Posibilidad">[7]Hoja2!$H$3:$H$7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9" l="1"/>
  <c r="E42" i="29"/>
  <c r="E41" i="29"/>
  <c r="E40" i="29"/>
  <c r="E50" i="29"/>
  <c r="L14" i="41"/>
  <c r="L13" i="41"/>
  <c r="L12" i="41"/>
  <c r="L11" i="41"/>
  <c r="L10" i="41"/>
  <c r="L23" i="41"/>
  <c r="L22" i="41"/>
  <c r="L21" i="41"/>
  <c r="L20" i="41"/>
  <c r="L36" i="41"/>
  <c r="L35" i="41"/>
  <c r="L34" i="41"/>
  <c r="L33" i="41"/>
  <c r="L32" i="41"/>
  <c r="L31" i="41"/>
  <c r="L30" i="41"/>
  <c r="L44" i="41"/>
  <c r="L43" i="41"/>
  <c r="L42" i="41"/>
  <c r="L41" i="41"/>
  <c r="L40" i="41"/>
  <c r="L93" i="41"/>
  <c r="L92" i="41"/>
  <c r="L91" i="41"/>
  <c r="L94" i="41"/>
  <c r="L90" i="41"/>
  <c r="L83" i="41"/>
  <c r="L82" i="41"/>
  <c r="L81" i="41"/>
  <c r="L80" i="41"/>
  <c r="L73" i="41"/>
  <c r="L72" i="41"/>
  <c r="L71" i="41"/>
  <c r="L70" i="41"/>
  <c r="L63" i="41"/>
  <c r="L62" i="41"/>
  <c r="L61" i="41"/>
  <c r="L60" i="41"/>
  <c r="L53" i="41"/>
  <c r="L52" i="41"/>
  <c r="L51" i="41"/>
  <c r="L50" i="41"/>
  <c r="C5" i="49"/>
  <c r="C4" i="49"/>
  <c r="C5" i="48"/>
  <c r="C4" i="48"/>
  <c r="C5" i="47"/>
  <c r="C4" i="47"/>
  <c r="R41" i="41" l="1"/>
  <c r="R40" i="41"/>
  <c r="J41" i="41"/>
  <c r="J40" i="41"/>
  <c r="K40" i="41" s="1"/>
  <c r="C43" i="41"/>
  <c r="C42" i="41"/>
  <c r="C41" i="41"/>
  <c r="C40" i="41"/>
  <c r="B40" i="41"/>
  <c r="C40" i="29"/>
  <c r="B40" i="29"/>
  <c r="M40" i="40"/>
  <c r="G40" i="29" s="1"/>
  <c r="M30" i="40"/>
  <c r="G40" i="40"/>
  <c r="H40" i="40" s="1"/>
  <c r="G30" i="40"/>
  <c r="B40" i="49" l="1"/>
  <c r="B40" i="48"/>
  <c r="B40" i="47"/>
  <c r="C40" i="49"/>
  <c r="C40" i="48"/>
  <c r="C40" i="47"/>
  <c r="S40" i="41"/>
  <c r="B40" i="18"/>
  <c r="C40" i="18"/>
  <c r="U40" i="41"/>
  <c r="K40" i="29" s="1"/>
  <c r="N40" i="40"/>
  <c r="H40" i="29" s="1"/>
  <c r="F40" i="29"/>
  <c r="C5" i="18"/>
  <c r="E40" i="49" l="1"/>
  <c r="E40" i="48"/>
  <c r="E40" i="47"/>
  <c r="E40" i="18"/>
  <c r="I22" i="5"/>
  <c r="I21" i="5"/>
  <c r="G90" i="40" l="1"/>
  <c r="G80" i="40"/>
  <c r="G70" i="40"/>
  <c r="G60" i="40"/>
  <c r="G50" i="40"/>
  <c r="C4" i="18" l="1"/>
  <c r="R52" i="41"/>
  <c r="R53" i="41"/>
  <c r="R54" i="41"/>
  <c r="R55" i="41"/>
  <c r="R56" i="41"/>
  <c r="R57" i="41"/>
  <c r="R58" i="41"/>
  <c r="R59" i="41"/>
  <c r="R79" i="41"/>
  <c r="R72" i="41"/>
  <c r="R73" i="41"/>
  <c r="R74" i="41"/>
  <c r="R75" i="41"/>
  <c r="R76" i="41"/>
  <c r="R77" i="41"/>
  <c r="R78" i="41"/>
  <c r="J79" i="41"/>
  <c r="J75" i="41"/>
  <c r="J76" i="41"/>
  <c r="J77" i="41"/>
  <c r="J78" i="41"/>
  <c r="J61" i="41"/>
  <c r="J62" i="41"/>
  <c r="J63" i="41"/>
  <c r="J64" i="41"/>
  <c r="J65" i="41"/>
  <c r="J66" i="41"/>
  <c r="J67" i="41"/>
  <c r="J68" i="41"/>
  <c r="J69" i="41"/>
  <c r="J53" i="41"/>
  <c r="J54" i="41"/>
  <c r="J55" i="41"/>
  <c r="J56" i="41"/>
  <c r="J57" i="41"/>
  <c r="J58" i="41"/>
  <c r="J59" i="41"/>
  <c r="J25" i="41"/>
  <c r="J26" i="41"/>
  <c r="J27" i="41"/>
  <c r="J28" i="41"/>
  <c r="J29" i="41"/>
  <c r="R21" i="41"/>
  <c r="R22" i="41"/>
  <c r="R23" i="41"/>
  <c r="R24" i="41"/>
  <c r="R25" i="41"/>
  <c r="R26" i="41"/>
  <c r="R27" i="41"/>
  <c r="R28" i="41"/>
  <c r="R29" i="41"/>
  <c r="R12" i="41"/>
  <c r="R14" i="41"/>
  <c r="R15" i="41"/>
  <c r="R16" i="41"/>
  <c r="R17" i="41"/>
  <c r="R18" i="41"/>
  <c r="R19" i="41"/>
  <c r="J15" i="41"/>
  <c r="J16" i="41"/>
  <c r="J17" i="41"/>
  <c r="J18" i="41"/>
  <c r="J19" i="41"/>
  <c r="C5" i="29"/>
  <c r="C4" i="29"/>
  <c r="B20" i="41"/>
  <c r="B30" i="41"/>
  <c r="B50" i="41"/>
  <c r="B60" i="41"/>
  <c r="B70" i="41"/>
  <c r="B80" i="41"/>
  <c r="B90" i="41"/>
  <c r="B10" i="41"/>
  <c r="E99" i="29" l="1"/>
  <c r="E98" i="29"/>
  <c r="E97" i="29"/>
  <c r="E96" i="29"/>
  <c r="E95" i="29"/>
  <c r="E94" i="29"/>
  <c r="E93" i="29"/>
  <c r="E92" i="29"/>
  <c r="E91" i="29"/>
  <c r="E90" i="29"/>
  <c r="C90" i="29"/>
  <c r="B90" i="29"/>
  <c r="A90" i="29"/>
  <c r="E89" i="29"/>
  <c r="E88" i="29"/>
  <c r="E87" i="29"/>
  <c r="E86" i="29"/>
  <c r="E85" i="29"/>
  <c r="E84" i="29"/>
  <c r="E83" i="29"/>
  <c r="E82" i="29"/>
  <c r="E81" i="29"/>
  <c r="E80" i="29"/>
  <c r="C80" i="29"/>
  <c r="B80" i="29"/>
  <c r="A80" i="29"/>
  <c r="E79" i="29"/>
  <c r="E78" i="29"/>
  <c r="E77" i="29"/>
  <c r="E76" i="29"/>
  <c r="E75" i="29"/>
  <c r="E74" i="29"/>
  <c r="E73" i="29"/>
  <c r="E72" i="29"/>
  <c r="E71" i="29"/>
  <c r="E70" i="29"/>
  <c r="C70" i="29"/>
  <c r="B70" i="29"/>
  <c r="A70" i="29"/>
  <c r="E51" i="29"/>
  <c r="E52" i="29"/>
  <c r="E53" i="29"/>
  <c r="E54" i="29"/>
  <c r="E55" i="29"/>
  <c r="E56" i="29"/>
  <c r="E57" i="29"/>
  <c r="E58" i="29"/>
  <c r="E59" i="29"/>
  <c r="E60" i="29"/>
  <c r="E61" i="29"/>
  <c r="E62" i="29"/>
  <c r="E63" i="29"/>
  <c r="E64" i="29"/>
  <c r="E65" i="29"/>
  <c r="E66" i="29"/>
  <c r="E67" i="29"/>
  <c r="E68" i="29"/>
  <c r="E69" i="29"/>
  <c r="E30" i="29"/>
  <c r="E31" i="29"/>
  <c r="E32" i="29"/>
  <c r="E33" i="29"/>
  <c r="E34" i="29"/>
  <c r="E35" i="29"/>
  <c r="E36" i="29"/>
  <c r="E37" i="29"/>
  <c r="E38" i="29"/>
  <c r="E39" i="29"/>
  <c r="E20" i="29"/>
  <c r="E21" i="29"/>
  <c r="E22" i="29"/>
  <c r="E23" i="29"/>
  <c r="E24" i="29"/>
  <c r="E25" i="29"/>
  <c r="E26" i="29"/>
  <c r="E27" i="29"/>
  <c r="E28" i="29"/>
  <c r="E29" i="29"/>
  <c r="E11" i="29"/>
  <c r="E12" i="29"/>
  <c r="E13" i="29"/>
  <c r="E14" i="29"/>
  <c r="E15" i="29"/>
  <c r="E16" i="29"/>
  <c r="E17" i="29"/>
  <c r="E18" i="29"/>
  <c r="E19" i="29"/>
  <c r="E10" i="29"/>
  <c r="L10" i="40"/>
  <c r="K10" i="40" s="1"/>
  <c r="C80" i="41"/>
  <c r="C81" i="41"/>
  <c r="C82" i="41"/>
  <c r="C83" i="41"/>
  <c r="C84" i="41"/>
  <c r="C85" i="41"/>
  <c r="C86" i="41"/>
  <c r="C87" i="41"/>
  <c r="C88" i="41"/>
  <c r="C89" i="41"/>
  <c r="C90" i="41"/>
  <c r="C91" i="41"/>
  <c r="C92" i="41"/>
  <c r="C93" i="41"/>
  <c r="C94" i="41"/>
  <c r="C95" i="41"/>
  <c r="C96" i="41"/>
  <c r="C97" i="41"/>
  <c r="C98" i="41"/>
  <c r="C99" i="41"/>
  <c r="C70" i="41"/>
  <c r="C71" i="41"/>
  <c r="C72" i="41"/>
  <c r="C73" i="41"/>
  <c r="C74" i="41"/>
  <c r="C75" i="41"/>
  <c r="C76" i="41"/>
  <c r="C77" i="41"/>
  <c r="C78" i="41"/>
  <c r="C79" i="41"/>
  <c r="C60" i="41"/>
  <c r="C61" i="41"/>
  <c r="C62" i="41"/>
  <c r="C63" i="41"/>
  <c r="C64" i="41"/>
  <c r="C65" i="41"/>
  <c r="C66" i="41"/>
  <c r="C67" i="41"/>
  <c r="C68" i="41"/>
  <c r="C69" i="41"/>
  <c r="C39" i="41"/>
  <c r="C50" i="41"/>
  <c r="C51" i="41"/>
  <c r="C52" i="41"/>
  <c r="C53" i="41"/>
  <c r="C54" i="41"/>
  <c r="C55" i="41"/>
  <c r="C56" i="41"/>
  <c r="C57" i="41"/>
  <c r="C58" i="41"/>
  <c r="C59" i="41"/>
  <c r="C30" i="41"/>
  <c r="C31" i="41"/>
  <c r="C32" i="41"/>
  <c r="C33" i="41"/>
  <c r="C34" i="41"/>
  <c r="C35" i="41"/>
  <c r="C36" i="41"/>
  <c r="C37" i="41"/>
  <c r="C38" i="41"/>
  <c r="C15" i="41"/>
  <c r="C16" i="41"/>
  <c r="C17" i="41"/>
  <c r="C18" i="41"/>
  <c r="C19" i="41"/>
  <c r="C20" i="41"/>
  <c r="C21" i="41"/>
  <c r="C22" i="41"/>
  <c r="C23" i="41"/>
  <c r="C24" i="41"/>
  <c r="C25" i="41"/>
  <c r="C26" i="41"/>
  <c r="C27" i="41"/>
  <c r="C28" i="41"/>
  <c r="C29" i="41"/>
  <c r="C11" i="41"/>
  <c r="C12" i="41"/>
  <c r="C13" i="41"/>
  <c r="C14" i="41"/>
  <c r="C10" i="41"/>
  <c r="L24" i="41"/>
  <c r="L25" i="41"/>
  <c r="L26" i="41"/>
  <c r="L27" i="41"/>
  <c r="L28" i="41"/>
  <c r="L29" i="41"/>
  <c r="L37" i="41"/>
  <c r="L38" i="41"/>
  <c r="L39" i="41"/>
  <c r="L54" i="41"/>
  <c r="L55" i="41"/>
  <c r="L56" i="41"/>
  <c r="L57" i="41"/>
  <c r="L58" i="41"/>
  <c r="L59" i="41"/>
  <c r="L64" i="41"/>
  <c r="L65" i="41"/>
  <c r="L66" i="41"/>
  <c r="L67" i="41"/>
  <c r="L68" i="41"/>
  <c r="L69" i="41"/>
  <c r="L74" i="41"/>
  <c r="L75" i="41"/>
  <c r="L76" i="41"/>
  <c r="L77" i="41"/>
  <c r="L78" i="41"/>
  <c r="L79" i="41"/>
  <c r="L84" i="41"/>
  <c r="L85" i="41"/>
  <c r="L86" i="41"/>
  <c r="L87" i="41"/>
  <c r="L88" i="41"/>
  <c r="L89" i="41"/>
  <c r="L95" i="41"/>
  <c r="L97" i="41"/>
  <c r="L98" i="41"/>
  <c r="L99" i="41"/>
  <c r="L15" i="41"/>
  <c r="L16" i="41"/>
  <c r="L17" i="41"/>
  <c r="L18" i="41"/>
  <c r="L19" i="41"/>
  <c r="R11" i="41"/>
  <c r="R10" i="41"/>
  <c r="R99" i="41"/>
  <c r="J99" i="41"/>
  <c r="R98" i="41"/>
  <c r="J98" i="41"/>
  <c r="R97" i="41"/>
  <c r="J97" i="41"/>
  <c r="R96" i="41"/>
  <c r="J96" i="41"/>
  <c r="R95" i="41"/>
  <c r="J95" i="41"/>
  <c r="R94" i="41"/>
  <c r="J94" i="41"/>
  <c r="R93" i="41"/>
  <c r="J93" i="41"/>
  <c r="R92" i="41"/>
  <c r="J92" i="41"/>
  <c r="R91" i="41"/>
  <c r="J91" i="41"/>
  <c r="R90" i="41"/>
  <c r="J90" i="41"/>
  <c r="R89" i="41"/>
  <c r="J89" i="41"/>
  <c r="R88" i="41"/>
  <c r="J88" i="41"/>
  <c r="R87" i="41"/>
  <c r="J87" i="41"/>
  <c r="R86" i="41"/>
  <c r="J86" i="41"/>
  <c r="R85" i="41"/>
  <c r="J85" i="41"/>
  <c r="R84" i="41"/>
  <c r="J84" i="41"/>
  <c r="R83" i="41"/>
  <c r="J83" i="41"/>
  <c r="R82" i="41"/>
  <c r="J82" i="41"/>
  <c r="R81" i="41"/>
  <c r="J81" i="41"/>
  <c r="R80" i="41"/>
  <c r="J80" i="41"/>
  <c r="J74" i="41"/>
  <c r="J73" i="41"/>
  <c r="J72" i="41"/>
  <c r="R71" i="41"/>
  <c r="J71" i="41"/>
  <c r="R70" i="41"/>
  <c r="J70" i="41"/>
  <c r="R69" i="41"/>
  <c r="R68" i="41"/>
  <c r="R67" i="41"/>
  <c r="R66" i="41"/>
  <c r="R65" i="41"/>
  <c r="R64" i="41"/>
  <c r="R63" i="41"/>
  <c r="R62" i="41"/>
  <c r="R61" i="41"/>
  <c r="R60" i="41"/>
  <c r="S60" i="41" s="1"/>
  <c r="J60" i="41"/>
  <c r="J52" i="41"/>
  <c r="R51" i="41"/>
  <c r="J51" i="41"/>
  <c r="R50" i="41"/>
  <c r="J50" i="41"/>
  <c r="R39" i="41"/>
  <c r="J39" i="41"/>
  <c r="R38" i="41"/>
  <c r="J38" i="41"/>
  <c r="R37" i="41"/>
  <c r="J37" i="41"/>
  <c r="R36" i="41"/>
  <c r="J36" i="41"/>
  <c r="R35" i="41"/>
  <c r="J35" i="41"/>
  <c r="R34" i="41"/>
  <c r="J34" i="41"/>
  <c r="R33" i="41"/>
  <c r="J33" i="41"/>
  <c r="R32" i="41"/>
  <c r="J32" i="41"/>
  <c r="R31" i="41"/>
  <c r="J31" i="41"/>
  <c r="R30" i="41"/>
  <c r="J30" i="41"/>
  <c r="K30" i="41" s="1"/>
  <c r="J24" i="41"/>
  <c r="J23" i="41"/>
  <c r="J22" i="41"/>
  <c r="J21" i="41"/>
  <c r="R20" i="41"/>
  <c r="S20" i="41" s="1"/>
  <c r="J20" i="41"/>
  <c r="J14" i="41"/>
  <c r="J13" i="41"/>
  <c r="J12" i="41"/>
  <c r="J11" i="41"/>
  <c r="J10" i="41"/>
  <c r="C60" i="29"/>
  <c r="B60" i="29"/>
  <c r="A60" i="29"/>
  <c r="C50" i="29"/>
  <c r="B50" i="29"/>
  <c r="A50" i="29"/>
  <c r="C30" i="29"/>
  <c r="B30" i="29"/>
  <c r="A30" i="29"/>
  <c r="C20" i="29"/>
  <c r="B20" i="29"/>
  <c r="A20" i="29"/>
  <c r="C10" i="29"/>
  <c r="B10" i="29"/>
  <c r="A10" i="29"/>
  <c r="F90" i="29"/>
  <c r="F80" i="29"/>
  <c r="F70" i="29"/>
  <c r="H30" i="40"/>
  <c r="G20" i="40"/>
  <c r="H20" i="40" s="1"/>
  <c r="F20" i="29" s="1"/>
  <c r="G10" i="40"/>
  <c r="H10" i="40" s="1"/>
  <c r="A10" i="49" l="1"/>
  <c r="A10" i="48"/>
  <c r="A10" i="47"/>
  <c r="B10" i="49"/>
  <c r="B10" i="48"/>
  <c r="B10" i="47"/>
  <c r="C10" i="49"/>
  <c r="C10" i="48"/>
  <c r="C10" i="47"/>
  <c r="A20" i="49"/>
  <c r="A20" i="48"/>
  <c r="A20" i="47"/>
  <c r="B20" i="49"/>
  <c r="B20" i="48"/>
  <c r="B20" i="47"/>
  <c r="C20" i="49"/>
  <c r="C20" i="48"/>
  <c r="C20" i="47"/>
  <c r="A30" i="49"/>
  <c r="A30" i="48"/>
  <c r="A30" i="47"/>
  <c r="B30" i="49"/>
  <c r="B30" i="48"/>
  <c r="B30" i="47"/>
  <c r="C30" i="49"/>
  <c r="C30" i="48"/>
  <c r="C30" i="47"/>
  <c r="A50" i="49"/>
  <c r="A50" i="48"/>
  <c r="A50" i="47"/>
  <c r="B50" i="49"/>
  <c r="B50" i="48"/>
  <c r="B50" i="47"/>
  <c r="C50" i="49"/>
  <c r="C50" i="48"/>
  <c r="C50" i="47"/>
  <c r="A60" i="49"/>
  <c r="A60" i="48"/>
  <c r="A60" i="47"/>
  <c r="B60" i="49"/>
  <c r="B60" i="48"/>
  <c r="B60" i="47"/>
  <c r="C60" i="49"/>
  <c r="C60" i="48"/>
  <c r="C60" i="47"/>
  <c r="A70" i="49"/>
  <c r="A70" i="48"/>
  <c r="A70" i="47"/>
  <c r="B70" i="49"/>
  <c r="B70" i="48"/>
  <c r="B70" i="47"/>
  <c r="C70" i="49"/>
  <c r="C70" i="48"/>
  <c r="C70" i="47"/>
  <c r="A80" i="49"/>
  <c r="A80" i="48"/>
  <c r="A80" i="47"/>
  <c r="B80" i="49"/>
  <c r="B80" i="48"/>
  <c r="B80" i="47"/>
  <c r="C80" i="49"/>
  <c r="C80" i="48"/>
  <c r="C80" i="47"/>
  <c r="A90" i="49"/>
  <c r="A90" i="48"/>
  <c r="A90" i="47"/>
  <c r="B90" i="49"/>
  <c r="B90" i="48"/>
  <c r="B90" i="47"/>
  <c r="C90" i="49"/>
  <c r="C90" i="48"/>
  <c r="C90" i="47"/>
  <c r="S50" i="41"/>
  <c r="F30" i="29"/>
  <c r="T40" i="41"/>
  <c r="S90" i="41"/>
  <c r="S10" i="41"/>
  <c r="K70" i="41"/>
  <c r="T70" i="41" s="1"/>
  <c r="J70" i="29" s="1"/>
  <c r="K10" i="41"/>
  <c r="T10" i="41" s="1"/>
  <c r="J10" i="29" s="1"/>
  <c r="K80" i="41"/>
  <c r="T80" i="41" s="1"/>
  <c r="J80" i="29" s="1"/>
  <c r="S70" i="41"/>
  <c r="S80" i="41"/>
  <c r="K50" i="41"/>
  <c r="T50" i="41" s="1"/>
  <c r="J50" i="29" s="1"/>
  <c r="K60" i="41"/>
  <c r="T60" i="41" s="1"/>
  <c r="J60" i="29" s="1"/>
  <c r="F60" i="29"/>
  <c r="A70" i="18"/>
  <c r="C80" i="18"/>
  <c r="B70" i="18"/>
  <c r="C70" i="18"/>
  <c r="F50" i="29"/>
  <c r="A90" i="18"/>
  <c r="B90" i="18"/>
  <c r="A80" i="18"/>
  <c r="C90" i="18"/>
  <c r="B80" i="18"/>
  <c r="T30" i="41"/>
  <c r="F10" i="29"/>
  <c r="S30" i="41"/>
  <c r="K90" i="41"/>
  <c r="T90" i="41" s="1"/>
  <c r="J90" i="29" s="1"/>
  <c r="K20" i="41"/>
  <c r="T20" i="41" s="1"/>
  <c r="M70" i="40"/>
  <c r="M60" i="40"/>
  <c r="M50" i="40"/>
  <c r="M20" i="40"/>
  <c r="M10" i="40"/>
  <c r="D90" i="49" l="1"/>
  <c r="D90" i="48"/>
  <c r="D90" i="47"/>
  <c r="D60" i="49"/>
  <c r="D60" i="48"/>
  <c r="D60" i="47"/>
  <c r="D50" i="49"/>
  <c r="D40" i="49"/>
  <c r="D50" i="48"/>
  <c r="D40" i="48"/>
  <c r="D50" i="47"/>
  <c r="D40" i="47"/>
  <c r="D80" i="49"/>
  <c r="D80" i="48"/>
  <c r="D80" i="47"/>
  <c r="D10" i="49"/>
  <c r="D10" i="48"/>
  <c r="D10" i="47"/>
  <c r="D70" i="49"/>
  <c r="D70" i="48"/>
  <c r="D70" i="47"/>
  <c r="D40" i="18"/>
  <c r="J40" i="29"/>
  <c r="V40" i="41"/>
  <c r="M40" i="29" s="1"/>
  <c r="H80" i="29"/>
  <c r="G80" i="29"/>
  <c r="U80" i="41"/>
  <c r="H90" i="29"/>
  <c r="G90" i="29"/>
  <c r="U90" i="41"/>
  <c r="D90" i="18"/>
  <c r="D70" i="18"/>
  <c r="D80" i="18"/>
  <c r="G70" i="29"/>
  <c r="U70" i="41"/>
  <c r="K70" i="29" s="1"/>
  <c r="O20" i="40"/>
  <c r="U20" i="41"/>
  <c r="K20" i="29" s="1"/>
  <c r="G20" i="29"/>
  <c r="J20" i="29"/>
  <c r="N30" i="40"/>
  <c r="H30" i="29" s="1"/>
  <c r="G30" i="29"/>
  <c r="U30" i="41"/>
  <c r="K30" i="29" s="1"/>
  <c r="N50" i="40"/>
  <c r="H50" i="29" s="1"/>
  <c r="U50" i="41"/>
  <c r="G50" i="29"/>
  <c r="N60" i="40"/>
  <c r="H60" i="29" s="1"/>
  <c r="G60" i="29"/>
  <c r="U60" i="41"/>
  <c r="J30" i="29"/>
  <c r="N10" i="40"/>
  <c r="H10" i="29" s="1"/>
  <c r="G10" i="29"/>
  <c r="U10" i="41"/>
  <c r="K10" i="29" s="1"/>
  <c r="N70" i="40"/>
  <c r="H70" i="29" s="1"/>
  <c r="O90" i="40"/>
  <c r="O60" i="40"/>
  <c r="N20" i="40"/>
  <c r="H20" i="29" s="1"/>
  <c r="O50" i="40"/>
  <c r="O30" i="40"/>
  <c r="O10" i="40"/>
  <c r="E10" i="49" l="1"/>
  <c r="E10" i="48"/>
  <c r="E10" i="47"/>
  <c r="D30" i="49"/>
  <c r="D30" i="48"/>
  <c r="D30" i="47"/>
  <c r="E30" i="49"/>
  <c r="E30" i="48"/>
  <c r="E30" i="47"/>
  <c r="D20" i="49"/>
  <c r="D20" i="48"/>
  <c r="D20" i="47"/>
  <c r="E20" i="49"/>
  <c r="E20" i="48"/>
  <c r="E20" i="47"/>
  <c r="E70" i="49"/>
  <c r="E70" i="48"/>
  <c r="E70" i="47"/>
  <c r="F40" i="49"/>
  <c r="F40" i="48"/>
  <c r="F40" i="47"/>
  <c r="F40" i="18"/>
  <c r="K90" i="29"/>
  <c r="V90" i="41"/>
  <c r="M90" i="29" s="1"/>
  <c r="E70" i="18"/>
  <c r="K80" i="29"/>
  <c r="V80" i="41"/>
  <c r="M80" i="29" s="1"/>
  <c r="V30" i="41"/>
  <c r="M30" i="29" s="1"/>
  <c r="K60" i="29"/>
  <c r="V60" i="41"/>
  <c r="M60" i="29" s="1"/>
  <c r="V70" i="41"/>
  <c r="M70" i="29" s="1"/>
  <c r="K50" i="29"/>
  <c r="V50" i="41"/>
  <c r="M50" i="29" s="1"/>
  <c r="V20" i="41"/>
  <c r="M20" i="29" s="1"/>
  <c r="V10" i="41"/>
  <c r="M10" i="29" s="1"/>
  <c r="F10" i="49" l="1"/>
  <c r="F10" i="48"/>
  <c r="F10" i="47"/>
  <c r="F20" i="49"/>
  <c r="F20" i="48"/>
  <c r="F20" i="47"/>
  <c r="F50" i="49"/>
  <c r="F50" i="48"/>
  <c r="F50" i="47"/>
  <c r="E50" i="49"/>
  <c r="E50" i="48"/>
  <c r="E50" i="47"/>
  <c r="F70" i="49"/>
  <c r="F70" i="48"/>
  <c r="F70" i="47"/>
  <c r="F60" i="49"/>
  <c r="F60" i="48"/>
  <c r="F60" i="47"/>
  <c r="E60" i="49"/>
  <c r="E60" i="48"/>
  <c r="E60" i="47"/>
  <c r="F30" i="49"/>
  <c r="F30" i="48"/>
  <c r="F30" i="47"/>
  <c r="F80" i="49"/>
  <c r="F80" i="48"/>
  <c r="F80" i="47"/>
  <c r="E80" i="49"/>
  <c r="E80" i="48"/>
  <c r="E80" i="47"/>
  <c r="F90" i="49"/>
  <c r="F90" i="48"/>
  <c r="F90" i="47"/>
  <c r="E90" i="49"/>
  <c r="E90" i="48"/>
  <c r="E90" i="47"/>
  <c r="F90" i="18"/>
  <c r="E90" i="18"/>
  <c r="F80" i="18"/>
  <c r="E80" i="18"/>
  <c r="F70" i="18"/>
  <c r="A60" i="18"/>
  <c r="A50" i="18"/>
  <c r="C50" i="18"/>
  <c r="C10" i="18"/>
  <c r="B10" i="18"/>
  <c r="A10" i="18"/>
  <c r="B60" i="18" l="1"/>
  <c r="B50" i="18"/>
  <c r="C60" i="18"/>
  <c r="A30" i="18"/>
  <c r="A20" i="18"/>
  <c r="C30" i="18"/>
  <c r="B20" i="18"/>
  <c r="B30" i="18"/>
  <c r="C20" i="18"/>
  <c r="D10" i="18" l="1"/>
  <c r="D60" i="18"/>
  <c r="D30" i="18"/>
  <c r="D50" i="18"/>
  <c r="E50" i="18"/>
  <c r="E20" i="18" l="1"/>
  <c r="E60" i="18"/>
  <c r="E30" i="18"/>
  <c r="F30" i="18"/>
  <c r="F10" i="18"/>
  <c r="F50" i="18"/>
  <c r="D20" i="18"/>
  <c r="E10" i="18" l="1"/>
  <c r="F20" i="18"/>
  <c r="F6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Paola Lopez Roncancio</author>
  </authors>
  <commentList>
    <comment ref="N30" authorId="0" shapeId="0" xr:uid="{00000000-0006-0000-0600-000001000000}">
      <text>
        <r>
          <rPr>
            <b/>
            <sz val="9"/>
            <color indexed="81"/>
            <rFont val="Tahoma"/>
            <family val="2"/>
          </rPr>
          <t>Cindy Paola Lopez Roncancio:</t>
        </r>
        <r>
          <rPr>
            <sz val="9"/>
            <color indexed="81"/>
            <rFont val="Tahoma"/>
            <family val="2"/>
          </rPr>
          <t xml:space="preserve">
</t>
        </r>
      </text>
    </comment>
    <comment ref="N60" authorId="0" shapeId="0" xr:uid="{00000000-0006-0000-0600-000002000000}">
      <text>
        <r>
          <rPr>
            <b/>
            <sz val="9"/>
            <color indexed="81"/>
            <rFont val="Tahoma"/>
            <family val="2"/>
          </rPr>
          <t>Cindy Paola Lopez Roncancio:</t>
        </r>
        <r>
          <rPr>
            <sz val="9"/>
            <color indexed="81"/>
            <rFont val="Tahoma"/>
            <family val="2"/>
          </rPr>
          <t xml:space="preserve">
</t>
        </r>
      </text>
    </comment>
    <comment ref="N80" authorId="0" shapeId="0" xr:uid="{00000000-0006-0000-0600-000003000000}">
      <text>
        <r>
          <rPr>
            <b/>
            <sz val="9"/>
            <color indexed="81"/>
            <rFont val="Tahoma"/>
            <family val="2"/>
          </rPr>
          <t>Cindy Paola Lopez Roncancio:</t>
        </r>
        <r>
          <rPr>
            <sz val="9"/>
            <color indexed="81"/>
            <rFont val="Tahoma"/>
            <family val="2"/>
          </rPr>
          <t xml:space="preserve">
</t>
        </r>
      </text>
    </comment>
  </commentList>
</comments>
</file>

<file path=xl/sharedStrings.xml><?xml version="1.0" encoding="utf-8"?>
<sst xmlns="http://schemas.openxmlformats.org/spreadsheetml/2006/main" count="1340" uniqueCount="588">
  <si>
    <t xml:space="preserve"> MAPA DE RIESGOS SIGCMA</t>
  </si>
  <si>
    <t>DEPENDENCIA (Unidad misional del CSJ o Unidad de la DEAJ o Seccional o CSJ en caso de despachos judiciales certificados)</t>
  </si>
  <si>
    <t xml:space="preserve">DIRECCIÓN EJECUTIVA DE ADMINISTRACIÓN JUDICIAL </t>
  </si>
  <si>
    <t>PROCESO (indique el tipo de proceso si es Estratégico. Misional, Apoyo, Evaluación y Mejora y especifique el nombre del proceso)</t>
  </si>
  <si>
    <t>Misionales</t>
  </si>
  <si>
    <t>MEJORAMIENTO INFRAESTRUCTURA FÍSICA</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</si>
  <si>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</si>
  <si>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</si>
  <si>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</si>
  <si>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</si>
  <si>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</si>
  <si>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</si>
  <si>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</si>
  <si>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</si>
  <si>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</si>
  <si>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</si>
  <si>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</si>
  <si>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</si>
  <si>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</si>
  <si>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</si>
  <si>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</si>
  <si>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</si>
  <si>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</si>
  <si>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</si>
  <si>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</si>
  <si>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</si>
  <si>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</si>
  <si>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</si>
  <si>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 Unidad de Infraestructura Física</t>
  </si>
  <si>
    <t xml:space="preserve">PROCESO </t>
  </si>
  <si>
    <t>Mejoramiento de la Infraestructura Física</t>
  </si>
  <si>
    <t xml:space="preserve">DEPENDENCIA ADMINISTRATIVA O JUDICIAL CERTIFICADA </t>
  </si>
  <si>
    <t>Unidad de Infraestructura Física</t>
  </si>
  <si>
    <t>OBJETIVO DEL PROCESO</t>
  </si>
  <si>
    <t>MAPA DE PROCESOS DIRECCIÓN EJECUTIVA DE ADMINISTRACIÓN JUDICIAL</t>
  </si>
  <si>
    <t>PROCESOS DEPENDENCIA JUDICIALES CERTIFICADAS</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</si>
  <si>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</si>
  <si>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</si>
  <si>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</si>
  <si>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</si>
  <si>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</si>
  <si>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</si>
  <si>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</si>
  <si>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</si>
  <si>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</si>
  <si>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</si>
  <si>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</si>
  <si>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</si>
  <si>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</si>
  <si>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</si>
  <si>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</si>
  <si>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</si>
  <si>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</si>
  <si>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</si>
  <si>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</si>
  <si>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</si>
  <si>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</si>
  <si>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</si>
  <si>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</si>
  <si>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 y/u otros factores</t>
  </si>
  <si>
    <t>Amenazas a servidores judiciales en razón al ejercicio de sus funciones.</t>
  </si>
  <si>
    <t xml:space="preserve">Afectaciones a la infraestructura física de las sedes Judiciales y Administrativas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</si>
  <si>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</si>
  <si>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</si>
  <si>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</si>
  <si>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</si>
  <si>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</si>
  <si>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</si>
  <si>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</si>
  <si>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</si>
  <si>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</si>
  <si>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</si>
  <si>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</si>
  <si>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</si>
  <si>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</si>
  <si>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</si>
  <si>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</si>
  <si>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</si>
  <si>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</si>
  <si>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</si>
  <si>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</si>
  <si>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</si>
  <si>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</si>
  <si>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</si>
  <si>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</si>
  <si>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</si>
  <si>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</si>
  <si>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</si>
  <si>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</si>
  <si>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</si>
  <si>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</si>
  <si>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</si>
  <si>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</si>
  <si>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</si>
  <si>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</si>
  <si>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</si>
  <si>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</si>
  <si>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</si>
  <si>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</si>
  <si>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</si>
  <si>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</si>
  <si>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manuales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</si>
  <si>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</si>
  <si>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</si>
  <si>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</si>
  <si>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para el fortalecimiento de competencias propias en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</si>
  <si>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</si>
  <si>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</si>
  <si>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</si>
  <si>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Actualización de la plataforma estratégica para responder a los cambios normativos y legales</t>
  </si>
  <si>
    <t>Falta de tiempo para acceder a la formación de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</si>
  <si>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</si>
  <si>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</si>
  <si>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</si>
  <si>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</si>
  <si>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</si>
  <si>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</si>
  <si>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y de las buenas prácticas en los avances tecnológicos</t>
  </si>
  <si>
    <t xml:space="preserve">Capacitación para el uso de herramientas tecnológicas  </t>
  </si>
  <si>
    <t>Limitación en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</si>
  <si>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</si>
  <si>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</si>
  <si>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Falencias en la articulación con los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</si>
  <si>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</si>
  <si>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</si>
  <si>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</si>
  <si>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</si>
  <si>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</si>
  <si>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</si>
  <si>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</si>
  <si>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</si>
  <si>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</si>
  <si>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</si>
  <si>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</si>
  <si>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</si>
  <si>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</si>
  <si>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</si>
  <si>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</si>
  <si>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</si>
  <si>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</si>
  <si>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</si>
  <si>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</si>
  <si>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</si>
  <si>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</si>
  <si>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</si>
  <si>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</si>
  <si>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</si>
  <si>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</si>
  <si>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</si>
  <si>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</si>
  <si>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</si>
  <si>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</si>
  <si>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</si>
  <si>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</si>
  <si>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</si>
  <si>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</si>
  <si>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</si>
  <si>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</si>
  <si>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</si>
  <si>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modelos de gestión en los esquemas en los que se encuentran certificada la Rama Judicial.</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</si>
  <si>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</si>
  <si>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</si>
  <si>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</si>
  <si>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  DOFA</t>
  </si>
  <si>
    <t>ESTRATEGIA / ACCIÓN /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</si>
  <si>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</si>
  <si>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</si>
  <si>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</si>
  <si>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</si>
  <si>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</si>
  <si>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</si>
  <si>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</si>
  <si>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</si>
  <si>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</si>
  <si>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</si>
  <si>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</si>
  <si>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</si>
  <si>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</si>
  <si>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</si>
  <si>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</si>
  <si>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</si>
  <si>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</si>
  <si>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</si>
  <si>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</si>
  <si>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</si>
  <si>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</si>
  <si>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</si>
  <si>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</si>
  <si>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</si>
  <si>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</si>
  <si>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</si>
  <si>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</si>
  <si>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</si>
  <si>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</si>
  <si>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</si>
  <si>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</si>
  <si>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</si>
  <si>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</si>
  <si>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</si>
  <si>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</si>
  <si>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</si>
  <si>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</si>
  <si>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</si>
  <si>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</si>
  <si>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</si>
  <si>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</si>
  <si>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</si>
  <si>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</si>
  <si>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</si>
  <si>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</si>
  <si>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</si>
  <si>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</si>
  <si>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</si>
  <si>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</si>
  <si>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</si>
  <si>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</si>
  <si>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</si>
  <si>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</si>
  <si>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</si>
  <si>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</si>
  <si>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</si>
  <si>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</si>
  <si>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</si>
  <si>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</si>
  <si>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</si>
  <si>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</si>
  <si>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</si>
  <si>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</si>
  <si>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</si>
  <si>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</si>
  <si>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</si>
  <si>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</si>
  <si>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</si>
  <si>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</si>
  <si>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</si>
  <si>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</si>
  <si>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</si>
  <si>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</si>
  <si>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</si>
  <si>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</si>
  <si>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</si>
  <si>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</si>
  <si>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</si>
  <si>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</si>
  <si>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</si>
  <si>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</si>
  <si>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</si>
  <si>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</si>
  <si>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</si>
  <si>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</si>
  <si>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</si>
  <si>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</si>
  <si>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</si>
  <si>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</si>
  <si>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</si>
  <si>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</si>
  <si>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</si>
  <si>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</si>
  <si>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</si>
  <si>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</si>
  <si>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</si>
  <si>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</si>
  <si>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</si>
  <si>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</si>
  <si>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</si>
  <si>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</si>
  <si>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</si>
  <si>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</si>
  <si>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</si>
  <si>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</si>
  <si>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</si>
  <si>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</si>
  <si>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</si>
  <si>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</si>
  <si>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</si>
  <si>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</si>
  <si>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</si>
  <si>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</si>
  <si>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</si>
  <si>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</si>
  <si>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</si>
  <si>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</si>
  <si>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</si>
  <si>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</si>
  <si>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</si>
  <si>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</si>
  <si>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</si>
  <si>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</si>
  <si>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</si>
  <si>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</si>
  <si>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Dificultad en la adquisición de inmuebles</t>
  </si>
  <si>
    <t>Posibilidad de no disminuir la brecha en materia de Infraestructura, debido a la falta de oportunidad por entidades externas que intervienen en el proceso de adquisición de inmuebles.</t>
  </si>
  <si>
    <t>1. Una vez se determina por algún aspecto técnico la no viabilidad para la adquisición del inmueble.</t>
  </si>
  <si>
    <t>Afectación de reputacion,imagén,  credibilidad, satisfacción de usuarios y PI</t>
  </si>
  <si>
    <t xml:space="preserve">De la entidad, seccional, despachos a nivel local o municipal </t>
  </si>
  <si>
    <t>2. Demoras en la obtención de documentos necesarios, los cuales deben ser suministrados por parte del vendedor de la propiedad.</t>
  </si>
  <si>
    <t>Afectación Económica</t>
  </si>
  <si>
    <t>Afectación al presupuesto  en un valor  &lt;1% y ≥5%.</t>
  </si>
  <si>
    <t>Moderado - 3</t>
  </si>
  <si>
    <t>3. Cuando se presenta algún hallazgo, lo cual amerite implementar el saneamiento correspondiente.</t>
  </si>
  <si>
    <t>Interrupción o afectación en la prestación del servicio judicial</t>
  </si>
  <si>
    <t xml:space="preserve">Entre  0 a 48 horas habiles al año </t>
  </si>
  <si>
    <t>Leve - 1</t>
  </si>
  <si>
    <t>4. Al momento de evidenciarse un uso de suelo no compatible con el de justicia y sea necesario realizar un plan de implantación, según lo exija el ente territorial.</t>
  </si>
  <si>
    <t>Interrupción o afectación en la prestación del servicio administrativo</t>
  </si>
  <si>
    <t>Entre 0 a 96 horas habiles al año  o afectación minima</t>
  </si>
  <si>
    <t>5. Cuando no hay claridad en la aplicación de la norma urbana del inmueble.</t>
  </si>
  <si>
    <t/>
  </si>
  <si>
    <t>Demora en la ejecución de los contratos de Estudios y Diseños  de infraestructura física</t>
  </si>
  <si>
    <t>Posibilidad de que se genere retraso en la contratación de la construcción del proyecto, a causa de los cambios normativos, ajustes al programa arquitectónico o falta en la calidad de los diseños y estudios técnicos.</t>
  </si>
  <si>
    <t>1. Cuando se presenta un cambio y/o una revisión de la norma urbanística aplicable</t>
  </si>
  <si>
    <t>Afectación al presupuesto en un valor &lt;0,5% y ≥1%.</t>
  </si>
  <si>
    <t>Menor - 2</t>
  </si>
  <si>
    <t>2. Ante la falta de claridad en la norma urbanística establecida</t>
  </si>
  <si>
    <t>Entre  145 a 192 horas  hábiles al año</t>
  </si>
  <si>
    <t>Mayor - 4</t>
  </si>
  <si>
    <t>3. En el momento de ser necesario ajustar el programa arquitectónico</t>
  </si>
  <si>
    <t>Entre e 97 a 192 horas  habiles al año o afectación baja</t>
  </si>
  <si>
    <t>4. Cuando la calidad del diseño no cumple con los estándares requeridos</t>
  </si>
  <si>
    <t xml:space="preserve">De un área del nivel central, seccional o despacho judicial </t>
  </si>
  <si>
    <t>5. Demoras en la entrega de los productos de los estudios técnicos y diseños</t>
  </si>
  <si>
    <t>6. Mayores tiempos en la expedición de la licencia de construcción</t>
  </si>
  <si>
    <t>Demora en la ejecución de los contratos de construcción y mobiliario en proyectos de inversión de los proyectos de mediana y baja  complejidad</t>
  </si>
  <si>
    <t>Posibilidad de que la entrega de una sede judicial nueva se retrase, por factores asociados a la adquisición, contratación, ejecución de estudios, diseños y contrucción de infraestructura judicial.</t>
  </si>
  <si>
    <t>1. Peticiones, reclamos de la comunidad, bloqueos o problemas de orden público en la zona donde se construye la nueva sede judicial.</t>
  </si>
  <si>
    <t>2. La capacidad, experticia o calidad del Contratista de Obra e Interventor no cumplen con las exigencias o desafíos técnicos de la obra contratada.</t>
  </si>
  <si>
    <t>3. Dificultad en la disposición de recursos para la obra civil, lo que incluye mano de obra, materiales, equipos, recursos financieros, etc.</t>
  </si>
  <si>
    <t>Afectación al presupuesto en un valor ≥50%.</t>
  </si>
  <si>
    <t>Catastrófico - 5</t>
  </si>
  <si>
    <t>4. Al estar relacionado con procesos de liquidación de otros Contratos, por la demora en adquisiciones o contrataciones que deben ser formalizadas.</t>
  </si>
  <si>
    <t>Incumplimiento de las metas establecidas</t>
  </si>
  <si>
    <t>Incumplimiento del 40% de los indicadores del proceso</t>
  </si>
  <si>
    <t>5. Por cambios en las administraciones municipales, las cuales interfieren en el proceso constructivo de la nueva sede judicial que está en etapa inicial o se encuentra en marcha.</t>
  </si>
  <si>
    <t>6. Cuando por incumplimientos del Constructor, el proyecto recibe alguna sanción de alguna autoridad de orden laboral, constructivo, sanitario, ambiental, de tránsito, etc.</t>
  </si>
  <si>
    <t>7. En el evento que se presentan observaciones, falta de información, planos, procedimientos constructivos, permisos, licencias, autorizaciones u otros que debieron conformar los estudios técnicos y diseños.</t>
  </si>
  <si>
    <t>Impacto ambiental negativo, ocasionado por las actividades constructivas en los proyectos</t>
  </si>
  <si>
    <t>Posibilidad de que la ocurrencia de un incumplimiento ambiental, a causa del desconocimiento o la indebida aplicación de los requisitos ambientales, lo que puede acarrear sanciones y retrasos en los proyectos de infraestructura.</t>
  </si>
  <si>
    <t>1. Cuando se implementan malas prácticas constructivas y se deja de lado el cumplimiento de las medidas de manejo ambiental.</t>
  </si>
  <si>
    <t>Afectación Ambiental</t>
  </si>
  <si>
    <t>2. Falta de aplicación de las medidas de manejo ambiental que se encuentran señaladas en la Guía del Plan de Gestión Ambiental y Social.</t>
  </si>
  <si>
    <t>3. Debilidad en la labor de Supervisión Ambiental de la Interventoría.</t>
  </si>
  <si>
    <t xml:space="preserve">De la entidad y sector justicia a nivel nacional </t>
  </si>
  <si>
    <t>4. Al no contar con el equipo profesional competente que sea responsable de una adecuada gestión ambiental y social de la obra.</t>
  </si>
  <si>
    <t>5. Originado por un accidente en obra, el cual ocasione daños ambientales en el área de influencia de la construcción.</t>
  </si>
  <si>
    <t xml:space="preserve">Recibir dádivas o beneficios a nombre propio o de terceros para  afectar la seguridad o confidencialidad de la información   </t>
  </si>
  <si>
    <t>Recibir dádivas o beneficios a nombre propio o de terceros por   revelar información confidencial,  alterar, retener o no publicar información.</t>
  </si>
  <si>
    <t>1. Falta de ética y valores.</t>
  </si>
  <si>
    <t>Muy Baja - 1</t>
  </si>
  <si>
    <t xml:space="preserve">De la entidad y sector justicia a nivel internacional </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</si>
  <si>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</si>
  <si>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</si>
  <si>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Falta o inaplicación de controles.</t>
  </si>
  <si>
    <t>Ofrecer, prometer, entregar, aceptar o solicitar una ventaja indebida  para influir  en la toma de decisiones  para  la adquisición de predios en donación.</t>
  </si>
  <si>
    <t>Cuando se emite un concepto favorable que conlleve a la adquisición de un predio por donación omitiendo el cumplimiento de los requisitos establecidos, con el fin de favorecer intereses particulares.</t>
  </si>
  <si>
    <t>Media - 3</t>
  </si>
  <si>
    <t>Incumplimiento del 20% de los indicadores del proceso</t>
  </si>
  <si>
    <t>Ofrecer, prometer, entregar, aceptar o solicitar una ventaja indebida para conseguir el favorecimiento competitivo  en  la evaluación técnica (proceso de selección) en  contratos de Estudios y Diseños o Construcción de sedes y despachos judiciales.</t>
  </si>
  <si>
    <t>Cuando se emite un concepto técnico basado en una evaluación que redunde en ventajas para agentes internos y externos, sin la adecuada justificación técnica.</t>
  </si>
  <si>
    <t>Afectación al  presupuesto en un valor  &lt;5% y  ≥20%.</t>
  </si>
  <si>
    <t>Ofrecer, prometer, entregar, aceptar o solicitar una ventaja indebida para conseguir el favorecimiento competitivo  en  la adición  de  contratos de Estudios y Diseños o construcción de sedes y despachos judiciales.</t>
  </si>
  <si>
    <t>Cuando se adicionen contratos que son ventajosos para agentes internos y externos, sin la adecuada justificación que soporte su valor.</t>
  </si>
  <si>
    <t>Ofrecer, prometer, entregar, aceptar o solicitar una ventaja indebida para conseguir la recepción de Diseños u obras.</t>
  </si>
  <si>
    <t>Cuando un agente interno o externos, obtiene una ventaja indebida por recibir Estudios y Diseños u Obras, que no cumplan con los requisitos contractuales.</t>
  </si>
  <si>
    <t>Bajo - 2</t>
  </si>
  <si>
    <t xml:space="preserve">MATRIZ DE RIESGOS </t>
  </si>
  <si>
    <t>PROCESO:</t>
  </si>
  <si>
    <t>OBJETIVO:</t>
  </si>
  <si>
    <t>ALCANCE:</t>
  </si>
  <si>
    <t>EVALUACIÓN DE RIESGO - VALORACIÓN DE LOS CONTROLES</t>
  </si>
  <si>
    <t>EVALUACIÓN DEL RIESGO - NIVEL DEL RIESGO RESIDUAL</t>
  </si>
  <si>
    <t xml:space="preserve">RIESGO </t>
  </si>
  <si>
    <t>No. Control</t>
  </si>
  <si>
    <r>
      <t xml:space="preserve">CONTROLES PREVENTIVOS 
</t>
    </r>
    <r>
      <rPr>
        <sz val="10"/>
        <color theme="0"/>
        <rFont val="Arial Narrow"/>
        <family val="2"/>
      </rPr>
      <t>(Controles para las causas - Disminuyen la probabilidad)</t>
    </r>
  </si>
  <si>
    <t>Criterios para valorar la eficacia de  los controles preventivos</t>
  </si>
  <si>
    <t>Criterios para  valorar la eficacia de los controles correctivos</t>
  </si>
  <si>
    <t>RIESGO RESIDUAL</t>
  </si>
  <si>
    <t>¿Está establecida la frecuencia del control?</t>
  </si>
  <si>
    <t>Eficacia del cada control</t>
  </si>
  <si>
    <t>Efectos</t>
  </si>
  <si>
    <r>
      <t xml:space="preserve">CONTROLES CORRECTIVOS
</t>
    </r>
    <r>
      <rPr>
        <sz val="10"/>
        <color theme="0"/>
        <rFont val="Arial Narrow"/>
        <family val="2"/>
      </rPr>
      <t>(Controles para los efectos - Disminuyen el impacto)</t>
    </r>
  </si>
  <si>
    <t xml:space="preserve">¿El control está documentado? </t>
  </si>
  <si>
    <t>¿Queda evidencia de la socialización o capacitación a los responsables?</t>
  </si>
  <si>
    <t>¿Está definido el responsable de la ejecución del control?</t>
  </si>
  <si>
    <t>¿Queda   evidencia de la ejecución del control ?</t>
  </si>
  <si>
    <t>Eficacia de cada control</t>
  </si>
  <si>
    <t xml:space="preserve">Eficacia del control </t>
  </si>
  <si>
    <t>Zona Riesgo Residual</t>
  </si>
  <si>
    <t>Identificar la necesidad de áreas funcionales.</t>
  </si>
  <si>
    <t>SI</t>
  </si>
  <si>
    <t>NO</t>
  </si>
  <si>
    <t>Comisión de servicios de un profesional del Grupo de Inmuebles UIF, quien elabora un informe técnico del inmueble.</t>
  </si>
  <si>
    <t xml:space="preserve">Informes de viabilidad  </t>
  </si>
  <si>
    <t>Se cuenta con un listado de documentos, requeridos para iniciar el proceso a través de la oferta formal.</t>
  </si>
  <si>
    <t>Realizar supervisión a los controles técnicos definidos para la Adquisición de lotes por Donación.</t>
  </si>
  <si>
    <t>Contratar un estudio de títulos, actividad que deber ser realizada por una firma jurídica con experiencia en ese campo.</t>
  </si>
  <si>
    <t>Seguimiento al cumplimiento del trámite de adquisición.</t>
  </si>
  <si>
    <t>A través de la entrega del certificado de uso de suelo como parte de los documentos que conforman la oferta.</t>
  </si>
  <si>
    <t>Revisión de la norma urbanística, por el equipo de profesionales del de Inmuebles UIF, determinando los criterios técnicos que se deben cumplir en este inmueble.</t>
  </si>
  <si>
    <t xml:space="preserve">Seguimiento, validación, desarrollo y control de cambios a los Diseños. 
</t>
  </si>
  <si>
    <t xml:space="preserve">Pólizas de Calidad y Cumplimiento </t>
  </si>
  <si>
    <t>Priorización de necesidades</t>
  </si>
  <si>
    <t>El Interventor externo será el Supervisor del Contrato.</t>
  </si>
  <si>
    <t xml:space="preserve">Seguimiento a la Ejecución del Plan de
Inversiones
</t>
  </si>
  <si>
    <t>Periódicamente, se realiza seguimiento al avance temporal, financiero y de entregables del contrato.</t>
  </si>
  <si>
    <t xml:space="preserve">Seguimiento, validación, desarrollo y control </t>
  </si>
  <si>
    <t>Acciones de respuesta ante noticias que afectan la imagen de la entidad</t>
  </si>
  <si>
    <t>Interventoría externa para la Supervisión integral de las actividades contratadas.</t>
  </si>
  <si>
    <t>Tratamiento de partes interesadas, Ley de veedurias ciudadanas, apoyo de autoridades, decisiones administrativas y apoyo de la fuerza pública para prevenir daños.</t>
  </si>
  <si>
    <t>Solicitar a la UCP elevar los requisitos de experiencia de los proponentes para Constructor e Interventor, sin comprometer la pluralidad de los procesos</t>
  </si>
  <si>
    <t>Compilación de Documentos Contractuales</t>
  </si>
  <si>
    <t>Estudio de mercado en los estudios técnicos y diseños, lo cual es un insumo fundamental para la fase constructiva.</t>
  </si>
  <si>
    <t>Fortalecimiento de los equipos de Supervisión de los proyectos de infraestructura de la DEAJ.</t>
  </si>
  <si>
    <t>Llevar a cabo todos los trámites con suficiente antelación y aplicar el  tratamiento de partes interesadas definiendo parámetros de interés público.</t>
  </si>
  <si>
    <t>La Interventoría es la principal responsable en la prevención de este riesgos de incumplimientos, advirtiendo y velando por el cumplimiento de las normas.</t>
  </si>
  <si>
    <t>Se implementa en la fase constructiva, la revisión de diseños por el Constructor e Interventor, dentro del cronograma de obra.</t>
  </si>
  <si>
    <t>Seguimiento del avance de las actividades contratadas, mediante comités e informes de Obra e Interventoría.</t>
  </si>
  <si>
    <t>Dando continuidad al requisito contractual de implementar la Guía del Plan de Gestión Ambiental y Social, así como el profesional ambiental en el equipo de obra y en el de Interventoría.</t>
  </si>
  <si>
    <t xml:space="preserve">Comités de seguimiento y visitas del equipo de apoyo a la Supervisión ambiental y social </t>
  </si>
  <si>
    <t>Supervisión y recepción de los informes semanales y mensuales de la Interventoría del Contrato de Obra.</t>
  </si>
  <si>
    <t>Requisitos de experiencia y formación académica adecuados para el tamaño de la obra a ejecutar.</t>
  </si>
  <si>
    <t>Plan de Emergencias del PGAS y del SG-SST.</t>
  </si>
  <si>
    <t>Realización de programas de formación, capacitación y sensibilización en temas de Probidad y ética de lo público</t>
  </si>
  <si>
    <t xml:space="preserve">Socialización constante del SGAS del CSJ </t>
  </si>
  <si>
    <t>Involucrar a todo el personal del proceso en los procesos de capacitación y formación para la prevención del soborno, de acuerdo con la política y SGA.</t>
  </si>
  <si>
    <t>La evaluación la desarrolla un equipo de evaluadores profesionales que asegura la objetividad en la evaluación técnica.
Los resultados de la evaluación técnica son revisados por parte de la Unidad de Compras Públicas.
Capacitación del equipo evaluador</t>
  </si>
  <si>
    <t>Revisión de la interventoria y supervisión e Inclusión de Obligaciones relacionadas con la inclusión de Items No previstos y con el hecho de no dar dadivas de acuerdo con la Ley 1474 de 2011 y el artículo 5 de la  Ley 80 de 1993.</t>
  </si>
  <si>
    <t>Revisión a interventoria y supervisión e Inclusión de Obligaciones relacionadas con la inclusión de Items No previstos y con el hecho de no dar dadivas de acuerdo con la Ley 1474 de 2011 y el artículo 5 de la  Ley 80 de 1993.</t>
  </si>
  <si>
    <t xml:space="preserve">MATRIZ DE RIESGOS SIGCMA </t>
  </si>
  <si>
    <t>Proceso:</t>
  </si>
  <si>
    <t>Objetivo:</t>
  </si>
  <si>
    <t>Alcance:</t>
  </si>
  <si>
    <t>IDENTIFICACIÓN DEL RIEGO</t>
  </si>
  <si>
    <t>VALORACIÓN  DEL RIESGO - NIVEL DEL RIESGO RESIDUAL</t>
  </si>
  <si>
    <t>Actividades</t>
  </si>
  <si>
    <t>Responsable</t>
  </si>
  <si>
    <t>Fecha Implementación</t>
  </si>
  <si>
    <t>Probabilidad inherente</t>
  </si>
  <si>
    <t>Impacto inherente</t>
  </si>
  <si>
    <t>Zona de Riesgo Inherente</t>
  </si>
  <si>
    <t>Probabilidad Residual Final</t>
  </si>
  <si>
    <t>Impacto Residual Final</t>
  </si>
  <si>
    <t>#</t>
  </si>
  <si>
    <t>Zona de Riesgo Final</t>
  </si>
  <si>
    <t>Opción de Tratamiento</t>
  </si>
  <si>
    <t>Aceptar el riesgo</t>
  </si>
  <si>
    <t>Evitar</t>
  </si>
  <si>
    <t>Reducir (Mitigar)</t>
  </si>
  <si>
    <t>Desarrollo de una cultura de integridad y transparencia</t>
  </si>
  <si>
    <t xml:space="preserve">Alta Direccion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</si>
  <si>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</si>
  <si>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</si>
  <si>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</si>
  <si>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</si>
  <si>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</si>
  <si>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</si>
  <si>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</si>
  <si>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</si>
  <si>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</si>
  <si>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</si>
  <si>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</si>
  <si>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</si>
  <si>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</si>
  <si>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</si>
  <si>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</si>
  <si>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</si>
  <si>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</si>
  <si>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</si>
  <si>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</si>
  <si>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</si>
  <si>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</si>
  <si>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</si>
  <si>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</si>
  <si>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</si>
  <si>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 xml:space="preserve">De la entidad, seccional, despachos a nivel departamental </t>
  </si>
  <si>
    <t>Mayor</t>
  </si>
  <si>
    <t>Catastrófico</t>
  </si>
  <si>
    <t>Afectación al presupuesto en un valor ≥0,5%.</t>
  </si>
  <si>
    <t>Incumplimiento del 60% de los indicadores del proceso</t>
  </si>
  <si>
    <t>Incumplimiento del 80% de los indicadores del proceso</t>
  </si>
  <si>
    <t>Incumplimiento del 100% de los indicadores del proceso</t>
  </si>
  <si>
    <t xml:space="preserve">Entre 49 a 96 horas  habiles al año  </t>
  </si>
  <si>
    <t xml:space="preserve">Entre  97 a 144 horas   habiles al año  </t>
  </si>
  <si>
    <t xml:space="preserve">Entre e 193 a 240 horas  habiles al año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</si>
  <si>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</si>
  <si>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</si>
  <si>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</si>
  <si>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</si>
  <si>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</si>
  <si>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</si>
  <si>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</si>
  <si>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</si>
  <si>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</si>
  <si>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</si>
  <si>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</si>
  <si>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</si>
  <si>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</si>
  <si>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</si>
  <si>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</si>
  <si>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</si>
  <si>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</si>
  <si>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</si>
  <si>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</si>
  <si>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</si>
  <si>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</si>
  <si>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</si>
  <si>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</si>
  <si>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</si>
  <si>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</si>
  <si>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</si>
  <si>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</si>
  <si>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</si>
  <si>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</si>
  <si>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</si>
  <si>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</si>
  <si>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</si>
  <si>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</si>
  <si>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</si>
  <si>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</si>
  <si>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</si>
  <si>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</si>
  <si>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</si>
  <si>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</si>
  <si>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</si>
  <si>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</si>
  <si>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</si>
  <si>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</si>
  <si>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</si>
  <si>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</si>
  <si>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</si>
  <si>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</si>
  <si>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</si>
  <si>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</si>
  <si>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</si>
  <si>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</si>
  <si>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</si>
  <si>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</si>
  <si>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</si>
  <si>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</si>
  <si>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</si>
  <si>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</si>
  <si>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</si>
  <si>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</si>
  <si>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</si>
  <si>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</si>
  <si>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</si>
  <si>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</si>
  <si>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</si>
  <si>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</si>
  <si>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</si>
  <si>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</si>
  <si>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</si>
  <si>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</si>
  <si>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Solicitar que al momento de la presentación de la oferta se realice de manera simultanea la entrega de documentos.
Supervisión periódica al proceso
</t>
  </si>
  <si>
    <t>x</t>
  </si>
  <si>
    <r>
      <rPr>
        <sz val="10"/>
        <rFont val="Calibri"/>
        <family val="2"/>
        <scheme val="minor"/>
      </rPr>
      <t xml:space="preserve">Se realizaron mesas de trabajo ( Reunión con  partes interesadas) con los Municipios donantes y las Direcciones Seccionales con el fín  de revisar los documentos necesarios para la donación de inmuebles  y con corte al primer trimestre de 2024. 
Se reformuló la lista de inmuebles en las que se pretende recibir inmuebles en donación dado que, se analizó la situación de algunos municipios en los que se encuentran los despachos judiciales en comodato en las instalaciones de las alcaldías,  municipios listados a continuación:  
</t>
    </r>
    <r>
      <rPr>
        <i/>
        <sz val="10"/>
        <rFont val="Calibri"/>
        <family val="2"/>
        <scheme val="minor"/>
      </rPr>
      <t>Beteitiva (Boyacá), Tutazá (Boyacá),  Tópaga (Boyacá), Útica (Cundinamarca), Biotá (Cundinamarca), Galapa (Atlántico), San Andrés de Sotavento (Córdoba), Pueblo Viejo (Magdalena)Marsella (Risaralda), Morales (Bolívar), Santa Rosa del Sur (Bolívar), San Pablo ( Nariño), Murillo (Tolima), Cajamarca (Tolima), Guacamayo (Santander), Suaita (Santander) , Ocamonte (Santander), Guadalupe (Santander), Jordán, entre otros.</t>
    </r>
    <r>
      <rPr>
        <sz val="10"/>
        <rFont val="Calibri"/>
        <family val="2"/>
        <scheme val="minor"/>
      </rPr>
      <t xml:space="preserve">
A la fecha en proceso de recepción de donaciones se encuentran los municipios de:
 Pelaya (Cesar)
 Concordia (Antioquia),
 Sabana de San Ángel (Magdalena)
 Manaure ( La Guajira )
 De parte de la seccional Cundinamarca se recibió el Municipio de Cáqueza Cundinamarca
 De parte de la seccional de Bucaramanga se recibió inmueble en El Socorro Santander mediante restitución por sentencia judicial
</t>
    </r>
    <r>
      <rPr>
        <sz val="10"/>
        <color rgb="FFFF0000"/>
        <rFont val="Calibri"/>
        <family val="2"/>
        <scheme val="minor"/>
      </rPr>
      <t xml:space="preserve">
</t>
    </r>
  </si>
  <si>
    <t>Solicitud de actualización de concepto de norma a la oficina de Planeación o Curaduría, a la fecha de inicio de los diseños.
Solicitud de actualización de concepto de norma a la oficina de Planeación o Curaduría, a la fecha de inicio de los diseños.
Interventoría, Comité de Diseño y Supervisión a la Interventoría.
Cumplimiento del cronograma del proyecto de estudios y diseños.</t>
  </si>
  <si>
    <t xml:space="preserve">El consultor del contrato 201 de 2020, realizó la entrega final de 7 de las 13 sedes contratadas,pendientes 6 sedes judiciales. 
Para los contratos 201 de 2020 y 203 de 2020 se presenó la circunstancia de vigencias expiradas por la imposibilidad de contar con los entregables que permitieran realizar el pago en debida forma por encontrarse en tràmite ante el Ministerio de Cultura, el proyecto de Villa del Rosario.
El estado del contrato 201 de 2020 es el siguiente:
SUSPENDIDO hasta el 02 de Junio de 2024 
Fecha de reinicio: 03 de Junio de 2024. Fecha final del Contrato: 04 de Junio de 2024.
Se remitió a la Unidad de Compras Públicas la solicitud de incumplimiento en el segundo trimestre del 2023 y a la fecha se encuentra en proceso de incumplimiento.
El estado del contrato 203 de 2020 es el siguiente:
SUSPENDIDO hasta el 02 de Junio de 2024.
Fecha de reinicio: 03 de Junio de 2024. Fecha final del Contrato: 04 de Junio de 2024
La suspensión de los contratos 201 y 203 de 2020 es por falta de expedicion de la resolución por parte del Ministerio de Cultura, que permite la construcción del Palacio de Justicia en el centro histórico del Municipio de Villa del Rosario y pendiente la expedición de la licencia de construcción por la oficina de Planeación, para la construccion del proyecto de dicha sede.
</t>
  </si>
  <si>
    <t>Contrato de consultoría 147 de 2022 y de interventoría 131 de 2022:
Se materializó el riesgo, para lo cual se han realizado las siguientes acciones:
1. Se tramitaron las licencias de construccion para los municipíos de Barrancominas (Guainia), Bolivar (Cauca), Concordia (Magdalena), La Primavera (Vichada) y Orocue (Casanare), sin embargo por temas de gestión de terceros (expedición licencia de contrucción por el ente municipal) fue necesario prorrogar la suspensión del contrato hasta el 18 de abril de 2024, trámite que no depende de la consultoría e interventoría.
A corte del primer trimestre del año 2024, solo queda pendiente la expedión de la licencia de construcción del municipio de Concordia (Magdalena)</t>
  </si>
  <si>
    <t>Reclamación al Contratista de diseños para que realicen los ajustes correspondientes.
Tramitar la suspensión del contrato.
Procedimientos del Proceso de MIF Comités de obra o de diseño Seguimiento al cronograma y programación del proyecto Gestión, informes de Interventoría.
Garantizar la Reserva Presupuestal Solicitud de PAC de manera anticipada</t>
  </si>
  <si>
    <t>Las acciones realizadas y contempladas para los contratos de obra e interventoria correspondientes a las sedes de  Aguachica - Cesar (Cto de Obra No. 099 de 2022 e interventoria No. 102 de 2022) , Puerto Carreño -Vichada ( Cto de obra No. 084 de 2022 e interventoria No. 103 de 2022), Sincé - Sucre (Cto de Obra No. 088 de 2022 e interventoria No. 114 de 2022),  Mosquera y Francisco Pizarro - Nariño (Cto de Obra No 089 de 2022 e interventoria No. 109 de 2022  se relacionan a continuación: 
- Comités semanales para cada contrato con el fin de realizar el seguimiento a las  actividades de obra con el acompañamiento de la interventoría, donde se identifican alertas y pendientes en la ejecucion de los contratos. 
- Comités de seguimiento por parte de la DEAJ  al avance del cronograma, balance del contrato, seguimiento a la curva S, programacion, seguimiento financiero, inconvenientes y posibles soluciones  de los  contratos.  
 Las Interventorias de los contratos de obra presentan Informes semanales y mensuales donde se detallan y analizan los siguientes aspectos mas relevantes de los contratos de obra: 
o Generar un plan general de riesgos 
o Creación planes de contingencia
o identificar ruta crítica y hacer el seguimiento permanente.
o Recursos utilizados dentro del contrato 
o Seguimiento a rubro de imprevistos
o Control de Calidad de Obra (pruebas de calidad, ensayos de laboratorio) 
o Control de calidad de obra (aspectos técnicos)  
o Licencias, permisos, tramites especiales 
o Aspecto administrativo (control Plan Ambiental del proyecto, control plan SST, control PGAS entre otros) 
o Control plan social del proyecto
o Estado jurídico del contrato de obra (modificaciones contractuales, seguimiento a garantías) 
o Estado financiero del contrato de obra (seguimiento al anticipo, cortes de obra) 
o Temas por resolver o reportar. 
o Conclusiones y recomendaciones</t>
  </si>
  <si>
    <t>Matriz de Requisitos Ambientales - Matriz de Requisitos Legales.
Guía PGAS - Interventoría.
Profesional con título profesional o de posgrado en areas relacionadas con el tema ambiental en el equipo mínimo de Interventoría.
Plan de Emergencias y Contingencias Ambientales - PGAS.</t>
  </si>
  <si>
    <t>No se ha materializado el riesgo. Se continuan las actividades como se vienen desarrollando.</t>
  </si>
  <si>
    <t>Incluir Obligación de Items No previstos</t>
  </si>
  <si>
    <t>En el termino indicado no se presentaron evidencias de la situacion planteada en el riesgo</t>
  </si>
  <si>
    <t xml:space="preserve"> contemplar en la donacion la presentacion de un informe con el cumplimiento tecnico juridico, validado por los directores de division y unidad previo a la presentacion a la direccion ejecutiva.</t>
  </si>
  <si>
    <t>En el termino indicado no se presentaron evidencias de la situacion planteada en el riesgo.</t>
  </si>
  <si>
    <t>Incluir el procedimiento las actividades de capacitación a los evaluadores en procesos precontractuales.
Contar con Interventoría en los contratos de estudios y diseños, obra y suministro e instalación de mobiliario</t>
  </si>
  <si>
    <t>Incluir como Obligación: No ofrecer ni dar dádivas o sobornos, y ninguna otra forma de halago o dádiva a ningún funcionario público en relación con su contrato.
Contar con Interventoría en los contratos de estudios y diseños, obra y suministro e instalación de mobiliario</t>
  </si>
  <si>
    <t>Incluir como Obligación: No ofrecer ni dar dádivas o sobornos, y ninguna otra forma de halago o dádiva a ningún funcionario público en relación con su contrato.</t>
  </si>
  <si>
    <t>ANÁLISIS DEL RESULTADO FINAL 
2 TRIMESTRE</t>
  </si>
  <si>
    <t>Solicitar que al momento de la presentación de la oferta se realice de manera simultanea la entrega de documentos.
Supervisión periódica al proceso</t>
  </si>
  <si>
    <t xml:space="preserve">Se realizaron mesas de trabajo ( Reunión con  partes interesadas) con los Municipios en proceso de  Donación y las Direcciones Seccionales con el fín  de revisar,comparar y conocer los documentos necesarios para el proceso de recepción por donación de inmuebles  y con corte al Segundo trimestre de 2024. 
Se reformuló la lista de inmuebles en las que se pretende recibir  en donación dado que, se analizó la situación de algunos municipios en los que se encuentran los despachos judiciales en comodato en las instalaciones de las alcaldías,  municipios listados a continuación:  
Beteitiva (Boyacá), Tutazá (Boyacá),  Tópaga (Boyacá), Útica (Cundinamarca), Biotá (Cundinamarca), Galapa (Atlántico), San Andrés de Sotavento (Córdoba), Pueblo Viejo (Magdalena)Marsella (Risaralda), Morales (Bolívar), Santa Rosa del Sur (Bolívar), San Pablo ( Nariño), Murillo (Tolima), Cajamarca (Tolima), Guacamayo (Santander), Suaita (Santander) , Ocamonte (Santander), Guadalupe (Santander), Jordán, entre otros.
A la fecha en proceso de recepción de donaciones se encuentran los municipios de:
 Pelaya (Cesar)
 Concordia (Antioquia),
 Sabana de San Ángel (Magdalena)
 Manaure ( La Guajira )   
  Sardinata (Norte de Sanytander)
  Bosconia (Cesar)  
Adicional se desagrego el listado maestro de inmuebles en arrendamiento, en comodato para lograr asi verificar cuantos y cuales serán los juzgados  de los municipios que cuenten con 3,4 5y 6 despachos en funcionamiento, que sean cabecera de circuito, según instrucción verbal del Director de División de Estructuración de proyetcos Encargadado.
Durante el trimestre se conoció que la Seccional Bucaramanga, recibió dos inmuebles en donación por parte de la Alcaldia, el grupo de inmuebles se encuentra en proceso de recibir, confrontar y verificar los documentos legales de este negocio jurídico.
En el presente trimestre se han realizado ingentes esfuerzos de coordinacion con las autoridades municipales, en concreto oficinas de planeacion de aquellos municipios que desde el mes de enero y febrero se solicito por la direccion de Unidad de Infraestructura Fisica la viabilidad para que donaran lotes de terreno con aras de construir sedes judiciales, el listado de los municipios se encuentra en registro precedente.
</t>
  </si>
  <si>
    <t>El consultor del contrato 201 de 2020, realizó la entrega final de 7 de las 13 sedes contratadas,pendientes 6 sedes judiciales. 
Para los contratos 201 de 2020 y 203 de 2020 se presenó la circunstancia de vigencias expiradas por la imposibilidad de contar con los entregables que permitieran realizar el pago en debida forma por encontrarse en tràmite ante el Ministerio de Cultura, el proyecto de Villa del Rosario.
El estado del contrato 201 de 2020 es el siguiente:
SUSPENDIDO hasta el 02 de Junio de 2024 
Fecha de reinicio: 03 de Junio de 2024. Fecha final del Contrato: 04 de Junio de 2024.
Se remitió a la Unidad de Compras Públicas la solicitud de incumplimiento en el segundo trimestre del 2023 y a la fecha se encuentra en proceso de incumplimiento.
El estado del contrato 203 de 2020 es el siguiente:
SUSPENDIDO hasta el 02 de Junio de 2024.
Fecha de reinicio: 03 de Junio de 2024. Fecha final del Contrato: 04 de Junio de 2024
La suspensión de los contratos 201 y 203 de 2020 es por falta de expedicion de la resolución por parte del Ministerio de Cultura, que permite la construcción del Palacio de Justicia en el centro histórico del Municipio de Villa del Rosario y pendiente la expedición de la licencia de construcción por la oficina de Planeación, para la construccion del proyecto de dicha sede.</t>
  </si>
  <si>
    <t>Contrato de consultoría 147 de 2022 y de interventoría 131 de 2022:
Se materializó el riesgo, para lo cual se han realizado las siguientes acciones:
1. Se lograron obtener las licencias de construccion para los municipíos de Barrancominas (Guainia), Bolivar (Cauca), Concordia (Magdalena), La Primavera (Vichada) y Orocue (Casanare).
2. Se tramitó licencia de reforzamiento estructural para el municipío de Zipaquirá (Cundinamarca), sin embargo, por temas de gestión de terceros (expedición licencia por el ente municipal) se a demorado este tramite.
3. Faltan respuestas de terceros en los municipios de Barrancominas (Guainia), Bolivar (Cauca), Concordia (Magdalena), La Primavera (Vichada) y Orocue (Casanare), para poder finalizar los proyectos, entre ellos factibilidades electricas e hidraulicas, permisos ambientales, entre otros.
Por lo anterior, fue necesario prorrogar la suspensión del contrato hasta el 15 de agosto de 2024, ya que estos tramites NO dependen de la consultoría e interventoría.</t>
  </si>
  <si>
    <t>31/06/2024</t>
  </si>
  <si>
    <t>ANÁLISIS DEL RESULTADO FINAL 
3ER TRIMESTRE</t>
  </si>
  <si>
    <t xml:space="preserve">Se realizaron mesas de trabajo ( Reunión con  partes interesadas) con los Municipios en proceso de  Donación y las Direcciones Seccionales con el fín  de revisar,comparar y conocer los documentos necesarios para el proceso de recepción por donación de inmuebles  y con corte al Tercer trimestre de 2024. 
Se reformuló la lista de inmuebles en las que se pretende recibir  en donación dado que, se analizó la situación de algunos municipios en los que se encuentran los despachos judiciales en comodato en las instalaciones de las alcaldías,  municipios listados a continuación:  
Beteitiva (Boyacá), Tutazá (Boyacá),  Tópaga (Boyacá), Útica (Cundinamarca), Biotá (Cundinamarca), Galapa (Atlántico), San Andrés de Sotavento (Córdoba), Pueblo Viejo (Magdalena)Marsella (Risaralda), Morales (Bolívar), Santa Rosa del Sur (Bolívar), San Pablo ( Nariño), Murillo (Tolima), Cajamarca (Tolima), Guacamayo (Santander), Suaita (Santander) , Ocamonte (Santander), Guadalupe (Santander), Jordán, entre otros.
A la fecha en proceso de recepción de donaciones se encuentran los municipios de:
 Pelaya (Cesar)
 Concordia (Antioquia),
 Sabana de San Ángel (Magdalena)
 Manaure ( La Guajira )   
  Sardinata (Norte de Sanytander)
  Bosconia (Cesar)  
Adicional se desagrego el listado maestro de inmuebles en arrendamiento, en comodato para lograr asi verificar cuantos y cuales serán los juzgados  de los municipios que cuenten con 3,4 5y 6 despachos en funcionamiento, que sean cabecera de circuito, según instrucción verbal del Director de División de Estructuración de proyetcos Encargadado.
Durante el trimestre se conoció que la Seccional Bucaramanga, recibió dos inmuebles en donación por parte de la Alcaldia, el grupo de inmuebles se encuentra en proceso de recibir, confrontar y verificar los documentos legales de este negocio jurídico.
En el presente trimestre se han realizado ingentes esfuerzos de coordinacion con las autoridades municipales, en concreto oficinas de planeacion de aquellos municipios que desde el mes de enero y febrero se solicito por la direccion de Unidad de Infraestructura Fisica la viabilidad para que donaran lotes de terreno con aras de construir sedes judiciales, el listado de los municipios se encuentra en registro precedente.
</t>
  </si>
  <si>
    <t xml:space="preserve">No se ha realizado el recibo de los productos de los estudios y diseños finales por parte del consultor de los proyectos de los municipios de Fonseca (Guajira), Paz de Ariporo (Casanare), Villa del Rosario (Norte de Santander), Caucasia (Antioquia), Málaga (Santander) y Saravena (Arauca) por encontrarse en Suspensión; toda vez que se depende de trámites ante el Ministerio de Cultura y la oficina de Planeación del Municipio de Villa del Rosario. 
El Ministerio de Culturase expedió la resolución que aprueba el cambio de nivel del plan especial de manejo y protección del centro histórico (PEMP) de Villa del Rosario. 
Se solicitó por parte del consultor de estudios y diseños al Ministerio de Cultura la aprobación del proyecto arquitectónico para la construcción en Villa del Rosario.
Se está a la espera de la resolución para la construcción del Palacio de Justicia de Villa del Rosario. Una vez se emita la resolución por parte del Ministerio de Cultura, se procederá a solicitar la generación de la licencia de construcción a la Secretaría de Planeación de Villa del Rosario.
Para los contratos 201 de 2020 y 203 de 2020 se presentó la circunstancia de vigencias expiradas por la imposibilidad de contar con los entregables que permitieran realizar el pago en debida forma.
El estado del contrato 201 de 2020 es el siguiente:
SUSPENDIDO hasta el 01 de Octubre de 2024 
Fecha de reinicio: 02 de Octubre de 2024. Fecha final del Contrato: 03 de Octubre de 2024.
En septiembre del 2024 el consultor de diseños y la interventoria solicitaron el reinicio y prorroga de los contratos 201 y 203 del 2020, con el fin de atender observaciones emitidas por el Ministerio de Cultura, revision de concepto de norma y concepto favorable emitido por el municipio de Villa del Rosario.
El 30 de Julio de 2024, se solicito certificado de disponibilidad presupuestal para pago de vigencias expiradas de los contratos 201 y 203 de 2020.
El estado del contrato 203 de 2020 es el siguiente:
SUSPENDIDO hasta el 01 de Octubre de 2024.
Fecha de reinicio: 02 de Octubre de 2024. Fecha final del Contrato: 03 de Octubre de 2024.
</t>
  </si>
  <si>
    <t>Contrato de consultoría 147 de 2022 y de interventoría 131 de 2022:
Se materializó el riesgo, para lo cual se han realizado las siguientes acciones:
1. Se lograron obtener las licencias de construccion para los municipíos de Barrancominas (Guainia), Bolivar (Cauca), Concordia (Magdalena), La Primavera (Vichada) y Orocue (Casanare).
2. Se tramitó licencia de reforzamiento estructural para el municipío de Zipaquirá (Cundinamarca), sin embargo, por temas de gestión de terceros (expedición licencia por el ente municipal) aún se encuentra en espera de respuesta del municipio.
3. Faltan respuestas de terceros en los municipios de Barrancominas (Guainia), Bolivar (Cauca), Concordia (Magdalena), La Primavera (Vichada) y Orocue (Casanare), para poder finalizar los proyectos, entre ellos factibilidades electricas e hidraulicas, permisos ambientales, entre otros.
Por lo anterior, fue necesario prorrogar la suspensión del contrato hasta el 29 de octubre de 2024, ya que estos tramites NO dependen de la consultoría e interventoría.</t>
  </si>
  <si>
    <t>Las acciones realizadas y contempladas para los contratos de obra e interventoria correspondientes a las sedes de  Aguachica - Cesar (Cto de Obra No. 099 de 2022 e interventoria No. 102 de 2022) , Puerto Carreño -Vichada ( Cto de obra No. 084 de 2022 e interventoria No. 103 de 2022), Sincé - Sucre (Cto de Obra No. 088 de 2022 e interventoria No. 114 de 2022),  Mosquera y Francisco Pizarro - Nariño (Cto de Obra No 089 de 2022 e interventoria No. 109 de 2022  se relacionan a continuación: 
- Comités semanales para cada contrato con el fin de realizar el seguimiento a las  actividades de obra con el acompañamiento de la interventoría, donde se identifican alertas y pendientes en la ejecucion de los contratos. 
- Comités de seguimiento por parte de la DEAJ  al avance del cronograma, balance del contrato, seguimiento a la curva S, programacion, seguimiento financiero, inconvenientes y posibles soluciones  de los  contratos.  
- Las Interventorias de los contratos de obra presentan Informes semanales y mensuales donde se detallan y analizan los siguientes aspectos mas relevantes de los contratos de obra: 
o Generar un plan general de riesgos 
o Creación planes de contingencia
o identificar ruta crítica y hacer el seguimiento permanente.
o Recursos utilizados dentro del contrato 
o Seguimiento a rubro de imprevistos
o Control de Calidad de Obra (pruebas de calidad, ensayos de laboratorio) 
o Control de calidad de obra (aspectos técnicos)  
o Licencias, permisos, tramites especiales 
o Aspecto administrativo (control Plan Ambiental del proyecto, control plan SST, control PGAS entre otros) 
o Control plan social del proyecto
o Estado jurídico del contrato de obra (modificaciones contractuales, seguimiento a garantías) 
o Estado financiero del contrato de obra (seguimiento al anticipo, cortes de obra) 
o Temas por resolver o reportar. 
o Conclusiones y recomendaciones
Estado de Proyectos A corte cuarto trimestre vigencia 2024:
Francisco Pizarro y Mosquera - Nariño (Contrato de Obra 089-2022 e Interventoria 109-2022) 
Con corte al mes de septiembre de 2024 la obra presenta un avance fisico ejecutado del 100 %, la obra finalizo el 29 de agosto de 2024.</t>
  </si>
  <si>
    <t>31/09/2024</t>
  </si>
  <si>
    <t>ANÁLISIS DEL RESULTADO FINAL 
4To TRIMESTRE</t>
  </si>
  <si>
    <r>
      <rPr>
        <sz val="10"/>
        <color rgb="FF000000"/>
        <rFont val="Calibri"/>
        <scheme val="minor"/>
      </rPr>
      <t xml:space="preserve">Se materializó el riesgo. 
Durante la vigencia 2024 NO se recibieron lotes en donación. 
Sin embargo, se adelantaron proceso de recepción de donaciones en los municipios de: Puerto Gaitán (Meta), Concordia (Antioquia), Manaure (La Guajira), Sardinata (Norte de Santander), Bosconia (Cesar). 
A continuación, se describe el estado de gestión de los mencionados: 
Puerto Gaitán (Meta): Se encuentra en un avance del 47%, no obstante, se adelantaron gestiones para la obtención a completitud de los requisitos para la donación del lote. 
Concordia (Antioquia): Se encuentra en un avance del 95%, sin embargo, el acuerdo del concejo municipal tiene una cláusula resolutoria la cual se debe quitar de tal manera que la dirección seccional de Medellín y la administración municipal elevan la solicitud al concejo municipal para realizar el ajuste.  
Manaure (La Guajira), Se recibió lote, dicho lote no se cuenta con documentos de identificación predial (Escritura y Certificado de Tradición) para la legalización de este.    
 Sardinata (Norte de Santander), Bosconia (Cesar), se tiene conocimiento únicamente de las gestiones realizadas desde la Dirección de Administración Judicial de Valledupar en conjunto con las administraciones municipales actuales (No se cuenta con intensión de donación a la fecha).   
Por otro lado, en los municipios de Pelaya (Cesar), Sabana de San Ángel (Magdalena), se presentó perdida de voluntad política para la donación.  
Durante el primer semestre de 2024, se reformuló la lista de inmuebles en las que se pretende recibir lotes en donación, dado que, se analizó la situación de algunos municipios en los que se encuentran los despachos judiciales en comodato en las instalaciones de las alcaldías, municipios listados a continuación: Útica – Cundinamarca, Tutazá –Boyacá, Tópaga – Boyacá, Suaita – Santander, Santa Rosa del Sur – Bolívar, San Pablo – Nariño, San Pablo – Nariño, San Andrés de Sotavento – Córdoba, Ocamonte – Santander, Marsella - Risaralda 
Se genera acción de mejora  
</t>
    </r>
    <r>
      <rPr>
        <sz val="10"/>
        <color rgb="FFFF0000"/>
        <rFont val="Calibri"/>
        <scheme val="minor"/>
      </rPr>
      <t xml:space="preserve">
</t>
    </r>
    <r>
      <rPr>
        <sz val="10"/>
        <color rgb="FF000000"/>
        <rFont val="Calibri"/>
        <scheme val="minor"/>
      </rPr>
      <t xml:space="preserve">
</t>
    </r>
  </si>
  <si>
    <t>Solicitar la actualización de concepto de norma a la Oficina de Planeación o Curaduría, a la fecha de inicio de los Estudios y Diseños.
Informes de Interventoría (control y seguimiento)
Informes de Supervisión a la Interventoría (control y seguimiento)
Comités de Diseño y Supervisión a la Interventoría.
Seguimiento y control al cronograma del proyecto de Estudios y Diseños.
Seguimiento y control al avance y entrega final del Anexo Técnico de Entregables de los Contratos de Estudios y Diseños
Garantizar la Reserva Presupuestal Solicitud de PAC de manera anticipada</t>
  </si>
  <si>
    <r>
      <rPr>
        <sz val="10"/>
        <color rgb="FF000000"/>
        <rFont val="Calibri"/>
        <scheme val="minor"/>
      </rPr>
      <t xml:space="preserve">
Se materializó el riesgo, para lo cual se han realizado las siguientes acciones:
- Realización de Comites de Diseño semanales entre el Consultor y la Interventoría, con la participación de la Supervisión del Contrato de Interventoria. En dichos comités se revisa el avance programado de las actividades, validación del cumplimiento según cronograma del contrato, análisis de los retrasos y medidas de contingencia para ajustarse al cronograma pactado.
- Presentación de informes semanales por parte de la interventoría de Estudios y Diseños, donde se reporta el avance fisico, presupuestal y demás actividades contractualmente pactadas.
-Seguimiento a la programacion del PAC.
A continuación se presenta el estado actual de los Contratos de consultoría 201 de 2020 y de interventoría 203 de 2020:
1. Se lograron obtener las licencias de construccion para los municipíos de municipios de Fonseca (Guajira), Paz de Ariporo (Casanare), Caucasia (Antioquia), Málaga (Santander) y Saravena (Arauca).
Avance con corte a diciembre 2024:
Fonceca                  avance 100 %
Paz de Ariporo      avance 100 %
Caucasia                avance 100 %
Málaga                   avance 100 %
Saravena                avance 100 %
2. Se está a la espera de la resolución para la construcción del Palacio de Justicia de Villa del Rosario. Una vez se emita la resolución por parte del Ministerio de Cultura, se procederá a solicitar la generación de la licencia de construcción a la Secretaría de Planeación de Villa del Rosario.
</t>
    </r>
    <r>
      <rPr>
        <sz val="10"/>
        <color rgb="FFFF0000"/>
        <rFont val="Calibri"/>
        <scheme val="minor"/>
      </rPr>
      <t xml:space="preserve">
</t>
    </r>
    <r>
      <rPr>
        <sz val="10"/>
        <color rgb="FF000000"/>
        <rFont val="Calibri"/>
        <scheme val="minor"/>
      </rPr>
      <t xml:space="preserve">
</t>
    </r>
  </si>
  <si>
    <r>
      <rPr>
        <sz val="10"/>
        <color rgb="FF000000"/>
        <rFont val="Calibri"/>
      </rPr>
      <t xml:space="preserve">Se materializó el riesgo, para lo cual se han realizado las siguientes acciones:
Sin embargo, las acciones realizadas a los Contratos de consultoría 201 de 2020 y de interventoría 203 de 2020, son las siguientes:
- Realización de Comites de Diseño semanales entre el Consultor y la Interventoría, con la participación de la Supervisión del Contrato de Interventoria. En dichos comités se revisa el avance programado de las actividades, validación del cumplimiento según cronograma del contrato, análisis de los retrasos y medidas de contingencia para ajustarse al cronograma pactado.
- Presentación de informes semanales por parte de la interventoría de Estudios y Diseños, donde se reporta el avance fisico, presupuestal y demás actividades contractualmente pactadas.
-Seguimiento a la programacion del PAC.
A continuación se presenta el estado actual de los Contratos de consultoría 147 de 2022 y de interventoría 131 de 2022:
Se materializó el riesgo, para lo cual se han realizado las siguientes acciones:
1. Se lograron obtener las licencias de construccion para los municipíos de Barrancominas (Guainia), Bolivar (Cauca), Concordia (Magdalena), La Primavera (Vichada) y Orocue (Casanare).
Avance con corte a diciembre 2024:
Barrancominas   avance 93,30 %
Bolivar                  avance 92,85 %
Concordia            avance 92,80 %
La Primavera       avance 93,30 %
Orocue                  avance 93,60 %
2. Se tramitó licencia de reforzamiento estructural para el municipío de Zipaquirá (Cundinamarca), sin embargo, por temas de gestión de terceros (expedición licencia por el ente municipal) aún se encuentra en espera de respuesta del municipio.
3. Faltan respuestas de terceros en los municipios de Barrancominas (Guainia), Bolivar (Cauca), Concordia (Magdalena), La Primavera (Vichada) y Orocue (Casanare), para poder finalizar los proyectos, entre ellos factibilidades electricas e hidraulicas, permisos ambientales, entre otros.
</t>
    </r>
    <r>
      <rPr>
        <sz val="10"/>
        <color rgb="FFFF0000"/>
        <rFont val="Calibri"/>
      </rPr>
      <t xml:space="preserve">
</t>
    </r>
  </si>
  <si>
    <t xml:space="preserve">Las acciones realizadas y contempladas para los contratos de obra e interventoria correspondientes a las sedes de  Aguachica - Cesar (Cto de Obra No. 099 de 2022 e interventoria No. 102 de 2022) , Puerto Carreño -Vichada ( Cto de obra No. 084 de 2022 e interventoria No. 103 de 2022), Sincé - Sucre (Cto de Obra No. 088 de 2022 e interventoria No. 114 de 2022),  Mosquera y Francisco Pizarro - Nariño (Cto de Obra No 089 de 2022 e interventoria No. 109 de 2022  se relacionan a continuación: 
- Comités semanales para cada contrato con el fin de realizar el seguimiento a las  actividades de obra con el acompañamiento de la interventoría, donde se identifican alertas y pendientes en la ejecucion de los contratos. 
- Comités de seguimiento por parte de la DEAJ  al avance del cronograma, balance del contrato, seguimiento a la curva S, programacion, seguimiento financiero, inconvenientes y posibles soluciones  de los  contratos.  
- Las Interventorias de los contratos de obra presentan Informes semanales y mensuales donde se detallan y analizan los siguientes aspectos mas relevantes de los contratos de obra: 
o Generar un plan general de riesgos 
o Creación planes de contingencia
o identificar ruta crítica y hacer el seguimiento permanente.
o Recursos utilizados dentro del contrato 
o Seguimiento a rubro de imprevistos
o Control de Calidad de Obra (pruebas de calidad, ensayos de laboratorio) 
o Control de calidad de obra (aspectos técnicos)  
o Licencias, permisos, tramites especiales 
o Aspecto administrativo (control Plan Ambiental del proyecto, control plan SST, control PGAS entre otros) 
o Control plan social del proyecto
o Estado jurídico del contrato de obra (modificaciones contractuales, seguimiento a garantías) 
o Estado financiero del contrato de obra (seguimiento al anticipo, cortes de obra) 
o Temas por resolver o reportar. 
o Conclusiones y recomendaciones
Estado de Proyectos A corte cuarto trimestre vigencia 2024:
Sede Judicial Sincé - Sucre (Contrato de Obra 088-2022 e Interventoria 114-2022)
Con corte al mes de diciembre de 2024 la obra presenta un avance físico ejecutado del 100 %. la obra finalizo el 03 de diciembre de 2024.
Sede judicial Aguachica - Cesar  (Contrato de Obra 099-2022 e Interventoria 102-2022) 
Con corte al mes de diciembre de 2024 la obra presenta un avance físico ejecutado del 100 %, la obra finalizo el 10 de diciembre de 2024.
Sede Judicial Puerto Carreño  (Contrato de Obra 084-2022 e Interventoria 103-2022)
Con corte al mes de diciembre de 2024 la obra presenta un avance físico ejecutado del 100 %, la obra finalizo el 29 de Noviembre de 2024.
Para las sedes jucdiciales Since y Puerto Carreño se encuentran en el 100%, con algunos pendientes (adecuaciones locativas - resanes de pintura) y certificacio RETIE y RETILAP.
</t>
  </si>
  <si>
    <t>En el termino indicado no se materializo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</si>
</sst>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105">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2"/>
      <name val="Azo Sans Medium"/>
    </font>
    <font>
      <sz val="11"/>
      <name val="Azo Sans Medium"/>
    </font>
    <font>
      <b/>
      <sz val="14"/>
      <color theme="1"/>
      <name val="Arial"/>
      <family val="2"/>
    </font>
    <font>
      <b/>
      <sz val="22"/>
      <color theme="1"/>
      <name val="Calibri"/>
      <family val="2"/>
      <scheme val="minor"/>
    </font>
    <font>
      <sz val="11"/>
      <color rgb="FF0070C0"/>
      <name val="Calibri"/>
      <family val="2"/>
      <scheme val="minor"/>
    </font>
    <font>
      <sz val="11"/>
      <color rgb="FF0070C0"/>
      <name val="Arial"/>
      <family val="2"/>
    </font>
    <font>
      <sz val="14"/>
      <color theme="1"/>
      <name val="Azo Sans Medium"/>
    </font>
    <font>
      <b/>
      <sz val="14"/>
      <color theme="1"/>
      <name val="Azo Sans Medium"/>
    </font>
    <font>
      <b/>
      <sz val="14"/>
      <color theme="0"/>
      <name val="Azo Sans Medium"/>
    </font>
    <font>
      <b/>
      <sz val="14"/>
      <name val="Azo Sans Medium"/>
    </font>
    <font>
      <sz val="14"/>
      <color theme="0"/>
      <name val="Azo Sans Medium"/>
    </font>
    <font>
      <b/>
      <sz val="14"/>
      <color rgb="FF0070C0"/>
      <name val="Calibri"/>
      <family val="2"/>
      <scheme val="minor"/>
    </font>
    <font>
      <b/>
      <sz val="11"/>
      <color theme="0"/>
      <name val="Azo Sans Medium"/>
    </font>
    <font>
      <b/>
      <sz val="11"/>
      <color rgb="FF004D6D"/>
      <name val="Azo Sans Medium"/>
    </font>
    <font>
      <sz val="11"/>
      <name val="Azo Sans Light"/>
    </font>
    <font>
      <b/>
      <sz val="10"/>
      <color theme="0"/>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12"/>
      <color theme="0"/>
      <name val="Arial Narrow"/>
      <family val="2"/>
    </font>
    <font>
      <sz val="12"/>
      <color theme="1"/>
      <name val="Arial Narrow"/>
      <family val="2"/>
    </font>
    <font>
      <sz val="10"/>
      <color theme="0"/>
      <name val="Arial Narrow"/>
      <family val="2"/>
    </font>
    <font>
      <sz val="11"/>
      <color theme="1"/>
      <name val="Azo Sans Medium"/>
    </font>
    <font>
      <sz val="11"/>
      <color theme="0"/>
      <name val="Azo Sans Medium"/>
    </font>
    <font>
      <sz val="11"/>
      <color rgb="FF004D6D"/>
      <name val="Azo Sans Medium"/>
    </font>
    <font>
      <sz val="11"/>
      <color rgb="FF595959"/>
      <name val="Azo Sans Light"/>
    </font>
    <font>
      <sz val="16"/>
      <color theme="1"/>
      <name val="Azo Sans Medium"/>
    </font>
    <font>
      <sz val="11"/>
      <color theme="0" tint="-4.9989318521683403E-2"/>
      <name val="Azo Sans Medium"/>
    </font>
    <font>
      <b/>
      <sz val="12"/>
      <name val="Azo Sans Medium"/>
    </font>
    <font>
      <b/>
      <sz val="14"/>
      <color theme="1"/>
      <name val="Calibri"/>
      <family val="2"/>
      <scheme val="minor"/>
    </font>
    <font>
      <b/>
      <sz val="11"/>
      <color rgb="FFFF0000"/>
      <name val="Arial Narrow"/>
      <family val="2"/>
    </font>
    <font>
      <sz val="16"/>
      <color theme="1"/>
      <name val="Calibri"/>
      <family val="2"/>
      <scheme val="minor"/>
    </font>
    <font>
      <b/>
      <sz val="8"/>
      <color rgb="FF000000"/>
      <name val="Times New Roman"/>
      <family val="1"/>
    </font>
    <font>
      <b/>
      <sz val="8"/>
      <color rgb="FF767171"/>
      <name val="Times New Roman"/>
      <family val="1"/>
    </font>
    <font>
      <sz val="10"/>
      <color rgb="FFFF0000"/>
      <name val="Calibri"/>
      <family val="2"/>
      <scheme val="minor"/>
    </font>
    <font>
      <i/>
      <sz val="10"/>
      <name val="Calibri"/>
      <family val="2"/>
      <scheme val="minor"/>
    </font>
    <font>
      <sz val="10"/>
      <name val="Calibri"/>
      <family val="2"/>
    </font>
    <font>
      <sz val="10"/>
      <color rgb="FF000000"/>
      <name val="Calibri"/>
      <family val="2"/>
    </font>
    <font>
      <sz val="10"/>
      <color rgb="FF000000"/>
      <name val="Calibri"/>
      <scheme val="minor"/>
    </font>
    <font>
      <sz val="10"/>
      <color rgb="FFFF0000"/>
      <name val="Calibri"/>
      <scheme val="minor"/>
    </font>
    <font>
      <sz val="10"/>
      <name val="Calibri"/>
      <scheme val="minor"/>
    </font>
    <font>
      <sz val="10"/>
      <color rgb="FF000000"/>
      <name val="Calibri"/>
    </font>
    <font>
      <sz val="10"/>
      <color rgb="FFFF0000"/>
      <name val="Calibri"/>
    </font>
    <font>
      <sz val="10"/>
      <color rgb="FF000000"/>
      <name val="Calibri"/>
      <charset val="1"/>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right/>
      <top style="hair">
        <color indexed="64"/>
      </top>
      <bottom style="hair">
        <color indexed="64"/>
      </bottom>
      <diagonal/>
    </border>
    <border>
      <left style="thin">
        <color theme="0"/>
      </left>
      <right style="thin">
        <color theme="0"/>
      </right>
      <top style="thin">
        <color theme="0"/>
      </top>
      <bottom/>
      <diagonal/>
    </border>
    <border>
      <left/>
      <right style="medium">
        <color indexed="64"/>
      </right>
      <top/>
      <bottom style="thin">
        <color indexed="64"/>
      </bottom>
      <diagonal/>
    </border>
    <border>
      <left/>
      <right style="thin">
        <color theme="0"/>
      </right>
      <top/>
      <bottom/>
      <diagonal/>
    </border>
    <border>
      <left style="thin">
        <color theme="0"/>
      </left>
      <right style="medium">
        <color indexed="64"/>
      </right>
      <top style="thin">
        <color theme="0"/>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right/>
      <top style="hair">
        <color rgb="FF4DC0E3"/>
      </top>
      <bottom style="hair">
        <color rgb="FF4DC0E3"/>
      </bottom>
      <diagonal/>
    </border>
    <border>
      <left style="dashed">
        <color rgb="FF00B0F0"/>
      </left>
      <right style="dashed">
        <color rgb="FF00B0F0"/>
      </right>
      <top style="dashed">
        <color rgb="FF00B0F0"/>
      </top>
      <bottom style="dashed">
        <color rgb="FF00B0F0"/>
      </bottom>
      <diagonal/>
    </border>
    <border>
      <left style="hair">
        <color rgb="FF4DC0E3"/>
      </left>
      <right style="hair">
        <color rgb="FF4DC0E3"/>
      </right>
      <top style="hair">
        <color rgb="FF4DC0E3"/>
      </top>
      <bottom/>
      <diagonal/>
    </border>
    <border>
      <left style="dashed">
        <color rgb="FF00B0F0"/>
      </left>
      <right style="hair">
        <color rgb="FF4DC0E3"/>
      </right>
      <top style="hair">
        <color rgb="FF4DC0E3"/>
      </top>
      <bottom/>
      <diagonal/>
    </border>
    <border>
      <left style="dashed">
        <color rgb="FF00B0F0"/>
      </left>
      <right style="hair">
        <color rgb="FF4DC0E3"/>
      </right>
      <top/>
      <bottom style="dashed">
        <color rgb="FF00B0F0"/>
      </bottom>
      <diagonal/>
    </border>
    <border>
      <left style="double">
        <color theme="0"/>
      </left>
      <right style="double">
        <color theme="0"/>
      </right>
      <top style="double">
        <color theme="0"/>
      </top>
      <bottom style="double">
        <color theme="0"/>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diagonal/>
    </border>
    <border>
      <left style="thick">
        <color theme="0"/>
      </left>
      <right style="thick">
        <color theme="0"/>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thick">
        <color theme="0"/>
      </top>
      <bottom/>
      <diagonal/>
    </border>
    <border>
      <left/>
      <right style="thick">
        <color theme="0"/>
      </right>
      <top/>
      <bottom/>
      <diagonal/>
    </border>
    <border>
      <left style="dashed">
        <color theme="9" tint="-0.24994659260841701"/>
      </left>
      <right style="dashed">
        <color theme="9" tint="-0.2499465926084170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style="thin">
        <color indexed="64"/>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s>
  <cellStyleXfs count="5">
    <xf numFmtId="0" fontId="0" fillId="0" borderId="0"/>
    <xf numFmtId="0" fontId="7" fillId="0" borderId="0"/>
    <xf numFmtId="0" fontId="8" fillId="0" borderId="0"/>
    <xf numFmtId="43" fontId="36" fillId="0" borderId="0" applyFont="0" applyFill="0" applyBorder="0" applyAlignment="0" applyProtection="0"/>
    <xf numFmtId="9" fontId="36" fillId="0" borderId="0" applyFont="0" applyFill="0" applyBorder="0" applyAlignment="0" applyProtection="0"/>
  </cellStyleXfs>
  <cellXfs count="577">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6" fillId="0" borderId="0" xfId="0" applyFont="1" applyAlignment="1">
      <alignment horizontal="center"/>
    </xf>
    <xf numFmtId="0" fontId="17" fillId="0" borderId="0" xfId="0" applyFont="1"/>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9" fillId="0" borderId="0" xfId="0" applyFont="1" applyAlignment="1">
      <alignment horizontal="center"/>
    </xf>
    <xf numFmtId="0" fontId="10" fillId="3" borderId="0" xfId="0" applyFont="1" applyFill="1"/>
    <xf numFmtId="0" fontId="26" fillId="3" borderId="0" xfId="0" applyFont="1" applyFill="1"/>
    <xf numFmtId="0" fontId="26"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10" fillId="0" borderId="0" xfId="0" applyFont="1"/>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0" fontId="0" fillId="3" borderId="0" xfId="0"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3" fontId="0" fillId="0" borderId="0" xfId="0" applyNumberFormat="1" applyAlignment="1">
      <alignment horizontal="left"/>
    </xf>
    <xf numFmtId="0" fontId="39" fillId="0" borderId="0" xfId="0" applyFont="1" applyAlignment="1">
      <alignment horizontal="center" vertical="center"/>
    </xf>
    <xf numFmtId="0" fontId="42" fillId="3" borderId="0" xfId="0" applyFont="1" applyFill="1" applyAlignment="1">
      <alignment horizontal="justify" vertical="center" wrapText="1" readingOrder="1"/>
    </xf>
    <xf numFmtId="0" fontId="44" fillId="3" borderId="0" xfId="0" applyFont="1" applyFill="1"/>
    <xf numFmtId="0" fontId="44" fillId="0" borderId="0" xfId="0" applyFont="1"/>
    <xf numFmtId="0" fontId="45" fillId="3" borderId="0" xfId="0" applyFont="1" applyFill="1"/>
    <xf numFmtId="1" fontId="44" fillId="3" borderId="0" xfId="0" applyNumberFormat="1" applyFont="1" applyFill="1" applyAlignment="1">
      <alignment horizontal="center"/>
    </xf>
    <xf numFmtId="0" fontId="46" fillId="3" borderId="0" xfId="0" applyFont="1" applyFill="1" applyAlignment="1">
      <alignment vertical="center"/>
    </xf>
    <xf numFmtId="0" fontId="44" fillId="3" borderId="0" xfId="0" applyFont="1" applyFill="1" applyAlignment="1">
      <alignment horizontal="center" vertical="center"/>
    </xf>
    <xf numFmtId="0" fontId="49" fillId="0" borderId="0" xfId="0" applyFont="1" applyAlignment="1" applyProtection="1">
      <alignment horizontal="center" vertical="center" wrapText="1" readingOrder="1"/>
      <protection hidden="1"/>
    </xf>
    <xf numFmtId="0" fontId="18" fillId="15" borderId="0" xfId="0" applyFont="1" applyFill="1" applyAlignment="1" applyProtection="1">
      <alignment horizontal="center" vertical="center" wrapText="1"/>
      <protection locked="0"/>
    </xf>
    <xf numFmtId="0" fontId="23" fillId="0" borderId="0" xfId="0" applyFont="1" applyAlignment="1">
      <alignment wrapText="1"/>
    </xf>
    <xf numFmtId="0" fontId="0" fillId="21" borderId="0" xfId="0" applyFill="1"/>
    <xf numFmtId="0" fontId="18" fillId="0" borderId="0" xfId="0" applyFont="1" applyAlignment="1" applyProtection="1">
      <alignment horizontal="justify" vertical="center"/>
      <protection locked="0"/>
    </xf>
    <xf numFmtId="0" fontId="19" fillId="0" borderId="0" xfId="0" applyFont="1" applyAlignment="1" applyProtection="1">
      <alignment horizontal="justify" vertical="center"/>
      <protection locked="0"/>
    </xf>
    <xf numFmtId="0" fontId="0" fillId="0" borderId="0" xfId="0" applyAlignment="1">
      <alignment horizontal="justify" vertical="center"/>
    </xf>
    <xf numFmtId="0" fontId="16" fillId="0" borderId="0" xfId="0" applyFont="1" applyAlignment="1">
      <alignment horizontal="justify" vertical="center"/>
    </xf>
    <xf numFmtId="0" fontId="16" fillId="21" borderId="0" xfId="0" applyFont="1" applyFill="1" applyAlignment="1">
      <alignment horizontal="center"/>
    </xf>
    <xf numFmtId="0" fontId="65" fillId="21" borderId="0" xfId="0" applyFont="1" applyFill="1"/>
    <xf numFmtId="0" fontId="66" fillId="21" borderId="0" xfId="0" applyFont="1" applyFill="1"/>
    <xf numFmtId="0" fontId="0" fillId="21" borderId="0" xfId="0" applyFill="1" applyAlignment="1">
      <alignment horizontal="justify" vertical="center"/>
    </xf>
    <xf numFmtId="0" fontId="67" fillId="0" borderId="0" xfId="0" applyFont="1" applyAlignment="1">
      <alignment vertical="top"/>
    </xf>
    <xf numFmtId="0" fontId="69" fillId="19" borderId="21" xfId="0" applyFont="1" applyFill="1" applyBorder="1" applyAlignment="1" applyProtection="1">
      <alignment horizontal="left" vertical="top" wrapText="1"/>
      <protection locked="0"/>
    </xf>
    <xf numFmtId="0" fontId="69" fillId="19" borderId="21" xfId="0" applyFont="1" applyFill="1" applyBorder="1" applyAlignment="1" applyProtection="1">
      <alignment horizontal="center" vertical="center"/>
      <protection locked="0"/>
    </xf>
    <xf numFmtId="0" fontId="70" fillId="5" borderId="21" xfId="0" applyFont="1" applyFill="1" applyBorder="1" applyAlignment="1" applyProtection="1">
      <alignment horizontal="center" vertical="center" wrapText="1"/>
      <protection locked="0"/>
    </xf>
    <xf numFmtId="0" fontId="68" fillId="0" borderId="0" xfId="0" applyFont="1" applyAlignment="1" applyProtection="1">
      <alignment horizontal="left" vertical="top"/>
      <protection locked="0"/>
    </xf>
    <xf numFmtId="0" fontId="71" fillId="0" borderId="0" xfId="0" applyFont="1" applyAlignment="1" applyProtection="1">
      <alignment horizontal="center" vertical="center"/>
      <protection locked="0"/>
    </xf>
    <xf numFmtId="0" fontId="71" fillId="0" borderId="0" xfId="0" applyFont="1" applyAlignment="1" applyProtection="1">
      <alignment horizontal="center" vertical="top"/>
      <protection locked="0"/>
    </xf>
    <xf numFmtId="0" fontId="67" fillId="0" borderId="0" xfId="0" applyFont="1" applyAlignment="1" applyProtection="1">
      <alignment horizontal="center" vertical="center"/>
      <protection locked="0"/>
    </xf>
    <xf numFmtId="0" fontId="74" fillId="5" borderId="25" xfId="0" applyFont="1" applyFill="1" applyBorder="1" applyAlignment="1">
      <alignment horizontal="center" vertical="center"/>
    </xf>
    <xf numFmtId="0" fontId="62" fillId="0" borderId="25" xfId="0" applyFont="1" applyBorder="1" applyAlignment="1">
      <alignment horizontal="justify" vertical="center" wrapText="1"/>
    </xf>
    <xf numFmtId="0" fontId="62" fillId="0" borderId="25" xfId="0" applyFont="1" applyBorder="1" applyAlignment="1">
      <alignment horizontal="center" vertical="center" wrapText="1"/>
    </xf>
    <xf numFmtId="0" fontId="62" fillId="22" borderId="25" xfId="0" applyFont="1" applyFill="1" applyBorder="1" applyAlignment="1">
      <alignment horizontal="justify" vertical="center" wrapText="1"/>
    </xf>
    <xf numFmtId="0" fontId="62" fillId="22" borderId="25" xfId="0" applyFont="1" applyFill="1" applyBorder="1" applyAlignment="1">
      <alignment horizontal="center" vertical="center" wrapText="1"/>
    </xf>
    <xf numFmtId="0" fontId="75" fillId="22" borderId="25" xfId="0" applyFont="1" applyFill="1" applyBorder="1" applyAlignment="1">
      <alignment horizontal="left" vertical="center"/>
    </xf>
    <xf numFmtId="0" fontId="75" fillId="0" borderId="25" xfId="0" applyFont="1" applyBorder="1" applyAlignment="1">
      <alignment horizontal="left" vertical="center"/>
    </xf>
    <xf numFmtId="0" fontId="62" fillId="22" borderId="25" xfId="0" applyFont="1" applyFill="1" applyBorder="1" applyAlignment="1">
      <alignment horizontal="center" vertical="center"/>
    </xf>
    <xf numFmtId="0" fontId="62" fillId="0" borderId="25" xfId="0" applyFont="1" applyBorder="1" applyAlignment="1">
      <alignment horizontal="left" vertical="center" wrapText="1"/>
    </xf>
    <xf numFmtId="0" fontId="62" fillId="0" borderId="25" xfId="0" applyFont="1" applyBorder="1" applyAlignment="1">
      <alignment horizontal="center" vertical="center"/>
    </xf>
    <xf numFmtId="0" fontId="75" fillId="0" borderId="25" xfId="0" applyFont="1" applyBorder="1" applyAlignment="1">
      <alignment horizontal="left" vertical="center" wrapText="1"/>
    </xf>
    <xf numFmtId="0" fontId="62" fillId="0" borderId="25" xfId="0" applyFont="1" applyBorder="1" applyAlignment="1">
      <alignment horizontal="left" vertical="center"/>
    </xf>
    <xf numFmtId="0" fontId="77" fillId="3" borderId="0" xfId="0" applyFont="1" applyFill="1" applyAlignment="1">
      <alignment vertical="center"/>
    </xf>
    <xf numFmtId="0" fontId="77" fillId="0" borderId="0" xfId="0" applyFont="1" applyAlignment="1">
      <alignment vertical="center"/>
    </xf>
    <xf numFmtId="0" fontId="76" fillId="3" borderId="0" xfId="0" applyFont="1" applyFill="1" applyAlignment="1">
      <alignment horizontal="center" vertical="center"/>
    </xf>
    <xf numFmtId="0" fontId="76" fillId="2" borderId="0" xfId="0" applyFont="1" applyFill="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left" vertical="center"/>
    </xf>
    <xf numFmtId="0" fontId="5" fillId="3" borderId="14" xfId="0" applyFont="1" applyFill="1" applyBorder="1" applyAlignment="1">
      <alignment vertical="center"/>
    </xf>
    <xf numFmtId="0" fontId="5" fillId="3" borderId="13" xfId="0" applyFont="1" applyFill="1" applyBorder="1" applyAlignment="1">
      <alignment vertical="center"/>
    </xf>
    <xf numFmtId="0" fontId="5" fillId="3" borderId="15" xfId="0" applyFont="1" applyFill="1" applyBorder="1" applyAlignment="1">
      <alignment vertical="center"/>
    </xf>
    <xf numFmtId="0" fontId="5" fillId="3" borderId="0" xfId="0" applyFont="1" applyFill="1" applyAlignment="1">
      <alignment vertical="center"/>
    </xf>
    <xf numFmtId="0" fontId="81" fillId="3" borderId="29" xfId="0" applyFont="1" applyFill="1" applyBorder="1" applyAlignment="1" applyProtection="1">
      <alignment vertical="center"/>
      <protection locked="0"/>
    </xf>
    <xf numFmtId="0" fontId="81" fillId="3" borderId="29" xfId="0" applyFont="1" applyFill="1" applyBorder="1" applyAlignment="1" applyProtection="1">
      <alignment vertical="center" wrapText="1"/>
      <protection locked="0"/>
    </xf>
    <xf numFmtId="0" fontId="3" fillId="0" borderId="0" xfId="0" applyFont="1" applyAlignment="1">
      <alignment horizontal="center" vertical="center"/>
    </xf>
    <xf numFmtId="0" fontId="26" fillId="21" borderId="0" xfId="0" applyFont="1" applyFill="1"/>
    <xf numFmtId="0" fontId="3" fillId="21" borderId="0" xfId="0" applyFont="1" applyFill="1" applyAlignment="1">
      <alignment horizontal="center" vertical="center"/>
    </xf>
    <xf numFmtId="0" fontId="10" fillId="21" borderId="0" xfId="0" applyFont="1" applyFill="1"/>
    <xf numFmtId="2" fontId="0" fillId="21" borderId="0" xfId="0" applyNumberFormat="1" applyFill="1"/>
    <xf numFmtId="0" fontId="61" fillId="5" borderId="21" xfId="0" applyFont="1" applyFill="1" applyBorder="1" applyAlignment="1" applyProtection="1">
      <alignment horizontal="center" vertical="center" wrapText="1"/>
      <protection locked="0"/>
    </xf>
    <xf numFmtId="0" fontId="83" fillId="0" borderId="0" xfId="0" applyFont="1"/>
    <xf numFmtId="0" fontId="83" fillId="0" borderId="0" xfId="0" applyFont="1" applyAlignment="1" applyProtection="1">
      <alignment horizontal="center" vertical="center"/>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6" fillId="3" borderId="30" xfId="0" applyFont="1" applyFill="1" applyBorder="1" applyAlignment="1">
      <alignment horizontal="center" vertical="center" wrapText="1" readingOrder="1"/>
    </xf>
    <xf numFmtId="0" fontId="86" fillId="3" borderId="30" xfId="0" applyFont="1" applyFill="1" applyBorder="1" applyAlignment="1">
      <alignment horizontal="center" vertical="center" wrapText="1"/>
    </xf>
    <xf numFmtId="0" fontId="83" fillId="3" borderId="0" xfId="0" applyFont="1" applyFill="1"/>
    <xf numFmtId="0" fontId="86" fillId="0" borderId="30" xfId="0" applyFont="1" applyBorder="1" applyAlignment="1">
      <alignment horizontal="center" vertical="center" wrapText="1" readingOrder="1"/>
    </xf>
    <xf numFmtId="0" fontId="62" fillId="0" borderId="0" xfId="0" applyFont="1" applyAlignment="1">
      <alignment vertical="center" wrapText="1"/>
    </xf>
    <xf numFmtId="0" fontId="84" fillId="0" borderId="0" xfId="0" applyFont="1"/>
    <xf numFmtId="0" fontId="85" fillId="0" borderId="0" xfId="0" applyFont="1" applyAlignment="1">
      <alignment vertical="center" wrapText="1" readingOrder="1"/>
    </xf>
    <xf numFmtId="0" fontId="86" fillId="3" borderId="0" xfId="0" applyFont="1" applyFill="1" applyAlignment="1">
      <alignment horizontal="center" vertical="center" wrapText="1" readingOrder="1"/>
    </xf>
    <xf numFmtId="0" fontId="86" fillId="0" borderId="0" xfId="0" applyFont="1" applyAlignment="1">
      <alignment vertical="center"/>
    </xf>
    <xf numFmtId="0" fontId="83" fillId="0" borderId="0" xfId="0" applyFont="1" applyAlignment="1">
      <alignment horizontal="left"/>
    </xf>
    <xf numFmtId="0" fontId="83" fillId="0" borderId="0" xfId="0" applyFont="1" applyAlignment="1">
      <alignment horizontal="center"/>
    </xf>
    <xf numFmtId="0" fontId="86" fillId="3" borderId="30" xfId="0" applyFont="1" applyFill="1" applyBorder="1" applyAlignment="1">
      <alignment horizontal="justify" vertical="center" wrapText="1"/>
    </xf>
    <xf numFmtId="0" fontId="83" fillId="3" borderId="0" xfId="0" applyFont="1" applyFill="1" applyAlignment="1">
      <alignment horizontal="justify" vertical="center"/>
    </xf>
    <xf numFmtId="0" fontId="86" fillId="3" borderId="30" xfId="0" applyFont="1" applyFill="1" applyBorder="1" applyAlignment="1">
      <alignment horizontal="justify" vertical="center" wrapText="1" readingOrder="1"/>
    </xf>
    <xf numFmtId="0" fontId="86" fillId="3" borderId="30" xfId="0" applyFont="1" applyFill="1" applyBorder="1" applyAlignment="1">
      <alignment horizontal="justify" vertical="center"/>
    </xf>
    <xf numFmtId="0" fontId="86" fillId="23" borderId="30" xfId="0" applyFont="1" applyFill="1" applyBorder="1" applyAlignment="1">
      <alignment horizontal="justify" vertical="center" wrapText="1"/>
    </xf>
    <xf numFmtId="0" fontId="86" fillId="0" borderId="30" xfId="0" applyFont="1" applyBorder="1" applyAlignment="1">
      <alignment horizontal="justify" vertical="center" wrapText="1"/>
    </xf>
    <xf numFmtId="0" fontId="83" fillId="0" borderId="0" xfId="0" applyFont="1" applyAlignment="1" applyProtection="1">
      <alignment vertical="center"/>
      <protection locked="0"/>
    </xf>
    <xf numFmtId="0" fontId="83" fillId="0" borderId="0" xfId="0" applyFont="1" applyProtection="1">
      <protection locked="0"/>
    </xf>
    <xf numFmtId="0" fontId="85" fillId="20" borderId="30" xfId="0" applyFont="1" applyFill="1" applyBorder="1" applyAlignment="1">
      <alignment horizontal="center" vertical="center" wrapText="1" readingOrder="1"/>
    </xf>
    <xf numFmtId="0" fontId="85" fillId="0" borderId="30" xfId="0" applyFont="1" applyBorder="1" applyAlignment="1">
      <alignment vertical="center" wrapText="1" readingOrder="1"/>
    </xf>
    <xf numFmtId="0" fontId="86" fillId="3" borderId="30" xfId="0" applyFont="1" applyFill="1" applyBorder="1" applyAlignment="1">
      <alignment horizontal="center" vertical="center"/>
    </xf>
    <xf numFmtId="0" fontId="86" fillId="3" borderId="31" xfId="0" applyFont="1" applyFill="1" applyBorder="1" applyAlignment="1">
      <alignment horizontal="center" vertical="center" wrapText="1" readingOrder="1"/>
    </xf>
    <xf numFmtId="0" fontId="86" fillId="3" borderId="31" xfId="0" applyFont="1" applyFill="1" applyBorder="1" applyAlignment="1">
      <alignment horizontal="center" vertical="center"/>
    </xf>
    <xf numFmtId="0" fontId="86" fillId="3" borderId="31" xfId="0" applyFont="1" applyFill="1" applyBorder="1" applyAlignment="1">
      <alignment horizontal="justify" vertical="center" wrapText="1"/>
    </xf>
    <xf numFmtId="0" fontId="89" fillId="20" borderId="21" xfId="0" applyFont="1" applyFill="1" applyBorder="1" applyAlignment="1" applyProtection="1">
      <alignment horizontal="center" vertical="center"/>
      <protection locked="0"/>
    </xf>
    <xf numFmtId="0" fontId="17" fillId="3" borderId="0" xfId="0" applyFont="1" applyFill="1"/>
    <xf numFmtId="0" fontId="17" fillId="3" borderId="0" xfId="0" applyFont="1" applyFill="1" applyAlignment="1">
      <alignment horizontal="center" vertical="center"/>
    </xf>
    <xf numFmtId="0" fontId="52" fillId="3" borderId="5" xfId="1" quotePrefix="1" applyFont="1" applyFill="1" applyBorder="1" applyAlignment="1">
      <alignment horizontal="left" vertical="top" wrapText="1"/>
    </xf>
    <xf numFmtId="0" fontId="52" fillId="3" borderId="0" xfId="1" quotePrefix="1" applyFont="1" applyFill="1" applyAlignment="1">
      <alignment horizontal="center" vertical="center" wrapText="1"/>
    </xf>
    <xf numFmtId="0" fontId="53" fillId="3" borderId="0" xfId="1" quotePrefix="1" applyFont="1" applyFill="1" applyAlignment="1">
      <alignment horizontal="center" vertical="center" wrapText="1"/>
    </xf>
    <xf numFmtId="0" fontId="53" fillId="3" borderId="0" xfId="1" quotePrefix="1" applyFont="1" applyFill="1" applyAlignment="1">
      <alignment horizontal="left" vertical="top" wrapText="1"/>
    </xf>
    <xf numFmtId="0" fontId="7" fillId="3" borderId="38" xfId="1" applyFill="1" applyBorder="1"/>
    <xf numFmtId="0" fontId="7" fillId="3" borderId="39" xfId="1" applyFill="1" applyBorder="1" applyAlignment="1">
      <alignment horizontal="center" vertical="center"/>
    </xf>
    <xf numFmtId="0" fontId="22" fillId="3" borderId="39" xfId="1" applyFont="1" applyFill="1" applyBorder="1" applyAlignment="1">
      <alignment horizontal="left" vertical="center" wrapText="1"/>
    </xf>
    <xf numFmtId="0" fontId="7" fillId="3" borderId="39" xfId="1" applyFill="1" applyBorder="1" applyAlignment="1">
      <alignment horizontal="left" vertical="center" wrapText="1"/>
    </xf>
    <xf numFmtId="0" fontId="7" fillId="3" borderId="46" xfId="1" applyFill="1" applyBorder="1"/>
    <xf numFmtId="0" fontId="19" fillId="4" borderId="47" xfId="1" applyFont="1" applyFill="1" applyBorder="1" applyAlignment="1">
      <alignment horizontal="center" vertical="center"/>
    </xf>
    <xf numFmtId="0" fontId="7" fillId="3" borderId="50" xfId="1" applyFill="1" applyBorder="1"/>
    <xf numFmtId="0" fontId="7" fillId="3" borderId="1" xfId="1" applyFill="1" applyBorder="1" applyAlignment="1">
      <alignment horizontal="center" vertical="center"/>
    </xf>
    <xf numFmtId="0" fontId="54" fillId="3" borderId="52" xfId="0" applyFont="1" applyFill="1" applyBorder="1" applyAlignment="1">
      <alignment vertical="center" wrapText="1"/>
    </xf>
    <xf numFmtId="0" fontId="54" fillId="3" borderId="8" xfId="0" applyFont="1" applyFill="1" applyBorder="1" applyAlignment="1">
      <alignment vertical="center" wrapText="1"/>
    </xf>
    <xf numFmtId="0" fontId="48" fillId="3" borderId="5" xfId="1" applyFont="1" applyFill="1" applyBorder="1" applyAlignment="1">
      <alignment horizontal="left" vertical="center" wrapText="1"/>
    </xf>
    <xf numFmtId="0" fontId="17" fillId="3" borderId="5" xfId="0" applyFont="1" applyFill="1" applyBorder="1"/>
    <xf numFmtId="0" fontId="54" fillId="3" borderId="0" xfId="0" applyFont="1" applyFill="1" applyAlignment="1">
      <alignment horizontal="center" vertical="center" wrapText="1"/>
    </xf>
    <xf numFmtId="0" fontId="54" fillId="3" borderId="0" xfId="0" applyFont="1" applyFill="1" applyAlignment="1">
      <alignment horizontal="left" vertical="center" wrapText="1"/>
    </xf>
    <xf numFmtId="0" fontId="48" fillId="3" borderId="0" xfId="1" applyFont="1" applyFill="1" applyAlignment="1">
      <alignment horizontal="justify" vertical="center" wrapText="1"/>
    </xf>
    <xf numFmtId="0" fontId="17" fillId="3" borderId="19" xfId="0" applyFont="1" applyFill="1" applyBorder="1" applyAlignment="1">
      <alignment horizontal="center" vertical="center"/>
    </xf>
    <xf numFmtId="0" fontId="7" fillId="3" borderId="5" xfId="1" applyFill="1" applyBorder="1"/>
    <xf numFmtId="0" fontId="7" fillId="3" borderId="0" xfId="1" applyFill="1" applyAlignment="1">
      <alignment horizontal="center" vertical="center"/>
    </xf>
    <xf numFmtId="0" fontId="17" fillId="3" borderId="35" xfId="0" applyFont="1" applyFill="1" applyBorder="1"/>
    <xf numFmtId="0" fontId="17" fillId="3" borderId="35" xfId="0" applyFont="1" applyFill="1" applyBorder="1" applyAlignment="1">
      <alignment horizontal="center" vertical="center"/>
    </xf>
    <xf numFmtId="0" fontId="76" fillId="4" borderId="1" xfId="0" applyFont="1" applyFill="1" applyBorder="1" applyAlignment="1">
      <alignment vertical="center"/>
    </xf>
    <xf numFmtId="0" fontId="12"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vertical="center" wrapText="1"/>
      <protection locked="0"/>
    </xf>
    <xf numFmtId="0" fontId="76" fillId="4" borderId="1" xfId="0" applyFont="1" applyFill="1" applyBorder="1" applyAlignment="1">
      <alignment horizontal="center" vertical="center"/>
    </xf>
    <xf numFmtId="0" fontId="78" fillId="4" borderId="1" xfId="0" applyFont="1" applyFill="1" applyBorder="1" applyAlignment="1">
      <alignment horizontal="center" vertical="center" wrapText="1"/>
    </xf>
    <xf numFmtId="0" fontId="79" fillId="4" borderId="1" xfId="0" applyFont="1" applyFill="1" applyBorder="1" applyAlignment="1">
      <alignment horizontal="center" vertical="center"/>
    </xf>
    <xf numFmtId="0" fontId="12" fillId="0" borderId="1" xfId="0" applyFont="1" applyBorder="1" applyAlignment="1">
      <alignment horizontal="center" vertical="center" wrapText="1"/>
    </xf>
    <xf numFmtId="1" fontId="12" fillId="0" borderId="1" xfId="4" applyNumberFormat="1" applyFont="1" applyFill="1" applyBorder="1" applyAlignment="1">
      <alignment horizontal="center" vertical="center" wrapText="1"/>
    </xf>
    <xf numFmtId="0" fontId="21" fillId="0" borderId="1" xfId="0" applyFont="1" applyBorder="1" applyAlignment="1" applyProtection="1">
      <alignment horizontal="justify" vertical="center" wrapText="1"/>
      <protection locked="0"/>
    </xf>
    <xf numFmtId="0" fontId="12" fillId="0" borderId="1" xfId="0" applyFont="1" applyBorder="1" applyAlignment="1">
      <alignment horizontal="justify" vertical="top" wrapText="1"/>
    </xf>
    <xf numFmtId="0" fontId="21" fillId="0" borderId="1" xfId="0" applyFont="1" applyBorder="1" applyAlignment="1">
      <alignment horizontal="justify" vertical="top" wrapText="1"/>
    </xf>
    <xf numFmtId="0" fontId="12"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12" fillId="0" borderId="1" xfId="0" applyFont="1" applyBorder="1" applyAlignment="1">
      <alignment horizontal="justify" vertical="center"/>
    </xf>
    <xf numFmtId="0" fontId="12" fillId="0" borderId="1" xfId="0" applyFont="1" applyBorder="1" applyAlignment="1">
      <alignment horizontal="left" vertical="center" wrapText="1"/>
    </xf>
    <xf numFmtId="0" fontId="76" fillId="4" borderId="56" xfId="0" applyFont="1" applyFill="1" applyBorder="1" applyAlignment="1">
      <alignment vertical="center"/>
    </xf>
    <xf numFmtId="0" fontId="76" fillId="4" borderId="0" xfId="0" applyFont="1" applyFill="1" applyAlignment="1">
      <alignment vertical="center"/>
    </xf>
    <xf numFmtId="0" fontId="76" fillId="4" borderId="0" xfId="0" applyFont="1" applyFill="1" applyAlignment="1">
      <alignment horizontal="left" vertical="center"/>
    </xf>
    <xf numFmtId="0" fontId="12" fillId="4" borderId="0" xfId="0" applyFont="1" applyFill="1" applyAlignment="1">
      <alignment horizontal="center" vertical="center"/>
    </xf>
    <xf numFmtId="0" fontId="1" fillId="3" borderId="55" xfId="0" applyFont="1" applyFill="1" applyBorder="1" applyAlignment="1" applyProtection="1">
      <alignment horizontal="justify" vertical="center" wrapText="1"/>
      <protection locked="0"/>
    </xf>
    <xf numFmtId="0" fontId="3" fillId="4" borderId="63" xfId="0" applyFont="1" applyFill="1" applyBorder="1" applyAlignment="1">
      <alignment horizontal="center" vertical="center" wrapText="1"/>
    </xf>
    <xf numFmtId="0" fontId="3" fillId="4" borderId="69" xfId="0" applyFont="1" applyFill="1" applyBorder="1" applyAlignment="1">
      <alignment horizontal="center" vertical="center"/>
    </xf>
    <xf numFmtId="0" fontId="3" fillId="4" borderId="70" xfId="0" applyFont="1" applyFill="1" applyBorder="1" applyAlignment="1">
      <alignment horizontal="center" vertical="center" textRotation="90" wrapText="1"/>
    </xf>
    <xf numFmtId="0" fontId="3" fillId="4" borderId="71" xfId="0" applyFont="1" applyFill="1" applyBorder="1" applyAlignment="1">
      <alignment horizontal="center" vertical="center" textRotation="90" wrapText="1"/>
    </xf>
    <xf numFmtId="0" fontId="3" fillId="4" borderId="72" xfId="0" applyFont="1" applyFill="1" applyBorder="1" applyAlignment="1">
      <alignment horizontal="center" vertical="center" wrapText="1"/>
    </xf>
    <xf numFmtId="0" fontId="3" fillId="4" borderId="63" xfId="0" applyFont="1" applyFill="1" applyBorder="1" applyAlignment="1">
      <alignment horizontal="center" vertical="center" textRotation="90" wrapText="1"/>
    </xf>
    <xf numFmtId="0" fontId="3" fillId="4" borderId="73" xfId="0" applyFont="1" applyFill="1" applyBorder="1" applyAlignment="1">
      <alignment horizontal="center" vertical="center" textRotation="90" wrapText="1"/>
    </xf>
    <xf numFmtId="0" fontId="3" fillId="4" borderId="74" xfId="0" applyFont="1" applyFill="1" applyBorder="1" applyAlignment="1">
      <alignment horizontal="center" vertical="center" textRotation="90" wrapText="1"/>
    </xf>
    <xf numFmtId="2" fontId="0" fillId="0" borderId="0" xfId="3" applyNumberFormat="1" applyFont="1" applyBorder="1"/>
    <xf numFmtId="165" fontId="0" fillId="0" borderId="0" xfId="3" applyNumberFormat="1" applyFont="1" applyBorder="1" applyAlignment="1">
      <alignment horizontal="center"/>
    </xf>
    <xf numFmtId="165" fontId="0" fillId="0" borderId="0" xfId="3" applyNumberFormat="1" applyFont="1" applyBorder="1"/>
    <xf numFmtId="3" fontId="12" fillId="0" borderId="1" xfId="0" applyNumberFormat="1" applyFont="1" applyBorder="1" applyAlignment="1">
      <alignment horizontal="justify" vertical="center" wrapText="1"/>
    </xf>
    <xf numFmtId="2" fontId="12" fillId="0" borderId="1" xfId="3" applyNumberFormat="1" applyFont="1" applyFill="1" applyBorder="1" applyAlignment="1">
      <alignment horizontal="justify" vertical="center" wrapText="1"/>
    </xf>
    <xf numFmtId="2" fontId="12" fillId="0" borderId="1" xfId="3" applyNumberFormat="1" applyFont="1" applyFill="1" applyBorder="1" applyAlignment="1">
      <alignment horizontal="center" vertical="center" wrapText="1"/>
    </xf>
    <xf numFmtId="0" fontId="91" fillId="4" borderId="63" xfId="0" applyFont="1" applyFill="1" applyBorder="1" applyAlignment="1">
      <alignment horizontal="center" vertical="center" textRotation="90" wrapText="1"/>
    </xf>
    <xf numFmtId="2" fontId="12" fillId="0" borderId="1" xfId="3" applyNumberFormat="1" applyFont="1" applyFill="1" applyBorder="1" applyAlignment="1">
      <alignment horizontal="left" vertical="center" wrapText="1"/>
    </xf>
    <xf numFmtId="0" fontId="25" fillId="4" borderId="1" xfId="0" applyFont="1" applyFill="1" applyBorder="1" applyAlignment="1">
      <alignment vertical="center"/>
    </xf>
    <xf numFmtId="0" fontId="3" fillId="3" borderId="7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8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88" xfId="0" applyFont="1" applyFill="1" applyBorder="1" applyAlignment="1">
      <alignment horizontal="center" vertical="center"/>
    </xf>
    <xf numFmtId="0" fontId="10" fillId="3" borderId="90"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94" xfId="0" applyFont="1" applyFill="1" applyBorder="1" applyAlignment="1">
      <alignment horizontal="center" vertical="center"/>
    </xf>
    <xf numFmtId="0" fontId="21" fillId="0" borderId="47" xfId="0" applyFont="1" applyBorder="1" applyAlignment="1" applyProtection="1">
      <alignment horizontal="center" vertical="center" wrapText="1"/>
      <protection locked="0"/>
    </xf>
    <xf numFmtId="14" fontId="21" fillId="0" borderId="85" xfId="0" applyNumberFormat="1" applyFont="1" applyBorder="1" applyAlignment="1" applyProtection="1">
      <alignment horizontal="center" vertical="center" wrapText="1"/>
      <protection locked="0"/>
    </xf>
    <xf numFmtId="2" fontId="0" fillId="0" borderId="0" xfId="0" applyNumberFormat="1"/>
    <xf numFmtId="4" fontId="0" fillId="0" borderId="47" xfId="0" applyNumberFormat="1" applyBorder="1" applyAlignment="1">
      <alignment horizontal="left" vertical="center" wrapText="1"/>
    </xf>
    <xf numFmtId="4" fontId="0" fillId="0" borderId="1" xfId="0" applyNumberFormat="1" applyBorder="1" applyAlignment="1">
      <alignment horizontal="left" vertical="center" wrapText="1"/>
    </xf>
    <xf numFmtId="4" fontId="0" fillId="0" borderId="59" xfId="0" applyNumberFormat="1" applyBorder="1" applyAlignment="1">
      <alignment horizontal="left" vertical="center" wrapText="1"/>
    </xf>
    <xf numFmtId="4" fontId="0" fillId="0" borderId="90" xfId="0" applyNumberFormat="1" applyBorder="1" applyAlignment="1">
      <alignment horizontal="left" vertical="center" wrapText="1"/>
    </xf>
    <xf numFmtId="4" fontId="0" fillId="0" borderId="9" xfId="0" applyNumberFormat="1" applyBorder="1" applyAlignment="1">
      <alignment horizontal="left" vertical="center" wrapText="1"/>
    </xf>
    <xf numFmtId="0" fontId="0" fillId="3" borderId="95" xfId="0" applyFill="1" applyBorder="1"/>
    <xf numFmtId="0" fontId="40" fillId="0" borderId="0" xfId="0" applyFont="1" applyAlignment="1">
      <alignment horizontal="center" vertical="center" wrapText="1"/>
    </xf>
    <xf numFmtId="0" fontId="41" fillId="6" borderId="34" xfId="0" applyFont="1" applyFill="1" applyBorder="1" applyAlignment="1">
      <alignment horizontal="center" vertical="center" wrapText="1" readingOrder="1"/>
    </xf>
    <xf numFmtId="0" fontId="41" fillId="6" borderId="35" xfId="0" applyFont="1" applyFill="1" applyBorder="1" applyAlignment="1">
      <alignment horizontal="center" vertical="center" wrapText="1" readingOrder="1"/>
    </xf>
    <xf numFmtId="0" fontId="41" fillId="6" borderId="36" xfId="0" applyFont="1" applyFill="1" applyBorder="1" applyAlignment="1">
      <alignment horizontal="center" vertical="center" wrapText="1" readingOrder="1"/>
    </xf>
    <xf numFmtId="0" fontId="92" fillId="3" borderId="0" xfId="0" applyFont="1" applyFill="1"/>
    <xf numFmtId="0" fontId="41" fillId="6" borderId="59" xfId="0" applyFont="1" applyFill="1" applyBorder="1" applyAlignment="1">
      <alignment horizontal="center" vertical="center" wrapText="1" readingOrder="1"/>
    </xf>
    <xf numFmtId="0" fontId="41" fillId="6" borderId="0" xfId="0" applyFont="1" applyFill="1" applyAlignment="1">
      <alignment horizontal="center" vertical="center" wrapText="1" readingOrder="1"/>
    </xf>
    <xf numFmtId="0" fontId="42" fillId="7" borderId="1" xfId="0" applyFont="1" applyFill="1" applyBorder="1" applyAlignment="1">
      <alignment horizontal="center" vertical="center" wrapText="1" readingOrder="1"/>
    </xf>
    <xf numFmtId="0" fontId="42" fillId="0" borderId="1" xfId="0" applyFont="1" applyBorder="1" applyAlignment="1">
      <alignment horizontal="left" vertical="center" wrapText="1" readingOrder="1"/>
    </xf>
    <xf numFmtId="9" fontId="42" fillId="0" borderId="1" xfId="4" applyFont="1" applyBorder="1" applyAlignment="1">
      <alignment horizontal="center" vertical="center" wrapText="1" readingOrder="1"/>
    </xf>
    <xf numFmtId="0" fontId="42" fillId="0" borderId="1" xfId="0" applyFont="1" applyBorder="1" applyAlignment="1">
      <alignment horizontal="justify" vertical="center" wrapText="1" readingOrder="1"/>
    </xf>
    <xf numFmtId="1" fontId="42" fillId="0" borderId="1" xfId="3" applyNumberFormat="1" applyFont="1" applyBorder="1" applyAlignment="1">
      <alignment horizontal="center" vertical="center" wrapText="1" readingOrder="1"/>
    </xf>
    <xf numFmtId="0" fontId="42" fillId="8" borderId="1" xfId="0" applyFont="1" applyFill="1" applyBorder="1" applyAlignment="1">
      <alignment horizontal="center" vertical="center" wrapText="1" readingOrder="1"/>
    </xf>
    <xf numFmtId="0" fontId="42" fillId="9" borderId="1" xfId="0" applyFont="1" applyFill="1" applyBorder="1" applyAlignment="1">
      <alignment horizontal="center" vertical="center" wrapText="1" readingOrder="1"/>
    </xf>
    <xf numFmtId="0" fontId="42" fillId="10" borderId="1" xfId="0" applyFont="1" applyFill="1" applyBorder="1" applyAlignment="1">
      <alignment horizontal="center" vertical="center" wrapText="1" readingOrder="1"/>
    </xf>
    <xf numFmtId="0" fontId="43" fillId="11" borderId="1" xfId="0" applyFont="1" applyFill="1" applyBorder="1" applyAlignment="1">
      <alignment horizontal="center" vertical="center" wrapText="1" readingOrder="1"/>
    </xf>
    <xf numFmtId="0" fontId="0" fillId="0" borderId="1" xfId="0" applyBorder="1" applyAlignment="1">
      <alignment vertical="center" wrapText="1"/>
    </xf>
    <xf numFmtId="0" fontId="0" fillId="3" borderId="4" xfId="0" applyFill="1" applyBorder="1"/>
    <xf numFmtId="0" fontId="40" fillId="3" borderId="0" xfId="0" applyFont="1" applyFill="1" applyAlignment="1">
      <alignment horizontal="center" vertical="center" wrapText="1"/>
    </xf>
    <xf numFmtId="0" fontId="17" fillId="3" borderId="1" xfId="0" applyFont="1" applyFill="1" applyBorder="1"/>
    <xf numFmtId="0" fontId="9" fillId="5" borderId="0" xfId="0" applyFont="1" applyFill="1" applyAlignment="1">
      <alignment horizontal="center" vertical="center"/>
    </xf>
    <xf numFmtId="0" fontId="42" fillId="7" borderId="96" xfId="0" applyFont="1" applyFill="1" applyBorder="1" applyAlignment="1">
      <alignment horizontal="center" vertical="center" wrapText="1" readingOrder="1"/>
    </xf>
    <xf numFmtId="0" fontId="42" fillId="8" borderId="97" xfId="0" applyFont="1" applyFill="1" applyBorder="1" applyAlignment="1">
      <alignment horizontal="center" vertical="center" wrapText="1" readingOrder="1"/>
    </xf>
    <xf numFmtId="0" fontId="42" fillId="9" borderId="97" xfId="0" applyFont="1" applyFill="1" applyBorder="1" applyAlignment="1">
      <alignment horizontal="center" vertical="center" wrapText="1" readingOrder="1"/>
    </xf>
    <xf numFmtId="0" fontId="42" fillId="10" borderId="97" xfId="0" applyFont="1" applyFill="1" applyBorder="1" applyAlignment="1">
      <alignment horizontal="center" vertical="center" wrapText="1" readingOrder="1"/>
    </xf>
    <xf numFmtId="0" fontId="43" fillId="11" borderId="97" xfId="0" applyFont="1" applyFill="1" applyBorder="1" applyAlignment="1">
      <alignment horizontal="center" vertical="center" wrapText="1" readingOrder="1"/>
    </xf>
    <xf numFmtId="0" fontId="40" fillId="3" borderId="1" xfId="0" applyFont="1" applyFill="1" applyBorder="1" applyAlignment="1">
      <alignment horizontal="center" vertical="center" wrapText="1"/>
    </xf>
    <xf numFmtId="0" fontId="42" fillId="7" borderId="98" xfId="0" applyFont="1" applyFill="1" applyBorder="1" applyAlignment="1">
      <alignment horizontal="center" vertical="center" wrapText="1" readingOrder="1"/>
    </xf>
    <xf numFmtId="0" fontId="42" fillId="8" borderId="99" xfId="0" applyFont="1" applyFill="1" applyBorder="1" applyAlignment="1">
      <alignment horizontal="center" vertical="center" wrapText="1" readingOrder="1"/>
    </xf>
    <xf numFmtId="0" fontId="42" fillId="9" borderId="99" xfId="0" applyFont="1" applyFill="1" applyBorder="1" applyAlignment="1">
      <alignment horizontal="center" vertical="center" wrapText="1" readingOrder="1"/>
    </xf>
    <xf numFmtId="0" fontId="42" fillId="10" borderId="99" xfId="0" applyFont="1" applyFill="1" applyBorder="1" applyAlignment="1">
      <alignment horizontal="center" vertical="center" wrapText="1" readingOrder="1"/>
    </xf>
    <xf numFmtId="0" fontId="43" fillId="11" borderId="99" xfId="0" applyFont="1" applyFill="1" applyBorder="1" applyAlignment="1">
      <alignment horizontal="center" vertical="center" wrapText="1" readingOrder="1"/>
    </xf>
    <xf numFmtId="0" fontId="41" fillId="6" borderId="0" xfId="0" applyFont="1" applyFill="1" applyAlignment="1">
      <alignment vertical="center" wrapText="1" readingOrder="1"/>
    </xf>
    <xf numFmtId="0" fontId="0" fillId="3" borderId="34" xfId="0" applyFill="1" applyBorder="1"/>
    <xf numFmtId="0" fontId="0" fillId="3" borderId="35" xfId="0" applyFill="1" applyBorder="1"/>
    <xf numFmtId="0" fontId="0" fillId="3" borderId="36" xfId="0" applyFill="1" applyBorder="1"/>
    <xf numFmtId="0" fontId="0" fillId="3" borderId="5" xfId="0" applyFill="1" applyBorder="1"/>
    <xf numFmtId="0" fontId="0" fillId="3" borderId="37" xfId="0" applyFill="1" applyBorder="1"/>
    <xf numFmtId="0" fontId="28" fillId="0" borderId="1" xfId="0" applyFont="1" applyBorder="1" applyAlignment="1">
      <alignment horizontal="center" vertical="center" wrapText="1"/>
    </xf>
    <xf numFmtId="0" fontId="15" fillId="13" borderId="1" xfId="0" applyFont="1" applyFill="1" applyBorder="1" applyAlignment="1" applyProtection="1">
      <alignment horizontal="center" vertical="center" wrapText="1" readingOrder="1"/>
      <protection hidden="1"/>
    </xf>
    <xf numFmtId="0" fontId="15" fillId="14" borderId="57" xfId="0" applyFont="1" applyFill="1" applyBorder="1" applyAlignment="1" applyProtection="1">
      <alignment horizontal="center" vertical="center" wrapText="1" readingOrder="1"/>
      <protection hidden="1"/>
    </xf>
    <xf numFmtId="0" fontId="15" fillId="18" borderId="1" xfId="0" applyFont="1" applyFill="1" applyBorder="1" applyAlignment="1" applyProtection="1">
      <alignment horizontal="center" vertical="center" wrapText="1" readingOrder="1"/>
      <protection hidden="1"/>
    </xf>
    <xf numFmtId="0" fontId="15" fillId="7" borderId="1" xfId="0" applyFont="1" applyFill="1" applyBorder="1" applyAlignment="1" applyProtection="1">
      <alignment horizontal="center" vertical="center" wrapText="1" readingOrder="1"/>
      <protection hidden="1"/>
    </xf>
    <xf numFmtId="0" fontId="0" fillId="3" borderId="38" xfId="0" applyFill="1" applyBorder="1"/>
    <xf numFmtId="0" fontId="28" fillId="0" borderId="38" xfId="0" applyFont="1" applyBorder="1" applyAlignment="1">
      <alignment horizontal="center" vertical="center" wrapText="1"/>
    </xf>
    <xf numFmtId="0" fontId="28" fillId="0" borderId="103" xfId="0" applyFont="1" applyBorder="1" applyAlignment="1">
      <alignment horizontal="center" vertical="center" wrapText="1"/>
    </xf>
    <xf numFmtId="0" fontId="35" fillId="4" borderId="1" xfId="0" applyFont="1" applyFill="1" applyBorder="1" applyAlignment="1">
      <alignment vertical="center" wrapText="1"/>
    </xf>
    <xf numFmtId="0" fontId="27" fillId="17" borderId="59" xfId="0" applyFont="1" applyFill="1" applyBorder="1"/>
    <xf numFmtId="0" fontId="12"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12" fillId="0" borderId="0" xfId="0" applyFont="1"/>
    <xf numFmtId="0" fontId="0" fillId="0" borderId="0" xfId="0" applyAlignment="1">
      <alignment wrapText="1"/>
    </xf>
    <xf numFmtId="0" fontId="11" fillId="0" borderId="0" xfId="0" applyFont="1" applyProtection="1">
      <protection locked="0"/>
    </xf>
    <xf numFmtId="0" fontId="0" fillId="0" borderId="0" xfId="0" applyProtection="1">
      <protection locked="0"/>
    </xf>
    <xf numFmtId="0" fontId="33" fillId="4" borderId="66" xfId="0" applyFont="1" applyFill="1" applyBorder="1" applyAlignment="1" applyProtection="1">
      <alignment horizontal="center" vertical="center" wrapText="1"/>
      <protection locked="0"/>
    </xf>
    <xf numFmtId="0" fontId="33" fillId="16" borderId="66" xfId="0" applyFont="1" applyFill="1" applyBorder="1" applyAlignment="1" applyProtection="1">
      <alignment horizontal="center" vertical="center" textRotation="90"/>
      <protection locked="0"/>
    </xf>
    <xf numFmtId="0" fontId="34" fillId="4" borderId="66" xfId="0" applyFont="1" applyFill="1" applyBorder="1" applyAlignment="1">
      <alignment horizontal="center" vertical="center" wrapText="1"/>
    </xf>
    <xf numFmtId="0" fontId="27" fillId="0" borderId="59" xfId="0" applyFont="1" applyBorder="1"/>
    <xf numFmtId="0" fontId="65" fillId="0" borderId="0" xfId="0" applyFont="1"/>
    <xf numFmtId="0" fontId="66" fillId="0" borderId="0" xfId="0" applyFont="1"/>
    <xf numFmtId="0" fontId="93" fillId="0" borderId="104" xfId="0" applyFont="1" applyBorder="1" applyAlignment="1">
      <alignment horizontal="center" vertical="center" wrapText="1"/>
    </xf>
    <xf numFmtId="0" fontId="93" fillId="0" borderId="36"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40" xfId="0" applyFont="1" applyBorder="1" applyAlignment="1">
      <alignment horizontal="center" vertical="center" wrapText="1"/>
    </xf>
    <xf numFmtId="0" fontId="93" fillId="0" borderId="105" xfId="0" applyFont="1" applyBorder="1" applyAlignment="1">
      <alignment horizontal="center" vertical="center" wrapText="1"/>
    </xf>
    <xf numFmtId="0" fontId="93" fillId="0" borderId="37" xfId="0" applyFont="1" applyBorder="1" applyAlignment="1">
      <alignment horizontal="center" vertical="center" wrapText="1"/>
    </xf>
    <xf numFmtId="14" fontId="94" fillId="0" borderId="40" xfId="0" applyNumberFormat="1" applyFont="1" applyBorder="1" applyAlignment="1">
      <alignment horizontal="center" vertical="center" wrapText="1"/>
    </xf>
    <xf numFmtId="0" fontId="0" fillId="3" borderId="10" xfId="0" applyFill="1" applyBorder="1" applyAlignment="1">
      <alignment horizontal="center" vertical="center" wrapText="1"/>
    </xf>
    <xf numFmtId="2" fontId="0" fillId="0" borderId="10" xfId="0" applyNumberFormat="1" applyBorder="1" applyAlignment="1">
      <alignment horizontal="center" vertical="center" wrapText="1"/>
    </xf>
    <xf numFmtId="0" fontId="97" fillId="0" borderId="1" xfId="0" applyFont="1" applyBorder="1" applyAlignment="1">
      <alignment wrapText="1"/>
    </xf>
    <xf numFmtId="0" fontId="97" fillId="0" borderId="9" xfId="0" applyFont="1" applyBorder="1" applyAlignment="1">
      <alignment wrapText="1"/>
    </xf>
    <xf numFmtId="0" fontId="98" fillId="0" borderId="0" xfId="0" applyFont="1" applyAlignment="1">
      <alignment wrapText="1"/>
    </xf>
    <xf numFmtId="0" fontId="98" fillId="0" borderId="9" xfId="0" applyFont="1" applyBorder="1" applyAlignment="1">
      <alignment wrapText="1"/>
    </xf>
    <xf numFmtId="4" fontId="0" fillId="0" borderId="107" xfId="0" applyNumberFormat="1" applyBorder="1" applyAlignment="1">
      <alignment vertical="center" wrapText="1"/>
    </xf>
    <xf numFmtId="4" fontId="0" fillId="0" borderId="114" xfId="0" applyNumberFormat="1" applyBorder="1" applyAlignment="1">
      <alignment vertical="center" wrapText="1"/>
    </xf>
    <xf numFmtId="0" fontId="23" fillId="0" borderId="0" xfId="0" applyFont="1" applyAlignment="1">
      <alignment horizontal="center" vertical="center" wrapText="1"/>
    </xf>
    <xf numFmtId="0" fontId="64" fillId="0" borderId="0" xfId="0" applyFont="1" applyAlignment="1">
      <alignment horizontal="center" vertical="center"/>
    </xf>
    <xf numFmtId="0" fontId="19" fillId="4" borderId="0" xfId="0" applyFont="1" applyFill="1" applyAlignment="1" applyProtection="1">
      <alignment horizontal="justify" vertical="center" wrapText="1"/>
      <protection locked="0"/>
    </xf>
    <xf numFmtId="0" fontId="18" fillId="15" borderId="0" xfId="0" applyFont="1" applyFill="1" applyAlignment="1" applyProtection="1">
      <alignment horizontal="center" vertical="center" wrapText="1"/>
      <protection locked="0"/>
    </xf>
    <xf numFmtId="0" fontId="18" fillId="15" borderId="0" xfId="0" applyFont="1" applyFill="1" applyAlignment="1" applyProtection="1">
      <alignment horizontal="center" vertical="center"/>
      <protection locked="0"/>
    </xf>
    <xf numFmtId="164" fontId="18" fillId="15" borderId="0" xfId="0" applyNumberFormat="1" applyFont="1" applyFill="1" applyAlignment="1" applyProtection="1">
      <alignment horizontal="center" vertical="center" wrapText="1"/>
      <protection locked="0"/>
    </xf>
    <xf numFmtId="0" fontId="63" fillId="15" borderId="0" xfId="0" applyFont="1" applyFill="1" applyAlignment="1" applyProtection="1">
      <alignment horizontal="center" vertical="center" wrapText="1"/>
      <protection locked="0"/>
    </xf>
    <xf numFmtId="0" fontId="90" fillId="0" borderId="0" xfId="0" applyFont="1" applyAlignment="1">
      <alignment horizontal="center"/>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85" fillId="0" borderId="31" xfId="0" applyFont="1" applyBorder="1" applyAlignment="1">
      <alignment horizontal="center" vertical="center" wrapText="1" readingOrder="1"/>
    </xf>
    <xf numFmtId="0" fontId="85" fillId="0" borderId="33" xfId="0" applyFont="1" applyBorder="1" applyAlignment="1">
      <alignment horizontal="center" vertical="center" wrapText="1" readingOrder="1"/>
    </xf>
    <xf numFmtId="0" fontId="88" fillId="19" borderId="30" xfId="0" applyFont="1" applyFill="1" applyBorder="1" applyAlignment="1">
      <alignment horizontal="center" vertical="center" wrapText="1" readingOrder="1"/>
    </xf>
    <xf numFmtId="0" fontId="85" fillId="0" borderId="30" xfId="0" applyFont="1" applyBorder="1" applyAlignment="1">
      <alignment horizontal="center" vertical="center" wrapText="1" readingOrder="1"/>
    </xf>
    <xf numFmtId="0" fontId="85" fillId="0" borderId="32" xfId="0" applyFont="1" applyBorder="1" applyAlignment="1">
      <alignment horizontal="center" vertical="center" wrapText="1" readingOrder="1"/>
    </xf>
    <xf numFmtId="0" fontId="87" fillId="0" borderId="0" xfId="0" applyFont="1" applyAlignment="1" applyProtection="1">
      <alignment horizontal="center" vertical="center" wrapText="1"/>
      <protection locked="0"/>
    </xf>
    <xf numFmtId="0" fontId="70" fillId="5" borderId="22" xfId="0" applyFont="1" applyFill="1" applyBorder="1" applyAlignment="1" applyProtection="1">
      <alignment horizontal="center" vertical="center" wrapText="1"/>
      <protection locked="0"/>
    </xf>
    <xf numFmtId="0" fontId="70" fillId="5" borderId="23" xfId="0" applyFont="1" applyFill="1" applyBorder="1" applyAlignment="1" applyProtection="1">
      <alignment horizontal="center" vertical="center" wrapText="1"/>
      <protection locked="0"/>
    </xf>
    <xf numFmtId="0" fontId="70" fillId="5" borderId="21" xfId="0" applyFont="1" applyFill="1" applyBorder="1" applyAlignment="1" applyProtection="1">
      <alignment horizontal="center" vertical="top"/>
      <protection locked="0"/>
    </xf>
    <xf numFmtId="0" fontId="69" fillId="5" borderId="21" xfId="0" applyFont="1" applyFill="1" applyBorder="1" applyAlignment="1" applyProtection="1">
      <alignment horizontal="center" vertical="top"/>
      <protection locked="0"/>
    </xf>
    <xf numFmtId="0" fontId="70" fillId="0" borderId="21" xfId="0" applyFont="1" applyBorder="1" applyAlignment="1" applyProtection="1">
      <alignment horizontal="center" vertical="center"/>
      <protection locked="0"/>
    </xf>
    <xf numFmtId="0" fontId="89" fillId="20" borderId="22" xfId="0" applyFont="1" applyFill="1" applyBorder="1" applyAlignment="1" applyProtection="1">
      <alignment horizontal="center" vertical="center"/>
      <protection locked="0"/>
    </xf>
    <xf numFmtId="0" fontId="89" fillId="20" borderId="24" xfId="0" applyFont="1" applyFill="1" applyBorder="1" applyAlignment="1" applyProtection="1">
      <alignment horizontal="center" vertical="center"/>
      <protection locked="0"/>
    </xf>
    <xf numFmtId="0" fontId="89" fillId="20" borderId="23" xfId="0" applyFont="1" applyFill="1" applyBorder="1" applyAlignment="1" applyProtection="1">
      <alignment horizontal="center" vertical="center"/>
      <protection locked="0"/>
    </xf>
    <xf numFmtId="0" fontId="61" fillId="5" borderId="22" xfId="0" applyFont="1" applyFill="1" applyBorder="1" applyAlignment="1" applyProtection="1">
      <alignment horizontal="justify" vertical="center" wrapText="1"/>
      <protection locked="0"/>
    </xf>
    <xf numFmtId="0" fontId="61" fillId="5" borderId="24" xfId="0" applyFont="1" applyFill="1" applyBorder="1" applyAlignment="1" applyProtection="1">
      <alignment horizontal="justify" vertical="center" wrapText="1"/>
      <protection locked="0"/>
    </xf>
    <xf numFmtId="0" fontId="61" fillId="5" borderId="23" xfId="0" applyFont="1" applyFill="1" applyBorder="1" applyAlignment="1" applyProtection="1">
      <alignment horizontal="justify" vertical="center" wrapText="1"/>
      <protection locked="0"/>
    </xf>
    <xf numFmtId="0" fontId="85" fillId="3" borderId="30" xfId="0" applyFont="1" applyFill="1" applyBorder="1" applyAlignment="1">
      <alignment horizontal="center" vertical="center" wrapText="1" readingOrder="1"/>
    </xf>
    <xf numFmtId="0" fontId="85" fillId="0" borderId="30" xfId="0" applyFont="1" applyBorder="1" applyAlignment="1">
      <alignment horizontal="left" vertical="center" wrapText="1" readingOrder="1"/>
    </xf>
    <xf numFmtId="0" fontId="72" fillId="0" borderId="0" xfId="0" applyFont="1" applyAlignment="1">
      <alignment horizontal="center" vertical="center"/>
    </xf>
    <xf numFmtId="0" fontId="73" fillId="19" borderId="26" xfId="0" applyFont="1" applyFill="1" applyBorder="1" applyAlignment="1">
      <alignment horizontal="center" vertical="center"/>
    </xf>
    <xf numFmtId="0" fontId="73" fillId="19" borderId="21" xfId="0" applyFont="1" applyFill="1" applyBorder="1" applyAlignment="1">
      <alignment horizontal="center" vertical="center"/>
    </xf>
    <xf numFmtId="0" fontId="74" fillId="20" borderId="25" xfId="0" applyFont="1" applyFill="1" applyBorder="1" applyAlignment="1">
      <alignment horizontal="center" vertical="center" wrapText="1"/>
    </xf>
    <xf numFmtId="0" fontId="74" fillId="20" borderId="25" xfId="0" applyFont="1" applyFill="1" applyBorder="1" applyAlignment="1">
      <alignment horizontal="center" vertical="center"/>
    </xf>
    <xf numFmtId="0" fontId="74" fillId="20" borderId="27" xfId="0" applyFont="1" applyFill="1" applyBorder="1" applyAlignment="1">
      <alignment horizontal="center" vertical="center"/>
    </xf>
    <xf numFmtId="0" fontId="74" fillId="20" borderId="28" xfId="0" applyFont="1" applyFill="1" applyBorder="1" applyAlignment="1">
      <alignment horizontal="center" vertical="center"/>
    </xf>
    <xf numFmtId="0" fontId="7" fillId="3" borderId="5" xfId="1" applyFill="1" applyBorder="1" applyAlignment="1">
      <alignment horizontal="left" vertical="top" wrapText="1"/>
    </xf>
    <xf numFmtId="0" fontId="7" fillId="3" borderId="0" xfId="1" applyFill="1" applyAlignment="1">
      <alignment horizontal="left" vertical="top" wrapText="1"/>
    </xf>
    <xf numFmtId="0" fontId="7" fillId="3" borderId="37" xfId="1" applyFill="1" applyBorder="1" applyAlignment="1">
      <alignment horizontal="left" vertical="top" wrapText="1"/>
    </xf>
    <xf numFmtId="0" fontId="7" fillId="3" borderId="38" xfId="1" applyFill="1" applyBorder="1" applyAlignment="1">
      <alignment horizontal="left" vertical="top" wrapText="1"/>
    </xf>
    <xf numFmtId="0" fontId="7" fillId="3" borderId="39" xfId="1" applyFill="1" applyBorder="1" applyAlignment="1">
      <alignment horizontal="left" vertical="top" wrapText="1"/>
    </xf>
    <xf numFmtId="0" fontId="7" fillId="3" borderId="40" xfId="1" applyFill="1" applyBorder="1" applyAlignment="1">
      <alignment horizontal="left" vertical="top" wrapText="1"/>
    </xf>
    <xf numFmtId="0" fontId="60" fillId="3" borderId="0" xfId="1" applyFont="1" applyFill="1" applyAlignment="1">
      <alignment horizontal="justify" vertical="center" wrapText="1"/>
    </xf>
    <xf numFmtId="0" fontId="54" fillId="3" borderId="1" xfId="0" applyFont="1" applyFill="1" applyBorder="1" applyAlignment="1">
      <alignment horizontal="left" vertical="center" wrapText="1"/>
    </xf>
    <xf numFmtId="0" fontId="48" fillId="3" borderId="1" xfId="1" applyFont="1" applyFill="1" applyBorder="1" applyAlignment="1">
      <alignment horizontal="justify" vertical="center" wrapText="1"/>
    </xf>
    <xf numFmtId="0" fontId="48" fillId="3" borderId="57" xfId="1" applyFont="1" applyFill="1" applyBorder="1" applyAlignment="1">
      <alignment horizontal="justify" vertical="center" wrapText="1"/>
    </xf>
    <xf numFmtId="0" fontId="54" fillId="3" borderId="55" xfId="0" applyFont="1" applyFill="1" applyBorder="1" applyAlignment="1">
      <alignment horizontal="left" vertical="center" wrapText="1"/>
    </xf>
    <xf numFmtId="0" fontId="54" fillId="3" borderId="56" xfId="0" applyFont="1" applyFill="1" applyBorder="1" applyAlignment="1">
      <alignment horizontal="left" vertical="center" wrapText="1"/>
    </xf>
    <xf numFmtId="0" fontId="60" fillId="3" borderId="1" xfId="1" applyFont="1" applyFill="1" applyBorder="1" applyAlignment="1">
      <alignment horizontal="justify" vertical="center" wrapText="1"/>
    </xf>
    <xf numFmtId="0" fontId="60" fillId="3" borderId="57" xfId="1" applyFont="1" applyFill="1" applyBorder="1" applyAlignment="1">
      <alignment horizontal="justify" vertical="center" wrapText="1"/>
    </xf>
    <xf numFmtId="0" fontId="48" fillId="3" borderId="55" xfId="1" applyFont="1" applyFill="1" applyBorder="1" applyAlignment="1">
      <alignment horizontal="justify" vertical="center" wrapText="1"/>
    </xf>
    <xf numFmtId="0" fontId="48" fillId="3" borderId="58" xfId="1" applyFont="1" applyFill="1" applyBorder="1" applyAlignment="1">
      <alignment horizontal="justify" vertical="center" wrapText="1"/>
    </xf>
    <xf numFmtId="0" fontId="60" fillId="3" borderId="0" xfId="1" applyFont="1" applyFill="1" applyAlignment="1">
      <alignment horizontal="left" vertical="center" wrapText="1"/>
    </xf>
    <xf numFmtId="0" fontId="48" fillId="3" borderId="0" xfId="1" applyFont="1" applyFill="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48" fillId="3" borderId="5" xfId="1" applyFont="1" applyFill="1" applyBorder="1" applyAlignment="1">
      <alignment horizontal="left" vertical="top" wrapText="1"/>
    </xf>
    <xf numFmtId="0" fontId="48" fillId="3" borderId="0" xfId="1" applyFont="1" applyFill="1" applyAlignment="1">
      <alignment horizontal="left" vertical="top" wrapText="1"/>
    </xf>
    <xf numFmtId="0" fontId="48" fillId="3" borderId="37" xfId="1" applyFont="1" applyFill="1" applyBorder="1" applyAlignment="1">
      <alignment horizontal="left" vertical="top" wrapText="1"/>
    </xf>
    <xf numFmtId="0" fontId="55" fillId="4" borderId="17" xfId="2" applyFont="1" applyFill="1" applyBorder="1" applyAlignment="1">
      <alignment horizontal="center" vertical="center" wrapText="1"/>
    </xf>
    <xf numFmtId="0" fontId="54" fillId="7" borderId="55" xfId="0" applyFont="1" applyFill="1" applyBorder="1" applyAlignment="1">
      <alignment horizontal="left" vertical="center" wrapText="1"/>
    </xf>
    <xf numFmtId="0" fontId="54" fillId="7" borderId="56" xfId="0" applyFont="1" applyFill="1" applyBorder="1" applyAlignment="1">
      <alignment horizontal="left" vertical="center" wrapText="1"/>
    </xf>
    <xf numFmtId="0" fontId="48" fillId="3" borderId="16" xfId="1" applyFont="1" applyFill="1" applyBorder="1" applyAlignment="1">
      <alignment horizontal="justify" vertical="center" wrapText="1"/>
    </xf>
    <xf numFmtId="0" fontId="48" fillId="3" borderId="51" xfId="1" applyFont="1" applyFill="1" applyBorder="1" applyAlignment="1">
      <alignment horizontal="justify" vertical="center" wrapText="1"/>
    </xf>
    <xf numFmtId="0" fontId="55" fillId="4" borderId="17" xfId="1" applyFont="1" applyFill="1" applyBorder="1" applyAlignment="1">
      <alignment horizontal="center" vertical="center"/>
    </xf>
    <xf numFmtId="0" fontId="55" fillId="4" borderId="20" xfId="1" applyFont="1" applyFill="1" applyBorder="1" applyAlignment="1">
      <alignment horizontal="center" vertical="center"/>
    </xf>
    <xf numFmtId="0" fontId="60" fillId="3" borderId="0" xfId="1" applyFont="1" applyFill="1" applyAlignment="1">
      <alignment horizontal="center" vertical="center" wrapText="1"/>
    </xf>
    <xf numFmtId="0" fontId="51" fillId="4" borderId="2" xfId="1" applyFont="1" applyFill="1" applyBorder="1" applyAlignment="1">
      <alignment horizontal="center" vertical="center" wrapText="1"/>
    </xf>
    <xf numFmtId="0" fontId="51" fillId="4" borderId="41" xfId="1" applyFont="1" applyFill="1" applyBorder="1" applyAlignment="1">
      <alignment horizontal="center" vertical="center" wrapText="1"/>
    </xf>
    <xf numFmtId="0" fontId="51" fillId="4" borderId="42" xfId="1" applyFont="1" applyFill="1" applyBorder="1" applyAlignment="1">
      <alignment horizontal="center" vertical="center" wrapText="1"/>
    </xf>
    <xf numFmtId="0" fontId="52" fillId="3" borderId="3" xfId="1" quotePrefix="1" applyFont="1" applyFill="1" applyBorder="1" applyAlignment="1">
      <alignment horizontal="left" vertical="top" wrapText="1"/>
    </xf>
    <xf numFmtId="0" fontId="52" fillId="3" borderId="4" xfId="1" quotePrefix="1" applyFont="1" applyFill="1" applyBorder="1" applyAlignment="1">
      <alignment horizontal="left" vertical="top" wrapText="1"/>
    </xf>
    <xf numFmtId="0" fontId="53" fillId="3" borderId="4" xfId="1" quotePrefix="1" applyFont="1" applyFill="1" applyBorder="1" applyAlignment="1">
      <alignment horizontal="left" vertical="top" wrapText="1"/>
    </xf>
    <xf numFmtId="0" fontId="53" fillId="3" borderId="43" xfId="1" quotePrefix="1" applyFont="1" applyFill="1" applyBorder="1" applyAlignment="1">
      <alignment horizontal="left" vertical="top" wrapText="1"/>
    </xf>
    <xf numFmtId="0" fontId="47" fillId="3" borderId="44" xfId="1" quotePrefix="1" applyFont="1" applyFill="1" applyBorder="1" applyAlignment="1">
      <alignment horizontal="justify" vertical="center" wrapText="1"/>
    </xf>
    <xf numFmtId="0" fontId="47" fillId="3" borderId="45" xfId="1" quotePrefix="1" applyFont="1" applyFill="1" applyBorder="1" applyAlignment="1">
      <alignment horizontal="justify" vertical="center" wrapText="1"/>
    </xf>
    <xf numFmtId="0" fontId="47" fillId="3" borderId="18" xfId="1" quotePrefix="1" applyFont="1" applyFill="1" applyBorder="1" applyAlignment="1">
      <alignment horizontal="justify" vertical="center" wrapText="1"/>
    </xf>
    <xf numFmtId="0" fontId="48" fillId="0" borderId="5" xfId="1" quotePrefix="1" applyFont="1" applyBorder="1" applyAlignment="1">
      <alignment horizontal="left" vertical="top" wrapText="1"/>
    </xf>
    <xf numFmtId="0" fontId="48" fillId="0" borderId="0" xfId="1" quotePrefix="1" applyFont="1" applyAlignment="1">
      <alignment horizontal="left" vertical="top" wrapText="1"/>
    </xf>
    <xf numFmtId="0" fontId="48" fillId="0" borderId="37" xfId="1" quotePrefix="1" applyFont="1" applyBorder="1" applyAlignment="1">
      <alignment horizontal="left" vertical="top" wrapText="1"/>
    </xf>
    <xf numFmtId="0" fontId="55" fillId="4" borderId="35" xfId="2" applyFont="1" applyFill="1" applyBorder="1" applyAlignment="1">
      <alignment horizontal="center" vertical="center" wrapText="1"/>
    </xf>
    <xf numFmtId="0" fontId="55" fillId="4" borderId="48" xfId="2" applyFont="1" applyFill="1" applyBorder="1" applyAlignment="1">
      <alignment horizontal="center" vertical="center" wrapText="1"/>
    </xf>
    <xf numFmtId="0" fontId="55" fillId="4" borderId="49" xfId="1" applyFont="1" applyFill="1" applyBorder="1" applyAlignment="1">
      <alignment horizontal="center" vertical="center"/>
    </xf>
    <xf numFmtId="0" fontId="55" fillId="4" borderId="42" xfId="1" applyFont="1" applyFill="1" applyBorder="1" applyAlignment="1">
      <alignment horizontal="center" vertical="center"/>
    </xf>
    <xf numFmtId="0" fontId="54" fillId="3" borderId="8" xfId="0" applyFont="1" applyFill="1" applyBorder="1" applyAlignment="1">
      <alignment horizontal="left" vertical="center" wrapText="1"/>
    </xf>
    <xf numFmtId="0" fontId="54" fillId="3" borderId="6" xfId="0" applyFont="1" applyFill="1" applyBorder="1" applyAlignment="1">
      <alignment horizontal="left" vertical="center" wrapText="1"/>
    </xf>
    <xf numFmtId="0" fontId="48" fillId="3" borderId="7" xfId="1" applyFont="1" applyFill="1" applyBorder="1" applyAlignment="1">
      <alignment horizontal="justify" vertical="center" wrapText="1"/>
    </xf>
    <xf numFmtId="0" fontId="54" fillId="3" borderId="52" xfId="0" applyFont="1" applyFill="1" applyBorder="1" applyAlignment="1">
      <alignment vertical="center" wrapText="1"/>
    </xf>
    <xf numFmtId="0" fontId="54" fillId="3" borderId="8" xfId="0" applyFont="1" applyFill="1" applyBorder="1" applyAlignment="1">
      <alignment vertical="center" wrapText="1"/>
    </xf>
    <xf numFmtId="0" fontId="54" fillId="3" borderId="6" xfId="0" applyFont="1" applyFill="1" applyBorder="1" applyAlignment="1">
      <alignment vertical="center" wrapText="1"/>
    </xf>
    <xf numFmtId="0" fontId="54" fillId="3" borderId="53" xfId="0" applyFont="1" applyFill="1" applyBorder="1" applyAlignment="1">
      <alignment vertical="center" wrapText="1"/>
    </xf>
    <xf numFmtId="0" fontId="54" fillId="3" borderId="54" xfId="0" applyFont="1" applyFill="1" applyBorder="1" applyAlignment="1">
      <alignment vertical="center" wrapText="1"/>
    </xf>
    <xf numFmtId="0" fontId="54" fillId="7" borderId="1" xfId="0" applyFont="1" applyFill="1" applyBorder="1" applyAlignment="1">
      <alignment horizontal="left" vertical="center" wrapText="1"/>
    </xf>
    <xf numFmtId="0" fontId="76" fillId="3" borderId="1" xfId="0" applyFont="1" applyFill="1" applyBorder="1" applyAlignment="1">
      <alignment horizontal="center" vertical="center"/>
    </xf>
    <xf numFmtId="0" fontId="76" fillId="3" borderId="55" xfId="0" applyFont="1" applyFill="1" applyBorder="1" applyAlignment="1">
      <alignment horizontal="center" vertical="center"/>
    </xf>
    <xf numFmtId="0" fontId="76" fillId="4" borderId="1" xfId="0" applyFont="1" applyFill="1" applyBorder="1" applyAlignment="1">
      <alignment horizontal="left" vertical="center"/>
    </xf>
    <xf numFmtId="0" fontId="12" fillId="3" borderId="9" xfId="0" applyFont="1" applyFill="1" applyBorder="1" applyAlignment="1" applyProtection="1">
      <alignment horizontal="justify" vertical="center" wrapText="1"/>
      <protection locked="0"/>
    </xf>
    <xf numFmtId="0" fontId="12" fillId="3" borderId="1" xfId="0" applyFont="1" applyFill="1" applyBorder="1" applyAlignment="1" applyProtection="1">
      <alignment horizontal="justify" vertical="center" wrapText="1"/>
      <protection locked="0"/>
    </xf>
    <xf numFmtId="0" fontId="78" fillId="4" borderId="1" xfId="0" applyFont="1" applyFill="1" applyBorder="1" applyAlignment="1">
      <alignment horizontal="center" vertical="center" wrapText="1"/>
    </xf>
    <xf numFmtId="0" fontId="78" fillId="16"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21" fillId="0" borderId="1" xfId="0" applyFont="1" applyBorder="1" applyAlignment="1">
      <alignment horizontal="center" vertical="center" wrapText="1"/>
    </xf>
    <xf numFmtId="9" fontId="21" fillId="0" borderId="1" xfId="4" applyFont="1" applyFill="1" applyBorder="1" applyAlignment="1">
      <alignment horizontal="center" vertical="center" wrapText="1"/>
    </xf>
    <xf numFmtId="0" fontId="76" fillId="16" borderId="1" xfId="0" applyFont="1" applyFill="1" applyBorder="1" applyAlignment="1" applyProtection="1">
      <alignment horizontal="center" vertical="center" wrapText="1"/>
      <protection locked="0"/>
    </xf>
    <xf numFmtId="0" fontId="76" fillId="4" borderId="1" xfId="0" applyFont="1" applyFill="1" applyBorder="1" applyAlignment="1">
      <alignment horizontal="center" vertical="center"/>
    </xf>
    <xf numFmtId="0" fontId="76" fillId="16" borderId="1" xfId="0" applyFont="1" applyFill="1" applyBorder="1" applyAlignment="1" applyProtection="1">
      <alignment horizontal="center" vertical="center"/>
      <protection locked="0"/>
    </xf>
    <xf numFmtId="0" fontId="76" fillId="4" borderId="1" xfId="0" applyFont="1" applyFill="1" applyBorder="1" applyAlignment="1">
      <alignment horizontal="center" vertical="center" textRotation="1"/>
    </xf>
    <xf numFmtId="0" fontId="76" fillId="4" borderId="1" xfId="0" applyFont="1" applyFill="1" applyBorder="1" applyAlignment="1">
      <alignment horizontal="center" vertical="center" wrapText="1"/>
    </xf>
    <xf numFmtId="0" fontId="78" fillId="4" borderId="1" xfId="0" applyFont="1" applyFill="1" applyBorder="1" applyAlignment="1">
      <alignment horizontal="center" vertical="top" wrapText="1"/>
    </xf>
    <xf numFmtId="0" fontId="21" fillId="0" borderId="1" xfId="0" applyFont="1" applyBorder="1" applyAlignment="1">
      <alignment horizontal="left" vertical="center" wrapText="1"/>
    </xf>
    <xf numFmtId="9" fontId="12" fillId="0" borderId="1" xfId="4"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0" borderId="5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3" fillId="4" borderId="66" xfId="0" applyFont="1" applyFill="1" applyBorder="1" applyAlignment="1">
      <alignment horizontal="center" vertical="center"/>
    </xf>
    <xf numFmtId="0" fontId="1" fillId="3" borderId="55" xfId="0" applyFont="1" applyFill="1" applyBorder="1" applyAlignment="1" applyProtection="1">
      <alignment horizontal="justify" vertical="center" wrapText="1"/>
      <protection locked="0"/>
    </xf>
    <xf numFmtId="0" fontId="0" fillId="0" borderId="60" xfId="0" applyBorder="1" applyAlignment="1">
      <alignment horizontal="justify" vertical="center" wrapText="1"/>
    </xf>
    <xf numFmtId="0" fontId="0" fillId="0" borderId="56" xfId="0" applyBorder="1" applyAlignment="1">
      <alignment horizontal="justify" vertical="center" wrapText="1"/>
    </xf>
    <xf numFmtId="0" fontId="25" fillId="4" borderId="0" xfId="0" applyFont="1" applyFill="1" applyAlignment="1">
      <alignment horizontal="center"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3" fillId="4" borderId="69" xfId="0" applyFont="1" applyFill="1" applyBorder="1" applyAlignment="1">
      <alignment horizontal="center" vertical="center" wrapText="1"/>
    </xf>
    <xf numFmtId="2" fontId="12" fillId="0" borderId="1" xfId="3"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3" fillId="4" borderId="66" xfId="0" applyFont="1" applyFill="1" applyBorder="1" applyAlignment="1">
      <alignment horizontal="center" vertical="center" textRotation="1"/>
    </xf>
    <xf numFmtId="0" fontId="3" fillId="4" borderId="63" xfId="0" applyFont="1" applyFill="1" applyBorder="1" applyAlignment="1">
      <alignment horizontal="center" vertical="center" textRotation="1"/>
    </xf>
    <xf numFmtId="0" fontId="3" fillId="4" borderId="63" xfId="0" applyFont="1" applyFill="1" applyBorder="1" applyAlignment="1">
      <alignment horizontal="center" vertical="center"/>
    </xf>
    <xf numFmtId="3" fontId="3" fillId="4" borderId="66" xfId="0" applyNumberFormat="1" applyFont="1" applyFill="1" applyBorder="1" applyAlignment="1">
      <alignment horizontal="center" vertical="center"/>
    </xf>
    <xf numFmtId="3" fontId="3" fillId="4" borderId="63" xfId="0" applyNumberFormat="1" applyFont="1" applyFill="1" applyBorder="1" applyAlignment="1">
      <alignment horizontal="center" vertical="center"/>
    </xf>
    <xf numFmtId="0" fontId="3" fillId="4" borderId="66" xfId="0" applyFont="1" applyFill="1" applyBorder="1" applyAlignment="1">
      <alignment horizontal="center" vertical="center" textRotation="90" wrapText="1"/>
    </xf>
    <xf numFmtId="0" fontId="3" fillId="4" borderId="63" xfId="0" applyFont="1" applyFill="1" applyBorder="1" applyAlignment="1">
      <alignment horizontal="center" vertical="center" textRotation="90" wrapText="1"/>
    </xf>
    <xf numFmtId="0" fontId="3" fillId="4" borderId="66"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6" xfId="0" applyBorder="1" applyAlignment="1">
      <alignment horizontal="center" vertical="center" wrapText="1"/>
    </xf>
    <xf numFmtId="0" fontId="0" fillId="0" borderId="89"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90" xfId="0" applyBorder="1" applyAlignment="1">
      <alignment horizontal="center" vertical="center" wrapText="1"/>
    </xf>
    <xf numFmtId="0" fontId="0" fillId="0" borderId="9" xfId="0" applyBorder="1" applyAlignment="1">
      <alignment horizontal="center" vertical="center" wrapText="1"/>
    </xf>
    <xf numFmtId="0" fontId="0" fillId="0" borderId="59" xfId="0" applyBorder="1" applyAlignment="1">
      <alignment horizontal="center" vertical="center" wrapText="1"/>
    </xf>
    <xf numFmtId="0" fontId="24" fillId="0" borderId="47"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59" xfId="0" applyFont="1" applyBorder="1" applyAlignment="1">
      <alignment horizontal="center" vertical="center" wrapText="1"/>
    </xf>
    <xf numFmtId="0" fontId="0" fillId="0" borderId="87" xfId="0" applyBorder="1" applyAlignment="1">
      <alignment horizontal="center" vertical="center" wrapText="1"/>
    </xf>
    <xf numFmtId="0" fontId="0" fillId="0" borderId="110" xfId="0" applyBorder="1" applyAlignment="1">
      <alignment horizontal="center" vertical="center" wrapText="1"/>
    </xf>
    <xf numFmtId="0" fontId="0" fillId="0" borderId="55" xfId="0" applyBorder="1" applyAlignment="1">
      <alignment horizontal="center" vertical="center" wrapText="1"/>
    </xf>
    <xf numFmtId="0" fontId="0" fillId="0" borderId="111" xfId="0" applyBorder="1" applyAlignment="1">
      <alignment horizontal="center" vertical="center" wrapText="1"/>
    </xf>
    <xf numFmtId="0" fontId="0" fillId="3" borderId="84"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1" xfId="0" applyFill="1" applyBorder="1" applyAlignment="1">
      <alignment horizontal="center" vertical="center" wrapText="1"/>
    </xf>
    <xf numFmtId="9" fontId="0" fillId="0" borderId="47"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90" xfId="0" applyNumberFormat="1" applyBorder="1" applyAlignment="1">
      <alignment horizontal="center" vertical="center" wrapText="1"/>
    </xf>
    <xf numFmtId="0" fontId="0" fillId="0" borderId="93" xfId="0" applyBorder="1" applyAlignment="1">
      <alignment horizontal="center" vertical="center" wrapText="1"/>
    </xf>
    <xf numFmtId="0" fontId="0" fillId="0" borderId="108" xfId="0" applyBorder="1" applyAlignment="1">
      <alignment horizontal="center" vertical="center" wrapText="1"/>
    </xf>
    <xf numFmtId="0" fontId="24" fillId="0" borderId="112"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13" xfId="0" applyFont="1" applyBorder="1" applyAlignment="1">
      <alignment horizontal="center" vertical="center" wrapText="1"/>
    </xf>
    <xf numFmtId="0" fontId="0" fillId="0" borderId="1" xfId="0" applyBorder="1" applyAlignment="1">
      <alignment horizontal="center" vertical="center"/>
    </xf>
    <xf numFmtId="0" fontId="0" fillId="0" borderId="90" xfId="0" applyBorder="1" applyAlignment="1">
      <alignment horizontal="center" vertical="center"/>
    </xf>
    <xf numFmtId="0" fontId="0" fillId="0" borderId="84" xfId="0" applyBorder="1" applyAlignment="1">
      <alignment horizontal="center" vertical="center" wrapText="1"/>
    </xf>
    <xf numFmtId="0" fontId="0" fillId="0" borderId="10" xfId="0" applyBorder="1" applyAlignment="1">
      <alignment horizontal="center" vertical="center" wrapText="1"/>
    </xf>
    <xf numFmtId="0" fontId="0" fillId="0" borderId="91" xfId="0" applyBorder="1" applyAlignment="1">
      <alignment horizontal="center" vertical="center" wrapText="1"/>
    </xf>
    <xf numFmtId="0" fontId="3" fillId="4" borderId="79"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76" xfId="0" applyFont="1" applyFill="1" applyBorder="1" applyAlignment="1">
      <alignment horizontal="center" vertical="center"/>
    </xf>
    <xf numFmtId="0" fontId="3" fillId="4" borderId="77" xfId="0" applyFont="1" applyFill="1" applyBorder="1" applyAlignment="1">
      <alignment horizontal="center" vertical="center"/>
    </xf>
    <xf numFmtId="0" fontId="4" fillId="4" borderId="1" xfId="0" applyFont="1" applyFill="1" applyBorder="1" applyAlignment="1">
      <alignment horizontal="left" vertical="center"/>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75" xfId="0" applyFont="1" applyFill="1" applyBorder="1" applyAlignment="1">
      <alignment horizontal="center" vertical="center"/>
    </xf>
    <xf numFmtId="2" fontId="0" fillId="0" borderId="47"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59" xfId="0" applyNumberFormat="1" applyBorder="1" applyAlignment="1">
      <alignment horizontal="center" vertical="center" wrapText="1"/>
    </xf>
    <xf numFmtId="2" fontId="0" fillId="0" borderId="90" xfId="0" applyNumberFormat="1" applyBorder="1" applyAlignment="1">
      <alignment horizontal="center" vertical="center" wrapText="1"/>
    </xf>
    <xf numFmtId="0" fontId="0" fillId="0" borderId="59" xfId="0" applyBorder="1" applyAlignment="1">
      <alignment horizontal="center" vertical="center"/>
    </xf>
    <xf numFmtId="9" fontId="0" fillId="0" borderId="59" xfId="0" applyNumberFormat="1" applyBorder="1" applyAlignment="1">
      <alignment horizontal="center" vertical="center" wrapText="1"/>
    </xf>
    <xf numFmtId="2" fontId="0" fillId="0" borderId="9"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3" borderId="4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0" xfId="0" applyFill="1" applyBorder="1" applyAlignment="1">
      <alignment horizontal="center" vertical="center" wrapText="1"/>
    </xf>
    <xf numFmtId="0" fontId="5" fillId="3" borderId="1" xfId="0" applyFont="1" applyFill="1" applyBorder="1" applyAlignment="1">
      <alignment horizontal="center" vertical="center"/>
    </xf>
    <xf numFmtId="0" fontId="25" fillId="4" borderId="1" xfId="0" applyFont="1" applyFill="1" applyBorder="1" applyAlignment="1">
      <alignment horizontal="center" vertical="center"/>
    </xf>
    <xf numFmtId="0" fontId="3" fillId="3" borderId="80" xfId="0" applyFont="1" applyFill="1" applyBorder="1" applyAlignment="1">
      <alignment horizontal="center" vertical="center" wrapText="1"/>
    </xf>
    <xf numFmtId="0" fontId="3" fillId="3" borderId="82" xfId="0" applyFont="1" applyFill="1" applyBorder="1" applyAlignment="1">
      <alignment horizontal="center" vertical="center" wrapText="1"/>
    </xf>
    <xf numFmtId="0" fontId="44" fillId="0" borderId="1" xfId="0" applyFont="1" applyBorder="1" applyAlignment="1">
      <alignment horizontal="left" vertical="center" wrapText="1"/>
    </xf>
    <xf numFmtId="0" fontId="39" fillId="0" borderId="95" xfId="0" applyFont="1" applyBorder="1" applyAlignment="1">
      <alignment horizontal="center" vertical="center"/>
    </xf>
    <xf numFmtId="0" fontId="39" fillId="0" borderId="4" xfId="0" applyFont="1" applyBorder="1" applyAlignment="1">
      <alignment horizontal="center" vertical="center"/>
    </xf>
    <xf numFmtId="0" fontId="41" fillId="6" borderId="1" xfId="0" applyFont="1" applyFill="1" applyBorder="1" applyAlignment="1">
      <alignment horizontal="center" vertical="center" wrapText="1" readingOrder="1"/>
    </xf>
    <xf numFmtId="0" fontId="41" fillId="6" borderId="0" xfId="0" applyFont="1" applyFill="1" applyAlignment="1">
      <alignment horizontal="center" vertical="center" wrapText="1" readingOrder="1"/>
    </xf>
    <xf numFmtId="0" fontId="44" fillId="0" borderId="1" xfId="0" applyFont="1" applyBorder="1" applyAlignment="1">
      <alignment horizontal="left" vertical="top" wrapText="1"/>
    </xf>
    <xf numFmtId="0" fontId="14" fillId="3" borderId="39" xfId="0" applyFont="1" applyFill="1" applyBorder="1" applyAlignment="1">
      <alignment horizontal="center"/>
    </xf>
    <xf numFmtId="0" fontId="14" fillId="3" borderId="40" xfId="0" applyFont="1" applyFill="1" applyBorder="1" applyAlignment="1">
      <alignment horizontal="center"/>
    </xf>
    <xf numFmtId="0" fontId="13" fillId="3" borderId="1" xfId="0" applyFont="1" applyFill="1" applyBorder="1" applyAlignment="1">
      <alignment horizontal="center" vertical="center" wrapText="1"/>
    </xf>
    <xf numFmtId="0" fontId="30" fillId="14" borderId="100" xfId="0" applyFont="1" applyFill="1" applyBorder="1" applyAlignment="1">
      <alignment horizontal="center" vertical="center" wrapText="1" readingOrder="1"/>
    </xf>
    <xf numFmtId="0" fontId="30" fillId="14" borderId="101" xfId="0" applyFont="1" applyFill="1" applyBorder="1" applyAlignment="1">
      <alignment horizontal="center" vertical="center" wrapText="1" readingOrder="1"/>
    </xf>
    <xf numFmtId="0" fontId="30" fillId="14" borderId="102" xfId="0" applyFont="1" applyFill="1" applyBorder="1" applyAlignment="1">
      <alignment horizontal="center" vertical="center" wrapText="1" readingOrder="1"/>
    </xf>
    <xf numFmtId="0" fontId="30" fillId="13" borderId="100" xfId="0" applyFont="1" applyFill="1" applyBorder="1" applyAlignment="1">
      <alignment horizontal="center" vertical="center" wrapText="1" readingOrder="1"/>
    </xf>
    <xf numFmtId="0" fontId="30" fillId="13" borderId="101" xfId="0" applyFont="1" applyFill="1" applyBorder="1" applyAlignment="1">
      <alignment horizontal="center" vertical="center" wrapText="1" readingOrder="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4" fillId="5" borderId="0" xfId="0" applyFont="1" applyFill="1" applyAlignment="1">
      <alignment horizontal="center" vertical="center" wrapText="1"/>
    </xf>
    <xf numFmtId="0" fontId="30" fillId="18" borderId="100" xfId="0" applyFont="1" applyFill="1" applyBorder="1" applyAlignment="1">
      <alignment horizontal="center" vertical="center" wrapText="1" readingOrder="1"/>
    </xf>
    <xf numFmtId="0" fontId="30" fillId="18" borderId="101" xfId="0" applyFont="1" applyFill="1" applyBorder="1" applyAlignment="1">
      <alignment horizontal="center" vertical="center" wrapText="1" readingOrder="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29" fillId="12" borderId="0" xfId="0" applyFont="1" applyFill="1" applyAlignment="1">
      <alignment horizontal="center" vertical="center" wrapText="1" readingOrder="1"/>
    </xf>
    <xf numFmtId="0" fontId="29" fillId="12" borderId="37" xfId="0" applyFont="1" applyFill="1" applyBorder="1" applyAlignment="1">
      <alignment horizontal="center" vertical="center" wrapText="1" readingOrder="1"/>
    </xf>
    <xf numFmtId="0" fontId="29" fillId="12" borderId="5" xfId="0" applyFont="1" applyFill="1" applyBorder="1" applyAlignment="1">
      <alignment horizontal="center" vertical="center" textRotation="90" wrapText="1" readingOrder="1"/>
    </xf>
    <xf numFmtId="0" fontId="29" fillId="12" borderId="0" xfId="0" applyFont="1" applyFill="1" applyAlignment="1">
      <alignment horizontal="center" vertical="center" textRotation="90" wrapText="1" readingOrder="1"/>
    </xf>
    <xf numFmtId="0" fontId="30" fillId="7" borderId="100" xfId="0" applyFont="1" applyFill="1" applyBorder="1" applyAlignment="1">
      <alignment horizontal="center" vertical="center" wrapText="1" readingOrder="1"/>
    </xf>
    <xf numFmtId="0" fontId="30" fillId="7" borderId="101" xfId="0" applyFont="1" applyFill="1" applyBorder="1" applyAlignment="1">
      <alignment horizontal="center" vertical="center" wrapText="1" readingOrder="1"/>
    </xf>
    <xf numFmtId="0" fontId="13" fillId="0" borderId="1" xfId="0" applyFont="1" applyBorder="1" applyAlignment="1">
      <alignment horizontal="center" vertical="center" wrapText="1"/>
    </xf>
    <xf numFmtId="1" fontId="21" fillId="0" borderId="47"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wrapText="1"/>
      <protection locked="0"/>
    </xf>
    <xf numFmtId="1" fontId="21" fillId="0" borderId="83" xfId="0" applyNumberFormat="1" applyFont="1" applyBorder="1" applyAlignment="1" applyProtection="1">
      <alignment horizontal="center" vertical="center" wrapText="1"/>
      <protection locked="0"/>
    </xf>
    <xf numFmtId="1" fontId="21" fillId="0" borderId="86" xfId="0" applyNumberFormat="1" applyFont="1" applyBorder="1" applyAlignment="1" applyProtection="1">
      <alignment horizontal="center" vertical="center" wrapText="1"/>
      <protection locked="0"/>
    </xf>
    <xf numFmtId="1" fontId="21" fillId="11" borderId="86" xfId="0" applyNumberFormat="1" applyFont="1" applyFill="1" applyBorder="1" applyAlignment="1" applyProtection="1">
      <alignment horizontal="center" vertical="center" wrapText="1"/>
      <protection locked="0"/>
    </xf>
    <xf numFmtId="1" fontId="21" fillId="0" borderId="87" xfId="0" applyNumberFormat="1" applyFont="1" applyBorder="1" applyAlignment="1" applyProtection="1">
      <alignment horizontal="center" vertical="center" wrapText="1"/>
      <protection locked="0"/>
    </xf>
    <xf numFmtId="1" fontId="21" fillId="0" borderId="50" xfId="0" applyNumberFormat="1" applyFont="1" applyBorder="1" applyAlignment="1" applyProtection="1">
      <alignment horizontal="center" vertical="center" wrapText="1"/>
      <protection locked="0"/>
    </xf>
    <xf numFmtId="1" fontId="21" fillId="0" borderId="93" xfId="0" applyNumberFormat="1" applyFont="1" applyBorder="1" applyAlignment="1" applyProtection="1">
      <alignment horizontal="center" vertical="center" wrapText="1"/>
      <protection locked="0"/>
    </xf>
    <xf numFmtId="1"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12" fillId="0" borderId="1" xfId="0" applyFont="1" applyBorder="1" applyAlignment="1">
      <alignment horizontal="justify" vertical="center"/>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 fillId="3" borderId="1" xfId="0" applyFont="1" applyFill="1" applyBorder="1" applyAlignment="1">
      <alignment horizontal="center" vertical="center"/>
    </xf>
    <xf numFmtId="0" fontId="80" fillId="4" borderId="1" xfId="0" applyFont="1" applyFill="1" applyBorder="1" applyAlignment="1">
      <alignment horizontal="left" vertical="center"/>
    </xf>
    <xf numFmtId="0" fontId="1" fillId="3" borderId="1" xfId="0" applyFont="1" applyFill="1" applyBorder="1" applyAlignment="1" applyProtection="1">
      <alignment horizontal="justify" vertical="center" wrapText="1"/>
      <protection locked="0"/>
    </xf>
    <xf numFmtId="0" fontId="81" fillId="3" borderId="1" xfId="0" applyFont="1" applyFill="1" applyBorder="1" applyAlignment="1" applyProtection="1">
      <alignment horizontal="justify" vertical="center"/>
      <protection locked="0"/>
    </xf>
    <xf numFmtId="0" fontId="35" fillId="4" borderId="1" xfId="0" applyFont="1" applyFill="1" applyBorder="1" applyAlignment="1">
      <alignment horizontal="center" vertical="center" wrapText="1"/>
    </xf>
    <xf numFmtId="0" fontId="34" fillId="4" borderId="63" xfId="0" applyFont="1" applyFill="1" applyBorder="1" applyAlignment="1">
      <alignment horizontal="center" vertical="center" wrapText="1"/>
    </xf>
    <xf numFmtId="0" fontId="34" fillId="4" borderId="75"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33" fillId="4" borderId="67" xfId="0" applyFont="1" applyFill="1" applyBorder="1" applyAlignment="1" applyProtection="1">
      <alignment horizontal="center" vertical="center" wrapText="1"/>
      <protection locked="0"/>
    </xf>
    <xf numFmtId="0" fontId="33" fillId="4" borderId="67" xfId="0" applyFont="1" applyFill="1" applyBorder="1" applyAlignment="1">
      <alignment horizontal="center" vertical="center"/>
    </xf>
    <xf numFmtId="0" fontId="33" fillId="4" borderId="68" xfId="0" applyFont="1" applyFill="1" applyBorder="1" applyAlignment="1">
      <alignment horizontal="center" vertical="center"/>
    </xf>
    <xf numFmtId="0" fontId="33" fillId="4" borderId="69" xfId="0" applyFont="1" applyFill="1" applyBorder="1" applyAlignment="1">
      <alignment horizontal="center" vertical="center"/>
    </xf>
    <xf numFmtId="0" fontId="33" fillId="16" borderId="66" xfId="0" applyFont="1" applyFill="1" applyBorder="1" applyAlignment="1" applyProtection="1">
      <alignment horizontal="center" vertical="center" wrapText="1"/>
      <protection locked="0"/>
    </xf>
    <xf numFmtId="0" fontId="33" fillId="4" borderId="66" xfId="0"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pplyProtection="1">
      <alignment horizontal="center" vertical="center"/>
      <protection locked="0"/>
    </xf>
    <xf numFmtId="0" fontId="21" fillId="0" borderId="88" xfId="0" applyFont="1" applyBorder="1" applyAlignment="1">
      <alignment horizontal="left" vertical="center" wrapText="1"/>
    </xf>
    <xf numFmtId="0" fontId="21" fillId="0" borderId="106" xfId="0" applyFont="1" applyBorder="1" applyAlignment="1">
      <alignment horizontal="left" vertical="center"/>
    </xf>
    <xf numFmtId="0" fontId="21" fillId="0" borderId="94" xfId="0" applyFont="1" applyBorder="1" applyAlignment="1">
      <alignment horizontal="left" vertical="center"/>
    </xf>
    <xf numFmtId="0" fontId="12" fillId="0" borderId="57" xfId="0" applyFont="1" applyBorder="1" applyAlignment="1">
      <alignment horizontal="justify" vertical="center"/>
    </xf>
    <xf numFmtId="0" fontId="12" fillId="0" borderId="47" xfId="0" applyFont="1" applyBorder="1" applyAlignment="1" applyProtection="1">
      <alignment horizontal="center" vertical="center"/>
      <protection locked="0"/>
    </xf>
    <xf numFmtId="0" fontId="12" fillId="0" borderId="47" xfId="0" applyFont="1" applyBorder="1" applyAlignment="1">
      <alignment horizontal="justify" vertical="center" wrapText="1"/>
    </xf>
    <xf numFmtId="0" fontId="12" fillId="0" borderId="47" xfId="0" applyFont="1" applyBorder="1" applyAlignment="1">
      <alignment horizontal="center" vertical="center"/>
    </xf>
    <xf numFmtId="0" fontId="12" fillId="0" borderId="57" xfId="0" applyFont="1" applyBorder="1" applyAlignment="1">
      <alignment horizontal="justify" vertical="center" wrapText="1"/>
    </xf>
    <xf numFmtId="0" fontId="21" fillId="0" borderId="57" xfId="0" applyFont="1" applyBorder="1" applyAlignment="1">
      <alignment horizontal="justify" vertical="center"/>
    </xf>
    <xf numFmtId="14" fontId="12" fillId="0" borderId="47" xfId="0" applyNumberFormat="1" applyFont="1" applyBorder="1" applyAlignment="1">
      <alignment horizontal="center" vertical="center"/>
    </xf>
    <xf numFmtId="0" fontId="95" fillId="3" borderId="85" xfId="0" applyFont="1" applyFill="1" applyBorder="1" applyAlignment="1">
      <alignment horizontal="left" vertical="center" wrapText="1"/>
    </xf>
    <xf numFmtId="0" fontId="95" fillId="3" borderId="57" xfId="0" applyFont="1" applyFill="1" applyBorder="1" applyAlignment="1">
      <alignment horizontal="left" vertical="center"/>
    </xf>
    <xf numFmtId="0" fontId="27" fillId="0" borderId="59" xfId="0" applyFont="1" applyBorder="1" applyAlignment="1">
      <alignment horizontal="center"/>
    </xf>
    <xf numFmtId="0" fontId="12" fillId="0" borderId="47" xfId="0" applyFont="1" applyBorder="1" applyAlignment="1">
      <alignment horizontal="justify" vertical="center"/>
    </xf>
    <xf numFmtId="1" fontId="21" fillId="0" borderId="47" xfId="0" applyNumberFormat="1" applyFont="1" applyBorder="1" applyAlignment="1">
      <alignment horizontal="center" vertical="center"/>
    </xf>
    <xf numFmtId="1" fontId="32" fillId="0" borderId="47" xfId="0" applyNumberFormat="1" applyFont="1" applyBorder="1" applyAlignment="1">
      <alignment horizontal="center" vertical="center"/>
    </xf>
    <xf numFmtId="0" fontId="12" fillId="0" borderId="85" xfId="0" applyFont="1" applyBorder="1" applyAlignment="1">
      <alignment horizontal="left" vertical="center" wrapText="1"/>
    </xf>
    <xf numFmtId="0" fontId="12" fillId="0" borderId="57" xfId="0" applyFont="1" applyBorder="1" applyAlignment="1">
      <alignment horizontal="left" vertical="center"/>
    </xf>
    <xf numFmtId="0" fontId="27" fillId="17" borderId="59" xfId="0" applyFont="1" applyFill="1" applyBorder="1" applyAlignment="1">
      <alignment horizontal="center"/>
    </xf>
    <xf numFmtId="0" fontId="12" fillId="0" borderId="88" xfId="0" applyFont="1" applyBorder="1" applyAlignment="1">
      <alignment horizontal="left" vertical="center" wrapText="1"/>
    </xf>
    <xf numFmtId="0" fontId="12" fillId="0" borderId="106" xfId="0" applyFont="1" applyBorder="1" applyAlignment="1">
      <alignment horizontal="left" vertical="center"/>
    </xf>
    <xf numFmtId="0" fontId="12" fillId="0" borderId="94" xfId="0" applyFont="1" applyBorder="1" applyAlignment="1">
      <alignment horizontal="left" vertical="center"/>
    </xf>
    <xf numFmtId="0" fontId="12" fillId="0" borderId="106" xfId="0" applyFont="1" applyBorder="1" applyAlignment="1">
      <alignment horizontal="left" vertical="center" wrapText="1"/>
    </xf>
    <xf numFmtId="0" fontId="12" fillId="0" borderId="94" xfId="0" applyFont="1" applyBorder="1" applyAlignment="1">
      <alignment horizontal="left" vertical="center" wrapText="1"/>
    </xf>
    <xf numFmtId="1" fontId="21" fillId="0" borderId="1" xfId="0" applyNumberFormat="1" applyFont="1" applyBorder="1" applyAlignment="1" applyProtection="1">
      <alignment horizontal="left" vertical="center" wrapText="1"/>
      <protection locked="0"/>
    </xf>
    <xf numFmtId="0" fontId="21" fillId="0" borderId="85" xfId="0" applyFont="1" applyBorder="1" applyAlignment="1">
      <alignment horizontal="left" vertical="center" wrapText="1"/>
    </xf>
    <xf numFmtId="0" fontId="21" fillId="0" borderId="57" xfId="0" applyFont="1" applyBorder="1" applyAlignment="1">
      <alignment horizontal="left" vertical="center"/>
    </xf>
    <xf numFmtId="0" fontId="21" fillId="0" borderId="106" xfId="0" applyFont="1" applyBorder="1" applyAlignment="1">
      <alignment horizontal="left" vertical="center" wrapText="1"/>
    </xf>
    <xf numFmtId="0" fontId="21" fillId="0" borderId="94" xfId="0" applyFont="1" applyBorder="1" applyAlignment="1">
      <alignment horizontal="left" vertical="center" wrapText="1"/>
    </xf>
    <xf numFmtId="0" fontId="21" fillId="0" borderId="57" xfId="0" applyFont="1" applyBorder="1" applyAlignment="1">
      <alignment horizontal="left" vertical="center" wrapText="1"/>
    </xf>
    <xf numFmtId="0" fontId="101" fillId="0" borderId="115" xfId="0" applyFont="1" applyBorder="1" applyAlignment="1">
      <alignment horizontal="left" vertical="center" wrapText="1"/>
    </xf>
    <xf numFmtId="0" fontId="101" fillId="0" borderId="106" xfId="0" applyFont="1" applyBorder="1" applyAlignment="1">
      <alignment horizontal="left" vertical="center" wrapText="1"/>
    </xf>
    <xf numFmtId="0" fontId="101" fillId="0" borderId="94" xfId="0" applyFont="1" applyBorder="1" applyAlignment="1">
      <alignment horizontal="left" vertical="center" wrapText="1"/>
    </xf>
    <xf numFmtId="0" fontId="101" fillId="0" borderId="88" xfId="0" applyFont="1" applyBorder="1" applyAlignment="1">
      <alignment horizontal="left" vertical="center" wrapText="1"/>
    </xf>
    <xf numFmtId="0" fontId="103" fillId="0" borderId="106" xfId="0" applyFont="1" applyBorder="1" applyAlignment="1">
      <alignment horizontal="left" vertical="center" wrapText="1"/>
    </xf>
    <xf numFmtId="0" fontId="12" fillId="0" borderId="1" xfId="0" applyFont="1" applyBorder="1" applyAlignment="1">
      <alignment horizontal="left" vertical="center"/>
    </xf>
    <xf numFmtId="0" fontId="101" fillId="0" borderId="57" xfId="0" applyFont="1" applyBorder="1" applyAlignment="1">
      <alignment horizontal="left" vertical="center" wrapText="1"/>
    </xf>
    <xf numFmtId="0" fontId="104" fillId="0" borderId="57" xfId="0" applyFont="1" applyBorder="1" applyAlignment="1">
      <alignment horizontal="justify"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4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07167" cy="749691"/>
    <xdr:pic>
      <xdr:nvPicPr>
        <xdr:cNvPr id="2" name="Imagen 1">
          <a:extLst>
            <a:ext uri="{FF2B5EF4-FFF2-40B4-BE49-F238E27FC236}">
              <a16:creationId xmlns:a16="http://schemas.microsoft.com/office/drawing/2014/main" id="{6F10B984-88BE-46F3-B543-4B9B0BE0ABE9}"/>
            </a:ext>
          </a:extLst>
        </xdr:cNvPr>
        <xdr:cNvPicPr>
          <a:picLocks noChangeAspect="1"/>
        </xdr:cNvPicPr>
      </xdr:nvPicPr>
      <xdr:blipFill>
        <a:blip xmlns:r="http://schemas.openxmlformats.org/officeDocument/2006/relationships" r:embed="rId1"/>
        <a:stretch>
          <a:fillRect/>
        </a:stretch>
      </xdr:blipFill>
      <xdr:spPr>
        <a:xfrm>
          <a:off x="0" y="0"/>
          <a:ext cx="2307167" cy="749691"/>
        </a:xfrm>
        <a:prstGeom prst="rect">
          <a:avLst/>
        </a:prstGeom>
      </xdr:spPr>
    </xdr:pic>
    <xdr:clientData/>
  </xdr:oneCellAnchor>
  <xdr:twoCellAnchor editAs="oneCell">
    <xdr:from>
      <xdr:col>6</xdr:col>
      <xdr:colOff>1805517</xdr:colOff>
      <xdr:row>0</xdr:row>
      <xdr:rowOff>296334</xdr:rowOff>
    </xdr:from>
    <xdr:to>
      <xdr:col>8</xdr:col>
      <xdr:colOff>91017</xdr:colOff>
      <xdr:row>2</xdr:row>
      <xdr:rowOff>95250</xdr:rowOff>
    </xdr:to>
    <xdr:pic>
      <xdr:nvPicPr>
        <xdr:cNvPr id="3" name="Picture 9">
          <a:extLst>
            <a:ext uri="{FF2B5EF4-FFF2-40B4-BE49-F238E27FC236}">
              <a16:creationId xmlns:a16="http://schemas.microsoft.com/office/drawing/2014/main" id="{8F2FEE43-8F2A-45EF-9E72-1B8CB1833ABE}"/>
            </a:ext>
          </a:extLst>
        </xdr:cNvPr>
        <xdr:cNvPicPr>
          <a:picLocks noChangeAspect="1"/>
        </xdr:cNvPicPr>
      </xdr:nvPicPr>
      <xdr:blipFill>
        <a:blip xmlns:r="http://schemas.openxmlformats.org/officeDocument/2006/relationships" r:embed="rId2"/>
        <a:stretch>
          <a:fillRect/>
        </a:stretch>
      </xdr:blipFill>
      <xdr:spPr>
        <a:xfrm>
          <a:off x="11531600" y="296334"/>
          <a:ext cx="1778000" cy="518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6</xdr:row>
      <xdr:rowOff>243840</xdr:rowOff>
    </xdr:from>
    <xdr:ext cx="1539240" cy="1508760"/>
    <xdr:sp macro="" textlink="">
      <xdr:nvSpPr>
        <xdr:cNvPr id="2" name="CuadroTexto 1">
          <a:extLst>
            <a:ext uri="{FF2B5EF4-FFF2-40B4-BE49-F238E27FC236}">
              <a16:creationId xmlns:a16="http://schemas.microsoft.com/office/drawing/2014/main" id="{5C9B8231-390C-4113-90DF-668EE7E5E4BA}"/>
            </a:ext>
          </a:extLst>
        </xdr:cNvPr>
        <xdr:cNvSpPr txBox="1"/>
      </xdr:nvSpPr>
      <xdr:spPr>
        <a:xfrm>
          <a:off x="14291310" y="53778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4</xdr:col>
      <xdr:colOff>2196043</xdr:colOff>
      <xdr:row>0</xdr:row>
      <xdr:rowOff>224895</xdr:rowOff>
    </xdr:from>
    <xdr:to>
      <xdr:col>4</xdr:col>
      <xdr:colOff>3717936</xdr:colOff>
      <xdr:row>0</xdr:row>
      <xdr:rowOff>773535</xdr:rowOff>
    </xdr:to>
    <xdr:pic>
      <xdr:nvPicPr>
        <xdr:cNvPr id="3" name="Picture 9">
          <a:extLst>
            <a:ext uri="{FF2B5EF4-FFF2-40B4-BE49-F238E27FC236}">
              <a16:creationId xmlns:a16="http://schemas.microsoft.com/office/drawing/2014/main" id="{C0281150-F139-426D-89E6-EDD055E3E53F}"/>
            </a:ext>
          </a:extLst>
        </xdr:cNvPr>
        <xdr:cNvPicPr>
          <a:picLocks noChangeAspect="1"/>
        </xdr:cNvPicPr>
      </xdr:nvPicPr>
      <xdr:blipFill>
        <a:blip xmlns:r="http://schemas.openxmlformats.org/officeDocument/2006/relationships" r:embed="rId1"/>
        <a:stretch>
          <a:fillRect/>
        </a:stretch>
      </xdr:blipFill>
      <xdr:spPr>
        <a:xfrm>
          <a:off x="12454468" y="224895"/>
          <a:ext cx="1521893" cy="548640"/>
        </a:xfrm>
        <a:prstGeom prst="rect">
          <a:avLst/>
        </a:prstGeom>
      </xdr:spPr>
    </xdr:pic>
    <xdr:clientData/>
  </xdr:twoCellAnchor>
  <xdr:twoCellAnchor editAs="oneCell">
    <xdr:from>
      <xdr:col>4</xdr:col>
      <xdr:colOff>2196043</xdr:colOff>
      <xdr:row>0</xdr:row>
      <xdr:rowOff>224895</xdr:rowOff>
    </xdr:from>
    <xdr:to>
      <xdr:col>4</xdr:col>
      <xdr:colOff>3717936</xdr:colOff>
      <xdr:row>0</xdr:row>
      <xdr:rowOff>773535</xdr:rowOff>
    </xdr:to>
    <xdr:pic>
      <xdr:nvPicPr>
        <xdr:cNvPr id="4" name="Picture 9">
          <a:extLst>
            <a:ext uri="{FF2B5EF4-FFF2-40B4-BE49-F238E27FC236}">
              <a16:creationId xmlns:a16="http://schemas.microsoft.com/office/drawing/2014/main" id="{5FAB4C2A-D006-4691-B751-AB2CDB503050}"/>
            </a:ext>
          </a:extLst>
        </xdr:cNvPr>
        <xdr:cNvPicPr>
          <a:picLocks noChangeAspect="1"/>
        </xdr:cNvPicPr>
      </xdr:nvPicPr>
      <xdr:blipFill>
        <a:blip xmlns:r="http://schemas.openxmlformats.org/officeDocument/2006/relationships" r:embed="rId1"/>
        <a:stretch>
          <a:fillRect/>
        </a:stretch>
      </xdr:blipFill>
      <xdr:spPr>
        <a:xfrm>
          <a:off x="12454468" y="224895"/>
          <a:ext cx="1521893" cy="548640"/>
        </a:xfrm>
        <a:prstGeom prst="rect">
          <a:avLst/>
        </a:prstGeom>
      </xdr:spPr>
    </xdr:pic>
    <xdr:clientData/>
  </xdr:twoCellAnchor>
  <xdr:twoCellAnchor editAs="oneCell">
    <xdr:from>
      <xdr:col>0</xdr:col>
      <xdr:colOff>107844</xdr:colOff>
      <xdr:row>0</xdr:row>
      <xdr:rowOff>79375</xdr:rowOff>
    </xdr:from>
    <xdr:to>
      <xdr:col>0</xdr:col>
      <xdr:colOff>3032012</xdr:colOff>
      <xdr:row>0</xdr:row>
      <xdr:rowOff>902335</xdr:rowOff>
    </xdr:to>
    <xdr:pic>
      <xdr:nvPicPr>
        <xdr:cNvPr id="5" name="Picture 8">
          <a:extLst>
            <a:ext uri="{FF2B5EF4-FFF2-40B4-BE49-F238E27FC236}">
              <a16:creationId xmlns:a16="http://schemas.microsoft.com/office/drawing/2014/main" id="{79BC1744-3339-4BA5-8243-71600E5A6DF7}"/>
            </a:ext>
          </a:extLst>
        </xdr:cNvPr>
        <xdr:cNvPicPr>
          <a:picLocks noChangeAspect="1"/>
        </xdr:cNvPicPr>
      </xdr:nvPicPr>
      <xdr:blipFill>
        <a:blip xmlns:r="http://schemas.openxmlformats.org/officeDocument/2006/relationships" r:embed="rId2"/>
        <a:stretch>
          <a:fillRect/>
        </a:stretch>
      </xdr:blipFill>
      <xdr:spPr>
        <a:xfrm>
          <a:off x="107844" y="79375"/>
          <a:ext cx="2924168" cy="822960"/>
        </a:xfrm>
        <a:prstGeom prst="rect">
          <a:avLst/>
        </a:prstGeom>
      </xdr:spPr>
    </xdr:pic>
    <xdr:clientData/>
  </xdr:twoCellAnchor>
  <xdr:twoCellAnchor editAs="oneCell">
    <xdr:from>
      <xdr:col>4</xdr:col>
      <xdr:colOff>2196043</xdr:colOff>
      <xdr:row>0</xdr:row>
      <xdr:rowOff>224895</xdr:rowOff>
    </xdr:from>
    <xdr:to>
      <xdr:col>4</xdr:col>
      <xdr:colOff>3717936</xdr:colOff>
      <xdr:row>0</xdr:row>
      <xdr:rowOff>773535</xdr:rowOff>
    </xdr:to>
    <xdr:pic>
      <xdr:nvPicPr>
        <xdr:cNvPr id="6" name="Picture 9">
          <a:extLst>
            <a:ext uri="{FF2B5EF4-FFF2-40B4-BE49-F238E27FC236}">
              <a16:creationId xmlns:a16="http://schemas.microsoft.com/office/drawing/2014/main" id="{CAD61E9A-27BC-4E82-96B0-4538B8A4B3F8}"/>
            </a:ext>
          </a:extLst>
        </xdr:cNvPr>
        <xdr:cNvPicPr>
          <a:picLocks noChangeAspect="1"/>
        </xdr:cNvPicPr>
      </xdr:nvPicPr>
      <xdr:blipFill>
        <a:blip xmlns:r="http://schemas.openxmlformats.org/officeDocument/2006/relationships" r:embed="rId1"/>
        <a:stretch>
          <a:fillRect/>
        </a:stretch>
      </xdr:blipFill>
      <xdr:spPr>
        <a:xfrm>
          <a:off x="12454468" y="224895"/>
          <a:ext cx="152189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0</xdr:row>
      <xdr:rowOff>59531</xdr:rowOff>
    </xdr:from>
    <xdr:to>
      <xdr:col>0</xdr:col>
      <xdr:colOff>3005924</xdr:colOff>
      <xdr:row>1</xdr:row>
      <xdr:rowOff>148272</xdr:rowOff>
    </xdr:to>
    <xdr:pic>
      <xdr:nvPicPr>
        <xdr:cNvPr id="2" name="Picture 9">
          <a:extLst>
            <a:ext uri="{FF2B5EF4-FFF2-40B4-BE49-F238E27FC236}">
              <a16:creationId xmlns:a16="http://schemas.microsoft.com/office/drawing/2014/main" id="{BBF75B8F-1773-4F92-B960-9205E597B5D2}"/>
            </a:ext>
          </a:extLst>
        </xdr:cNvPr>
        <xdr:cNvPicPr>
          <a:picLocks noChangeAspect="1"/>
        </xdr:cNvPicPr>
      </xdr:nvPicPr>
      <xdr:blipFill>
        <a:blip xmlns:r="http://schemas.openxmlformats.org/officeDocument/2006/relationships" r:embed="rId1"/>
        <a:stretch>
          <a:fillRect/>
        </a:stretch>
      </xdr:blipFill>
      <xdr:spPr>
        <a:xfrm>
          <a:off x="107156" y="59531"/>
          <a:ext cx="2898768" cy="838835"/>
        </a:xfrm>
        <a:prstGeom prst="rect">
          <a:avLst/>
        </a:prstGeom>
      </xdr:spPr>
    </xdr:pic>
    <xdr:clientData/>
  </xdr:twoCellAnchor>
  <xdr:twoCellAnchor editAs="oneCell">
    <xdr:from>
      <xdr:col>4</xdr:col>
      <xdr:colOff>714376</xdr:colOff>
      <xdr:row>0</xdr:row>
      <xdr:rowOff>166687</xdr:rowOff>
    </xdr:from>
    <xdr:to>
      <xdr:col>5</xdr:col>
      <xdr:colOff>1277101</xdr:colOff>
      <xdr:row>0</xdr:row>
      <xdr:rowOff>712152</xdr:rowOff>
    </xdr:to>
    <xdr:pic>
      <xdr:nvPicPr>
        <xdr:cNvPr id="3" name="Picture 10">
          <a:extLst>
            <a:ext uri="{FF2B5EF4-FFF2-40B4-BE49-F238E27FC236}">
              <a16:creationId xmlns:a16="http://schemas.microsoft.com/office/drawing/2014/main" id="{FADF824F-D8DF-4960-AD7B-19258D1115EA}"/>
            </a:ext>
          </a:extLst>
        </xdr:cNvPr>
        <xdr:cNvPicPr>
          <a:picLocks noChangeAspect="1"/>
        </xdr:cNvPicPr>
      </xdr:nvPicPr>
      <xdr:blipFill>
        <a:blip xmlns:r="http://schemas.openxmlformats.org/officeDocument/2006/relationships" r:embed="rId2"/>
        <a:stretch>
          <a:fillRect/>
        </a:stretch>
      </xdr:blipFill>
      <xdr:spPr>
        <a:xfrm>
          <a:off x="9525001" y="166687"/>
          <a:ext cx="1729538" cy="545465"/>
        </a:xfrm>
        <a:prstGeom prst="rect">
          <a:avLst/>
        </a:prstGeom>
      </xdr:spPr>
    </xdr:pic>
    <xdr:clientData/>
  </xdr:twoCellAnchor>
  <xdr:oneCellAnchor>
    <xdr:from>
      <xdr:col>8</xdr:col>
      <xdr:colOff>35719</xdr:colOff>
      <xdr:row>0</xdr:row>
      <xdr:rowOff>47625</xdr:rowOff>
    </xdr:from>
    <xdr:ext cx="2156460" cy="5844540"/>
    <xdr:sp macro="" textlink="">
      <xdr:nvSpPr>
        <xdr:cNvPr id="4" name="CuadroTexto 3">
          <a:extLst>
            <a:ext uri="{FF2B5EF4-FFF2-40B4-BE49-F238E27FC236}">
              <a16:creationId xmlns:a16="http://schemas.microsoft.com/office/drawing/2014/main" id="{D06C71F7-8589-4173-A007-49AD44AC6D2A}"/>
            </a:ext>
          </a:extLst>
        </xdr:cNvPr>
        <xdr:cNvSpPr txBox="1"/>
      </xdr:nvSpPr>
      <xdr:spPr>
        <a:xfrm>
          <a:off x="11275219" y="476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7991</xdr:colOff>
      <xdr:row>0</xdr:row>
      <xdr:rowOff>0</xdr:rowOff>
    </xdr:from>
    <xdr:to>
      <xdr:col>1</xdr:col>
      <xdr:colOff>1569486</xdr:colOff>
      <xdr:row>3</xdr:row>
      <xdr:rowOff>19050</xdr:rowOff>
    </xdr:to>
    <xdr:pic>
      <xdr:nvPicPr>
        <xdr:cNvPr id="2" name="Imagen 1">
          <a:extLst>
            <a:ext uri="{FF2B5EF4-FFF2-40B4-BE49-F238E27FC236}">
              <a16:creationId xmlns:a16="http://schemas.microsoft.com/office/drawing/2014/main" id="{39B6A7FE-EE3D-4DF6-9025-6B7C9972E6E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91" y="0"/>
          <a:ext cx="189487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238124</xdr:rowOff>
    </xdr:to>
    <xdr:pic>
      <xdr:nvPicPr>
        <xdr:cNvPr id="2" name="Imagen 1">
          <a:extLst>
            <a:ext uri="{FF2B5EF4-FFF2-40B4-BE49-F238E27FC236}">
              <a16:creationId xmlns:a16="http://schemas.microsoft.com/office/drawing/2014/main" id="{B92F3EB5-83A4-4A0C-9398-0C426D7D960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74674"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35012</xdr:colOff>
      <xdr:row>0</xdr:row>
      <xdr:rowOff>81642</xdr:rowOff>
    </xdr:from>
    <xdr:to>
      <xdr:col>2</xdr:col>
      <xdr:colOff>190500</xdr:colOff>
      <xdr:row>2</xdr:row>
      <xdr:rowOff>229783</xdr:rowOff>
    </xdr:to>
    <xdr:pic>
      <xdr:nvPicPr>
        <xdr:cNvPr id="4" name="Imagen 3">
          <a:extLst>
            <a:ext uri="{FF2B5EF4-FFF2-40B4-BE49-F238E27FC236}">
              <a16:creationId xmlns:a16="http://schemas.microsoft.com/office/drawing/2014/main" id="{1A43B214-DB36-4342-9437-F749A5897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2" y="81642"/>
          <a:ext cx="3094631" cy="8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476249</xdr:colOff>
      <xdr:row>2</xdr:row>
      <xdr:rowOff>15874</xdr:rowOff>
    </xdr:to>
    <xdr:pic>
      <xdr:nvPicPr>
        <xdr:cNvPr id="3" name="Imagen 2">
          <a:extLst>
            <a:ext uri="{FF2B5EF4-FFF2-40B4-BE49-F238E27FC236}">
              <a16:creationId xmlns:a16="http://schemas.microsoft.com/office/drawing/2014/main" id="{1425B986-0AE6-4A22-A7DC-3FB25E018B4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86062"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833438</xdr:colOff>
      <xdr:row>0</xdr:row>
      <xdr:rowOff>190500</xdr:rowOff>
    </xdr:from>
    <xdr:to>
      <xdr:col>12</xdr:col>
      <xdr:colOff>983456</xdr:colOff>
      <xdr:row>1</xdr:row>
      <xdr:rowOff>384572</xdr:rowOff>
    </xdr:to>
    <xdr:pic>
      <xdr:nvPicPr>
        <xdr:cNvPr id="4" name="Picture 9">
          <a:extLst>
            <a:ext uri="{FF2B5EF4-FFF2-40B4-BE49-F238E27FC236}">
              <a16:creationId xmlns:a16="http://schemas.microsoft.com/office/drawing/2014/main" id="{73653645-20E7-49A6-8155-5794ED2BDBE6}"/>
            </a:ext>
          </a:extLst>
        </xdr:cNvPr>
        <xdr:cNvPicPr>
          <a:picLocks noChangeAspect="1"/>
        </xdr:cNvPicPr>
      </xdr:nvPicPr>
      <xdr:blipFill>
        <a:blip xmlns:r="http://schemas.openxmlformats.org/officeDocument/2006/relationships" r:embed="rId2"/>
        <a:stretch>
          <a:fillRect/>
        </a:stretch>
      </xdr:blipFill>
      <xdr:spPr>
        <a:xfrm>
          <a:off x="15025688" y="190500"/>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821530</xdr:colOff>
      <xdr:row>2</xdr:row>
      <xdr:rowOff>15874</xdr:rowOff>
    </xdr:to>
    <xdr:pic>
      <xdr:nvPicPr>
        <xdr:cNvPr id="2" name="Imagen 1">
          <a:extLst>
            <a:ext uri="{FF2B5EF4-FFF2-40B4-BE49-F238E27FC236}">
              <a16:creationId xmlns:a16="http://schemas.microsoft.com/office/drawing/2014/main" id="{E729FF7D-C29B-47F2-8D09-FEC9BFE7EAE6}"/>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2653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881062</xdr:colOff>
      <xdr:row>0</xdr:row>
      <xdr:rowOff>130968</xdr:rowOff>
    </xdr:from>
    <xdr:to>
      <xdr:col>12</xdr:col>
      <xdr:colOff>1031080</xdr:colOff>
      <xdr:row>1</xdr:row>
      <xdr:rowOff>325040</xdr:rowOff>
    </xdr:to>
    <xdr:pic>
      <xdr:nvPicPr>
        <xdr:cNvPr id="3" name="Picture 9">
          <a:extLst>
            <a:ext uri="{FF2B5EF4-FFF2-40B4-BE49-F238E27FC236}">
              <a16:creationId xmlns:a16="http://schemas.microsoft.com/office/drawing/2014/main" id="{908EEB6D-5EA5-43D7-B1BF-740187E716C2}"/>
            </a:ext>
          </a:extLst>
        </xdr:cNvPr>
        <xdr:cNvPicPr>
          <a:picLocks noChangeAspect="1"/>
        </xdr:cNvPicPr>
      </xdr:nvPicPr>
      <xdr:blipFill>
        <a:blip xmlns:r="http://schemas.openxmlformats.org/officeDocument/2006/relationships" r:embed="rId2"/>
        <a:stretch>
          <a:fillRect/>
        </a:stretch>
      </xdr:blipFill>
      <xdr:spPr>
        <a:xfrm>
          <a:off x="15359062" y="130968"/>
          <a:ext cx="1112043" cy="4036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821530</xdr:colOff>
      <xdr:row>2</xdr:row>
      <xdr:rowOff>15874</xdr:rowOff>
    </xdr:to>
    <xdr:pic>
      <xdr:nvPicPr>
        <xdr:cNvPr id="2" name="Imagen 1">
          <a:extLst>
            <a:ext uri="{FF2B5EF4-FFF2-40B4-BE49-F238E27FC236}">
              <a16:creationId xmlns:a16="http://schemas.microsoft.com/office/drawing/2014/main" id="{ACABD8A3-DC05-4E78-99E6-83D5F1DFD15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2653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881062</xdr:colOff>
      <xdr:row>0</xdr:row>
      <xdr:rowOff>130968</xdr:rowOff>
    </xdr:from>
    <xdr:to>
      <xdr:col>12</xdr:col>
      <xdr:colOff>1031080</xdr:colOff>
      <xdr:row>1</xdr:row>
      <xdr:rowOff>325040</xdr:rowOff>
    </xdr:to>
    <xdr:pic>
      <xdr:nvPicPr>
        <xdr:cNvPr id="3" name="Picture 9">
          <a:extLst>
            <a:ext uri="{FF2B5EF4-FFF2-40B4-BE49-F238E27FC236}">
              <a16:creationId xmlns:a16="http://schemas.microsoft.com/office/drawing/2014/main" id="{1BE89543-2E03-4480-A07B-8585DDA94E58}"/>
            </a:ext>
          </a:extLst>
        </xdr:cNvPr>
        <xdr:cNvPicPr>
          <a:picLocks noChangeAspect="1"/>
        </xdr:cNvPicPr>
      </xdr:nvPicPr>
      <xdr:blipFill>
        <a:blip xmlns:r="http://schemas.openxmlformats.org/officeDocument/2006/relationships" r:embed="rId2"/>
        <a:stretch>
          <a:fillRect/>
        </a:stretch>
      </xdr:blipFill>
      <xdr:spPr>
        <a:xfrm>
          <a:off x="15359062" y="130968"/>
          <a:ext cx="1112043" cy="4036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821530</xdr:colOff>
      <xdr:row>2</xdr:row>
      <xdr:rowOff>15874</xdr:rowOff>
    </xdr:to>
    <xdr:pic>
      <xdr:nvPicPr>
        <xdr:cNvPr id="2" name="Imagen 1">
          <a:extLst>
            <a:ext uri="{FF2B5EF4-FFF2-40B4-BE49-F238E27FC236}">
              <a16:creationId xmlns:a16="http://schemas.microsoft.com/office/drawing/2014/main" id="{EC2090CC-6668-4C82-97E3-7EB708C1083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2653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881062</xdr:colOff>
      <xdr:row>0</xdr:row>
      <xdr:rowOff>130968</xdr:rowOff>
    </xdr:from>
    <xdr:to>
      <xdr:col>12</xdr:col>
      <xdr:colOff>1031080</xdr:colOff>
      <xdr:row>1</xdr:row>
      <xdr:rowOff>325040</xdr:rowOff>
    </xdr:to>
    <xdr:pic>
      <xdr:nvPicPr>
        <xdr:cNvPr id="3" name="Picture 9">
          <a:extLst>
            <a:ext uri="{FF2B5EF4-FFF2-40B4-BE49-F238E27FC236}">
              <a16:creationId xmlns:a16="http://schemas.microsoft.com/office/drawing/2014/main" id="{0F5CC4D4-DB04-45D8-903D-057ED4DDB6C1}"/>
            </a:ext>
          </a:extLst>
        </xdr:cNvPr>
        <xdr:cNvPicPr>
          <a:picLocks noChangeAspect="1"/>
        </xdr:cNvPicPr>
      </xdr:nvPicPr>
      <xdr:blipFill>
        <a:blip xmlns:r="http://schemas.openxmlformats.org/officeDocument/2006/relationships" r:embed="rId2"/>
        <a:stretch>
          <a:fillRect/>
        </a:stretch>
      </xdr:blipFill>
      <xdr:spPr>
        <a:xfrm>
          <a:off x="15359062" y="130968"/>
          <a:ext cx="1112043" cy="4036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PORTE/Downloads/PLAN%20DE%20ACCION%20INFRAESTRUCTURA%202023%20SEGUIMIENTO%20TERCER%20TRIMESTRE%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PORTE/Downloads/Plan%20de%20Acci&#243;n%20Unidad%20Inform&#225;tica%202023_3er%20trimest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2)"/>
      <sheetName val="GESTION_SEG_2_TRIM (2)"/>
      <sheetName val="GESTION_SEG_3_TRIM"/>
      <sheetName val="INVERSION_SEG_3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INVERSION_SEG_3_TRIM"/>
      <sheetName val="INVERSION_SEG_2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U33"/>
  <sheetViews>
    <sheetView showGridLines="0" zoomScale="90" zoomScaleNormal="90" workbookViewId="0">
      <selection activeCell="A10" sqref="A10"/>
    </sheetView>
  </sheetViews>
  <sheetFormatPr defaultColWidth="11.42578125" defaultRowHeight="15"/>
  <cols>
    <col min="1" max="1" width="23.42578125" style="34" customWidth="1"/>
    <col min="2" max="2" width="14.140625" style="34" customWidth="1"/>
    <col min="3" max="3" width="15.85546875" style="39" customWidth="1"/>
    <col min="4" max="4" width="12.42578125" style="34" customWidth="1"/>
    <col min="5" max="7" width="40" style="34" customWidth="1"/>
    <col min="8" max="8" width="12.42578125" style="34" customWidth="1"/>
    <col min="9" max="9" width="4.42578125" style="34" customWidth="1"/>
    <col min="10" max="10" width="2.5703125" style="34" customWidth="1"/>
    <col min="11" max="21" width="11.42578125" style="254"/>
    <col min="22" max="16384" width="11.42578125" style="40"/>
  </cols>
  <sheetData>
    <row r="1" spans="1:21" ht="42" customHeight="1">
      <c r="A1"/>
      <c r="B1" s="33"/>
      <c r="C1" s="271"/>
      <c r="D1" s="271"/>
      <c r="E1" s="271"/>
      <c r="F1" s="271"/>
      <c r="G1"/>
      <c r="H1"/>
      <c r="I1"/>
      <c r="J1"/>
    </row>
    <row r="2" spans="1:21">
      <c r="A2"/>
      <c r="B2"/>
      <c r="C2" s="271"/>
      <c r="D2" s="271"/>
      <c r="E2" s="271"/>
      <c r="F2" s="271"/>
      <c r="G2"/>
      <c r="H2"/>
      <c r="I2"/>
      <c r="J2"/>
    </row>
    <row r="3" spans="1:21" ht="9.75" customHeight="1">
      <c r="A3"/>
      <c r="B3"/>
      <c r="C3" s="4"/>
      <c r="D3"/>
      <c r="E3"/>
      <c r="F3"/>
      <c r="G3"/>
      <c r="H3"/>
      <c r="I3"/>
      <c r="J3"/>
    </row>
    <row r="4" spans="1:21" ht="9.75" customHeight="1">
      <c r="A4"/>
      <c r="B4"/>
      <c r="C4" s="4"/>
      <c r="D4" s="8"/>
      <c r="E4" s="8"/>
      <c r="F4" s="8"/>
      <c r="G4" s="8"/>
      <c r="H4" s="8"/>
      <c r="I4"/>
      <c r="J4"/>
    </row>
    <row r="5" spans="1:21" ht="28.5">
      <c r="A5" s="272" t="s">
        <v>0</v>
      </c>
      <c r="B5" s="272"/>
      <c r="C5" s="272"/>
      <c r="D5" s="272"/>
      <c r="E5" s="272"/>
      <c r="F5" s="272"/>
      <c r="G5" s="272"/>
      <c r="H5" s="272"/>
      <c r="I5" s="272"/>
      <c r="J5"/>
    </row>
    <row r="6" spans="1:21">
      <c r="A6"/>
      <c r="B6"/>
      <c r="C6" s="4"/>
      <c r="D6"/>
      <c r="E6"/>
      <c r="F6"/>
      <c r="G6"/>
      <c r="H6"/>
      <c r="I6"/>
      <c r="J6"/>
    </row>
    <row r="7" spans="1:21" s="41" customFormat="1" ht="40.5" customHeight="1">
      <c r="A7" s="273" t="s">
        <v>1</v>
      </c>
      <c r="B7" s="273"/>
      <c r="C7" s="273"/>
      <c r="D7" s="274" t="s">
        <v>2</v>
      </c>
      <c r="E7" s="275"/>
      <c r="F7" s="275"/>
      <c r="G7" s="275"/>
      <c r="H7" s="275"/>
      <c r="I7" s="275"/>
      <c r="J7" s="5"/>
      <c r="K7" s="255"/>
      <c r="L7" s="255"/>
      <c r="M7" s="255"/>
      <c r="N7" s="255"/>
      <c r="O7" s="255"/>
      <c r="P7" s="255"/>
      <c r="Q7" s="255"/>
      <c r="R7" s="255"/>
      <c r="S7" s="255"/>
      <c r="T7" s="255"/>
      <c r="U7" s="255"/>
    </row>
    <row r="8" spans="1:21" s="41" customFormat="1" ht="16.899999999999999" customHeight="1">
      <c r="A8" s="35"/>
      <c r="B8" s="36"/>
      <c r="C8" s="36"/>
      <c r="D8" s="7"/>
      <c r="E8" s="6"/>
      <c r="F8" s="5"/>
      <c r="G8" s="5"/>
      <c r="H8" s="5"/>
      <c r="I8" s="5"/>
      <c r="J8" s="5"/>
      <c r="K8" s="255"/>
      <c r="L8" s="255"/>
      <c r="M8" s="255"/>
      <c r="N8" s="255"/>
      <c r="O8" s="255"/>
      <c r="P8" s="255"/>
      <c r="Q8" s="255"/>
      <c r="R8" s="255"/>
      <c r="S8" s="255"/>
      <c r="T8" s="255"/>
      <c r="U8" s="255"/>
    </row>
    <row r="9" spans="1:21" s="41" customFormat="1" ht="56.25" customHeight="1">
      <c r="A9" s="273" t="s">
        <v>3</v>
      </c>
      <c r="B9" s="273"/>
      <c r="C9" s="273"/>
      <c r="D9" s="32" t="s">
        <v>4</v>
      </c>
      <c r="E9" s="274" t="s">
        <v>5</v>
      </c>
      <c r="F9" s="274"/>
      <c r="G9" s="274"/>
      <c r="H9" s="274"/>
      <c r="I9" s="274"/>
      <c r="J9" s="5"/>
      <c r="K9" s="255"/>
      <c r="L9" s="255"/>
      <c r="M9" s="255"/>
      <c r="N9" s="255"/>
      <c r="O9" s="255"/>
      <c r="P9" s="255"/>
      <c r="Q9" s="255"/>
      <c r="R9" s="255"/>
      <c r="S9" s="255"/>
      <c r="T9" s="255"/>
      <c r="U9" s="255"/>
    </row>
    <row r="10" spans="1:21" ht="19.5" customHeight="1">
      <c r="A10" s="37"/>
      <c r="B10" s="37"/>
      <c r="C10" s="38"/>
      <c r="D10"/>
      <c r="E10"/>
      <c r="F10"/>
      <c r="G10"/>
      <c r="H10"/>
      <c r="I10"/>
      <c r="J10"/>
    </row>
    <row r="11" spans="1:21" ht="40.5" customHeight="1">
      <c r="A11" s="273" t="s">
        <v>6</v>
      </c>
      <c r="B11" s="273"/>
      <c r="C11" s="273"/>
      <c r="D11" s="277" t="s">
        <v>7</v>
      </c>
      <c r="E11" s="277"/>
      <c r="F11" s="277"/>
      <c r="G11" s="277"/>
      <c r="H11" s="277"/>
      <c r="I11" s="277"/>
      <c r="J11"/>
    </row>
    <row r="12" spans="1:21" s="41" customFormat="1" ht="40.5" customHeight="1">
      <c r="A12" s="273" t="s">
        <v>8</v>
      </c>
      <c r="B12" s="273"/>
      <c r="C12" s="273"/>
      <c r="D12" s="274"/>
      <c r="E12" s="274"/>
      <c r="F12" s="274"/>
      <c r="G12" s="274"/>
      <c r="H12" s="274"/>
      <c r="I12" s="274"/>
      <c r="J12" s="5"/>
      <c r="K12" s="255"/>
      <c r="L12" s="255"/>
      <c r="M12" s="255"/>
      <c r="N12" s="255"/>
      <c r="O12" s="255"/>
      <c r="P12" s="255"/>
      <c r="Q12" s="255"/>
      <c r="R12" s="255"/>
      <c r="S12" s="255"/>
      <c r="T12" s="255"/>
      <c r="U12" s="255"/>
    </row>
    <row r="13" spans="1:21" s="41" customFormat="1" ht="40.5" customHeight="1">
      <c r="A13" s="273" t="s">
        <v>9</v>
      </c>
      <c r="B13" s="273"/>
      <c r="C13" s="273"/>
      <c r="D13" s="274"/>
      <c r="E13" s="274"/>
      <c r="F13" s="274"/>
      <c r="G13" s="274"/>
      <c r="H13" s="274"/>
      <c r="I13" s="274"/>
      <c r="J13" s="5"/>
      <c r="K13" s="255"/>
      <c r="L13" s="255"/>
      <c r="M13" s="255"/>
      <c r="N13" s="255"/>
      <c r="O13" s="255"/>
      <c r="P13" s="255"/>
      <c r="Q13" s="255"/>
      <c r="R13" s="255"/>
      <c r="S13" s="255"/>
      <c r="T13" s="255"/>
      <c r="U13" s="255"/>
    </row>
    <row r="14" spans="1:21" s="41" customFormat="1" ht="40.5" customHeight="1">
      <c r="A14" s="273" t="s">
        <v>10</v>
      </c>
      <c r="B14" s="273"/>
      <c r="C14" s="273"/>
      <c r="D14" s="274"/>
      <c r="E14" s="274"/>
      <c r="F14" s="274"/>
      <c r="G14" s="274"/>
      <c r="H14" s="274"/>
      <c r="I14" s="274"/>
      <c r="J14" s="5"/>
      <c r="K14" s="255"/>
      <c r="L14" s="255"/>
      <c r="M14" s="255"/>
      <c r="N14" s="255"/>
      <c r="O14" s="255"/>
      <c r="P14" s="255"/>
      <c r="Q14" s="255"/>
      <c r="R14" s="255"/>
      <c r="S14" s="255"/>
      <c r="T14" s="255"/>
      <c r="U14" s="255"/>
    </row>
    <row r="15" spans="1:21">
      <c r="A15" s="37"/>
      <c r="B15" s="37"/>
      <c r="C15" s="38"/>
      <c r="D15"/>
      <c r="E15"/>
      <c r="F15"/>
      <c r="G15"/>
      <c r="H15"/>
      <c r="I15"/>
      <c r="J15"/>
    </row>
    <row r="16" spans="1:21" s="41" customFormat="1" ht="22.5" customHeight="1">
      <c r="A16" s="273" t="s">
        <v>11</v>
      </c>
      <c r="B16" s="273"/>
      <c r="C16" s="273"/>
      <c r="D16" s="276"/>
      <c r="E16" s="276"/>
      <c r="F16" s="276"/>
      <c r="G16" s="276"/>
      <c r="H16" s="276"/>
      <c r="I16" s="276"/>
      <c r="J16" s="5"/>
      <c r="K16" s="255"/>
      <c r="L16" s="255"/>
      <c r="M16" s="255"/>
      <c r="N16" s="255"/>
      <c r="O16" s="255"/>
      <c r="P16" s="255"/>
      <c r="Q16" s="255"/>
      <c r="R16" s="255"/>
      <c r="S16" s="255"/>
      <c r="T16" s="255"/>
      <c r="U16" s="255"/>
    </row>
    <row r="17" spans="1:10" ht="15" customHeight="1">
      <c r="A17"/>
      <c r="B17"/>
      <c r="C17" s="4"/>
      <c r="D17"/>
      <c r="E17"/>
      <c r="F17"/>
      <c r="G17"/>
      <c r="H17"/>
      <c r="I17"/>
      <c r="J17"/>
    </row>
    <row r="18" spans="1:10">
      <c r="A18"/>
      <c r="B18"/>
      <c r="C18" s="4"/>
      <c r="D18"/>
      <c r="E18"/>
      <c r="F18"/>
      <c r="G18"/>
      <c r="H18"/>
      <c r="I18"/>
      <c r="J18"/>
    </row>
    <row r="19" spans="1:10" ht="15.75" thickBot="1">
      <c r="A19"/>
      <c r="B19"/>
      <c r="C19" s="4"/>
      <c r="D19"/>
      <c r="E19"/>
      <c r="F19"/>
      <c r="G19"/>
      <c r="H19"/>
      <c r="I19"/>
      <c r="J19"/>
    </row>
    <row r="20" spans="1:10">
      <c r="A20"/>
      <c r="B20"/>
      <c r="C20" s="4"/>
      <c r="D20" s="256" t="s">
        <v>12</v>
      </c>
      <c r="E20" s="257" t="s">
        <v>13</v>
      </c>
      <c r="F20" s="257" t="s">
        <v>14</v>
      </c>
      <c r="G20" s="257" t="s">
        <v>15</v>
      </c>
      <c r="H20"/>
      <c r="I20"/>
      <c r="J20"/>
    </row>
    <row r="21" spans="1:10" ht="15.75" thickBot="1">
      <c r="A21"/>
      <c r="B21"/>
      <c r="C21" s="4"/>
      <c r="D21" s="258" t="s">
        <v>16</v>
      </c>
      <c r="E21" s="259" t="s">
        <v>17</v>
      </c>
      <c r="F21" s="259" t="s">
        <v>18</v>
      </c>
      <c r="G21" s="259" t="s">
        <v>19</v>
      </c>
      <c r="H21"/>
      <c r="I21"/>
      <c r="J21"/>
    </row>
    <row r="22" spans="1:10">
      <c r="A22"/>
      <c r="B22"/>
      <c r="C22" s="4"/>
      <c r="D22" s="260" t="s">
        <v>20</v>
      </c>
      <c r="E22" s="261" t="s">
        <v>11</v>
      </c>
      <c r="F22" s="261" t="s">
        <v>11</v>
      </c>
      <c r="G22" s="261" t="s">
        <v>11</v>
      </c>
      <c r="H22"/>
      <c r="I22"/>
      <c r="J22"/>
    </row>
    <row r="23" spans="1:10" ht="15.75" thickBot="1">
      <c r="A23"/>
      <c r="B23"/>
      <c r="C23" s="4"/>
      <c r="D23" s="258">
        <v>1</v>
      </c>
      <c r="E23" s="262">
        <v>45243</v>
      </c>
      <c r="F23" s="262">
        <v>45272</v>
      </c>
      <c r="G23" s="262">
        <v>45273</v>
      </c>
      <c r="H23"/>
      <c r="I23"/>
      <c r="J23"/>
    </row>
    <row r="24" spans="1:10">
      <c r="A24"/>
      <c r="B24"/>
      <c r="C24" s="4"/>
      <c r="D24"/>
      <c r="E24"/>
      <c r="F24"/>
      <c r="G24"/>
      <c r="H24"/>
      <c r="I24"/>
      <c r="J24"/>
    </row>
    <row r="25" spans="1:10">
      <c r="A25"/>
      <c r="B25"/>
      <c r="C25" s="4"/>
      <c r="D25"/>
      <c r="E25"/>
      <c r="F25"/>
      <c r="G25"/>
      <c r="H25"/>
      <c r="I25"/>
      <c r="J25"/>
    </row>
    <row r="26" spans="1:10">
      <c r="A26"/>
      <c r="B26"/>
      <c r="C26" s="4"/>
      <c r="D26"/>
      <c r="E26"/>
      <c r="F26"/>
      <c r="G26"/>
      <c r="H26"/>
      <c r="I26"/>
      <c r="J26"/>
    </row>
    <row r="27" spans="1:10">
      <c r="A27"/>
      <c r="B27"/>
      <c r="C27" s="4"/>
      <c r="D27"/>
      <c r="E27"/>
      <c r="F27"/>
      <c r="G27"/>
      <c r="H27"/>
      <c r="I27"/>
      <c r="J27"/>
    </row>
    <row r="28" spans="1:10">
      <c r="A28"/>
      <c r="B28"/>
      <c r="C28" s="4"/>
      <c r="D28"/>
      <c r="E28"/>
      <c r="F28"/>
      <c r="G28"/>
      <c r="H28"/>
      <c r="I28"/>
      <c r="J28"/>
    </row>
    <row r="29" spans="1:10">
      <c r="A29"/>
      <c r="B29"/>
      <c r="C29" s="4"/>
      <c r="D29"/>
      <c r="E29"/>
      <c r="F29"/>
      <c r="G29"/>
      <c r="H29"/>
      <c r="I29"/>
      <c r="J29"/>
    </row>
    <row r="30" spans="1:10">
      <c r="A30"/>
      <c r="B30"/>
      <c r="C30" s="4"/>
      <c r="D30"/>
      <c r="E30"/>
      <c r="F30"/>
      <c r="G30"/>
      <c r="H30"/>
      <c r="I30"/>
      <c r="J30"/>
    </row>
    <row r="31" spans="1:10">
      <c r="A31"/>
      <c r="B31"/>
      <c r="C31" s="4"/>
      <c r="D31"/>
      <c r="E31"/>
      <c r="F31"/>
      <c r="G31"/>
      <c r="H31"/>
      <c r="I31"/>
      <c r="J31"/>
    </row>
    <row r="32" spans="1:10">
      <c r="A32"/>
      <c r="B32"/>
      <c r="C32" s="4"/>
      <c r="D32"/>
      <c r="E32"/>
      <c r="F32"/>
      <c r="G32"/>
      <c r="H32"/>
      <c r="I32"/>
      <c r="J32"/>
    </row>
    <row r="33" spans="1:10">
      <c r="A33"/>
      <c r="B33"/>
      <c r="C33" s="4"/>
      <c r="D33"/>
      <c r="E33"/>
      <c r="F33"/>
      <c r="G33"/>
      <c r="H33"/>
      <c r="I33"/>
      <c r="J33"/>
    </row>
  </sheetData>
  <mergeCells count="16">
    <mergeCell ref="A14:C14"/>
    <mergeCell ref="D14:I14"/>
    <mergeCell ref="A16:C16"/>
    <mergeCell ref="D16:I16"/>
    <mergeCell ref="A11:C11"/>
    <mergeCell ref="D11:I11"/>
    <mergeCell ref="A12:C12"/>
    <mergeCell ref="D12:I12"/>
    <mergeCell ref="A13:C13"/>
    <mergeCell ref="D13:I13"/>
    <mergeCell ref="C1:F2"/>
    <mergeCell ref="A5:I5"/>
    <mergeCell ref="A7:C7"/>
    <mergeCell ref="D7:I7"/>
    <mergeCell ref="A9:C9"/>
    <mergeCell ref="E9:I9"/>
  </mergeCells>
  <dataValidations count="2">
    <dataValidation type="list" allowBlank="1" showInputMessage="1" showErrorMessage="1" sqref="D9" xr:uid="{00000000-0002-0000-0000-000000000000}">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xr:uid="{00000000-0002-0000-0000-000001000000}"/>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0"/>
  <sheetViews>
    <sheetView zoomScale="90" zoomScaleNormal="90" workbookViewId="0">
      <selection activeCell="L6" sqref="L6"/>
    </sheetView>
  </sheetViews>
  <sheetFormatPr defaultColWidth="11.42578125" defaultRowHeight="15"/>
  <sheetData>
    <row r="1" spans="2:10" ht="9" customHeight="1"/>
    <row r="2" spans="2:10" ht="27" customHeight="1">
      <c r="B2" s="278" t="s">
        <v>21</v>
      </c>
      <c r="C2" s="278"/>
      <c r="D2" s="278"/>
      <c r="E2" s="278"/>
      <c r="F2" s="278"/>
      <c r="G2" s="278"/>
      <c r="H2" s="278"/>
      <c r="I2" s="278"/>
      <c r="J2" s="278"/>
    </row>
    <row r="3" spans="2:10" ht="5.25" customHeight="1" thickBot="1"/>
    <row r="4" spans="2:10" ht="15" customHeight="1">
      <c r="B4" s="279" t="s">
        <v>22</v>
      </c>
      <c r="C4" s="280"/>
      <c r="D4" s="280"/>
      <c r="E4" s="280"/>
      <c r="F4" s="280"/>
      <c r="G4" s="280"/>
      <c r="H4" s="280"/>
      <c r="I4" s="280"/>
      <c r="J4" s="281"/>
    </row>
    <row r="5" spans="2:10">
      <c r="B5" s="282"/>
      <c r="C5" s="283"/>
      <c r="D5" s="283"/>
      <c r="E5" s="283"/>
      <c r="F5" s="283"/>
      <c r="G5" s="283"/>
      <c r="H5" s="283"/>
      <c r="I5" s="283"/>
      <c r="J5" s="284"/>
    </row>
    <row r="6" spans="2:10">
      <c r="B6" s="282"/>
      <c r="C6" s="283"/>
      <c r="D6" s="283"/>
      <c r="E6" s="283"/>
      <c r="F6" s="283"/>
      <c r="G6" s="283"/>
      <c r="H6" s="283"/>
      <c r="I6" s="283"/>
      <c r="J6" s="284"/>
    </row>
    <row r="7" spans="2:10" ht="15.75" thickBot="1">
      <c r="B7" s="285"/>
      <c r="C7" s="286"/>
      <c r="D7" s="286"/>
      <c r="E7" s="286"/>
      <c r="F7" s="286"/>
      <c r="G7" s="286"/>
      <c r="H7" s="286"/>
      <c r="I7" s="286"/>
      <c r="J7" s="287"/>
    </row>
    <row r="8" spans="2:10" ht="6.75" customHeight="1" thickBot="1"/>
    <row r="9" spans="2:10" ht="15" customHeight="1">
      <c r="B9" s="279" t="s">
        <v>23</v>
      </c>
      <c r="C9" s="280"/>
      <c r="D9" s="280"/>
      <c r="E9" s="280"/>
      <c r="F9" s="280"/>
      <c r="G9" s="280"/>
      <c r="H9" s="280"/>
      <c r="I9" s="280"/>
      <c r="J9" s="281"/>
    </row>
    <row r="10" spans="2:10">
      <c r="B10" s="282"/>
      <c r="C10" s="283"/>
      <c r="D10" s="283"/>
      <c r="E10" s="283"/>
      <c r="F10" s="283"/>
      <c r="G10" s="283"/>
      <c r="H10" s="283"/>
      <c r="I10" s="283"/>
      <c r="J10" s="284"/>
    </row>
    <row r="11" spans="2:10">
      <c r="B11" s="282"/>
      <c r="C11" s="283"/>
      <c r="D11" s="283"/>
      <c r="E11" s="283"/>
      <c r="F11" s="283"/>
      <c r="G11" s="283"/>
      <c r="H11" s="283"/>
      <c r="I11" s="283"/>
      <c r="J11" s="284"/>
    </row>
    <row r="12" spans="2:10">
      <c r="B12" s="282"/>
      <c r="C12" s="283"/>
      <c r="D12" s="283"/>
      <c r="E12" s="283"/>
      <c r="F12" s="283"/>
      <c r="G12" s="283"/>
      <c r="H12" s="283"/>
      <c r="I12" s="283"/>
      <c r="J12" s="284"/>
    </row>
    <row r="13" spans="2:10">
      <c r="B13" s="282"/>
      <c r="C13" s="283"/>
      <c r="D13" s="283"/>
      <c r="E13" s="283"/>
      <c r="F13" s="283"/>
      <c r="G13" s="283"/>
      <c r="H13" s="283"/>
      <c r="I13" s="283"/>
      <c r="J13" s="284"/>
    </row>
    <row r="14" spans="2:10">
      <c r="B14" s="282"/>
      <c r="C14" s="283"/>
      <c r="D14" s="283"/>
      <c r="E14" s="283"/>
      <c r="F14" s="283"/>
      <c r="G14" s="283"/>
      <c r="H14" s="283"/>
      <c r="I14" s="283"/>
      <c r="J14" s="284"/>
    </row>
    <row r="15" spans="2:10" ht="7.5" customHeight="1" thickBot="1">
      <c r="B15" s="285"/>
      <c r="C15" s="286"/>
      <c r="D15" s="286"/>
      <c r="E15" s="286"/>
      <c r="F15" s="286"/>
      <c r="G15" s="286"/>
      <c r="H15" s="286"/>
      <c r="I15" s="286"/>
      <c r="J15" s="287"/>
    </row>
    <row r="16" spans="2:10" ht="15" customHeight="1" thickBot="1"/>
    <row r="17" spans="2:10">
      <c r="B17" s="279" t="s">
        <v>24</v>
      </c>
      <c r="C17" s="280"/>
      <c r="D17" s="280"/>
      <c r="E17" s="280"/>
      <c r="F17" s="280"/>
      <c r="G17" s="280"/>
      <c r="H17" s="280"/>
      <c r="I17" s="280"/>
      <c r="J17" s="281"/>
    </row>
    <row r="18" spans="2:10">
      <c r="B18" s="282"/>
      <c r="C18" s="283"/>
      <c r="D18" s="283"/>
      <c r="E18" s="283"/>
      <c r="F18" s="283"/>
      <c r="G18" s="283"/>
      <c r="H18" s="283"/>
      <c r="I18" s="283"/>
      <c r="J18" s="284"/>
    </row>
    <row r="19" spans="2:10">
      <c r="B19" s="282"/>
      <c r="C19" s="283"/>
      <c r="D19" s="283"/>
      <c r="E19" s="283"/>
      <c r="F19" s="283"/>
      <c r="G19" s="283"/>
      <c r="H19" s="283"/>
      <c r="I19" s="283"/>
      <c r="J19" s="284"/>
    </row>
    <row r="20" spans="2:10" ht="6" customHeight="1" thickBot="1">
      <c r="B20" s="285"/>
      <c r="C20" s="286"/>
      <c r="D20" s="286"/>
      <c r="E20" s="286"/>
      <c r="F20" s="286"/>
      <c r="G20" s="286"/>
      <c r="H20" s="286"/>
      <c r="I20" s="286"/>
      <c r="J20" s="287"/>
    </row>
    <row r="21" spans="2:10" ht="15" customHeight="1" thickBot="1"/>
    <row r="22" spans="2:10">
      <c r="B22" s="279" t="s">
        <v>25</v>
      </c>
      <c r="C22" s="280"/>
      <c r="D22" s="280"/>
      <c r="E22" s="280"/>
      <c r="F22" s="280"/>
      <c r="G22" s="280"/>
      <c r="H22" s="280"/>
      <c r="I22" s="280"/>
      <c r="J22" s="281"/>
    </row>
    <row r="23" spans="2:10">
      <c r="B23" s="282"/>
      <c r="C23" s="283"/>
      <c r="D23" s="283"/>
      <c r="E23" s="283"/>
      <c r="F23" s="283"/>
      <c r="G23" s="283"/>
      <c r="H23" s="283"/>
      <c r="I23" s="283"/>
      <c r="J23" s="284"/>
    </row>
    <row r="24" spans="2:10">
      <c r="B24" s="282"/>
      <c r="C24" s="283"/>
      <c r="D24" s="283"/>
      <c r="E24" s="283"/>
      <c r="F24" s="283"/>
      <c r="G24" s="283"/>
      <c r="H24" s="283"/>
      <c r="I24" s="283"/>
      <c r="J24" s="284"/>
    </row>
    <row r="25" spans="2:10">
      <c r="B25" s="282"/>
      <c r="C25" s="283"/>
      <c r="D25" s="283"/>
      <c r="E25" s="283"/>
      <c r="F25" s="283"/>
      <c r="G25" s="283"/>
      <c r="H25" s="283"/>
      <c r="I25" s="283"/>
      <c r="J25" s="284"/>
    </row>
    <row r="26" spans="2:10">
      <c r="B26" s="282"/>
      <c r="C26" s="283"/>
      <c r="D26" s="283"/>
      <c r="E26" s="283"/>
      <c r="F26" s="283"/>
      <c r="G26" s="283"/>
      <c r="H26" s="283"/>
      <c r="I26" s="283"/>
      <c r="J26" s="284"/>
    </row>
    <row r="27" spans="2:10">
      <c r="B27" s="282"/>
      <c r="C27" s="283"/>
      <c r="D27" s="283"/>
      <c r="E27" s="283"/>
      <c r="F27" s="283"/>
      <c r="G27" s="283"/>
      <c r="H27" s="283"/>
      <c r="I27" s="283"/>
      <c r="J27" s="284"/>
    </row>
    <row r="28" spans="2:10">
      <c r="B28" s="282"/>
      <c r="C28" s="283"/>
      <c r="D28" s="283"/>
      <c r="E28" s="283"/>
      <c r="F28" s="283"/>
      <c r="G28" s="283"/>
      <c r="H28" s="283"/>
      <c r="I28" s="283"/>
      <c r="J28" s="284"/>
    </row>
    <row r="29" spans="2:10">
      <c r="B29" s="282"/>
      <c r="C29" s="283"/>
      <c r="D29" s="283"/>
      <c r="E29" s="283"/>
      <c r="F29" s="283"/>
      <c r="G29" s="283"/>
      <c r="H29" s="283"/>
      <c r="I29" s="283"/>
      <c r="J29" s="284"/>
    </row>
    <row r="30" spans="2:10" ht="15.75" thickBot="1">
      <c r="B30" s="285"/>
      <c r="C30" s="286"/>
      <c r="D30" s="286"/>
      <c r="E30" s="286"/>
      <c r="F30" s="286"/>
      <c r="G30" s="286"/>
      <c r="H30" s="286"/>
      <c r="I30" s="286"/>
      <c r="J30" s="28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sheetPr>
  <dimension ref="A1:J81"/>
  <sheetViews>
    <sheetView showGridLines="0" view="pageBreakPreview" zoomScale="70" zoomScaleNormal="96" zoomScaleSheetLayoutView="70" workbookViewId="0">
      <selection activeCell="J10" sqref="J10"/>
    </sheetView>
  </sheetViews>
  <sheetFormatPr defaultColWidth="10.42578125" defaultRowHeight="14.25"/>
  <cols>
    <col min="1" max="1" width="53.28515625" style="95" customWidth="1"/>
    <col min="2" max="2" width="15.42578125" style="96" customWidth="1"/>
    <col min="3" max="3" width="65.7109375" style="82" customWidth="1"/>
    <col min="4" max="4" width="16.85546875" style="96" customWidth="1"/>
    <col min="5" max="5" width="75.7109375" style="82" customWidth="1"/>
    <col min="6" max="6" width="4.7109375" style="82" customWidth="1"/>
    <col min="7" max="16384" width="10.42578125" style="82"/>
  </cols>
  <sheetData>
    <row r="1" spans="1:8" ht="79.900000000000006" customHeight="1">
      <c r="A1" s="103"/>
      <c r="B1" s="293" t="s">
        <v>26</v>
      </c>
      <c r="C1" s="293"/>
      <c r="D1" s="293"/>
      <c r="E1" s="103"/>
      <c r="F1" s="104"/>
      <c r="G1" s="104"/>
      <c r="H1" s="104"/>
    </row>
    <row r="2" spans="1:8" s="43" customFormat="1" ht="37.5" customHeight="1">
      <c r="A2" s="44" t="s">
        <v>27</v>
      </c>
      <c r="B2" s="294" t="s">
        <v>28</v>
      </c>
      <c r="C2" s="295"/>
      <c r="D2" s="45" t="s">
        <v>29</v>
      </c>
      <c r="E2" s="46" t="s">
        <v>30</v>
      </c>
    </row>
    <row r="3" spans="1:8" s="43" customFormat="1" ht="16.899999999999999" customHeight="1">
      <c r="A3" s="47"/>
      <c r="B3" s="48"/>
      <c r="C3" s="49"/>
      <c r="D3" s="50"/>
      <c r="E3" s="49"/>
    </row>
    <row r="4" spans="1:8" s="43" customFormat="1" ht="20.25" customHeight="1">
      <c r="A4" s="44" t="s">
        <v>31</v>
      </c>
      <c r="B4" s="296" t="s">
        <v>32</v>
      </c>
      <c r="C4" s="297"/>
      <c r="D4" s="297"/>
      <c r="E4" s="297"/>
    </row>
    <row r="5" spans="1:8" s="43" customFormat="1" ht="32.25" customHeight="1">
      <c r="A5" s="298" t="s">
        <v>33</v>
      </c>
      <c r="B5" s="299" t="s">
        <v>34</v>
      </c>
      <c r="C5" s="300"/>
      <c r="D5" s="301"/>
      <c r="E5" s="111" t="s">
        <v>35</v>
      </c>
    </row>
    <row r="6" spans="1:8" s="43" customFormat="1" ht="97.5" customHeight="1">
      <c r="A6" s="298"/>
      <c r="B6" s="302" t="s">
        <v>36</v>
      </c>
      <c r="C6" s="303"/>
      <c r="D6" s="304"/>
      <c r="E6" s="81"/>
    </row>
    <row r="7" spans="1:8" ht="21" customHeight="1">
      <c r="A7" s="84"/>
      <c r="B7" s="85"/>
      <c r="D7" s="83"/>
      <c r="E7" s="83"/>
    </row>
    <row r="8" spans="1:8" ht="19.899999999999999" customHeight="1">
      <c r="A8" s="290" t="s">
        <v>37</v>
      </c>
      <c r="B8" s="290"/>
      <c r="C8" s="290"/>
      <c r="D8" s="290"/>
      <c r="E8" s="290"/>
    </row>
    <row r="9" spans="1:8" ht="19.899999999999999" customHeight="1">
      <c r="A9" s="105" t="s">
        <v>38</v>
      </c>
      <c r="B9" s="105" t="s">
        <v>39</v>
      </c>
      <c r="C9" s="105" t="s">
        <v>40</v>
      </c>
      <c r="D9" s="105" t="s">
        <v>41</v>
      </c>
      <c r="E9" s="105" t="s">
        <v>42</v>
      </c>
    </row>
    <row r="10" spans="1:8" s="88" customFormat="1" ht="71.25">
      <c r="A10" s="305" t="s">
        <v>43</v>
      </c>
      <c r="B10" s="86">
        <v>1</v>
      </c>
      <c r="C10" s="97" t="s">
        <v>44</v>
      </c>
      <c r="D10" s="87">
        <v>1</v>
      </c>
      <c r="E10" s="97" t="s">
        <v>45</v>
      </c>
    </row>
    <row r="11" spans="1:8" s="88" customFormat="1" ht="42.75">
      <c r="A11" s="305"/>
      <c r="B11" s="86">
        <v>2</v>
      </c>
      <c r="C11" s="97" t="s">
        <v>46</v>
      </c>
      <c r="D11" s="87"/>
      <c r="E11" s="97"/>
    </row>
    <row r="12" spans="1:8" ht="28.5">
      <c r="A12" s="306" t="s">
        <v>47</v>
      </c>
      <c r="B12" s="89">
        <v>3</v>
      </c>
      <c r="C12" s="102" t="s">
        <v>48</v>
      </c>
      <c r="D12" s="89">
        <v>2</v>
      </c>
      <c r="E12" s="102" t="s">
        <v>49</v>
      </c>
    </row>
    <row r="13" spans="1:8" ht="28.5">
      <c r="A13" s="306"/>
      <c r="B13" s="89">
        <v>4</v>
      </c>
      <c r="C13" s="102" t="s">
        <v>50</v>
      </c>
      <c r="D13" s="89"/>
      <c r="E13" s="102"/>
    </row>
    <row r="14" spans="1:8" ht="42.75">
      <c r="A14" s="306"/>
      <c r="B14" s="89">
        <v>5</v>
      </c>
      <c r="C14" s="102" t="s">
        <v>51</v>
      </c>
      <c r="D14" s="89"/>
      <c r="E14" s="102"/>
    </row>
    <row r="15" spans="1:8" ht="28.5">
      <c r="A15" s="291" t="s">
        <v>52</v>
      </c>
      <c r="B15" s="89">
        <v>6</v>
      </c>
      <c r="C15" s="102" t="s">
        <v>53</v>
      </c>
      <c r="D15" s="89">
        <v>3</v>
      </c>
      <c r="E15" s="97" t="s">
        <v>54</v>
      </c>
    </row>
    <row r="16" spans="1:8" ht="28.5">
      <c r="A16" s="291"/>
      <c r="B16" s="89">
        <v>7</v>
      </c>
      <c r="C16" s="102" t="s">
        <v>55</v>
      </c>
      <c r="D16" s="89">
        <v>4</v>
      </c>
      <c r="E16" s="97" t="s">
        <v>56</v>
      </c>
    </row>
    <row r="17" spans="1:10" ht="28.5">
      <c r="A17" s="291"/>
      <c r="B17" s="89">
        <v>8</v>
      </c>
      <c r="C17" s="102" t="s">
        <v>57</v>
      </c>
      <c r="D17" s="89"/>
      <c r="E17" s="101"/>
    </row>
    <row r="18" spans="1:10">
      <c r="A18" s="291"/>
      <c r="B18" s="89">
        <v>9</v>
      </c>
      <c r="C18" s="102" t="s">
        <v>58</v>
      </c>
      <c r="D18" s="89"/>
      <c r="E18" s="102"/>
    </row>
    <row r="19" spans="1:10" ht="28.5">
      <c r="A19" s="291"/>
      <c r="B19" s="89">
        <v>10</v>
      </c>
      <c r="C19" s="102" t="s">
        <v>59</v>
      </c>
      <c r="D19" s="89"/>
      <c r="E19" s="97"/>
      <c r="J19" s="90"/>
    </row>
    <row r="20" spans="1:10" ht="28.5">
      <c r="A20" s="291"/>
      <c r="B20" s="89">
        <v>11</v>
      </c>
      <c r="C20" s="102" t="s">
        <v>60</v>
      </c>
      <c r="D20" s="89"/>
      <c r="E20" s="102"/>
      <c r="J20" s="90"/>
    </row>
    <row r="21" spans="1:10" ht="28.5">
      <c r="A21" s="291"/>
      <c r="B21" s="89">
        <v>12</v>
      </c>
      <c r="C21" s="102" t="s">
        <v>61</v>
      </c>
      <c r="D21" s="89"/>
      <c r="E21" s="102"/>
      <c r="J21" s="90"/>
    </row>
    <row r="22" spans="1:10" ht="28.5">
      <c r="A22" s="291" t="s">
        <v>62</v>
      </c>
      <c r="B22" s="89">
        <v>13</v>
      </c>
      <c r="C22" s="97" t="s">
        <v>63</v>
      </c>
      <c r="D22" s="86">
        <v>5</v>
      </c>
      <c r="E22" s="97" t="s">
        <v>64</v>
      </c>
    </row>
    <row r="23" spans="1:10" ht="28.5">
      <c r="A23" s="291"/>
      <c r="B23" s="89">
        <v>14</v>
      </c>
      <c r="C23" s="97" t="s">
        <v>65</v>
      </c>
      <c r="D23" s="86">
        <v>6</v>
      </c>
      <c r="E23" s="97" t="s">
        <v>66</v>
      </c>
    </row>
    <row r="24" spans="1:10" ht="28.5">
      <c r="A24" s="291"/>
      <c r="B24" s="89">
        <v>15</v>
      </c>
      <c r="C24" s="97" t="s">
        <v>67</v>
      </c>
      <c r="D24" s="86">
        <v>7</v>
      </c>
      <c r="E24" s="97" t="s">
        <v>68</v>
      </c>
    </row>
    <row r="25" spans="1:10" ht="57">
      <c r="A25" s="291"/>
      <c r="B25" s="89">
        <v>16</v>
      </c>
      <c r="C25" s="97" t="s">
        <v>69</v>
      </c>
      <c r="D25" s="86"/>
      <c r="E25" s="97"/>
    </row>
    <row r="26" spans="1:10" ht="28.5">
      <c r="A26" s="106" t="s">
        <v>70</v>
      </c>
      <c r="B26" s="89">
        <v>17</v>
      </c>
      <c r="C26" s="97" t="s">
        <v>71</v>
      </c>
      <c r="D26" s="86">
        <v>8</v>
      </c>
      <c r="E26" s="97" t="s">
        <v>72</v>
      </c>
    </row>
    <row r="27" spans="1:10" ht="28.5">
      <c r="A27" s="291" t="s">
        <v>73</v>
      </c>
      <c r="B27" s="89">
        <v>18</v>
      </c>
      <c r="C27" s="99" t="s">
        <v>74</v>
      </c>
      <c r="D27" s="89"/>
      <c r="E27" s="102"/>
    </row>
    <row r="28" spans="1:10" ht="46.5" customHeight="1">
      <c r="A28" s="291"/>
      <c r="B28" s="89">
        <v>19</v>
      </c>
      <c r="C28" s="99" t="s">
        <v>75</v>
      </c>
      <c r="D28" s="89"/>
      <c r="E28" s="102"/>
    </row>
    <row r="29" spans="1:10" ht="19.899999999999999" customHeight="1">
      <c r="A29" s="290" t="s">
        <v>76</v>
      </c>
      <c r="B29" s="290"/>
      <c r="C29" s="290"/>
      <c r="D29" s="290"/>
      <c r="E29" s="290"/>
    </row>
    <row r="30" spans="1:10" ht="19.899999999999999" customHeight="1">
      <c r="A30" s="105" t="s">
        <v>38</v>
      </c>
      <c r="B30" s="105" t="s">
        <v>39</v>
      </c>
      <c r="C30" s="105" t="s">
        <v>77</v>
      </c>
      <c r="D30" s="105" t="s">
        <v>41</v>
      </c>
      <c r="E30" s="105" t="s">
        <v>78</v>
      </c>
    </row>
    <row r="31" spans="1:10" ht="71.25">
      <c r="A31" s="291" t="s">
        <v>79</v>
      </c>
      <c r="B31" s="86">
        <v>1</v>
      </c>
      <c r="C31" s="97" t="s">
        <v>80</v>
      </c>
      <c r="D31" s="86">
        <v>1</v>
      </c>
      <c r="E31" s="97" t="s">
        <v>81</v>
      </c>
    </row>
    <row r="32" spans="1:10" ht="42.75">
      <c r="A32" s="291"/>
      <c r="B32" s="86">
        <v>2</v>
      </c>
      <c r="C32" s="97" t="s">
        <v>82</v>
      </c>
      <c r="D32" s="86">
        <v>2</v>
      </c>
      <c r="E32" s="97" t="s">
        <v>83</v>
      </c>
    </row>
    <row r="33" spans="1:5" ht="28.5">
      <c r="A33" s="291"/>
      <c r="B33" s="86"/>
      <c r="C33" s="97"/>
      <c r="D33" s="86">
        <v>3</v>
      </c>
      <c r="E33" s="97" t="s">
        <v>84</v>
      </c>
    </row>
    <row r="34" spans="1:5" ht="28.5">
      <c r="A34" s="291"/>
      <c r="B34" s="86"/>
      <c r="C34" s="97"/>
      <c r="D34" s="86">
        <v>4</v>
      </c>
      <c r="E34" s="97" t="s">
        <v>85</v>
      </c>
    </row>
    <row r="35" spans="1:5" ht="28.5">
      <c r="A35" s="291"/>
      <c r="B35" s="86"/>
      <c r="C35" s="98"/>
      <c r="D35" s="86">
        <v>5</v>
      </c>
      <c r="E35" s="97" t="s">
        <v>86</v>
      </c>
    </row>
    <row r="36" spans="1:5" ht="28.5">
      <c r="A36" s="291"/>
      <c r="B36" s="86"/>
      <c r="C36" s="99"/>
      <c r="D36" s="86">
        <v>6</v>
      </c>
      <c r="E36" s="97" t="s">
        <v>87</v>
      </c>
    </row>
    <row r="37" spans="1:5">
      <c r="A37" s="291"/>
      <c r="B37" s="86"/>
      <c r="C37" s="99"/>
      <c r="D37" s="86">
        <v>7</v>
      </c>
      <c r="E37" s="99" t="s">
        <v>88</v>
      </c>
    </row>
    <row r="38" spans="1:5" ht="28.5">
      <c r="A38" s="291" t="s">
        <v>89</v>
      </c>
      <c r="B38" s="86">
        <v>3</v>
      </c>
      <c r="C38" s="99" t="s">
        <v>90</v>
      </c>
      <c r="D38" s="86">
        <v>8</v>
      </c>
      <c r="E38" s="99" t="s">
        <v>91</v>
      </c>
    </row>
    <row r="39" spans="1:5" ht="28.5">
      <c r="A39" s="291"/>
      <c r="B39" s="86"/>
      <c r="C39" s="99"/>
      <c r="D39" s="86">
        <v>9</v>
      </c>
      <c r="E39" s="99" t="s">
        <v>92</v>
      </c>
    </row>
    <row r="40" spans="1:5" s="91" customFormat="1" ht="28.5">
      <c r="A40" s="291"/>
      <c r="B40" s="86"/>
      <c r="C40" s="99"/>
      <c r="D40" s="86">
        <v>10</v>
      </c>
      <c r="E40" s="99" t="s">
        <v>93</v>
      </c>
    </row>
    <row r="41" spans="1:5" s="91" customFormat="1">
      <c r="A41" s="291"/>
      <c r="B41" s="86"/>
      <c r="C41" s="100"/>
      <c r="D41" s="86">
        <v>11</v>
      </c>
      <c r="E41" s="99" t="s">
        <v>94</v>
      </c>
    </row>
    <row r="42" spans="1:5" s="91" customFormat="1" ht="28.5">
      <c r="A42" s="291" t="s">
        <v>95</v>
      </c>
      <c r="B42" s="86">
        <v>4</v>
      </c>
      <c r="C42" s="97" t="s">
        <v>96</v>
      </c>
      <c r="D42" s="86">
        <v>12</v>
      </c>
      <c r="E42" s="97" t="s">
        <v>97</v>
      </c>
    </row>
    <row r="43" spans="1:5" s="91" customFormat="1" ht="28.5">
      <c r="A43" s="291"/>
      <c r="B43" s="86">
        <v>5</v>
      </c>
      <c r="C43" s="97" t="s">
        <v>98</v>
      </c>
      <c r="D43" s="86"/>
      <c r="E43" s="97"/>
    </row>
    <row r="44" spans="1:5" s="91" customFormat="1" ht="42.75">
      <c r="A44" s="291"/>
      <c r="B44" s="86">
        <v>6</v>
      </c>
      <c r="C44" s="97" t="s">
        <v>99</v>
      </c>
      <c r="D44" s="86">
        <v>13</v>
      </c>
      <c r="E44" s="97" t="s">
        <v>100</v>
      </c>
    </row>
    <row r="45" spans="1:5" s="91" customFormat="1" ht="42.75">
      <c r="A45" s="291"/>
      <c r="B45" s="86">
        <v>7</v>
      </c>
      <c r="C45" s="97" t="s">
        <v>101</v>
      </c>
      <c r="D45" s="86">
        <v>14</v>
      </c>
      <c r="E45" s="97" t="s">
        <v>102</v>
      </c>
    </row>
    <row r="46" spans="1:5" ht="28.5">
      <c r="A46" s="291"/>
      <c r="B46" s="86">
        <v>8</v>
      </c>
      <c r="C46" s="97" t="s">
        <v>103</v>
      </c>
      <c r="D46" s="86">
        <v>15</v>
      </c>
      <c r="E46" s="97" t="s">
        <v>104</v>
      </c>
    </row>
    <row r="47" spans="1:5" ht="42.75">
      <c r="A47" s="291"/>
      <c r="B47" s="86">
        <v>9</v>
      </c>
      <c r="C47" s="97" t="s">
        <v>105</v>
      </c>
      <c r="D47" s="86">
        <v>16</v>
      </c>
      <c r="E47" s="97" t="s">
        <v>106</v>
      </c>
    </row>
    <row r="48" spans="1:5" ht="75.400000000000006" customHeight="1">
      <c r="A48" s="291" t="s">
        <v>107</v>
      </c>
      <c r="B48" s="86">
        <v>10</v>
      </c>
      <c r="C48" s="97" t="s">
        <v>108</v>
      </c>
      <c r="D48" s="86">
        <v>17</v>
      </c>
      <c r="E48" s="97" t="s">
        <v>109</v>
      </c>
    </row>
    <row r="49" spans="1:5" ht="42.75">
      <c r="A49" s="291"/>
      <c r="B49" s="86">
        <v>11</v>
      </c>
      <c r="C49" s="97" t="s">
        <v>110</v>
      </c>
      <c r="D49" s="87">
        <v>18</v>
      </c>
      <c r="E49" s="97" t="s">
        <v>111</v>
      </c>
    </row>
    <row r="50" spans="1:5" ht="28.5">
      <c r="A50" s="291"/>
      <c r="B50" s="86">
        <v>12</v>
      </c>
      <c r="C50" s="97" t="s">
        <v>112</v>
      </c>
      <c r="D50" s="87">
        <v>19</v>
      </c>
      <c r="E50" s="97" t="s">
        <v>113</v>
      </c>
    </row>
    <row r="51" spans="1:5" ht="42.75">
      <c r="A51" s="291" t="s">
        <v>114</v>
      </c>
      <c r="B51" s="86">
        <v>13</v>
      </c>
      <c r="C51" s="97" t="s">
        <v>115</v>
      </c>
      <c r="D51" s="87">
        <v>20</v>
      </c>
      <c r="E51" s="97" t="s">
        <v>116</v>
      </c>
    </row>
    <row r="52" spans="1:5" ht="28.5">
      <c r="A52" s="291"/>
      <c r="B52" s="86">
        <v>14</v>
      </c>
      <c r="C52" s="97" t="s">
        <v>117</v>
      </c>
      <c r="D52" s="87">
        <v>21</v>
      </c>
      <c r="E52" s="97" t="s">
        <v>118</v>
      </c>
    </row>
    <row r="53" spans="1:5" ht="57">
      <c r="A53" s="291"/>
      <c r="B53" s="86">
        <v>15</v>
      </c>
      <c r="C53" s="97" t="s">
        <v>119</v>
      </c>
      <c r="D53" s="87"/>
      <c r="E53" s="97"/>
    </row>
    <row r="54" spans="1:5" ht="28.5">
      <c r="A54" s="291"/>
      <c r="B54" s="86">
        <v>16</v>
      </c>
      <c r="C54" s="97" t="s">
        <v>120</v>
      </c>
      <c r="D54" s="87"/>
      <c r="E54" s="97"/>
    </row>
    <row r="55" spans="1:5">
      <c r="A55" s="291"/>
      <c r="B55" s="86">
        <v>17</v>
      </c>
      <c r="C55" s="97" t="s">
        <v>121</v>
      </c>
      <c r="D55" s="87"/>
      <c r="E55" s="97"/>
    </row>
    <row r="56" spans="1:5" ht="28.5">
      <c r="A56" s="291"/>
      <c r="B56" s="86">
        <v>18</v>
      </c>
      <c r="C56" s="97" t="s">
        <v>122</v>
      </c>
      <c r="D56" s="87"/>
      <c r="E56" s="97"/>
    </row>
    <row r="57" spans="1:5" ht="28.5">
      <c r="A57" s="291"/>
      <c r="B57" s="86">
        <v>19</v>
      </c>
      <c r="C57" s="97" t="s">
        <v>123</v>
      </c>
      <c r="D57" s="87"/>
      <c r="E57" s="97"/>
    </row>
    <row r="58" spans="1:5" ht="28.5">
      <c r="A58" s="291"/>
      <c r="B58" s="86">
        <v>20</v>
      </c>
      <c r="C58" s="97" t="s">
        <v>124</v>
      </c>
      <c r="D58" s="87"/>
      <c r="E58" s="97"/>
    </row>
    <row r="59" spans="1:5" ht="42.75">
      <c r="A59" s="291"/>
      <c r="B59" s="86">
        <v>21</v>
      </c>
      <c r="C59" s="97" t="s">
        <v>125</v>
      </c>
      <c r="D59" s="87"/>
      <c r="E59" s="97"/>
    </row>
    <row r="60" spans="1:5" ht="28.5">
      <c r="A60" s="291"/>
      <c r="B60" s="86">
        <v>22</v>
      </c>
      <c r="C60" s="97" t="s">
        <v>126</v>
      </c>
      <c r="D60" s="87"/>
      <c r="E60" s="99"/>
    </row>
    <row r="61" spans="1:5" ht="42.75">
      <c r="A61" s="291" t="s">
        <v>127</v>
      </c>
      <c r="B61" s="86">
        <v>23</v>
      </c>
      <c r="C61" s="97" t="s">
        <v>128</v>
      </c>
      <c r="D61" s="87">
        <v>22</v>
      </c>
      <c r="E61" s="97" t="s">
        <v>129</v>
      </c>
    </row>
    <row r="62" spans="1:5" ht="28.5">
      <c r="A62" s="291"/>
      <c r="B62" s="86">
        <v>24</v>
      </c>
      <c r="C62" s="97" t="s">
        <v>130</v>
      </c>
      <c r="D62" s="87">
        <v>23</v>
      </c>
      <c r="E62" s="97" t="s">
        <v>131</v>
      </c>
    </row>
    <row r="63" spans="1:5">
      <c r="A63" s="291"/>
      <c r="B63" s="86">
        <v>25</v>
      </c>
      <c r="C63" s="97" t="s">
        <v>132</v>
      </c>
      <c r="D63" s="87"/>
      <c r="E63" s="97"/>
    </row>
    <row r="64" spans="1:5" ht="57">
      <c r="A64" s="288" t="s">
        <v>133</v>
      </c>
      <c r="B64" s="86">
        <v>26</v>
      </c>
      <c r="C64" s="97" t="s">
        <v>134</v>
      </c>
      <c r="D64" s="87">
        <v>24</v>
      </c>
      <c r="E64" s="97" t="s">
        <v>135</v>
      </c>
    </row>
    <row r="65" spans="1:10" ht="12.75" customHeight="1">
      <c r="A65" s="292"/>
      <c r="B65" s="86"/>
      <c r="C65" s="97"/>
      <c r="D65" s="87"/>
      <c r="E65" s="97"/>
    </row>
    <row r="66" spans="1:10" ht="28.5">
      <c r="A66" s="291" t="s">
        <v>136</v>
      </c>
      <c r="B66" s="86">
        <v>27</v>
      </c>
      <c r="C66" s="97" t="s">
        <v>137</v>
      </c>
      <c r="D66" s="87">
        <v>25</v>
      </c>
      <c r="E66" s="97" t="s">
        <v>138</v>
      </c>
    </row>
    <row r="67" spans="1:10" ht="33" customHeight="1">
      <c r="A67" s="291"/>
      <c r="B67" s="86"/>
      <c r="C67" s="97"/>
      <c r="D67" s="87">
        <v>26</v>
      </c>
      <c r="E67" s="97" t="s">
        <v>139</v>
      </c>
    </row>
    <row r="68" spans="1:10" ht="28.5">
      <c r="A68" s="291" t="s">
        <v>140</v>
      </c>
      <c r="B68" s="86">
        <v>28</v>
      </c>
      <c r="C68" s="97" t="s">
        <v>141</v>
      </c>
      <c r="D68" s="87">
        <v>27</v>
      </c>
      <c r="E68" s="97" t="s">
        <v>142</v>
      </c>
    </row>
    <row r="69" spans="1:10" ht="28.5">
      <c r="A69" s="291"/>
      <c r="B69" s="86">
        <v>29</v>
      </c>
      <c r="C69" s="97" t="s">
        <v>143</v>
      </c>
      <c r="D69" s="87">
        <v>28</v>
      </c>
      <c r="E69" s="97" t="s">
        <v>144</v>
      </c>
    </row>
    <row r="70" spans="1:10" ht="27.75" customHeight="1">
      <c r="A70" s="291"/>
      <c r="B70" s="86"/>
      <c r="C70" s="98"/>
      <c r="D70" s="87">
        <v>29</v>
      </c>
      <c r="E70" s="97" t="s">
        <v>145</v>
      </c>
    </row>
    <row r="71" spans="1:10" ht="27.75" customHeight="1">
      <c r="A71" s="291"/>
      <c r="B71" s="86"/>
      <c r="C71" s="100"/>
      <c r="D71" s="87">
        <v>30</v>
      </c>
      <c r="E71" s="97" t="s">
        <v>146</v>
      </c>
    </row>
    <row r="72" spans="1:10" ht="27.75" customHeight="1">
      <c r="A72" s="291"/>
      <c r="B72" s="86"/>
      <c r="C72" s="97"/>
      <c r="D72" s="87">
        <v>31</v>
      </c>
      <c r="E72" s="97" t="s">
        <v>147</v>
      </c>
    </row>
    <row r="73" spans="1:10" ht="27.75" customHeight="1">
      <c r="A73" s="291"/>
      <c r="B73" s="86"/>
      <c r="C73" s="97"/>
      <c r="D73" s="87">
        <v>32</v>
      </c>
      <c r="E73" s="97" t="s">
        <v>148</v>
      </c>
    </row>
    <row r="74" spans="1:10" ht="27.75" customHeight="1">
      <c r="A74" s="291"/>
      <c r="B74" s="86"/>
      <c r="C74" s="97"/>
      <c r="D74" s="87">
        <v>33</v>
      </c>
      <c r="E74" s="100" t="s">
        <v>149</v>
      </c>
    </row>
    <row r="75" spans="1:10" ht="28.5">
      <c r="A75" s="291"/>
      <c r="B75" s="86"/>
      <c r="C75" s="97"/>
      <c r="D75" s="87">
        <v>34</v>
      </c>
      <c r="E75" s="97" t="s">
        <v>150</v>
      </c>
    </row>
    <row r="76" spans="1:10" ht="28.5">
      <c r="A76" s="288" t="s">
        <v>151</v>
      </c>
      <c r="B76" s="86">
        <v>30</v>
      </c>
      <c r="C76" s="97" t="s">
        <v>152</v>
      </c>
      <c r="D76" s="87">
        <v>35</v>
      </c>
      <c r="E76" s="97" t="s">
        <v>153</v>
      </c>
    </row>
    <row r="77" spans="1:10" ht="28.5">
      <c r="A77" s="289"/>
      <c r="B77" s="86">
        <v>31</v>
      </c>
      <c r="C77" s="97" t="s">
        <v>154</v>
      </c>
      <c r="D77" s="87">
        <v>36</v>
      </c>
      <c r="E77" s="97" t="s">
        <v>155</v>
      </c>
    </row>
    <row r="78" spans="1:10" ht="28.5">
      <c r="A78" s="289"/>
      <c r="B78" s="86">
        <v>32</v>
      </c>
      <c r="C78" s="97" t="s">
        <v>156</v>
      </c>
      <c r="D78" s="107">
        <v>37</v>
      </c>
      <c r="E78" s="97" t="s">
        <v>157</v>
      </c>
    </row>
    <row r="79" spans="1:10" ht="28.5">
      <c r="A79" s="289"/>
      <c r="B79" s="86">
        <v>33</v>
      </c>
      <c r="C79" s="97" t="s">
        <v>158</v>
      </c>
      <c r="D79" s="107">
        <v>38</v>
      </c>
      <c r="E79" s="97" t="s">
        <v>159</v>
      </c>
      <c r="J79" s="82" t="s">
        <v>160</v>
      </c>
    </row>
    <row r="80" spans="1:10" ht="42.75">
      <c r="A80" s="289"/>
      <c r="B80" s="108">
        <v>34</v>
      </c>
      <c r="C80" s="110" t="s">
        <v>161</v>
      </c>
      <c r="D80" s="109">
        <v>39</v>
      </c>
      <c r="E80" s="110" t="s">
        <v>162</v>
      </c>
    </row>
    <row r="81" spans="1:5" ht="72" customHeight="1">
      <c r="A81" s="92"/>
      <c r="B81" s="93"/>
      <c r="C81" s="94"/>
      <c r="D81" s="93"/>
      <c r="E81" s="94"/>
    </row>
  </sheetData>
  <mergeCells count="23">
    <mergeCell ref="B1:D1"/>
    <mergeCell ref="B2:C2"/>
    <mergeCell ref="B4:E4"/>
    <mergeCell ref="A66:A67"/>
    <mergeCell ref="A68:A75"/>
    <mergeCell ref="A5:A6"/>
    <mergeCell ref="B5:D5"/>
    <mergeCell ref="B6:D6"/>
    <mergeCell ref="A8:E8"/>
    <mergeCell ref="A10:A11"/>
    <mergeCell ref="A12:A14"/>
    <mergeCell ref="A15:A21"/>
    <mergeCell ref="A22:A25"/>
    <mergeCell ref="A27:A28"/>
    <mergeCell ref="A76:A80"/>
    <mergeCell ref="A29:E29"/>
    <mergeCell ref="A31:A37"/>
    <mergeCell ref="A38:A41"/>
    <mergeCell ref="A42:A47"/>
    <mergeCell ref="A48:A50"/>
    <mergeCell ref="A51:A60"/>
    <mergeCell ref="A61:A63"/>
    <mergeCell ref="A64:A65"/>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U106"/>
  <sheetViews>
    <sheetView showGridLines="0" topLeftCell="E1" zoomScaleNormal="100" workbookViewId="0">
      <pane ySplit="5" topLeftCell="A6" activePane="bottomLeft" state="frozen"/>
      <selection pane="bottomLeft" activeCell="A6" sqref="A6"/>
    </sheetView>
  </sheetViews>
  <sheetFormatPr defaultColWidth="10.5703125" defaultRowHeight="15"/>
  <cols>
    <col min="1" max="1" width="79.7109375" style="34" customWidth="1"/>
    <col min="2" max="5" width="17.42578125" style="34" customWidth="1"/>
    <col min="6" max="6" width="23.42578125" style="34" customWidth="1"/>
    <col min="7" max="7" width="3.5703125" style="34" customWidth="1"/>
    <col min="22" max="16384" width="10.5703125" style="34"/>
  </cols>
  <sheetData>
    <row r="1" spans="1:7" ht="59.25" customHeight="1">
      <c r="A1"/>
      <c r="B1" s="307"/>
      <c r="C1" s="307"/>
      <c r="D1" s="307"/>
      <c r="E1" s="307"/>
      <c r="F1"/>
      <c r="G1"/>
    </row>
    <row r="2" spans="1:7">
      <c r="A2"/>
      <c r="B2"/>
      <c r="C2"/>
      <c r="D2"/>
      <c r="E2"/>
      <c r="F2"/>
      <c r="G2"/>
    </row>
    <row r="3" spans="1:7" ht="22.5" customHeight="1">
      <c r="A3" s="308" t="s">
        <v>163</v>
      </c>
      <c r="B3" s="308"/>
      <c r="C3" s="308"/>
      <c r="D3" s="308"/>
      <c r="E3" s="308"/>
      <c r="F3" s="309"/>
      <c r="G3"/>
    </row>
    <row r="4" spans="1:7" ht="21.75" customHeight="1">
      <c r="A4" s="310" t="s">
        <v>164</v>
      </c>
      <c r="B4" s="311" t="s">
        <v>165</v>
      </c>
      <c r="C4" s="311"/>
      <c r="D4" s="311"/>
      <c r="E4" s="311"/>
      <c r="F4" s="312" t="s">
        <v>166</v>
      </c>
      <c r="G4"/>
    </row>
    <row r="5" spans="1:7">
      <c r="A5" s="310"/>
      <c r="B5" s="51" t="s">
        <v>167</v>
      </c>
      <c r="C5" s="51" t="s">
        <v>168</v>
      </c>
      <c r="D5" s="51" t="s">
        <v>169</v>
      </c>
      <c r="E5" s="51" t="s">
        <v>170</v>
      </c>
      <c r="F5" s="313"/>
      <c r="G5"/>
    </row>
    <row r="6" spans="1:7" ht="34.5" customHeight="1">
      <c r="A6" s="52" t="s">
        <v>171</v>
      </c>
      <c r="B6" s="53"/>
      <c r="C6" s="53"/>
      <c r="D6" s="53">
        <v>8.9</v>
      </c>
      <c r="E6" s="53">
        <v>13.16</v>
      </c>
      <c r="F6" s="57" t="s">
        <v>172</v>
      </c>
      <c r="G6"/>
    </row>
    <row r="7" spans="1:7" ht="34.5" customHeight="1">
      <c r="A7" s="52" t="s">
        <v>173</v>
      </c>
      <c r="B7" s="53"/>
      <c r="C7" s="53"/>
      <c r="D7" s="53">
        <v>11</v>
      </c>
      <c r="E7" s="53" t="s">
        <v>174</v>
      </c>
      <c r="F7" s="57" t="s">
        <v>172</v>
      </c>
      <c r="G7"/>
    </row>
    <row r="8" spans="1:7" ht="34.5" customHeight="1">
      <c r="A8" s="52" t="s">
        <v>175</v>
      </c>
      <c r="B8" s="53"/>
      <c r="C8" s="53"/>
      <c r="D8" s="53">
        <v>1</v>
      </c>
      <c r="E8" s="53" t="s">
        <v>176</v>
      </c>
      <c r="F8" s="57" t="s">
        <v>172</v>
      </c>
      <c r="G8"/>
    </row>
    <row r="9" spans="1:7" ht="34.5" customHeight="1">
      <c r="A9" s="52" t="s">
        <v>177</v>
      </c>
      <c r="B9" s="53">
        <v>16</v>
      </c>
      <c r="C9" s="53">
        <v>3.4</v>
      </c>
      <c r="D9" s="53" t="s">
        <v>178</v>
      </c>
      <c r="E9" s="53" t="s">
        <v>179</v>
      </c>
      <c r="F9" s="57" t="s">
        <v>172</v>
      </c>
      <c r="G9"/>
    </row>
    <row r="10" spans="1:7" ht="34.5" customHeight="1">
      <c r="A10" s="52" t="s">
        <v>180</v>
      </c>
      <c r="B10" s="53" t="s">
        <v>181</v>
      </c>
      <c r="C10" s="53">
        <v>7</v>
      </c>
      <c r="D10" s="53" t="s">
        <v>182</v>
      </c>
      <c r="E10" s="53" t="s">
        <v>183</v>
      </c>
      <c r="F10" s="57" t="s">
        <v>172</v>
      </c>
      <c r="G10"/>
    </row>
    <row r="11" spans="1:7" ht="34.5" customHeight="1">
      <c r="A11" s="52" t="s">
        <v>184</v>
      </c>
      <c r="B11" s="53"/>
      <c r="C11" s="53"/>
      <c r="D11" s="53" t="s">
        <v>185</v>
      </c>
      <c r="E11" s="53">
        <v>28</v>
      </c>
      <c r="F11" s="61" t="s">
        <v>172</v>
      </c>
      <c r="G11"/>
    </row>
    <row r="12" spans="1:7" ht="34.5" customHeight="1">
      <c r="A12" s="52" t="s">
        <v>186</v>
      </c>
      <c r="B12" s="53"/>
      <c r="C12" s="53"/>
      <c r="D12" s="53" t="s">
        <v>187</v>
      </c>
      <c r="E12" s="53">
        <v>20.21</v>
      </c>
      <c r="F12" s="57" t="s">
        <v>172</v>
      </c>
      <c r="G12"/>
    </row>
    <row r="13" spans="1:7" ht="34.5" customHeight="1">
      <c r="A13" s="52" t="s">
        <v>188</v>
      </c>
      <c r="B13" s="53"/>
      <c r="C13" s="53"/>
      <c r="D13" s="53" t="s">
        <v>189</v>
      </c>
      <c r="E13" s="53" t="s">
        <v>190</v>
      </c>
      <c r="F13" s="57" t="s">
        <v>172</v>
      </c>
      <c r="G13"/>
    </row>
    <row r="14" spans="1:7" ht="34.5" customHeight="1">
      <c r="A14" s="52" t="s">
        <v>191</v>
      </c>
      <c r="B14" s="53">
        <v>2.17</v>
      </c>
      <c r="C14" s="53">
        <v>8</v>
      </c>
      <c r="D14" s="53">
        <v>1</v>
      </c>
      <c r="E14" s="53" t="s">
        <v>192</v>
      </c>
      <c r="F14" s="57" t="s">
        <v>193</v>
      </c>
      <c r="G14"/>
    </row>
    <row r="15" spans="1:7" ht="24.75" hidden="1" customHeight="1">
      <c r="A15" s="54"/>
      <c r="B15" s="55"/>
      <c r="C15" s="55"/>
      <c r="D15" s="55"/>
      <c r="E15" s="55"/>
      <c r="F15" s="56"/>
      <c r="G15"/>
    </row>
    <row r="16" spans="1:7" hidden="1">
      <c r="A16" s="52"/>
      <c r="B16" s="53"/>
      <c r="C16" s="53"/>
      <c r="D16" s="53"/>
      <c r="E16" s="53"/>
      <c r="F16" s="57"/>
      <c r="G16"/>
    </row>
    <row r="17" spans="1:7" hidden="1">
      <c r="A17" s="54"/>
      <c r="B17" s="58"/>
      <c r="C17" s="58"/>
      <c r="D17" s="58"/>
      <c r="E17" s="58"/>
      <c r="F17" s="56"/>
      <c r="G17"/>
    </row>
    <row r="18" spans="1:7" hidden="1">
      <c r="A18" s="59"/>
      <c r="B18" s="60"/>
      <c r="C18" s="60"/>
      <c r="D18" s="60"/>
      <c r="E18" s="60"/>
      <c r="F18" s="61"/>
      <c r="G18"/>
    </row>
    <row r="19" spans="1:7" hidden="1">
      <c r="A19" s="54"/>
      <c r="B19" s="55"/>
      <c r="C19" s="55"/>
      <c r="D19" s="55"/>
      <c r="E19" s="55"/>
      <c r="F19" s="56"/>
      <c r="G19"/>
    </row>
    <row r="20" spans="1:7" hidden="1">
      <c r="A20" s="59"/>
      <c r="B20" s="62"/>
      <c r="C20" s="62"/>
      <c r="D20" s="62"/>
      <c r="E20" s="60"/>
      <c r="F20" s="57"/>
      <c r="G20"/>
    </row>
    <row r="21" spans="1:7" customFormat="1" ht="21.75" customHeight="1"/>
    <row r="22" spans="1:7" customFormat="1"/>
    <row r="23" spans="1:7" customFormat="1"/>
    <row r="24" spans="1:7" customFormat="1"/>
    <row r="25" spans="1:7" customFormat="1"/>
    <row r="26" spans="1:7" customFormat="1"/>
    <row r="27" spans="1:7" customFormat="1"/>
    <row r="28" spans="1:7" customFormat="1"/>
    <row r="29" spans="1:7" customFormat="1"/>
    <row r="30" spans="1:7" customFormat="1"/>
    <row r="31" spans="1:7" customFormat="1"/>
    <row r="32" spans="1:7"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sheetData>
  <mergeCells count="5">
    <mergeCell ref="B1:E1"/>
    <mergeCell ref="A3:F3"/>
    <mergeCell ref="A4:A5"/>
    <mergeCell ref="B4:E4"/>
    <mergeCell ref="F4:F5"/>
  </mergeCells>
  <dataValidations count="2">
    <dataValidation allowBlank="1" showInputMessage="1" showErrorMessage="1" prompt="Proponer y escribir en una frase la estrategia para gestionar la debilidad, la oportunidad, la amenaza o la fortaleza.Usar verbo de acción en infinitivo._x000a_" sqref="A4" xr:uid="{00000000-0002-0000-03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xr:uid="{00000000-0002-0000-0300-000001000000}"/>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B7" zoomScale="90" zoomScaleNormal="90" workbookViewId="0">
      <selection activeCell="A5" sqref="A5"/>
    </sheetView>
  </sheetViews>
  <sheetFormatPr defaultColWidth="11.42578125" defaultRowHeight="14.25"/>
  <cols>
    <col min="1" max="1" width="2.7109375" style="112" customWidth="1"/>
    <col min="2" max="2" width="24.7109375" style="112" customWidth="1"/>
    <col min="3" max="3" width="11.28515625" style="113" customWidth="1"/>
    <col min="4" max="4" width="19.28515625" style="113" customWidth="1"/>
    <col min="5" max="5" width="7.5703125" style="112" customWidth="1"/>
    <col min="6" max="6" width="24.7109375" style="112" customWidth="1"/>
    <col min="7" max="7" width="79.140625" style="112" customWidth="1"/>
    <col min="8" max="8" width="11.42578125" style="112"/>
    <col min="9" max="9" width="32" style="112" customWidth="1"/>
    <col min="10" max="16384" width="11.42578125" style="112"/>
  </cols>
  <sheetData>
    <row r="1" spans="2:9" ht="15" thickBot="1"/>
    <row r="2" spans="2:9" ht="18">
      <c r="B2" s="345" t="s">
        <v>194</v>
      </c>
      <c r="C2" s="346"/>
      <c r="D2" s="346"/>
      <c r="E2" s="346"/>
      <c r="F2" s="346"/>
      <c r="G2" s="347"/>
    </row>
    <row r="3" spans="2:9" ht="15">
      <c r="B3" s="348" t="s">
        <v>195</v>
      </c>
      <c r="C3" s="349"/>
      <c r="D3" s="350"/>
      <c r="E3" s="350"/>
      <c r="F3" s="350"/>
      <c r="G3" s="351"/>
    </row>
    <row r="4" spans="2:9" ht="88.5" customHeight="1">
      <c r="B4" s="352" t="s">
        <v>196</v>
      </c>
      <c r="C4" s="353"/>
      <c r="D4" s="353"/>
      <c r="E4" s="353"/>
      <c r="F4" s="353"/>
      <c r="G4" s="354"/>
    </row>
    <row r="5" spans="2:9" ht="15">
      <c r="B5" s="114"/>
      <c r="C5" s="115"/>
      <c r="D5" s="116"/>
      <c r="E5" s="117"/>
      <c r="F5" s="117"/>
      <c r="G5" s="117"/>
    </row>
    <row r="6" spans="2:9" ht="16.5" customHeight="1">
      <c r="B6" s="355" t="s">
        <v>197</v>
      </c>
      <c r="C6" s="356"/>
      <c r="D6" s="356"/>
      <c r="E6" s="356"/>
      <c r="F6" s="356"/>
      <c r="G6" s="357"/>
    </row>
    <row r="7" spans="2:9" ht="76.5" customHeight="1">
      <c r="B7" s="355"/>
      <c r="C7" s="356"/>
      <c r="D7" s="356"/>
      <c r="E7" s="356"/>
      <c r="F7" s="356"/>
      <c r="G7" s="357"/>
    </row>
    <row r="8" spans="2:9" ht="15" thickBot="1">
      <c r="B8" s="118"/>
      <c r="C8" s="119"/>
      <c r="D8" s="119"/>
      <c r="E8" s="120"/>
      <c r="F8" s="121"/>
      <c r="G8" s="121"/>
    </row>
    <row r="9" spans="2:9">
      <c r="B9" s="122"/>
      <c r="C9" s="123" t="s">
        <v>198</v>
      </c>
      <c r="D9" s="358" t="s">
        <v>199</v>
      </c>
      <c r="E9" s="359"/>
      <c r="F9" s="360" t="s">
        <v>200</v>
      </c>
      <c r="G9" s="361"/>
    </row>
    <row r="10" spans="2:9" ht="15" customHeight="1">
      <c r="B10" s="124"/>
      <c r="C10" s="125">
        <v>5</v>
      </c>
      <c r="D10" s="362" t="s">
        <v>201</v>
      </c>
      <c r="E10" s="363"/>
      <c r="F10" s="364" t="s">
        <v>202</v>
      </c>
      <c r="G10" s="341"/>
      <c r="H10" s="330"/>
      <c r="I10" s="330"/>
    </row>
    <row r="11" spans="2:9">
      <c r="B11" s="124"/>
      <c r="C11" s="125">
        <v>5</v>
      </c>
      <c r="D11" s="362" t="s">
        <v>203</v>
      </c>
      <c r="E11" s="363"/>
      <c r="F11" s="364" t="s">
        <v>204</v>
      </c>
      <c r="G11" s="341"/>
      <c r="H11" s="330"/>
      <c r="I11" s="330"/>
    </row>
    <row r="12" spans="2:9">
      <c r="B12" s="124"/>
      <c r="C12" s="125">
        <v>5</v>
      </c>
      <c r="D12" s="362" t="s">
        <v>205</v>
      </c>
      <c r="E12" s="363"/>
      <c r="F12" s="364" t="s">
        <v>206</v>
      </c>
      <c r="G12" s="341"/>
      <c r="H12" s="330"/>
      <c r="I12" s="330"/>
    </row>
    <row r="13" spans="2:9" ht="27.75" customHeight="1">
      <c r="B13" s="124"/>
      <c r="C13" s="125">
        <v>5</v>
      </c>
      <c r="D13" s="362" t="s">
        <v>207</v>
      </c>
      <c r="E13" s="363"/>
      <c r="F13" s="364" t="s">
        <v>208</v>
      </c>
      <c r="G13" s="341"/>
      <c r="H13" s="330"/>
      <c r="I13" s="330"/>
    </row>
    <row r="14" spans="2:9">
      <c r="B14" s="124"/>
      <c r="C14" s="125">
        <v>5</v>
      </c>
      <c r="D14" s="362" t="s">
        <v>209</v>
      </c>
      <c r="E14" s="363"/>
      <c r="F14" s="364" t="s">
        <v>210</v>
      </c>
      <c r="G14" s="341"/>
      <c r="H14" s="330"/>
      <c r="I14" s="330"/>
    </row>
    <row r="15" spans="2:9" ht="41.25" customHeight="1">
      <c r="B15" s="124"/>
      <c r="C15" s="125">
        <v>5</v>
      </c>
      <c r="D15" s="362" t="s">
        <v>211</v>
      </c>
      <c r="E15" s="363"/>
      <c r="F15" s="364" t="s">
        <v>212</v>
      </c>
      <c r="G15" s="341"/>
      <c r="H15" s="330"/>
      <c r="I15" s="330"/>
    </row>
    <row r="16" spans="2:9" ht="41.25" customHeight="1">
      <c r="B16" s="124"/>
      <c r="C16" s="125">
        <v>5</v>
      </c>
      <c r="D16" s="365" t="s">
        <v>213</v>
      </c>
      <c r="E16" s="366"/>
      <c r="F16" s="364" t="s">
        <v>214</v>
      </c>
      <c r="G16" s="341"/>
      <c r="H16" s="330"/>
      <c r="I16" s="330"/>
    </row>
    <row r="17" spans="2:9" ht="51.75" customHeight="1">
      <c r="B17" s="124"/>
      <c r="C17" s="125">
        <v>5</v>
      </c>
      <c r="D17" s="366" t="s">
        <v>215</v>
      </c>
      <c r="E17" s="367"/>
      <c r="F17" s="364" t="s">
        <v>216</v>
      </c>
      <c r="G17" s="341"/>
      <c r="H17" s="330"/>
      <c r="I17" s="330"/>
    </row>
    <row r="18" spans="2:9" ht="51.75" customHeight="1">
      <c r="B18" s="124"/>
      <c r="C18" s="125">
        <v>5</v>
      </c>
      <c r="D18" s="365" t="s">
        <v>217</v>
      </c>
      <c r="E18" s="366"/>
      <c r="F18" s="364" t="s">
        <v>218</v>
      </c>
      <c r="G18" s="341"/>
      <c r="H18" s="330"/>
      <c r="I18" s="330"/>
    </row>
    <row r="19" spans="2:9" ht="51.75" customHeight="1">
      <c r="B19" s="124"/>
      <c r="C19" s="125">
        <v>5</v>
      </c>
      <c r="D19" s="126" t="s">
        <v>219</v>
      </c>
      <c r="E19" s="127"/>
      <c r="F19" s="364" t="s">
        <v>220</v>
      </c>
      <c r="G19" s="341"/>
      <c r="H19" s="330"/>
      <c r="I19" s="330"/>
    </row>
    <row r="20" spans="2:9" ht="51.75" customHeight="1">
      <c r="B20" s="124"/>
      <c r="C20" s="125">
        <v>5</v>
      </c>
      <c r="D20" s="126" t="s">
        <v>221</v>
      </c>
      <c r="E20" s="127"/>
      <c r="F20" s="364" t="s">
        <v>222</v>
      </c>
      <c r="G20" s="341"/>
      <c r="H20" s="330"/>
      <c r="I20" s="330"/>
    </row>
    <row r="21" spans="2:9" ht="66.75" customHeight="1">
      <c r="B21" s="124"/>
      <c r="C21" s="125">
        <v>5</v>
      </c>
      <c r="D21" s="365" t="s">
        <v>223</v>
      </c>
      <c r="E21" s="366"/>
      <c r="F21" s="364" t="s">
        <v>224</v>
      </c>
      <c r="G21" s="341"/>
      <c r="H21" s="330"/>
      <c r="I21" s="330"/>
    </row>
    <row r="22" spans="2:9" ht="36" customHeight="1">
      <c r="B22" s="124"/>
      <c r="C22" s="125">
        <v>5</v>
      </c>
      <c r="D22" s="368" t="s">
        <v>225</v>
      </c>
      <c r="E22" s="369"/>
      <c r="F22" s="364" t="s">
        <v>226</v>
      </c>
      <c r="G22" s="341"/>
      <c r="H22" s="344"/>
      <c r="I22" s="344"/>
    </row>
    <row r="23" spans="2:9" ht="26.25" customHeight="1">
      <c r="B23" s="124"/>
      <c r="C23" s="125">
        <v>5</v>
      </c>
      <c r="D23" s="370" t="s">
        <v>227</v>
      </c>
      <c r="E23" s="370"/>
      <c r="F23" s="340" t="s">
        <v>228</v>
      </c>
      <c r="G23" s="341"/>
      <c r="H23" s="330"/>
      <c r="I23" s="330"/>
    </row>
    <row r="24" spans="2:9" ht="26.25" customHeight="1">
      <c r="B24" s="124"/>
      <c r="C24" s="125">
        <v>5</v>
      </c>
      <c r="D24" s="370" t="s">
        <v>229</v>
      </c>
      <c r="E24" s="370"/>
      <c r="F24" s="340" t="s">
        <v>230</v>
      </c>
      <c r="G24" s="341"/>
      <c r="H24" s="330"/>
      <c r="I24" s="330"/>
    </row>
    <row r="25" spans="2:9" ht="26.25" customHeight="1">
      <c r="B25" s="124"/>
      <c r="C25" s="125">
        <v>5</v>
      </c>
      <c r="D25" s="338" t="s">
        <v>231</v>
      </c>
      <c r="E25" s="339"/>
      <c r="F25" s="340" t="s">
        <v>232</v>
      </c>
      <c r="G25" s="341"/>
      <c r="H25" s="330"/>
      <c r="I25" s="330"/>
    </row>
    <row r="26" spans="2:9" ht="27" customHeight="1">
      <c r="B26" s="128"/>
      <c r="C26" s="331" t="s">
        <v>233</v>
      </c>
      <c r="D26" s="332"/>
      <c r="E26" s="332"/>
      <c r="F26" s="332"/>
      <c r="G26" s="333"/>
    </row>
    <row r="27" spans="2:9" ht="27" customHeight="1">
      <c r="B27" s="334" t="s">
        <v>234</v>
      </c>
      <c r="C27" s="335"/>
      <c r="D27" s="335"/>
      <c r="E27" s="335"/>
      <c r="F27" s="335"/>
      <c r="G27" s="336"/>
    </row>
    <row r="28" spans="2:9" ht="10.5" customHeight="1">
      <c r="B28" s="129"/>
      <c r="D28" s="130"/>
      <c r="E28" s="131"/>
      <c r="F28" s="132"/>
      <c r="G28" s="132"/>
    </row>
    <row r="29" spans="2:9">
      <c r="B29" s="129"/>
      <c r="C29" s="133"/>
      <c r="D29" s="337" t="s">
        <v>199</v>
      </c>
      <c r="E29" s="337"/>
      <c r="F29" s="342" t="s">
        <v>200</v>
      </c>
      <c r="G29" s="343"/>
    </row>
    <row r="30" spans="2:9">
      <c r="B30" s="129"/>
      <c r="D30" s="321" t="s">
        <v>201</v>
      </c>
      <c r="E30" s="321"/>
      <c r="F30" s="322" t="s">
        <v>235</v>
      </c>
      <c r="G30" s="323"/>
      <c r="H30" s="330"/>
      <c r="I30" s="330"/>
    </row>
    <row r="31" spans="2:9">
      <c r="B31" s="129"/>
      <c r="D31" s="321" t="s">
        <v>203</v>
      </c>
      <c r="E31" s="321"/>
      <c r="F31" s="322" t="s">
        <v>236</v>
      </c>
      <c r="G31" s="323"/>
      <c r="H31" s="330"/>
      <c r="I31" s="330"/>
    </row>
    <row r="32" spans="2:9">
      <c r="B32" s="129"/>
      <c r="D32" s="321" t="s">
        <v>205</v>
      </c>
      <c r="E32" s="321"/>
      <c r="F32" s="322" t="s">
        <v>237</v>
      </c>
      <c r="G32" s="323"/>
      <c r="H32" s="330"/>
      <c r="I32" s="330"/>
    </row>
    <row r="33" spans="2:9">
      <c r="B33" s="129"/>
      <c r="D33" s="321" t="s">
        <v>207</v>
      </c>
      <c r="E33" s="321"/>
      <c r="F33" s="322" t="s">
        <v>238</v>
      </c>
      <c r="G33" s="323"/>
      <c r="H33" s="330"/>
      <c r="I33" s="330"/>
    </row>
    <row r="34" spans="2:9">
      <c r="B34" s="129"/>
      <c r="D34" s="321" t="s">
        <v>209</v>
      </c>
      <c r="E34" s="321"/>
      <c r="F34" s="322" t="s">
        <v>239</v>
      </c>
      <c r="G34" s="323"/>
      <c r="H34" s="330"/>
      <c r="I34" s="330"/>
    </row>
    <row r="35" spans="2:9" ht="40.9" customHeight="1">
      <c r="B35" s="129"/>
      <c r="D35" s="321" t="s">
        <v>240</v>
      </c>
      <c r="E35" s="321"/>
      <c r="F35" s="322" t="s">
        <v>241</v>
      </c>
      <c r="G35" s="323"/>
      <c r="H35" s="330"/>
      <c r="I35" s="330"/>
    </row>
    <row r="36" spans="2:9" ht="42" customHeight="1">
      <c r="B36" s="134"/>
      <c r="C36" s="135"/>
      <c r="D36" s="321" t="s">
        <v>242</v>
      </c>
      <c r="E36" s="321"/>
      <c r="F36" s="322" t="s">
        <v>243</v>
      </c>
      <c r="G36" s="323"/>
      <c r="H36" s="320"/>
      <c r="I36" s="320"/>
    </row>
    <row r="37" spans="2:9" ht="30.75" customHeight="1">
      <c r="B37" s="134"/>
      <c r="C37" s="135"/>
      <c r="D37" s="321" t="s">
        <v>244</v>
      </c>
      <c r="E37" s="321"/>
      <c r="F37" s="326" t="s">
        <v>245</v>
      </c>
      <c r="G37" s="327"/>
      <c r="H37" s="320"/>
      <c r="I37" s="320"/>
    </row>
    <row r="38" spans="2:9" ht="33" customHeight="1">
      <c r="B38" s="134"/>
      <c r="C38" s="135"/>
      <c r="D38" s="321" t="s">
        <v>246</v>
      </c>
      <c r="E38" s="321"/>
      <c r="F38" s="326" t="s">
        <v>245</v>
      </c>
      <c r="G38" s="327"/>
      <c r="H38" s="320"/>
      <c r="I38" s="320"/>
    </row>
    <row r="39" spans="2:9" ht="30" customHeight="1">
      <c r="B39" s="134"/>
      <c r="C39" s="135"/>
      <c r="D39" s="321" t="s">
        <v>247</v>
      </c>
      <c r="E39" s="321"/>
      <c r="F39" s="326" t="s">
        <v>245</v>
      </c>
      <c r="G39" s="327"/>
      <c r="H39" s="320"/>
      <c r="I39" s="320"/>
    </row>
    <row r="40" spans="2:9" ht="30" customHeight="1">
      <c r="B40" s="134"/>
      <c r="C40" s="135"/>
      <c r="D40" s="321" t="s">
        <v>248</v>
      </c>
      <c r="E40" s="321"/>
      <c r="F40" s="326" t="s">
        <v>245</v>
      </c>
      <c r="G40" s="327"/>
      <c r="H40" s="320"/>
      <c r="I40" s="320"/>
    </row>
    <row r="41" spans="2:9" ht="30" customHeight="1">
      <c r="B41" s="134"/>
      <c r="C41" s="135"/>
      <c r="D41" s="324" t="s">
        <v>249</v>
      </c>
      <c r="E41" s="325"/>
      <c r="F41" s="322" t="s">
        <v>250</v>
      </c>
      <c r="G41" s="323"/>
      <c r="H41" s="320"/>
      <c r="I41" s="320"/>
    </row>
    <row r="42" spans="2:9" ht="35.25" customHeight="1">
      <c r="B42" s="134"/>
      <c r="C42" s="135"/>
      <c r="D42" s="321" t="s">
        <v>251</v>
      </c>
      <c r="E42" s="321"/>
      <c r="F42" s="322" t="s">
        <v>252</v>
      </c>
      <c r="G42" s="323"/>
      <c r="H42" s="320"/>
      <c r="I42" s="320"/>
    </row>
    <row r="43" spans="2:9" ht="31.5" customHeight="1">
      <c r="B43" s="134"/>
      <c r="C43" s="135"/>
      <c r="D43" s="321" t="s">
        <v>244</v>
      </c>
      <c r="E43" s="321"/>
      <c r="F43" s="326" t="s">
        <v>245</v>
      </c>
      <c r="G43" s="327"/>
      <c r="H43" s="320"/>
      <c r="I43" s="320"/>
    </row>
    <row r="44" spans="2:9" ht="35.25" customHeight="1">
      <c r="B44" s="134"/>
      <c r="C44" s="135"/>
      <c r="D44" s="321" t="s">
        <v>253</v>
      </c>
      <c r="E44" s="321"/>
      <c r="F44" s="326" t="s">
        <v>245</v>
      </c>
      <c r="G44" s="327"/>
      <c r="H44" s="320"/>
      <c r="I44" s="320"/>
    </row>
    <row r="45" spans="2:9" ht="57" customHeight="1">
      <c r="B45" s="134"/>
      <c r="C45" s="135"/>
      <c r="D45" s="321" t="s">
        <v>248</v>
      </c>
      <c r="E45" s="321"/>
      <c r="F45" s="326" t="s">
        <v>245</v>
      </c>
      <c r="G45" s="327"/>
      <c r="H45" s="320"/>
      <c r="I45" s="320"/>
    </row>
    <row r="46" spans="2:9" ht="32.25" customHeight="1">
      <c r="B46" s="134"/>
      <c r="C46" s="135"/>
      <c r="D46" s="321" t="s">
        <v>246</v>
      </c>
      <c r="E46" s="321"/>
      <c r="F46" s="326" t="s">
        <v>245</v>
      </c>
      <c r="G46" s="327"/>
      <c r="H46" s="320"/>
      <c r="I46" s="320"/>
    </row>
    <row r="47" spans="2:9" ht="32.25" customHeight="1">
      <c r="B47" s="134"/>
      <c r="C47" s="135"/>
      <c r="D47" s="324" t="s">
        <v>254</v>
      </c>
      <c r="E47" s="325"/>
      <c r="F47" s="328" t="s">
        <v>255</v>
      </c>
      <c r="G47" s="329"/>
      <c r="H47" s="320"/>
      <c r="I47" s="320"/>
    </row>
    <row r="48" spans="2:9" ht="32.25" customHeight="1">
      <c r="B48" s="134"/>
      <c r="C48" s="135"/>
      <c r="D48" s="321" t="s">
        <v>256</v>
      </c>
      <c r="E48" s="321"/>
      <c r="F48" s="322" t="s">
        <v>257</v>
      </c>
      <c r="G48" s="323"/>
      <c r="H48" s="320"/>
      <c r="I48" s="320"/>
    </row>
    <row r="49" spans="2:9" ht="32.25" customHeight="1">
      <c r="B49" s="134"/>
      <c r="C49" s="135"/>
      <c r="D49" s="321" t="s">
        <v>258</v>
      </c>
      <c r="E49" s="321"/>
      <c r="F49" s="322" t="s">
        <v>259</v>
      </c>
      <c r="G49" s="323"/>
      <c r="H49" s="320"/>
      <c r="I49" s="320"/>
    </row>
    <row r="50" spans="2:9" ht="32.25" customHeight="1">
      <c r="B50" s="134"/>
      <c r="C50" s="135"/>
      <c r="D50" s="321" t="s">
        <v>260</v>
      </c>
      <c r="E50" s="321"/>
      <c r="F50" s="322" t="s">
        <v>261</v>
      </c>
      <c r="G50" s="323"/>
      <c r="H50" s="320"/>
      <c r="I50" s="320"/>
    </row>
    <row r="51" spans="2:9" ht="32.25" customHeight="1">
      <c r="B51" s="134"/>
      <c r="C51" s="135"/>
      <c r="D51" s="130"/>
      <c r="E51" s="130"/>
      <c r="F51" s="132"/>
      <c r="G51" s="132"/>
      <c r="H51" s="320"/>
      <c r="I51" s="320"/>
    </row>
    <row r="52" spans="2:9" ht="32.25" customHeight="1">
      <c r="B52" s="134"/>
      <c r="C52" s="135"/>
      <c r="D52" s="130"/>
      <c r="E52" s="130"/>
      <c r="F52" s="132"/>
      <c r="G52" s="132"/>
    </row>
    <row r="53" spans="2:9" ht="32.25" customHeight="1">
      <c r="B53" s="134"/>
      <c r="C53" s="135"/>
      <c r="D53" s="130"/>
      <c r="E53" s="130"/>
      <c r="F53" s="132"/>
      <c r="G53" s="132"/>
    </row>
    <row r="54" spans="2:9" ht="21.75" customHeight="1">
      <c r="B54" s="314" t="s">
        <v>262</v>
      </c>
      <c r="C54" s="315"/>
      <c r="D54" s="315"/>
      <c r="E54" s="315"/>
      <c r="F54" s="315"/>
      <c r="G54" s="316"/>
    </row>
    <row r="55" spans="2:9" ht="21.75" customHeight="1">
      <c r="B55" s="314" t="s">
        <v>263</v>
      </c>
      <c r="C55" s="315"/>
      <c r="D55" s="315"/>
      <c r="E55" s="315"/>
      <c r="F55" s="315"/>
      <c r="G55" s="316"/>
    </row>
    <row r="56" spans="2:9" ht="20.25" customHeight="1">
      <c r="B56" s="314" t="s">
        <v>264</v>
      </c>
      <c r="C56" s="315"/>
      <c r="D56" s="315"/>
      <c r="E56" s="315"/>
      <c r="F56" s="315"/>
      <c r="G56" s="316"/>
    </row>
    <row r="57" spans="2:9" ht="20.25" customHeight="1">
      <c r="B57" s="314" t="s">
        <v>265</v>
      </c>
      <c r="C57" s="315"/>
      <c r="D57" s="315"/>
      <c r="E57" s="315"/>
      <c r="F57" s="315"/>
      <c r="G57" s="316"/>
    </row>
    <row r="58" spans="2:9" ht="18" customHeight="1" thickBot="1">
      <c r="B58" s="317" t="s">
        <v>266</v>
      </c>
      <c r="C58" s="318"/>
      <c r="D58" s="318"/>
      <c r="E58" s="318"/>
      <c r="F58" s="318"/>
      <c r="G58" s="319"/>
    </row>
    <row r="59" spans="2:9">
      <c r="B59" s="136"/>
      <c r="C59" s="137"/>
      <c r="D59" s="136"/>
      <c r="E59" s="136"/>
      <c r="F59" s="136"/>
      <c r="G59" s="136"/>
    </row>
  </sheetData>
  <mergeCells count="125">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1:I31"/>
    <mergeCell ref="D32:E32"/>
    <mergeCell ref="H32:I32"/>
    <mergeCell ref="D33:E33"/>
    <mergeCell ref="H33:I33"/>
    <mergeCell ref="H25:I25"/>
    <mergeCell ref="C26:G26"/>
    <mergeCell ref="B27:G27"/>
    <mergeCell ref="D29:E29"/>
    <mergeCell ref="D30:E30"/>
    <mergeCell ref="H30:I30"/>
    <mergeCell ref="D25:E25"/>
    <mergeCell ref="F25:G25"/>
    <mergeCell ref="F29:G29"/>
    <mergeCell ref="F30:G30"/>
    <mergeCell ref="F31:G31"/>
    <mergeCell ref="D31:E31"/>
    <mergeCell ref="F32:G32"/>
    <mergeCell ref="F33:G33"/>
    <mergeCell ref="H37:I37"/>
    <mergeCell ref="D38:E38"/>
    <mergeCell ref="H38:I38"/>
    <mergeCell ref="D39:E39"/>
    <mergeCell ref="H39:I39"/>
    <mergeCell ref="H34:I34"/>
    <mergeCell ref="D35:E35"/>
    <mergeCell ref="H35:I35"/>
    <mergeCell ref="D36:E36"/>
    <mergeCell ref="H36:I36"/>
    <mergeCell ref="F34:G34"/>
    <mergeCell ref="D34:E34"/>
    <mergeCell ref="F35:G35"/>
    <mergeCell ref="F36:G36"/>
    <mergeCell ref="F37:G37"/>
    <mergeCell ref="D37:E37"/>
    <mergeCell ref="F38:G38"/>
    <mergeCell ref="F39:G39"/>
    <mergeCell ref="H43:I43"/>
    <mergeCell ref="D44:E44"/>
    <mergeCell ref="H44:I44"/>
    <mergeCell ref="D45:E45"/>
    <mergeCell ref="H45:I45"/>
    <mergeCell ref="H40:I40"/>
    <mergeCell ref="D41:E41"/>
    <mergeCell ref="H41:I41"/>
    <mergeCell ref="D42:E42"/>
    <mergeCell ref="H42:I42"/>
    <mergeCell ref="F40:G40"/>
    <mergeCell ref="D40:E40"/>
    <mergeCell ref="F41:G41"/>
    <mergeCell ref="F42:G42"/>
    <mergeCell ref="F43:G43"/>
    <mergeCell ref="D43:E43"/>
    <mergeCell ref="F44:G44"/>
    <mergeCell ref="F45:G45"/>
    <mergeCell ref="B56:G56"/>
    <mergeCell ref="B57:G57"/>
    <mergeCell ref="B58:G58"/>
    <mergeCell ref="H49:I49"/>
    <mergeCell ref="D50:E50"/>
    <mergeCell ref="F50:G50"/>
    <mergeCell ref="H50:I50"/>
    <mergeCell ref="H51:I51"/>
    <mergeCell ref="H46:I46"/>
    <mergeCell ref="D47:E47"/>
    <mergeCell ref="H47:I47"/>
    <mergeCell ref="D48:E48"/>
    <mergeCell ref="H48:I48"/>
    <mergeCell ref="F46:G46"/>
    <mergeCell ref="D46:E46"/>
    <mergeCell ref="F47:G47"/>
    <mergeCell ref="F48:G48"/>
    <mergeCell ref="F49:G49"/>
    <mergeCell ref="D49:E49"/>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X110"/>
  <sheetViews>
    <sheetView showGridLines="0" topLeftCell="A33" zoomScale="80" zoomScaleNormal="80" zoomScalePageLayoutView="50" workbookViewId="0">
      <selection activeCell="D40" sqref="D40"/>
    </sheetView>
  </sheetViews>
  <sheetFormatPr defaultColWidth="11.42578125" defaultRowHeight="12.75"/>
  <cols>
    <col min="1" max="1" width="5" style="68" bestFit="1" customWidth="1"/>
    <col min="2" max="2" width="26.28515625" style="68" customWidth="1"/>
    <col min="3" max="3" width="27.140625" style="68" customWidth="1"/>
    <col min="4" max="4" width="77.5703125" style="69" customWidth="1"/>
    <col min="5" max="5" width="14" style="68" customWidth="1"/>
    <col min="6" max="6" width="13.42578125" style="68" customWidth="1"/>
    <col min="7" max="7" width="12.5703125" style="68" customWidth="1"/>
    <col min="8" max="8" width="11.85546875" style="68" customWidth="1"/>
    <col min="9" max="9" width="49.7109375" style="68" customWidth="1"/>
    <col min="10" max="10" width="48.28515625" style="68" customWidth="1"/>
    <col min="11" max="11" width="12.28515625" style="68" customWidth="1"/>
    <col min="12" max="12" width="15.28515625" style="68" bestFit="1" customWidth="1"/>
    <col min="13" max="13" width="16.42578125" style="68" customWidth="1"/>
    <col min="14" max="14" width="16.140625" style="68" customWidth="1"/>
    <col min="15" max="15" width="6.28515625" style="68" hidden="1" customWidth="1"/>
    <col min="16" max="16" width="11.42578125" style="63"/>
    <col min="17" max="17" width="47.85546875" style="63" customWidth="1"/>
    <col min="18" max="258" width="11.42578125" style="63"/>
    <col min="259" max="16384" width="11.42578125" style="64"/>
  </cols>
  <sheetData>
    <row r="1" spans="1:258">
      <c r="A1" s="371"/>
      <c r="B1" s="372"/>
      <c r="C1" s="155"/>
      <c r="D1" s="156"/>
      <c r="E1" s="155"/>
      <c r="F1" s="155"/>
      <c r="G1" s="155"/>
      <c r="H1" s="155"/>
      <c r="I1" s="155"/>
      <c r="J1" s="155"/>
      <c r="K1" s="155"/>
      <c r="L1" s="155"/>
      <c r="M1" s="155"/>
      <c r="N1" s="155"/>
      <c r="O1" s="154"/>
    </row>
    <row r="2" spans="1:258">
      <c r="A2" s="371"/>
      <c r="B2" s="372"/>
      <c r="C2" s="155"/>
      <c r="D2" s="156"/>
      <c r="E2" s="155"/>
      <c r="F2" s="155"/>
      <c r="G2" s="155"/>
      <c r="H2" s="155"/>
      <c r="I2" s="155"/>
      <c r="J2" s="155"/>
      <c r="K2" s="155"/>
      <c r="L2" s="155"/>
      <c r="M2" s="155"/>
      <c r="N2" s="155"/>
      <c r="O2" s="154"/>
    </row>
    <row r="3" spans="1:258">
      <c r="A3" s="371"/>
      <c r="B3" s="372"/>
      <c r="C3" s="157"/>
      <c r="D3" s="156"/>
      <c r="E3" s="155"/>
      <c r="F3" s="155"/>
      <c r="G3" s="155"/>
      <c r="H3" s="155"/>
      <c r="I3" s="155"/>
      <c r="J3" s="155"/>
      <c r="K3" s="155"/>
      <c r="L3" s="155"/>
      <c r="M3" s="155"/>
      <c r="N3" s="155"/>
      <c r="O3" s="154"/>
    </row>
    <row r="4" spans="1:258" ht="19.5" customHeight="1">
      <c r="A4" s="373" t="s">
        <v>267</v>
      </c>
      <c r="B4" s="373"/>
      <c r="C4" s="374" t="s">
        <v>5</v>
      </c>
      <c r="D4" s="374"/>
      <c r="E4" s="374"/>
      <c r="F4" s="374"/>
      <c r="G4" s="374"/>
      <c r="H4" s="374"/>
      <c r="I4" s="374"/>
      <c r="J4" s="374"/>
      <c r="K4" s="374"/>
      <c r="L4" s="374"/>
      <c r="M4" s="374"/>
      <c r="N4" s="374"/>
      <c r="O4" s="139"/>
    </row>
    <row r="5" spans="1:258" ht="38.450000000000003" customHeight="1">
      <c r="A5" s="373" t="s">
        <v>268</v>
      </c>
      <c r="B5" s="373"/>
      <c r="C5" s="375" t="s">
        <v>36</v>
      </c>
      <c r="D5" s="375"/>
      <c r="E5" s="375"/>
      <c r="F5" s="375"/>
      <c r="G5" s="375"/>
      <c r="H5" s="375"/>
      <c r="I5" s="375"/>
      <c r="J5" s="375"/>
      <c r="K5" s="375"/>
      <c r="L5" s="375"/>
      <c r="M5" s="375"/>
      <c r="N5" s="375"/>
      <c r="O5" s="140"/>
    </row>
    <row r="6" spans="1:258" ht="16.5" customHeight="1">
      <c r="A6" s="373" t="s">
        <v>269</v>
      </c>
      <c r="B6" s="373"/>
      <c r="C6" s="375" t="s">
        <v>270</v>
      </c>
      <c r="D6" s="375"/>
      <c r="E6" s="375"/>
      <c r="F6" s="375"/>
      <c r="G6" s="375"/>
      <c r="H6" s="375"/>
      <c r="I6" s="375"/>
      <c r="J6" s="375"/>
      <c r="K6" s="375"/>
      <c r="L6" s="375"/>
      <c r="M6" s="375"/>
      <c r="N6" s="375"/>
      <c r="O6" s="141"/>
    </row>
    <row r="7" spans="1:258" ht="15.6" customHeight="1">
      <c r="A7" s="138" t="s">
        <v>271</v>
      </c>
      <c r="B7" s="138"/>
      <c r="C7" s="138"/>
      <c r="D7" s="384" t="s">
        <v>272</v>
      </c>
      <c r="E7" s="384" t="s">
        <v>273</v>
      </c>
      <c r="F7" s="384"/>
      <c r="G7" s="384"/>
      <c r="H7" s="384"/>
      <c r="I7" s="384" t="s">
        <v>274</v>
      </c>
      <c r="J7" s="384"/>
      <c r="K7" s="384"/>
      <c r="L7" s="384"/>
      <c r="M7" s="384"/>
      <c r="N7" s="385" t="s">
        <v>275</v>
      </c>
      <c r="O7" s="385"/>
    </row>
    <row r="8" spans="1:258" ht="17.25" customHeight="1">
      <c r="A8" s="386" t="s">
        <v>276</v>
      </c>
      <c r="B8" s="387" t="s">
        <v>277</v>
      </c>
      <c r="C8" s="142" t="s">
        <v>278</v>
      </c>
      <c r="D8" s="384"/>
      <c r="E8" s="388" t="s">
        <v>215</v>
      </c>
      <c r="F8" s="388" t="s">
        <v>279</v>
      </c>
      <c r="G8" s="376" t="s">
        <v>280</v>
      </c>
      <c r="H8" s="376" t="s">
        <v>221</v>
      </c>
      <c r="I8" s="376" t="s">
        <v>281</v>
      </c>
      <c r="J8" s="143" t="s">
        <v>282</v>
      </c>
      <c r="K8" s="376" t="s">
        <v>274</v>
      </c>
      <c r="L8" s="376" t="s">
        <v>283</v>
      </c>
      <c r="M8" s="376" t="s">
        <v>284</v>
      </c>
      <c r="N8" s="377" t="s">
        <v>285</v>
      </c>
      <c r="O8" s="383" t="s">
        <v>286</v>
      </c>
    </row>
    <row r="9" spans="1:258" s="66" customFormat="1" ht="24.75" customHeight="1">
      <c r="A9" s="386"/>
      <c r="B9" s="384"/>
      <c r="C9" s="144" t="s">
        <v>287</v>
      </c>
      <c r="D9" s="384"/>
      <c r="E9" s="388"/>
      <c r="F9" s="388"/>
      <c r="G9" s="376"/>
      <c r="H9" s="376"/>
      <c r="I9" s="376"/>
      <c r="J9" s="143" t="s">
        <v>288</v>
      </c>
      <c r="K9" s="376" t="s">
        <v>289</v>
      </c>
      <c r="L9" s="376"/>
      <c r="M9" s="376" t="s">
        <v>289</v>
      </c>
      <c r="N9" s="377"/>
      <c r="O9" s="383"/>
      <c r="P9" s="6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row>
    <row r="10" spans="1:258" ht="33.75" customHeight="1">
      <c r="A10" s="378">
        <v>1</v>
      </c>
      <c r="B10" s="379" t="s">
        <v>290</v>
      </c>
      <c r="C10" s="380" t="s">
        <v>291</v>
      </c>
      <c r="D10" s="267" t="s">
        <v>292</v>
      </c>
      <c r="E10" s="381">
        <v>4</v>
      </c>
      <c r="F10" s="381">
        <v>1</v>
      </c>
      <c r="G10" s="382">
        <f>+F10/E10</f>
        <v>0.25</v>
      </c>
      <c r="H10" s="378"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Media - 3</v>
      </c>
      <c r="I10" s="150" t="s">
        <v>293</v>
      </c>
      <c r="J10" s="151" t="s">
        <v>294</v>
      </c>
      <c r="K10" s="145" t="str">
        <f>IFERROR(CONCATENATE(INDEX('8- Politicas de admiistracion '!$B$16:$F$53,MATCH('5. Identificación de Riesgos'!J10,'8- Politicas de admiistracion '!$C$16:$C$54,0),1)," - ",L10),"")</f>
        <v>Menor - 2</v>
      </c>
      <c r="L10" s="146">
        <f>IFERROR(VLOOKUP(INDEX('8- Politicas de admiistracion '!$B$16:$F$64,MATCH('5. Identificación de Riesgos'!J10,'8- Politicas de admiistracion '!$C$16:$C$64,0),1),'8- Politicas de admiistracion '!$B$16:$F$64,5,FALSE),"")</f>
        <v>2</v>
      </c>
      <c r="M10" s="378" t="str">
        <f>IFERROR(CONCATENATE(INDEX('8- Politicas de admiistracion '!$B$16:$F$53,MATCH(ROUND(AVERAGE(L10:L19),0),'8- Politicas de admiistracion '!$F$16:$F$53,0),1)," - ",ROUND(AVERAGE(L10:L19),0)),"")</f>
        <v>Menor - 2</v>
      </c>
      <c r="N10" s="378" t="str">
        <f>IFERROR(CONCATENATE(VLOOKUP((LEFT(H10,LEN(H10)-4)&amp;LEFT(M10,LEN(M10)-4)),'9- Matriz de Calor '!$D$17:$E$41,2,0)," - ",RIGHT(H10,1)*RIGHT(M10,1)),"")</f>
        <v>Moderado - 6</v>
      </c>
      <c r="O10" s="378">
        <f>RIGHT(H10,1)*RIGHT(M10,1)</f>
        <v>6</v>
      </c>
    </row>
    <row r="11" spans="1:258" ht="43.5" customHeight="1">
      <c r="A11" s="378"/>
      <c r="B11" s="379"/>
      <c r="C11" s="380"/>
      <c r="D11" s="265" t="s">
        <v>295</v>
      </c>
      <c r="E11" s="381"/>
      <c r="F11" s="381"/>
      <c r="G11" s="382"/>
      <c r="H11" s="378"/>
      <c r="I11" s="150" t="s">
        <v>296</v>
      </c>
      <c r="J11" s="151" t="s">
        <v>297</v>
      </c>
      <c r="K11" s="145" t="s">
        <v>298</v>
      </c>
      <c r="L11" s="146">
        <v>3</v>
      </c>
      <c r="M11" s="378"/>
      <c r="N11" s="378"/>
      <c r="O11" s="378"/>
    </row>
    <row r="12" spans="1:258" ht="33" customHeight="1">
      <c r="A12" s="378"/>
      <c r="B12" s="379"/>
      <c r="C12" s="380"/>
      <c r="D12" s="266" t="s">
        <v>299</v>
      </c>
      <c r="E12" s="381"/>
      <c r="F12" s="381"/>
      <c r="G12" s="382"/>
      <c r="H12" s="378"/>
      <c r="I12" s="150" t="s">
        <v>300</v>
      </c>
      <c r="J12" s="151" t="s">
        <v>301</v>
      </c>
      <c r="K12" s="145" t="s">
        <v>302</v>
      </c>
      <c r="L12" s="146">
        <v>1</v>
      </c>
      <c r="M12" s="378"/>
      <c r="N12" s="378"/>
      <c r="O12" s="378"/>
    </row>
    <row r="13" spans="1:258" ht="27">
      <c r="A13" s="378"/>
      <c r="B13" s="379"/>
      <c r="C13" s="380"/>
      <c r="D13" s="266" t="s">
        <v>303</v>
      </c>
      <c r="E13" s="381"/>
      <c r="F13" s="381"/>
      <c r="G13" s="382"/>
      <c r="H13" s="378"/>
      <c r="I13" s="150" t="s">
        <v>304</v>
      </c>
      <c r="J13" s="151" t="s">
        <v>305</v>
      </c>
      <c r="K13" s="145" t="s">
        <v>302</v>
      </c>
      <c r="L13" s="146">
        <v>1</v>
      </c>
      <c r="M13" s="378"/>
      <c r="N13" s="378"/>
      <c r="O13" s="378"/>
    </row>
    <row r="14" spans="1:258" ht="25.5" customHeight="1">
      <c r="A14" s="378"/>
      <c r="B14" s="379"/>
      <c r="C14" s="380"/>
      <c r="D14" s="266" t="s">
        <v>306</v>
      </c>
      <c r="E14" s="381"/>
      <c r="F14" s="381"/>
      <c r="G14" s="382"/>
      <c r="H14" s="378"/>
      <c r="I14" s="150"/>
      <c r="J14" s="151"/>
      <c r="K14" s="145" t="s">
        <v>307</v>
      </c>
      <c r="L14" s="146" t="s">
        <v>307</v>
      </c>
      <c r="M14" s="378"/>
      <c r="N14" s="378"/>
      <c r="O14" s="378"/>
    </row>
    <row r="15" spans="1:258">
      <c r="A15" s="378"/>
      <c r="B15" s="379"/>
      <c r="C15" s="380"/>
      <c r="D15" s="151"/>
      <c r="E15" s="381"/>
      <c r="F15" s="381"/>
      <c r="G15" s="382"/>
      <c r="H15" s="378"/>
      <c r="I15" s="150"/>
      <c r="J15" s="151"/>
      <c r="K15" s="145" t="s">
        <v>307</v>
      </c>
      <c r="L15" s="146" t="s">
        <v>307</v>
      </c>
      <c r="M15" s="378"/>
      <c r="N15" s="378"/>
      <c r="O15" s="378"/>
    </row>
    <row r="16" spans="1:258">
      <c r="A16" s="378"/>
      <c r="B16" s="379"/>
      <c r="C16" s="380"/>
      <c r="D16" s="151"/>
      <c r="E16" s="381"/>
      <c r="F16" s="381"/>
      <c r="G16" s="382"/>
      <c r="H16" s="378"/>
      <c r="I16" s="150"/>
      <c r="J16" s="151"/>
      <c r="K16" s="145" t="s">
        <v>307</v>
      </c>
      <c r="L16" s="146" t="s">
        <v>307</v>
      </c>
      <c r="M16" s="378"/>
      <c r="N16" s="378"/>
      <c r="O16" s="378"/>
    </row>
    <row r="17" spans="1:15">
      <c r="A17" s="378"/>
      <c r="B17" s="379"/>
      <c r="C17" s="380"/>
      <c r="D17" s="151"/>
      <c r="E17" s="381"/>
      <c r="F17" s="381"/>
      <c r="G17" s="382"/>
      <c r="H17" s="378"/>
      <c r="I17" s="150"/>
      <c r="J17" s="151"/>
      <c r="K17" s="145" t="s">
        <v>307</v>
      </c>
      <c r="L17" s="146" t="s">
        <v>307</v>
      </c>
      <c r="M17" s="378"/>
      <c r="N17" s="378"/>
      <c r="O17" s="378"/>
    </row>
    <row r="18" spans="1:15">
      <c r="A18" s="378"/>
      <c r="B18" s="379"/>
      <c r="C18" s="380"/>
      <c r="D18" s="151"/>
      <c r="E18" s="381"/>
      <c r="F18" s="381"/>
      <c r="G18" s="382"/>
      <c r="H18" s="378"/>
      <c r="I18" s="150"/>
      <c r="J18" s="151"/>
      <c r="K18" s="145" t="s">
        <v>307</v>
      </c>
      <c r="L18" s="146" t="s">
        <v>307</v>
      </c>
      <c r="M18" s="378"/>
      <c r="N18" s="378"/>
      <c r="O18" s="378"/>
    </row>
    <row r="19" spans="1:15">
      <c r="A19" s="378"/>
      <c r="B19" s="379"/>
      <c r="C19" s="380"/>
      <c r="D19" s="151"/>
      <c r="E19" s="381"/>
      <c r="F19" s="381"/>
      <c r="G19" s="382"/>
      <c r="H19" s="378"/>
      <c r="I19" s="150"/>
      <c r="J19" s="151"/>
      <c r="K19" s="145" t="s">
        <v>307</v>
      </c>
      <c r="L19" s="146" t="s">
        <v>307</v>
      </c>
      <c r="M19" s="378"/>
      <c r="N19" s="378"/>
      <c r="O19" s="378"/>
    </row>
    <row r="20" spans="1:15" ht="30" customHeight="1">
      <c r="A20" s="378">
        <v>2</v>
      </c>
      <c r="B20" s="379" t="s">
        <v>308</v>
      </c>
      <c r="C20" s="380" t="s">
        <v>309</v>
      </c>
      <c r="D20" s="265" t="s">
        <v>310</v>
      </c>
      <c r="E20" s="378">
        <v>4</v>
      </c>
      <c r="F20" s="378">
        <v>1</v>
      </c>
      <c r="G20" s="382">
        <f t="shared" ref="G20" si="0">+F20/E20</f>
        <v>0.25</v>
      </c>
      <c r="H20" s="378"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Media - 3</v>
      </c>
      <c r="I20" s="150" t="s">
        <v>296</v>
      </c>
      <c r="J20" s="150" t="s">
        <v>311</v>
      </c>
      <c r="K20" s="145" t="s">
        <v>312</v>
      </c>
      <c r="L20" s="146">
        <v>2</v>
      </c>
      <c r="M20" s="378" t="str">
        <f>IFERROR(CONCATENATE(INDEX('8- Politicas de admiistracion '!$B$16:$F$53,MATCH(ROUND(AVERAGE(L20:L29),0),'8- Politicas de admiistracion '!$F$16:$F$53,0),1)," - ",ROUND(AVERAGE(L20:L29),0)),"")</f>
        <v>Menor - 2</v>
      </c>
      <c r="N20" s="378" t="str">
        <f>IFERROR(CONCATENATE(VLOOKUP((LEFT(H20,LEN(H20)-4)&amp;LEFT(M20,LEN(M20)-4)),'9- Matriz de Calor '!$D$17:$E$41,2,0)," - ",RIGHT(H20,1)*RIGHT(M20,1)),"")</f>
        <v>Moderado - 6</v>
      </c>
      <c r="O20" s="378">
        <f>RIGHT(H20,1)*RIGHT(M20,1)</f>
        <v>6</v>
      </c>
    </row>
    <row r="21" spans="1:15" ht="22.5" customHeight="1">
      <c r="A21" s="378"/>
      <c r="B21" s="379"/>
      <c r="C21" s="380"/>
      <c r="D21" s="266" t="s">
        <v>313</v>
      </c>
      <c r="E21" s="378"/>
      <c r="F21" s="378"/>
      <c r="G21" s="382"/>
      <c r="H21" s="378"/>
      <c r="I21" s="150" t="s">
        <v>300</v>
      </c>
      <c r="J21" s="150" t="s">
        <v>314</v>
      </c>
      <c r="K21" s="145" t="s">
        <v>315</v>
      </c>
      <c r="L21" s="146">
        <v>4</v>
      </c>
      <c r="M21" s="378"/>
      <c r="N21" s="378"/>
      <c r="O21" s="378"/>
    </row>
    <row r="22" spans="1:15" ht="27">
      <c r="A22" s="378"/>
      <c r="B22" s="379"/>
      <c r="C22" s="380"/>
      <c r="D22" s="266" t="s">
        <v>316</v>
      </c>
      <c r="E22" s="378"/>
      <c r="F22" s="378"/>
      <c r="G22" s="382"/>
      <c r="H22" s="378"/>
      <c r="I22" s="150" t="s">
        <v>304</v>
      </c>
      <c r="J22" s="150" t="s">
        <v>317</v>
      </c>
      <c r="K22" s="145" t="s">
        <v>312</v>
      </c>
      <c r="L22" s="146">
        <v>2</v>
      </c>
      <c r="M22" s="378"/>
      <c r="N22" s="378"/>
      <c r="O22" s="378"/>
    </row>
    <row r="23" spans="1:15" ht="27">
      <c r="A23" s="378"/>
      <c r="B23" s="379"/>
      <c r="C23" s="380"/>
      <c r="D23" s="266" t="s">
        <v>318</v>
      </c>
      <c r="E23" s="378"/>
      <c r="F23" s="378"/>
      <c r="G23" s="382"/>
      <c r="H23" s="378"/>
      <c r="I23" s="150" t="s">
        <v>293</v>
      </c>
      <c r="J23" s="150" t="s">
        <v>319</v>
      </c>
      <c r="K23" s="145" t="s">
        <v>302</v>
      </c>
      <c r="L23" s="146">
        <v>1</v>
      </c>
      <c r="M23" s="378"/>
      <c r="N23" s="378"/>
      <c r="O23" s="378"/>
    </row>
    <row r="24" spans="1:15" ht="22.5" customHeight="1">
      <c r="A24" s="378"/>
      <c r="B24" s="379"/>
      <c r="C24" s="380"/>
      <c r="D24" s="268" t="s">
        <v>320</v>
      </c>
      <c r="E24" s="378"/>
      <c r="F24" s="378"/>
      <c r="G24" s="382"/>
      <c r="H24" s="378"/>
      <c r="I24" s="150"/>
      <c r="J24" s="150"/>
      <c r="K24" s="145" t="s">
        <v>307</v>
      </c>
      <c r="L24" s="146" t="s">
        <v>307</v>
      </c>
      <c r="M24" s="378"/>
      <c r="N24" s="378"/>
      <c r="O24" s="378"/>
    </row>
    <row r="25" spans="1:15" ht="18" customHeight="1">
      <c r="A25" s="378"/>
      <c r="B25" s="379"/>
      <c r="C25" s="380"/>
      <c r="D25" s="266" t="s">
        <v>321</v>
      </c>
      <c r="E25" s="378"/>
      <c r="F25" s="378"/>
      <c r="G25" s="382"/>
      <c r="H25" s="378"/>
      <c r="I25" s="150"/>
      <c r="J25" s="150"/>
      <c r="K25" s="145" t="s">
        <v>307</v>
      </c>
      <c r="L25" s="146" t="s">
        <v>307</v>
      </c>
      <c r="M25" s="378"/>
      <c r="N25" s="378"/>
      <c r="O25" s="378"/>
    </row>
    <row r="26" spans="1:15" ht="10.5" customHeight="1">
      <c r="A26" s="378"/>
      <c r="B26" s="379"/>
      <c r="C26" s="380"/>
      <c r="D26" s="147"/>
      <c r="E26" s="378"/>
      <c r="F26" s="378"/>
      <c r="G26" s="382"/>
      <c r="H26" s="378"/>
      <c r="I26" s="150"/>
      <c r="J26" s="150"/>
      <c r="K26" s="145" t="s">
        <v>307</v>
      </c>
      <c r="L26" s="146" t="s">
        <v>307</v>
      </c>
      <c r="M26" s="378"/>
      <c r="N26" s="378"/>
      <c r="O26" s="378"/>
    </row>
    <row r="27" spans="1:15" ht="10.5" customHeight="1">
      <c r="A27" s="378"/>
      <c r="B27" s="379"/>
      <c r="C27" s="380"/>
      <c r="D27" s="147"/>
      <c r="E27" s="378"/>
      <c r="F27" s="378"/>
      <c r="G27" s="382"/>
      <c r="H27" s="378"/>
      <c r="I27" s="150"/>
      <c r="J27" s="150"/>
      <c r="K27" s="145" t="s">
        <v>307</v>
      </c>
      <c r="L27" s="146" t="s">
        <v>307</v>
      </c>
      <c r="M27" s="378"/>
      <c r="N27" s="378"/>
      <c r="O27" s="378"/>
    </row>
    <row r="28" spans="1:15" ht="10.5" customHeight="1">
      <c r="A28" s="378"/>
      <c r="B28" s="379"/>
      <c r="C28" s="380"/>
      <c r="D28" s="147"/>
      <c r="E28" s="378"/>
      <c r="F28" s="378"/>
      <c r="G28" s="382"/>
      <c r="H28" s="378"/>
      <c r="I28" s="150"/>
      <c r="J28" s="150"/>
      <c r="K28" s="145" t="s">
        <v>307</v>
      </c>
      <c r="L28" s="146" t="s">
        <v>307</v>
      </c>
      <c r="M28" s="378"/>
      <c r="N28" s="378"/>
      <c r="O28" s="378"/>
    </row>
    <row r="29" spans="1:15" ht="10.5" customHeight="1">
      <c r="A29" s="378"/>
      <c r="B29" s="379"/>
      <c r="C29" s="380"/>
      <c r="D29" s="147"/>
      <c r="E29" s="378"/>
      <c r="F29" s="378"/>
      <c r="G29" s="382"/>
      <c r="H29" s="378"/>
      <c r="I29" s="150"/>
      <c r="J29" s="150"/>
      <c r="K29" s="145" t="s">
        <v>307</v>
      </c>
      <c r="L29" s="146" t="s">
        <v>307</v>
      </c>
      <c r="M29" s="378"/>
      <c r="N29" s="378"/>
      <c r="O29" s="378"/>
    </row>
    <row r="30" spans="1:15" ht="27">
      <c r="A30" s="378">
        <v>3</v>
      </c>
      <c r="B30" s="389" t="s">
        <v>322</v>
      </c>
      <c r="C30" s="380" t="s">
        <v>323</v>
      </c>
      <c r="D30" s="265" t="s">
        <v>324</v>
      </c>
      <c r="E30" s="378">
        <v>4</v>
      </c>
      <c r="F30" s="378">
        <v>1</v>
      </c>
      <c r="G30" s="382">
        <f t="shared" ref="G30" si="1">+F30/E30</f>
        <v>0.25</v>
      </c>
      <c r="H30" s="378"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Media - 3</v>
      </c>
      <c r="I30" s="148" t="s">
        <v>300</v>
      </c>
      <c r="J30" s="149" t="s">
        <v>301</v>
      </c>
      <c r="K30" s="145" t="s">
        <v>302</v>
      </c>
      <c r="L30" s="146">
        <v>1</v>
      </c>
      <c r="M30" s="378" t="str">
        <f>IFERROR(CONCATENATE(INDEX('8- Politicas de admiistracion '!$B$16:$F$53,MATCH(ROUND(AVERAGE(L30:L39),0),'8- Politicas de admiistracion '!$F$16:$F$53,0),1)," - ",ROUND(AVERAGE(L30:L39),0)),"")</f>
        <v>Menor - 2</v>
      </c>
      <c r="N30" s="378" t="str">
        <f>IFERROR(CONCATENATE(VLOOKUP((LEFT(H30,LEN(H30)-4)&amp;LEFT(M30,LEN(M30)-4)),'9- Matriz de Calor '!$D$17:$E$41,2,0)," - ",RIGHT(H30,1)*RIGHT(M30,1)),"")</f>
        <v>Moderado - 6</v>
      </c>
      <c r="O30" s="378">
        <f>RIGHT(H30,1)*RIGHT(M30,1)</f>
        <v>6</v>
      </c>
    </row>
    <row r="31" spans="1:15" ht="27">
      <c r="A31" s="378"/>
      <c r="B31" s="389"/>
      <c r="C31" s="380"/>
      <c r="D31" s="266" t="s">
        <v>325</v>
      </c>
      <c r="E31" s="378"/>
      <c r="F31" s="378"/>
      <c r="G31" s="382"/>
      <c r="H31" s="378"/>
      <c r="I31" s="148" t="s">
        <v>304</v>
      </c>
      <c r="J31" s="149" t="s">
        <v>305</v>
      </c>
      <c r="K31" s="145" t="s">
        <v>302</v>
      </c>
      <c r="L31" s="146">
        <v>1</v>
      </c>
      <c r="M31" s="378"/>
      <c r="N31" s="378"/>
      <c r="O31" s="378"/>
    </row>
    <row r="32" spans="1:15" ht="27">
      <c r="A32" s="378"/>
      <c r="B32" s="389"/>
      <c r="C32" s="380"/>
      <c r="D32" s="266" t="s">
        <v>326</v>
      </c>
      <c r="E32" s="378"/>
      <c r="F32" s="378"/>
      <c r="G32" s="382"/>
      <c r="H32" s="378"/>
      <c r="I32" s="148" t="s">
        <v>296</v>
      </c>
      <c r="J32" s="149" t="s">
        <v>327</v>
      </c>
      <c r="K32" s="145" t="s">
        <v>328</v>
      </c>
      <c r="L32" s="146">
        <v>5</v>
      </c>
      <c r="M32" s="378"/>
      <c r="N32" s="378"/>
      <c r="O32" s="378"/>
    </row>
    <row r="33" spans="1:15" ht="27">
      <c r="A33" s="378"/>
      <c r="B33" s="389"/>
      <c r="C33" s="380"/>
      <c r="D33" s="266" t="s">
        <v>329</v>
      </c>
      <c r="E33" s="378"/>
      <c r="F33" s="378"/>
      <c r="G33" s="382"/>
      <c r="H33" s="378"/>
      <c r="I33" s="148" t="s">
        <v>330</v>
      </c>
      <c r="J33" s="149" t="s">
        <v>331</v>
      </c>
      <c r="K33" s="145" t="s">
        <v>312</v>
      </c>
      <c r="L33" s="146">
        <v>2</v>
      </c>
      <c r="M33" s="378"/>
      <c r="N33" s="378"/>
      <c r="O33" s="378"/>
    </row>
    <row r="34" spans="1:15" ht="27">
      <c r="A34" s="378"/>
      <c r="B34" s="389"/>
      <c r="C34" s="380"/>
      <c r="D34" s="268" t="s">
        <v>332</v>
      </c>
      <c r="E34" s="378"/>
      <c r="F34" s="378"/>
      <c r="G34" s="382"/>
      <c r="H34" s="378"/>
      <c r="I34" s="148"/>
      <c r="J34" s="149"/>
      <c r="K34" s="145" t="s">
        <v>307</v>
      </c>
      <c r="L34" s="146" t="s">
        <v>307</v>
      </c>
      <c r="M34" s="378"/>
      <c r="N34" s="378"/>
      <c r="O34" s="378"/>
    </row>
    <row r="35" spans="1:15" ht="27">
      <c r="A35" s="378"/>
      <c r="B35" s="389"/>
      <c r="C35" s="380"/>
      <c r="D35" s="266" t="s">
        <v>333</v>
      </c>
      <c r="E35" s="378"/>
      <c r="F35" s="378"/>
      <c r="G35" s="382"/>
      <c r="H35" s="378"/>
      <c r="I35" s="148"/>
      <c r="J35" s="149"/>
      <c r="K35" s="145" t="s">
        <v>307</v>
      </c>
      <c r="L35" s="146" t="s">
        <v>307</v>
      </c>
      <c r="M35" s="378"/>
      <c r="N35" s="378"/>
      <c r="O35" s="378"/>
    </row>
    <row r="36" spans="1:15" ht="40.5">
      <c r="A36" s="378"/>
      <c r="B36" s="389"/>
      <c r="C36" s="380"/>
      <c r="D36" s="268" t="s">
        <v>334</v>
      </c>
      <c r="E36" s="378"/>
      <c r="F36" s="378"/>
      <c r="G36" s="382"/>
      <c r="H36" s="378"/>
      <c r="I36" s="148"/>
      <c r="J36" s="149"/>
      <c r="K36" s="145" t="s">
        <v>307</v>
      </c>
      <c r="L36" s="146" t="s">
        <v>307</v>
      </c>
      <c r="M36" s="378"/>
      <c r="N36" s="378"/>
      <c r="O36" s="378"/>
    </row>
    <row r="37" spans="1:15">
      <c r="A37" s="378"/>
      <c r="B37" s="389"/>
      <c r="C37" s="380"/>
      <c r="D37" s="150"/>
      <c r="E37" s="378"/>
      <c r="F37" s="378"/>
      <c r="G37" s="382"/>
      <c r="H37" s="378"/>
      <c r="I37" s="148"/>
      <c r="J37" s="149"/>
      <c r="K37" s="145" t="s">
        <v>307</v>
      </c>
      <c r="L37" s="146" t="s">
        <v>307</v>
      </c>
      <c r="M37" s="378"/>
      <c r="N37" s="378"/>
      <c r="O37" s="378"/>
    </row>
    <row r="38" spans="1:15">
      <c r="A38" s="378"/>
      <c r="B38" s="389"/>
      <c r="C38" s="380"/>
      <c r="D38" s="150"/>
      <c r="E38" s="378"/>
      <c r="F38" s="378"/>
      <c r="G38" s="382"/>
      <c r="H38" s="378"/>
      <c r="I38" s="148"/>
      <c r="J38" s="149"/>
      <c r="K38" s="145" t="s">
        <v>307</v>
      </c>
      <c r="L38" s="146" t="s">
        <v>307</v>
      </c>
      <c r="M38" s="378"/>
      <c r="N38" s="378"/>
      <c r="O38" s="378"/>
    </row>
    <row r="39" spans="1:15">
      <c r="A39" s="378"/>
      <c r="B39" s="389"/>
      <c r="C39" s="380"/>
      <c r="D39" s="150"/>
      <c r="E39" s="378"/>
      <c r="F39" s="378"/>
      <c r="G39" s="382"/>
      <c r="H39" s="378"/>
      <c r="I39" s="148"/>
      <c r="J39" s="149"/>
      <c r="K39" s="145" t="s">
        <v>307</v>
      </c>
      <c r="L39" s="146" t="s">
        <v>307</v>
      </c>
      <c r="M39" s="378"/>
      <c r="N39" s="378"/>
      <c r="O39" s="378"/>
    </row>
    <row r="40" spans="1:15" ht="25.5" customHeight="1">
      <c r="A40" s="378">
        <v>4</v>
      </c>
      <c r="B40" s="389" t="s">
        <v>335</v>
      </c>
      <c r="C40" s="380" t="s">
        <v>336</v>
      </c>
      <c r="D40" s="265" t="s">
        <v>337</v>
      </c>
      <c r="E40" s="378">
        <v>4</v>
      </c>
      <c r="F40" s="378">
        <v>1</v>
      </c>
      <c r="G40" s="382">
        <f>+F40/E40</f>
        <v>0.25</v>
      </c>
      <c r="H40" s="378"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Media - 3</v>
      </c>
      <c r="I40" s="148" t="s">
        <v>338</v>
      </c>
      <c r="J40" s="149"/>
      <c r="K40" s="145" t="s">
        <v>302</v>
      </c>
      <c r="L40" s="146">
        <v>1</v>
      </c>
      <c r="M40" s="392" t="str">
        <f>IFERROR(CONCATENATE(INDEX('8- Politicas de admiistracion '!$B$16:$F$53,MATCH(ROUND(AVERAGE(L40:L49),0),'8- Politicas de admiistracion '!$F$16:$F$53,0),1)," - ",ROUND(AVERAGE(L40:L99),0)),"")</f>
        <v>Leve - 3</v>
      </c>
      <c r="N40" s="378" t="str">
        <f>IFERROR(CONCATENATE(VLOOKUP((LEFT(H40,LEN(H40)-4)&amp;LEFT(M40,LEN(M40)-4)),'9- Matriz de Calor '!$D$17:$E$41,2,0)," - ",RIGHT(H40,1)*RIGHT(M40,1)),"")</f>
        <v>Moderado - 9</v>
      </c>
      <c r="O40" s="145"/>
    </row>
    <row r="41" spans="1:15" ht="27">
      <c r="A41" s="378"/>
      <c r="B41" s="389"/>
      <c r="C41" s="380"/>
      <c r="D41" s="266" t="s">
        <v>339</v>
      </c>
      <c r="E41" s="378"/>
      <c r="F41" s="378"/>
      <c r="G41" s="382"/>
      <c r="H41" s="378"/>
      <c r="I41" s="148" t="s">
        <v>338</v>
      </c>
      <c r="J41" s="149"/>
      <c r="K41" s="145" t="s">
        <v>302</v>
      </c>
      <c r="L41" s="146">
        <v>1</v>
      </c>
      <c r="M41" s="393"/>
      <c r="N41" s="378"/>
      <c r="O41" s="145"/>
    </row>
    <row r="42" spans="1:15" ht="13.5">
      <c r="A42" s="378"/>
      <c r="B42" s="389"/>
      <c r="C42" s="380"/>
      <c r="D42" s="266" t="s">
        <v>340</v>
      </c>
      <c r="E42" s="378"/>
      <c r="F42" s="378"/>
      <c r="G42" s="382"/>
      <c r="H42" s="378"/>
      <c r="I42" s="148"/>
      <c r="J42" s="149" t="s">
        <v>341</v>
      </c>
      <c r="K42" s="145" t="s">
        <v>312</v>
      </c>
      <c r="L42" s="146">
        <v>2</v>
      </c>
      <c r="M42" s="393"/>
      <c r="N42" s="378"/>
      <c r="O42" s="145"/>
    </row>
    <row r="43" spans="1:15" ht="27">
      <c r="A43" s="378"/>
      <c r="B43" s="389"/>
      <c r="C43" s="380"/>
      <c r="D43" s="266" t="s">
        <v>342</v>
      </c>
      <c r="E43" s="378"/>
      <c r="F43" s="378"/>
      <c r="G43" s="382"/>
      <c r="H43" s="378"/>
      <c r="I43" s="148" t="s">
        <v>338</v>
      </c>
      <c r="J43" s="149"/>
      <c r="K43" s="145" t="s">
        <v>302</v>
      </c>
      <c r="L43" s="146">
        <v>1</v>
      </c>
      <c r="M43" s="393"/>
      <c r="N43" s="378"/>
      <c r="O43" s="145"/>
    </row>
    <row r="44" spans="1:15" ht="27">
      <c r="A44" s="378"/>
      <c r="B44" s="389"/>
      <c r="C44" s="380"/>
      <c r="D44" s="268" t="s">
        <v>343</v>
      </c>
      <c r="E44" s="378"/>
      <c r="F44" s="378"/>
      <c r="G44" s="382"/>
      <c r="H44" s="378"/>
      <c r="I44" s="148"/>
      <c r="J44" s="149" t="s">
        <v>319</v>
      </c>
      <c r="K44" s="145" t="s">
        <v>312</v>
      </c>
      <c r="L44" s="146">
        <v>2</v>
      </c>
      <c r="M44" s="393"/>
      <c r="N44" s="378"/>
      <c r="O44" s="145"/>
    </row>
    <row r="45" spans="1:15">
      <c r="A45" s="378"/>
      <c r="B45" s="389"/>
      <c r="C45" s="380"/>
      <c r="D45" s="150"/>
      <c r="E45" s="378"/>
      <c r="F45" s="378"/>
      <c r="G45" s="382"/>
      <c r="H45" s="378"/>
      <c r="I45" s="148"/>
      <c r="J45" s="149"/>
      <c r="K45" s="145"/>
      <c r="L45" s="146"/>
      <c r="M45" s="393"/>
      <c r="N45" s="378"/>
      <c r="O45" s="145"/>
    </row>
    <row r="46" spans="1:15">
      <c r="A46" s="378"/>
      <c r="B46" s="389"/>
      <c r="C46" s="380"/>
      <c r="D46" s="150"/>
      <c r="E46" s="378"/>
      <c r="F46" s="378"/>
      <c r="G46" s="382"/>
      <c r="H46" s="378"/>
      <c r="I46" s="148"/>
      <c r="J46" s="149"/>
      <c r="K46" s="145"/>
      <c r="L46" s="146"/>
      <c r="M46" s="393"/>
      <c r="N46" s="378"/>
      <c r="O46" s="145"/>
    </row>
    <row r="47" spans="1:15">
      <c r="A47" s="378"/>
      <c r="B47" s="389"/>
      <c r="C47" s="380"/>
      <c r="D47" s="150"/>
      <c r="E47" s="378"/>
      <c r="F47" s="378"/>
      <c r="G47" s="382"/>
      <c r="H47" s="378"/>
      <c r="I47" s="148"/>
      <c r="J47" s="149"/>
      <c r="K47" s="145"/>
      <c r="L47" s="146"/>
      <c r="M47" s="393"/>
      <c r="N47" s="378"/>
      <c r="O47" s="145"/>
    </row>
    <row r="48" spans="1:15">
      <c r="A48" s="378"/>
      <c r="B48" s="389"/>
      <c r="C48" s="380"/>
      <c r="D48" s="150"/>
      <c r="E48" s="378"/>
      <c r="F48" s="378"/>
      <c r="G48" s="382"/>
      <c r="H48" s="378"/>
      <c r="I48" s="148"/>
      <c r="J48" s="149"/>
      <c r="K48" s="145"/>
      <c r="L48" s="146"/>
      <c r="M48" s="393"/>
      <c r="N48" s="378"/>
      <c r="O48" s="145"/>
    </row>
    <row r="49" spans="1:258">
      <c r="A49" s="378"/>
      <c r="B49" s="389"/>
      <c r="C49" s="380"/>
      <c r="D49" s="150"/>
      <c r="E49" s="378"/>
      <c r="F49" s="378"/>
      <c r="G49" s="382"/>
      <c r="H49" s="378"/>
      <c r="I49" s="148"/>
      <c r="J49" s="149"/>
      <c r="K49" s="145"/>
      <c r="L49" s="146"/>
      <c r="M49" s="394"/>
      <c r="N49" s="378"/>
      <c r="O49" s="145"/>
    </row>
    <row r="50" spans="1:258" ht="25.5">
      <c r="A50" s="391">
        <v>5</v>
      </c>
      <c r="B50" s="389" t="s">
        <v>344</v>
      </c>
      <c r="C50" s="380" t="s">
        <v>345</v>
      </c>
      <c r="D50" s="147" t="s">
        <v>346</v>
      </c>
      <c r="E50" s="378">
        <v>7</v>
      </c>
      <c r="F50" s="378">
        <v>0</v>
      </c>
      <c r="G50" s="382">
        <f t="shared" ref="G50" si="2">+F50/E50</f>
        <v>0</v>
      </c>
      <c r="H50" s="378" t="s">
        <v>347</v>
      </c>
      <c r="I50" s="150" t="s">
        <v>293</v>
      </c>
      <c r="J50" s="151" t="s">
        <v>348</v>
      </c>
      <c r="K50" s="145" t="s">
        <v>328</v>
      </c>
      <c r="L50" s="146">
        <v>5</v>
      </c>
      <c r="M50" s="378" t="str">
        <f>IFERROR(CONCATENATE(INDEX('8- Politicas de admiistracion '!$B$16:$F$53,MATCH(ROUND(AVERAGE(L50:L59),0),'8- Politicas de admiistracion '!$F$16:$F$53,0),1)," - ",ROUND(AVERAGE(L50:L59),0)),"")</f>
        <v>Catastrófico - 5</v>
      </c>
      <c r="N50" s="378" t="str">
        <f>IFERROR(CONCATENATE(VLOOKUP((LEFT(H50,LEN(H50)-4)&amp;LEFT(M50,LEN(M50)-4)),'9- Matriz de Calor '!$D$17:$E$41,2,0)," - ",RIGHT(H50,1)*RIGHT(M50,1)),"")</f>
        <v>Extremo - 5</v>
      </c>
      <c r="O50" s="378">
        <f>RIGHT(H50,1)*RIGHT(M50,1)</f>
        <v>5</v>
      </c>
    </row>
    <row r="51" spans="1:258" ht="45" customHeight="1">
      <c r="A51" s="391"/>
      <c r="B51" s="389"/>
      <c r="C51" s="380"/>
      <c r="D51" s="147" t="s">
        <v>349</v>
      </c>
      <c r="E51" s="378"/>
      <c r="F51" s="378"/>
      <c r="G51" s="382"/>
      <c r="H51" s="378"/>
      <c r="I51" s="150" t="s">
        <v>296</v>
      </c>
      <c r="J51" s="151" t="s">
        <v>327</v>
      </c>
      <c r="K51" s="145" t="s">
        <v>328</v>
      </c>
      <c r="L51" s="146">
        <v>5</v>
      </c>
      <c r="M51" s="378"/>
      <c r="N51" s="378"/>
      <c r="O51" s="378"/>
    </row>
    <row r="52" spans="1:258" ht="18" customHeight="1">
      <c r="A52" s="391"/>
      <c r="B52" s="389"/>
      <c r="C52" s="380"/>
      <c r="D52" s="147" t="s">
        <v>350</v>
      </c>
      <c r="E52" s="378"/>
      <c r="F52" s="378"/>
      <c r="G52" s="382"/>
      <c r="H52" s="378"/>
      <c r="I52" s="148"/>
      <c r="J52" s="149"/>
      <c r="K52" s="145" t="s">
        <v>307</v>
      </c>
      <c r="L52" s="146" t="s">
        <v>307</v>
      </c>
      <c r="M52" s="378"/>
      <c r="N52" s="378"/>
      <c r="O52" s="378"/>
    </row>
    <row r="53" spans="1:258">
      <c r="A53" s="391"/>
      <c r="B53" s="389"/>
      <c r="C53" s="380"/>
      <c r="D53" s="147" t="s">
        <v>351</v>
      </c>
      <c r="E53" s="378"/>
      <c r="F53" s="378"/>
      <c r="G53" s="382"/>
      <c r="H53" s="378"/>
      <c r="I53" s="148"/>
      <c r="J53" s="149"/>
      <c r="K53" s="145" t="s">
        <v>307</v>
      </c>
      <c r="L53" s="146" t="s">
        <v>307</v>
      </c>
      <c r="M53" s="378"/>
      <c r="N53" s="378"/>
      <c r="O53" s="378"/>
    </row>
    <row r="54" spans="1:258" ht="10.5" customHeight="1">
      <c r="A54" s="391"/>
      <c r="B54" s="389"/>
      <c r="C54" s="380"/>
      <c r="D54" s="150"/>
      <c r="E54" s="378"/>
      <c r="F54" s="378"/>
      <c r="G54" s="382"/>
      <c r="H54" s="378"/>
      <c r="I54" s="148"/>
      <c r="J54" s="149"/>
      <c r="K54" s="145" t="s">
        <v>307</v>
      </c>
      <c r="L54" s="146" t="s">
        <v>307</v>
      </c>
      <c r="M54" s="378"/>
      <c r="N54" s="378"/>
      <c r="O54" s="378"/>
    </row>
    <row r="55" spans="1:258" ht="10.5" customHeight="1">
      <c r="A55" s="391"/>
      <c r="B55" s="389"/>
      <c r="C55" s="380"/>
      <c r="D55" s="151"/>
      <c r="E55" s="378"/>
      <c r="F55" s="378"/>
      <c r="G55" s="382"/>
      <c r="H55" s="378"/>
      <c r="I55" s="148"/>
      <c r="J55" s="149"/>
      <c r="K55" s="145" t="s">
        <v>307</v>
      </c>
      <c r="L55" s="146" t="s">
        <v>307</v>
      </c>
      <c r="M55" s="378"/>
      <c r="N55" s="378"/>
      <c r="O55" s="378"/>
    </row>
    <row r="56" spans="1:258" ht="10.5" customHeight="1">
      <c r="A56" s="391"/>
      <c r="B56" s="389"/>
      <c r="C56" s="380"/>
      <c r="D56" s="152"/>
      <c r="E56" s="378"/>
      <c r="F56" s="378"/>
      <c r="G56" s="382"/>
      <c r="H56" s="378"/>
      <c r="I56" s="148"/>
      <c r="J56" s="149"/>
      <c r="K56" s="145" t="s">
        <v>307</v>
      </c>
      <c r="L56" s="146" t="s">
        <v>307</v>
      </c>
      <c r="M56" s="378"/>
      <c r="N56" s="378"/>
      <c r="O56" s="378"/>
    </row>
    <row r="57" spans="1:258" ht="10.5" customHeight="1">
      <c r="A57" s="391"/>
      <c r="B57" s="389"/>
      <c r="C57" s="380"/>
      <c r="D57" s="150"/>
      <c r="E57" s="378"/>
      <c r="F57" s="378"/>
      <c r="G57" s="382"/>
      <c r="H57" s="378"/>
      <c r="I57" s="148"/>
      <c r="J57" s="149"/>
      <c r="K57" s="145" t="s">
        <v>307</v>
      </c>
      <c r="L57" s="146" t="s">
        <v>307</v>
      </c>
      <c r="M57" s="378"/>
      <c r="N57" s="378"/>
      <c r="O57" s="378"/>
    </row>
    <row r="58" spans="1:258" ht="10.5" customHeight="1">
      <c r="A58" s="391"/>
      <c r="B58" s="389"/>
      <c r="C58" s="380"/>
      <c r="D58" s="150"/>
      <c r="E58" s="378"/>
      <c r="F58" s="378"/>
      <c r="G58" s="382"/>
      <c r="H58" s="378"/>
      <c r="I58" s="148"/>
      <c r="J58" s="149"/>
      <c r="K58" s="145" t="s">
        <v>307</v>
      </c>
      <c r="L58" s="146" t="s">
        <v>307</v>
      </c>
      <c r="M58" s="378"/>
      <c r="N58" s="378"/>
      <c r="O58" s="378"/>
    </row>
    <row r="59" spans="1:258" ht="10.5" customHeight="1">
      <c r="A59" s="391"/>
      <c r="B59" s="389"/>
      <c r="C59" s="380"/>
      <c r="D59" s="150"/>
      <c r="E59" s="378"/>
      <c r="F59" s="378"/>
      <c r="G59" s="382"/>
      <c r="H59" s="378"/>
      <c r="I59" s="150"/>
      <c r="J59" s="150"/>
      <c r="K59" s="145" t="s">
        <v>307</v>
      </c>
      <c r="L59" s="146" t="s">
        <v>307</v>
      </c>
      <c r="M59" s="378"/>
      <c r="N59" s="378"/>
      <c r="O59" s="378"/>
    </row>
    <row r="60" spans="1:258" ht="12.75" customHeight="1">
      <c r="A60" s="391">
        <v>6</v>
      </c>
      <c r="B60" s="389" t="s">
        <v>352</v>
      </c>
      <c r="C60" s="380" t="s">
        <v>353</v>
      </c>
      <c r="D60" s="147" t="s">
        <v>346</v>
      </c>
      <c r="E60" s="378">
        <v>7</v>
      </c>
      <c r="F60" s="378">
        <v>0</v>
      </c>
      <c r="G60" s="382">
        <f t="shared" ref="G60" si="3">+F60/E60</f>
        <v>0</v>
      </c>
      <c r="H60" s="378" t="s">
        <v>354</v>
      </c>
      <c r="I60" s="148" t="s">
        <v>330</v>
      </c>
      <c r="J60" s="149" t="s">
        <v>355</v>
      </c>
      <c r="K60" s="145" t="s">
        <v>302</v>
      </c>
      <c r="L60" s="146">
        <v>1</v>
      </c>
      <c r="M60" s="378" t="str">
        <f>IFERROR(CONCATENATE(INDEX('8- Politicas de admiistracion '!$B$16:$F$53,MATCH(ROUND(AVERAGE(L60:L69),0),'8- Politicas de admiistracion '!$F$16:$F$53,0),1)," - ",ROUND(AVERAGE(L60:L69),0)),"")</f>
        <v>Menor - 2</v>
      </c>
      <c r="N60" s="378" t="str">
        <f>IFERROR(CONCATENATE(VLOOKUP((LEFT(H60,LEN(H60)-4)&amp;LEFT(M60,LEN(M60)-4)),'9- Matriz de Calor '!$D$17:$E$41,2,0)," - ",RIGHT(H60,1)*RIGHT(M60,1)),"")</f>
        <v>Moderado - 6</v>
      </c>
      <c r="O60" s="378">
        <f>RIGHT(H60,1)*RIGHT(M60,1)</f>
        <v>6</v>
      </c>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row>
    <row r="61" spans="1:258" ht="17.25" customHeight="1">
      <c r="A61" s="391"/>
      <c r="B61" s="389"/>
      <c r="C61" s="380"/>
      <c r="D61" s="147" t="s">
        <v>349</v>
      </c>
      <c r="E61" s="378"/>
      <c r="F61" s="378"/>
      <c r="G61" s="382"/>
      <c r="H61" s="378"/>
      <c r="I61" s="148" t="s">
        <v>296</v>
      </c>
      <c r="J61" s="149" t="s">
        <v>311</v>
      </c>
      <c r="K61" s="145" t="s">
        <v>312</v>
      </c>
      <c r="L61" s="146">
        <v>2</v>
      </c>
      <c r="M61" s="378"/>
      <c r="N61" s="378"/>
      <c r="O61" s="378"/>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row>
    <row r="62" spans="1:258" ht="27">
      <c r="A62" s="391"/>
      <c r="B62" s="389"/>
      <c r="C62" s="380"/>
      <c r="D62" s="147" t="s">
        <v>350</v>
      </c>
      <c r="E62" s="378"/>
      <c r="F62" s="378"/>
      <c r="G62" s="382"/>
      <c r="H62" s="378"/>
      <c r="I62" s="148" t="s">
        <v>293</v>
      </c>
      <c r="J62" s="149" t="s">
        <v>341</v>
      </c>
      <c r="K62" s="145" t="s">
        <v>315</v>
      </c>
      <c r="L62" s="146">
        <v>4</v>
      </c>
      <c r="M62" s="378"/>
      <c r="N62" s="378"/>
      <c r="O62" s="378"/>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row>
    <row r="63" spans="1:258" ht="13.5">
      <c r="A63" s="391"/>
      <c r="B63" s="389"/>
      <c r="C63" s="380"/>
      <c r="D63" s="147" t="s">
        <v>351</v>
      </c>
      <c r="E63" s="378"/>
      <c r="F63" s="378"/>
      <c r="G63" s="382"/>
      <c r="H63" s="378"/>
      <c r="I63" s="148"/>
      <c r="J63" s="149"/>
      <c r="K63" s="145" t="s">
        <v>307</v>
      </c>
      <c r="L63" s="146" t="s">
        <v>307</v>
      </c>
      <c r="M63" s="378"/>
      <c r="N63" s="378"/>
      <c r="O63" s="378"/>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c r="IW63" s="64"/>
      <c r="IX63" s="64"/>
    </row>
    <row r="64" spans="1:258">
      <c r="A64" s="391"/>
      <c r="B64" s="389"/>
      <c r="C64" s="380"/>
      <c r="D64" s="150"/>
      <c r="E64" s="378"/>
      <c r="F64" s="378"/>
      <c r="G64" s="382"/>
      <c r="H64" s="378"/>
      <c r="I64" s="148"/>
      <c r="J64" s="149"/>
      <c r="K64" s="145" t="s">
        <v>307</v>
      </c>
      <c r="L64" s="146" t="s">
        <v>307</v>
      </c>
      <c r="M64" s="378"/>
      <c r="N64" s="378"/>
      <c r="O64" s="378"/>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c r="IW64" s="64"/>
      <c r="IX64" s="64"/>
    </row>
    <row r="65" spans="1:258">
      <c r="A65" s="391"/>
      <c r="B65" s="389"/>
      <c r="C65" s="380"/>
      <c r="D65" s="151"/>
      <c r="E65" s="378"/>
      <c r="F65" s="378"/>
      <c r="G65" s="382"/>
      <c r="H65" s="378"/>
      <c r="I65" s="148"/>
      <c r="J65" s="149"/>
      <c r="K65" s="145" t="s">
        <v>307</v>
      </c>
      <c r="L65" s="146" t="s">
        <v>307</v>
      </c>
      <c r="M65" s="378"/>
      <c r="N65" s="378"/>
      <c r="O65" s="378"/>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row>
    <row r="66" spans="1:258">
      <c r="A66" s="391"/>
      <c r="B66" s="389"/>
      <c r="C66" s="380"/>
      <c r="D66" s="152"/>
      <c r="E66" s="378"/>
      <c r="F66" s="378"/>
      <c r="G66" s="382"/>
      <c r="H66" s="378"/>
      <c r="I66" s="148"/>
      <c r="J66" s="149"/>
      <c r="K66" s="145" t="s">
        <v>307</v>
      </c>
      <c r="L66" s="146" t="s">
        <v>307</v>
      </c>
      <c r="M66" s="378"/>
      <c r="N66" s="378"/>
      <c r="O66" s="378"/>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c r="IW66" s="64"/>
      <c r="IX66" s="64"/>
    </row>
    <row r="67" spans="1:258">
      <c r="A67" s="391"/>
      <c r="B67" s="389"/>
      <c r="C67" s="380"/>
      <c r="D67" s="150"/>
      <c r="E67" s="378"/>
      <c r="F67" s="378"/>
      <c r="G67" s="382"/>
      <c r="H67" s="378"/>
      <c r="I67" s="148"/>
      <c r="J67" s="149"/>
      <c r="K67" s="145" t="s">
        <v>307</v>
      </c>
      <c r="L67" s="146" t="s">
        <v>307</v>
      </c>
      <c r="M67" s="378"/>
      <c r="N67" s="378"/>
      <c r="O67" s="378"/>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row>
    <row r="68" spans="1:258">
      <c r="A68" s="391"/>
      <c r="B68" s="389"/>
      <c r="C68" s="380"/>
      <c r="D68" s="150"/>
      <c r="E68" s="378"/>
      <c r="F68" s="378"/>
      <c r="G68" s="382"/>
      <c r="H68" s="378"/>
      <c r="I68" s="148"/>
      <c r="J68" s="149"/>
      <c r="K68" s="145" t="s">
        <v>307</v>
      </c>
      <c r="L68" s="146" t="s">
        <v>307</v>
      </c>
      <c r="M68" s="378"/>
      <c r="N68" s="378"/>
      <c r="O68" s="378"/>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c r="IW68" s="64"/>
      <c r="IX68" s="64"/>
    </row>
    <row r="69" spans="1:258">
      <c r="A69" s="391"/>
      <c r="B69" s="389"/>
      <c r="C69" s="380"/>
      <c r="D69" s="150"/>
      <c r="E69" s="378"/>
      <c r="F69" s="378"/>
      <c r="G69" s="382"/>
      <c r="H69" s="378"/>
      <c r="I69" s="148"/>
      <c r="J69" s="149"/>
      <c r="K69" s="145" t="s">
        <v>307</v>
      </c>
      <c r="L69" s="146" t="s">
        <v>307</v>
      </c>
      <c r="M69" s="378"/>
      <c r="N69" s="378"/>
      <c r="O69" s="378"/>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row>
    <row r="70" spans="1:258" ht="20.25" customHeight="1">
      <c r="A70" s="391">
        <v>7</v>
      </c>
      <c r="B70" s="381" t="s">
        <v>356</v>
      </c>
      <c r="C70" s="380" t="s">
        <v>357</v>
      </c>
      <c r="D70" s="147" t="s">
        <v>346</v>
      </c>
      <c r="E70" s="378">
        <v>19</v>
      </c>
      <c r="F70" s="378">
        <v>0</v>
      </c>
      <c r="G70" s="382">
        <f>+F70/E70</f>
        <v>0</v>
      </c>
      <c r="H70" s="378" t="s">
        <v>347</v>
      </c>
      <c r="I70" s="148" t="s">
        <v>296</v>
      </c>
      <c r="J70" s="149" t="s">
        <v>358</v>
      </c>
      <c r="K70" s="145" t="s">
        <v>315</v>
      </c>
      <c r="L70" s="146">
        <v>4</v>
      </c>
      <c r="M70" s="378" t="str">
        <f>IFERROR(CONCATENATE(INDEX('8- Politicas de admiistracion '!$B$16:$F$53,MATCH(ROUND(AVERAGE(L70:L79),0),'8- Politicas de admiistracion '!$F$16:$F$53,0),1)," - ",ROUND(AVERAGE(L70:L79),0)),"")</f>
        <v>Mayor - 4</v>
      </c>
      <c r="N70" s="378" t="str">
        <f>IFERROR(CONCATENATE(VLOOKUP((LEFT(H70,LEN(H70)-4)&amp;LEFT(M70,LEN(M70)-4)),'9- Matriz de Calor '!$D$17:$E$41,2,0)," - ",RIGHT(H70,1)*RIGHT(M70,1)),"")</f>
        <v>Alto  - 4</v>
      </c>
      <c r="O70" s="145"/>
    </row>
    <row r="71" spans="1:258" ht="40.5">
      <c r="A71" s="391"/>
      <c r="B71" s="381"/>
      <c r="C71" s="380"/>
      <c r="D71" s="147" t="s">
        <v>349</v>
      </c>
      <c r="E71" s="378"/>
      <c r="F71" s="378"/>
      <c r="G71" s="382"/>
      <c r="H71" s="378"/>
      <c r="I71" s="148" t="s">
        <v>293</v>
      </c>
      <c r="J71" s="149" t="s">
        <v>341</v>
      </c>
      <c r="K71" s="145" t="s">
        <v>315</v>
      </c>
      <c r="L71" s="146">
        <v>4</v>
      </c>
      <c r="M71" s="378"/>
      <c r="N71" s="378"/>
      <c r="O71" s="145"/>
    </row>
    <row r="72" spans="1:258" ht="42" customHeight="1">
      <c r="A72" s="391"/>
      <c r="B72" s="381"/>
      <c r="C72" s="380"/>
      <c r="D72" s="147" t="s">
        <v>350</v>
      </c>
      <c r="E72" s="378"/>
      <c r="F72" s="378"/>
      <c r="G72" s="382"/>
      <c r="H72" s="378"/>
      <c r="I72" s="148" t="s">
        <v>330</v>
      </c>
      <c r="J72" s="149"/>
      <c r="K72" s="145" t="s">
        <v>307</v>
      </c>
      <c r="L72" s="146" t="s">
        <v>307</v>
      </c>
      <c r="M72" s="378"/>
      <c r="N72" s="378"/>
      <c r="O72" s="145"/>
    </row>
    <row r="73" spans="1:258" ht="34.5" customHeight="1">
      <c r="A73" s="391"/>
      <c r="B73" s="381"/>
      <c r="C73" s="380"/>
      <c r="D73" s="147" t="s">
        <v>351</v>
      </c>
      <c r="E73" s="378"/>
      <c r="F73" s="378"/>
      <c r="G73" s="382"/>
      <c r="H73" s="378"/>
      <c r="I73" s="148"/>
      <c r="J73" s="149"/>
      <c r="K73" s="145" t="s">
        <v>307</v>
      </c>
      <c r="L73" s="146" t="s">
        <v>307</v>
      </c>
      <c r="M73" s="378"/>
      <c r="N73" s="378"/>
      <c r="O73" s="145"/>
    </row>
    <row r="74" spans="1:258" s="63" customFormat="1" ht="20.25" customHeight="1">
      <c r="A74" s="391"/>
      <c r="B74" s="381"/>
      <c r="C74" s="380"/>
      <c r="D74" s="150"/>
      <c r="E74" s="378"/>
      <c r="F74" s="378"/>
      <c r="G74" s="382"/>
      <c r="H74" s="378"/>
      <c r="I74" s="148"/>
      <c r="J74" s="149"/>
      <c r="K74" s="145" t="s">
        <v>307</v>
      </c>
      <c r="L74" s="146" t="s">
        <v>307</v>
      </c>
      <c r="M74" s="378"/>
      <c r="N74" s="378"/>
      <c r="O74" s="145"/>
    </row>
    <row r="75" spans="1:258" s="63" customFormat="1" ht="9" customHeight="1">
      <c r="A75" s="391"/>
      <c r="B75" s="381"/>
      <c r="C75" s="380"/>
      <c r="D75" s="150"/>
      <c r="E75" s="378"/>
      <c r="F75" s="378"/>
      <c r="G75" s="382"/>
      <c r="H75" s="378"/>
      <c r="I75" s="148"/>
      <c r="J75" s="149"/>
      <c r="K75" s="145" t="s">
        <v>307</v>
      </c>
      <c r="L75" s="146" t="s">
        <v>307</v>
      </c>
      <c r="M75" s="378"/>
      <c r="N75" s="378"/>
      <c r="O75" s="145"/>
    </row>
    <row r="76" spans="1:258" s="63" customFormat="1" ht="9" customHeight="1">
      <c r="A76" s="391"/>
      <c r="B76" s="381"/>
      <c r="C76" s="380"/>
      <c r="D76" s="150"/>
      <c r="E76" s="378"/>
      <c r="F76" s="378"/>
      <c r="G76" s="382"/>
      <c r="H76" s="378"/>
      <c r="I76" s="148"/>
      <c r="J76" s="149"/>
      <c r="K76" s="145" t="s">
        <v>307</v>
      </c>
      <c r="L76" s="146" t="s">
        <v>307</v>
      </c>
      <c r="M76" s="378"/>
      <c r="N76" s="378"/>
      <c r="O76" s="145"/>
    </row>
    <row r="77" spans="1:258" s="63" customFormat="1" ht="9" customHeight="1">
      <c r="A77" s="391"/>
      <c r="B77" s="381"/>
      <c r="C77" s="380"/>
      <c r="D77" s="150"/>
      <c r="E77" s="378"/>
      <c r="F77" s="378"/>
      <c r="G77" s="382"/>
      <c r="H77" s="378"/>
      <c r="I77" s="148"/>
      <c r="J77" s="149"/>
      <c r="K77" s="145" t="s">
        <v>307</v>
      </c>
      <c r="L77" s="146" t="s">
        <v>307</v>
      </c>
      <c r="M77" s="378"/>
      <c r="N77" s="378"/>
      <c r="O77" s="145"/>
    </row>
    <row r="78" spans="1:258" s="63" customFormat="1" ht="9" customHeight="1">
      <c r="A78" s="391"/>
      <c r="B78" s="381"/>
      <c r="C78" s="380"/>
      <c r="D78" s="150"/>
      <c r="E78" s="378"/>
      <c r="F78" s="378"/>
      <c r="G78" s="382"/>
      <c r="H78" s="378"/>
      <c r="I78" s="148"/>
      <c r="J78" s="149"/>
      <c r="K78" s="145" t="s">
        <v>307</v>
      </c>
      <c r="L78" s="146" t="s">
        <v>307</v>
      </c>
      <c r="M78" s="378"/>
      <c r="N78" s="378"/>
      <c r="O78" s="145"/>
    </row>
    <row r="79" spans="1:258" s="63" customFormat="1" ht="9" customHeight="1">
      <c r="A79" s="391"/>
      <c r="B79" s="381"/>
      <c r="C79" s="380"/>
      <c r="D79" s="151"/>
      <c r="E79" s="378"/>
      <c r="F79" s="378"/>
      <c r="G79" s="382"/>
      <c r="H79" s="378"/>
      <c r="I79" s="148"/>
      <c r="J79" s="149"/>
      <c r="K79" s="145" t="s">
        <v>307</v>
      </c>
      <c r="L79" s="146" t="s">
        <v>307</v>
      </c>
      <c r="M79" s="378"/>
      <c r="N79" s="378"/>
      <c r="O79" s="145"/>
    </row>
    <row r="80" spans="1:258" ht="19.5" customHeight="1">
      <c r="A80" s="391">
        <v>8</v>
      </c>
      <c r="B80" s="381" t="s">
        <v>359</v>
      </c>
      <c r="C80" s="378" t="s">
        <v>360</v>
      </c>
      <c r="D80" s="147" t="s">
        <v>346</v>
      </c>
      <c r="E80" s="378">
        <v>19</v>
      </c>
      <c r="F80" s="378">
        <v>0</v>
      </c>
      <c r="G80" s="382">
        <f>+F80/E80</f>
        <v>0</v>
      </c>
      <c r="H80" s="378" t="s">
        <v>347</v>
      </c>
      <c r="I80" s="148" t="s">
        <v>330</v>
      </c>
      <c r="J80" s="149" t="s">
        <v>355</v>
      </c>
      <c r="K80" s="145" t="s">
        <v>302</v>
      </c>
      <c r="L80" s="146">
        <v>1</v>
      </c>
      <c r="M80" s="378" t="s">
        <v>298</v>
      </c>
      <c r="N80" s="378" t="s">
        <v>298</v>
      </c>
      <c r="O80" s="145"/>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row>
    <row r="81" spans="1:258" ht="40.5">
      <c r="A81" s="391"/>
      <c r="B81" s="381"/>
      <c r="C81" s="378"/>
      <c r="D81" s="147" t="s">
        <v>349</v>
      </c>
      <c r="E81" s="378"/>
      <c r="F81" s="378"/>
      <c r="G81" s="382"/>
      <c r="H81" s="378"/>
      <c r="I81" s="148" t="s">
        <v>293</v>
      </c>
      <c r="J81" s="149" t="s">
        <v>341</v>
      </c>
      <c r="K81" s="145" t="s">
        <v>315</v>
      </c>
      <c r="L81" s="146">
        <v>4</v>
      </c>
      <c r="M81" s="378"/>
      <c r="N81" s="378"/>
      <c r="O81" s="145"/>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4"/>
      <c r="HN81" s="64"/>
      <c r="HO81" s="64"/>
      <c r="HP81" s="64"/>
      <c r="HQ81" s="64"/>
      <c r="HR81" s="64"/>
      <c r="HS81" s="64"/>
      <c r="HT81" s="64"/>
      <c r="HU81" s="64"/>
      <c r="HV81" s="64"/>
      <c r="HW81" s="64"/>
      <c r="HX81" s="64"/>
      <c r="HY81" s="64"/>
      <c r="HZ81" s="64"/>
      <c r="IA81" s="64"/>
      <c r="IB81" s="64"/>
      <c r="IC81" s="64"/>
      <c r="ID81" s="64"/>
      <c r="IE81" s="64"/>
      <c r="IF81" s="64"/>
      <c r="IG81" s="64"/>
      <c r="IH81" s="64"/>
      <c r="II81" s="64"/>
      <c r="IJ81" s="64"/>
      <c r="IK81" s="64"/>
      <c r="IL81" s="64"/>
      <c r="IM81" s="64"/>
      <c r="IN81" s="64"/>
      <c r="IO81" s="64"/>
      <c r="IP81" s="64"/>
      <c r="IQ81" s="64"/>
      <c r="IR81" s="64"/>
      <c r="IS81" s="64"/>
      <c r="IT81" s="64"/>
      <c r="IU81" s="64"/>
      <c r="IV81" s="64"/>
      <c r="IW81" s="64"/>
      <c r="IX81" s="64"/>
    </row>
    <row r="82" spans="1:258" ht="13.5">
      <c r="A82" s="391"/>
      <c r="B82" s="381"/>
      <c r="C82" s="378"/>
      <c r="D82" s="147" t="s">
        <v>350</v>
      </c>
      <c r="E82" s="378"/>
      <c r="F82" s="378"/>
      <c r="G82" s="382"/>
      <c r="H82" s="378"/>
      <c r="I82" s="148" t="s">
        <v>296</v>
      </c>
      <c r="J82" s="149" t="s">
        <v>358</v>
      </c>
      <c r="K82" s="145" t="s">
        <v>315</v>
      </c>
      <c r="L82" s="146">
        <v>4</v>
      </c>
      <c r="M82" s="378"/>
      <c r="N82" s="378"/>
      <c r="O82" s="145"/>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4"/>
      <c r="IK82" s="64"/>
      <c r="IL82" s="64"/>
      <c r="IM82" s="64"/>
      <c r="IN82" s="64"/>
      <c r="IO82" s="64"/>
      <c r="IP82" s="64"/>
      <c r="IQ82" s="64"/>
      <c r="IR82" s="64"/>
      <c r="IS82" s="64"/>
      <c r="IT82" s="64"/>
      <c r="IU82" s="64"/>
      <c r="IV82" s="64"/>
      <c r="IW82" s="64"/>
      <c r="IX82" s="64"/>
    </row>
    <row r="83" spans="1:258" ht="19.5" customHeight="1">
      <c r="A83" s="391"/>
      <c r="B83" s="381"/>
      <c r="C83" s="378"/>
      <c r="D83" s="147" t="s">
        <v>351</v>
      </c>
      <c r="E83" s="378"/>
      <c r="F83" s="378"/>
      <c r="G83" s="382"/>
      <c r="H83" s="378"/>
      <c r="I83" s="150"/>
      <c r="J83" s="151"/>
      <c r="K83" s="145" t="s">
        <v>307</v>
      </c>
      <c r="L83" s="146" t="s">
        <v>307</v>
      </c>
      <c r="M83" s="378"/>
      <c r="N83" s="378"/>
      <c r="O83" s="145"/>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4"/>
      <c r="IK83" s="64"/>
      <c r="IL83" s="64"/>
      <c r="IM83" s="64"/>
      <c r="IN83" s="64"/>
      <c r="IO83" s="64"/>
      <c r="IP83" s="64"/>
      <c r="IQ83" s="64"/>
      <c r="IR83" s="64"/>
      <c r="IS83" s="64"/>
      <c r="IT83" s="64"/>
      <c r="IU83" s="64"/>
      <c r="IV83" s="64"/>
      <c r="IW83" s="64"/>
      <c r="IX83" s="64"/>
    </row>
    <row r="84" spans="1:258" ht="9.75" customHeight="1">
      <c r="A84" s="391"/>
      <c r="B84" s="381"/>
      <c r="C84" s="378"/>
      <c r="D84" s="147"/>
      <c r="E84" s="378"/>
      <c r="F84" s="378"/>
      <c r="G84" s="382"/>
      <c r="H84" s="378"/>
      <c r="I84" s="150"/>
      <c r="J84" s="151"/>
      <c r="K84" s="145" t="s">
        <v>307</v>
      </c>
      <c r="L84" s="146" t="s">
        <v>307</v>
      </c>
      <c r="M84" s="378"/>
      <c r="N84" s="378"/>
      <c r="O84" s="145"/>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4"/>
      <c r="IK84" s="64"/>
      <c r="IL84" s="64"/>
      <c r="IM84" s="64"/>
      <c r="IN84" s="64"/>
      <c r="IO84" s="64"/>
      <c r="IP84" s="64"/>
      <c r="IQ84" s="64"/>
      <c r="IR84" s="64"/>
      <c r="IS84" s="64"/>
      <c r="IT84" s="64"/>
      <c r="IU84" s="64"/>
      <c r="IV84" s="64"/>
      <c r="IW84" s="64"/>
      <c r="IX84" s="64"/>
    </row>
    <row r="85" spans="1:258" ht="9.75" customHeight="1">
      <c r="A85" s="391"/>
      <c r="B85" s="381"/>
      <c r="C85" s="378"/>
      <c r="D85" s="147"/>
      <c r="E85" s="378"/>
      <c r="F85" s="378"/>
      <c r="G85" s="382"/>
      <c r="H85" s="378"/>
      <c r="I85" s="150"/>
      <c r="J85" s="151"/>
      <c r="K85" s="145" t="s">
        <v>307</v>
      </c>
      <c r="L85" s="146" t="s">
        <v>307</v>
      </c>
      <c r="M85" s="378"/>
      <c r="N85" s="378"/>
      <c r="O85" s="145"/>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row>
    <row r="86" spans="1:258" ht="9.75" customHeight="1">
      <c r="A86" s="391"/>
      <c r="B86" s="381"/>
      <c r="C86" s="378"/>
      <c r="D86" s="147"/>
      <c r="E86" s="378"/>
      <c r="F86" s="378"/>
      <c r="G86" s="382"/>
      <c r="H86" s="378"/>
      <c r="I86" s="150"/>
      <c r="J86" s="151"/>
      <c r="K86" s="145" t="s">
        <v>307</v>
      </c>
      <c r="L86" s="146" t="s">
        <v>307</v>
      </c>
      <c r="M86" s="378"/>
      <c r="N86" s="378"/>
      <c r="O86" s="145"/>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4"/>
      <c r="HN86" s="64"/>
      <c r="HO86" s="64"/>
      <c r="HP86" s="64"/>
      <c r="HQ86" s="64"/>
      <c r="HR86" s="64"/>
      <c r="HS86" s="64"/>
      <c r="HT86" s="64"/>
      <c r="HU86" s="64"/>
      <c r="HV86" s="64"/>
      <c r="HW86" s="64"/>
      <c r="HX86" s="64"/>
      <c r="HY86" s="64"/>
      <c r="HZ86" s="64"/>
      <c r="IA86" s="64"/>
      <c r="IB86" s="64"/>
      <c r="IC86" s="64"/>
      <c r="ID86" s="64"/>
      <c r="IE86" s="64"/>
      <c r="IF86" s="64"/>
      <c r="IG86" s="64"/>
      <c r="IH86" s="64"/>
      <c r="II86" s="64"/>
      <c r="IJ86" s="64"/>
      <c r="IK86" s="64"/>
      <c r="IL86" s="64"/>
      <c r="IM86" s="64"/>
      <c r="IN86" s="64"/>
      <c r="IO86" s="64"/>
      <c r="IP86" s="64"/>
      <c r="IQ86" s="64"/>
      <c r="IR86" s="64"/>
      <c r="IS86" s="64"/>
      <c r="IT86" s="64"/>
      <c r="IU86" s="64"/>
      <c r="IV86" s="64"/>
      <c r="IW86" s="64"/>
      <c r="IX86" s="64"/>
    </row>
    <row r="87" spans="1:258" ht="9.75" customHeight="1">
      <c r="A87" s="391"/>
      <c r="B87" s="381"/>
      <c r="C87" s="378"/>
      <c r="D87" s="147"/>
      <c r="E87" s="378"/>
      <c r="F87" s="378"/>
      <c r="G87" s="382"/>
      <c r="H87" s="378"/>
      <c r="I87" s="150"/>
      <c r="J87" s="151"/>
      <c r="K87" s="145" t="s">
        <v>307</v>
      </c>
      <c r="L87" s="146" t="s">
        <v>307</v>
      </c>
      <c r="M87" s="378"/>
      <c r="N87" s="378"/>
      <c r="O87" s="145"/>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4"/>
      <c r="IK87" s="64"/>
      <c r="IL87" s="64"/>
      <c r="IM87" s="64"/>
      <c r="IN87" s="64"/>
      <c r="IO87" s="64"/>
      <c r="IP87" s="64"/>
      <c r="IQ87" s="64"/>
      <c r="IR87" s="64"/>
      <c r="IS87" s="64"/>
      <c r="IT87" s="64"/>
      <c r="IU87" s="64"/>
      <c r="IV87" s="64"/>
      <c r="IW87" s="64"/>
      <c r="IX87" s="64"/>
    </row>
    <row r="88" spans="1:258" ht="9.75" customHeight="1">
      <c r="A88" s="391"/>
      <c r="B88" s="381"/>
      <c r="C88" s="378"/>
      <c r="D88" s="147"/>
      <c r="E88" s="378"/>
      <c r="F88" s="378"/>
      <c r="G88" s="382"/>
      <c r="H88" s="378"/>
      <c r="I88" s="150"/>
      <c r="J88" s="151"/>
      <c r="K88" s="145" t="s">
        <v>307</v>
      </c>
      <c r="L88" s="146" t="s">
        <v>307</v>
      </c>
      <c r="M88" s="378"/>
      <c r="N88" s="378"/>
      <c r="O88" s="145"/>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4"/>
      <c r="IK88" s="64"/>
      <c r="IL88" s="64"/>
      <c r="IM88" s="64"/>
      <c r="IN88" s="64"/>
      <c r="IO88" s="64"/>
      <c r="IP88" s="64"/>
      <c r="IQ88" s="64"/>
      <c r="IR88" s="64"/>
      <c r="IS88" s="64"/>
      <c r="IT88" s="64"/>
      <c r="IU88" s="64"/>
      <c r="IV88" s="64"/>
      <c r="IW88" s="64"/>
      <c r="IX88" s="64"/>
    </row>
    <row r="89" spans="1:258" ht="9.75" customHeight="1">
      <c r="A89" s="391"/>
      <c r="B89" s="381"/>
      <c r="C89" s="378"/>
      <c r="D89" s="150"/>
      <c r="E89" s="378"/>
      <c r="F89" s="378"/>
      <c r="G89" s="382"/>
      <c r="H89" s="378"/>
      <c r="I89" s="150"/>
      <c r="J89" s="151"/>
      <c r="K89" s="145" t="s">
        <v>307</v>
      </c>
      <c r="L89" s="146" t="s">
        <v>307</v>
      </c>
      <c r="M89" s="378"/>
      <c r="N89" s="378"/>
      <c r="O89" s="145"/>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4"/>
      <c r="HN89" s="64"/>
      <c r="HO89" s="64"/>
      <c r="HP89" s="64"/>
      <c r="HQ89" s="64"/>
      <c r="HR89" s="64"/>
      <c r="HS89" s="64"/>
      <c r="HT89" s="64"/>
      <c r="HU89" s="64"/>
      <c r="HV89" s="64"/>
      <c r="HW89" s="64"/>
      <c r="HX89" s="64"/>
      <c r="HY89" s="64"/>
      <c r="HZ89" s="64"/>
      <c r="IA89" s="64"/>
      <c r="IB89" s="64"/>
      <c r="IC89" s="64"/>
      <c r="ID89" s="64"/>
      <c r="IE89" s="64"/>
      <c r="IF89" s="64"/>
      <c r="IG89" s="64"/>
      <c r="IH89" s="64"/>
      <c r="II89" s="64"/>
      <c r="IJ89" s="64"/>
      <c r="IK89" s="64"/>
      <c r="IL89" s="64"/>
      <c r="IM89" s="64"/>
      <c r="IN89" s="64"/>
      <c r="IO89" s="64"/>
      <c r="IP89" s="64"/>
      <c r="IQ89" s="64"/>
      <c r="IR89" s="64"/>
      <c r="IS89" s="64"/>
      <c r="IT89" s="64"/>
      <c r="IU89" s="64"/>
      <c r="IV89" s="64"/>
      <c r="IW89" s="64"/>
      <c r="IX89" s="64"/>
    </row>
    <row r="90" spans="1:258" ht="26.25" customHeight="1">
      <c r="A90" s="391">
        <v>9</v>
      </c>
      <c r="B90" s="389" t="s">
        <v>361</v>
      </c>
      <c r="C90" s="380" t="s">
        <v>362</v>
      </c>
      <c r="D90" s="147" t="s">
        <v>346</v>
      </c>
      <c r="E90" s="378">
        <v>19</v>
      </c>
      <c r="F90" s="378">
        <v>0</v>
      </c>
      <c r="G90" s="390">
        <f t="shared" ref="G90" si="4">F90/E90</f>
        <v>0</v>
      </c>
      <c r="H90" s="378" t="s">
        <v>347</v>
      </c>
      <c r="I90" s="150" t="s">
        <v>330</v>
      </c>
      <c r="J90" s="151" t="s">
        <v>355</v>
      </c>
      <c r="K90" s="145" t="s">
        <v>302</v>
      </c>
      <c r="L90" s="146">
        <v>1</v>
      </c>
      <c r="M90" s="378" t="s">
        <v>312</v>
      </c>
      <c r="N90" s="378" t="s">
        <v>363</v>
      </c>
      <c r="O90" s="378">
        <f>RIGHT(H90,1)*RIGHT(M90,1)</f>
        <v>2</v>
      </c>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4"/>
      <c r="HN90" s="64"/>
      <c r="HO90" s="64"/>
      <c r="HP90" s="64"/>
      <c r="HQ90" s="64"/>
      <c r="HR90" s="64"/>
      <c r="HS90" s="64"/>
      <c r="HT90" s="64"/>
      <c r="HU90" s="64"/>
      <c r="HV90" s="64"/>
      <c r="HW90" s="64"/>
      <c r="HX90" s="64"/>
      <c r="HY90" s="64"/>
      <c r="HZ90" s="64"/>
      <c r="IA90" s="64"/>
      <c r="IB90" s="64"/>
      <c r="IC90" s="64"/>
      <c r="ID90" s="64"/>
      <c r="IE90" s="64"/>
      <c r="IF90" s="64"/>
      <c r="IG90" s="64"/>
      <c r="IH90" s="64"/>
      <c r="II90" s="64"/>
      <c r="IJ90" s="64"/>
      <c r="IK90" s="64"/>
      <c r="IL90" s="64"/>
      <c r="IM90" s="64"/>
      <c r="IN90" s="64"/>
      <c r="IO90" s="64"/>
      <c r="IP90" s="64"/>
      <c r="IQ90" s="64"/>
      <c r="IR90" s="64"/>
      <c r="IS90" s="64"/>
      <c r="IT90" s="64"/>
      <c r="IU90" s="64"/>
      <c r="IV90" s="64"/>
      <c r="IW90" s="64"/>
      <c r="IX90" s="64"/>
    </row>
    <row r="91" spans="1:258" ht="42.75" customHeight="1">
      <c r="A91" s="391"/>
      <c r="B91" s="389"/>
      <c r="C91" s="380"/>
      <c r="D91" s="147" t="s">
        <v>349</v>
      </c>
      <c r="E91" s="378"/>
      <c r="F91" s="378"/>
      <c r="G91" s="390"/>
      <c r="H91" s="378"/>
      <c r="I91" s="150" t="s">
        <v>296</v>
      </c>
      <c r="J91" s="151" t="s">
        <v>311</v>
      </c>
      <c r="K91" s="145" t="s">
        <v>312</v>
      </c>
      <c r="L91" s="146">
        <v>2</v>
      </c>
      <c r="M91" s="378"/>
      <c r="N91" s="378"/>
      <c r="O91" s="378"/>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c r="IW91" s="64"/>
      <c r="IX91" s="64"/>
    </row>
    <row r="92" spans="1:258" ht="27">
      <c r="A92" s="391"/>
      <c r="B92" s="389"/>
      <c r="C92" s="380"/>
      <c r="D92" s="147" t="s">
        <v>350</v>
      </c>
      <c r="E92" s="378"/>
      <c r="F92" s="378"/>
      <c r="G92" s="390"/>
      <c r="H92" s="378"/>
      <c r="I92" s="150" t="s">
        <v>293</v>
      </c>
      <c r="J92" s="151" t="s">
        <v>341</v>
      </c>
      <c r="K92" s="145" t="s">
        <v>315</v>
      </c>
      <c r="L92" s="146">
        <v>4</v>
      </c>
      <c r="M92" s="378"/>
      <c r="N92" s="378"/>
      <c r="O92" s="378"/>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4"/>
      <c r="IK92" s="64"/>
      <c r="IL92" s="64"/>
      <c r="IM92" s="64"/>
      <c r="IN92" s="64"/>
      <c r="IO92" s="64"/>
      <c r="IP92" s="64"/>
      <c r="IQ92" s="64"/>
      <c r="IR92" s="64"/>
      <c r="IS92" s="64"/>
      <c r="IT92" s="64"/>
      <c r="IU92" s="64"/>
      <c r="IV92" s="64"/>
      <c r="IW92" s="64"/>
      <c r="IX92" s="64"/>
    </row>
    <row r="93" spans="1:258" ht="15.75" customHeight="1">
      <c r="A93" s="391"/>
      <c r="B93" s="389"/>
      <c r="C93" s="380"/>
      <c r="D93" s="147" t="s">
        <v>351</v>
      </c>
      <c r="E93" s="378"/>
      <c r="F93" s="378"/>
      <c r="G93" s="390"/>
      <c r="H93" s="378"/>
      <c r="I93" s="150"/>
      <c r="J93" s="151"/>
      <c r="K93" s="145" t="s">
        <v>307</v>
      </c>
      <c r="L93" s="146" t="s">
        <v>307</v>
      </c>
      <c r="M93" s="378"/>
      <c r="N93" s="378"/>
      <c r="O93" s="378"/>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4"/>
      <c r="IK93" s="64"/>
      <c r="IL93" s="64"/>
      <c r="IM93" s="64"/>
      <c r="IN93" s="64"/>
      <c r="IO93" s="64"/>
      <c r="IP93" s="64"/>
      <c r="IQ93" s="64"/>
      <c r="IR93" s="64"/>
      <c r="IS93" s="64"/>
      <c r="IT93" s="64"/>
      <c r="IU93" s="64"/>
      <c r="IV93" s="64"/>
      <c r="IW93" s="64"/>
      <c r="IX93" s="64"/>
    </row>
    <row r="94" spans="1:258" ht="10.5" customHeight="1">
      <c r="A94" s="391"/>
      <c r="B94" s="389"/>
      <c r="C94" s="380"/>
      <c r="D94" s="150"/>
      <c r="E94" s="378"/>
      <c r="F94" s="378"/>
      <c r="G94" s="390"/>
      <c r="H94" s="378"/>
      <c r="I94" s="150"/>
      <c r="J94" s="151"/>
      <c r="K94" s="145" t="s">
        <v>307</v>
      </c>
      <c r="L94" s="146" t="s">
        <v>307</v>
      </c>
      <c r="M94" s="378"/>
      <c r="N94" s="378"/>
      <c r="O94" s="378"/>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4"/>
      <c r="IK94" s="64"/>
      <c r="IL94" s="64"/>
      <c r="IM94" s="64"/>
      <c r="IN94" s="64"/>
      <c r="IO94" s="64"/>
      <c r="IP94" s="64"/>
      <c r="IQ94" s="64"/>
      <c r="IR94" s="64"/>
      <c r="IS94" s="64"/>
      <c r="IT94" s="64"/>
      <c r="IU94" s="64"/>
      <c r="IV94" s="64"/>
      <c r="IW94" s="64"/>
      <c r="IX94" s="64"/>
    </row>
    <row r="95" spans="1:258" ht="10.5" customHeight="1">
      <c r="A95" s="391"/>
      <c r="B95" s="389"/>
      <c r="C95" s="380"/>
      <c r="D95" s="150"/>
      <c r="E95" s="378"/>
      <c r="F95" s="378"/>
      <c r="G95" s="390"/>
      <c r="H95" s="378"/>
      <c r="I95" s="150"/>
      <c r="J95" s="151"/>
      <c r="K95" s="145" t="s">
        <v>307</v>
      </c>
      <c r="L95" s="146" t="s">
        <v>307</v>
      </c>
      <c r="M95" s="378"/>
      <c r="N95" s="378"/>
      <c r="O95" s="378"/>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4"/>
      <c r="IK95" s="64"/>
      <c r="IL95" s="64"/>
      <c r="IM95" s="64"/>
      <c r="IN95" s="64"/>
      <c r="IO95" s="64"/>
      <c r="IP95" s="64"/>
      <c r="IQ95" s="64"/>
      <c r="IR95" s="64"/>
      <c r="IS95" s="64"/>
      <c r="IT95" s="64"/>
      <c r="IU95" s="64"/>
      <c r="IV95" s="64"/>
      <c r="IW95" s="64"/>
      <c r="IX95" s="64"/>
    </row>
    <row r="96" spans="1:258" ht="10.5" customHeight="1">
      <c r="A96" s="391"/>
      <c r="B96" s="389"/>
      <c r="C96" s="380"/>
      <c r="D96" s="150"/>
      <c r="E96" s="378"/>
      <c r="F96" s="378"/>
      <c r="G96" s="390"/>
      <c r="H96" s="378"/>
      <c r="I96" s="150"/>
      <c r="J96" s="151"/>
      <c r="K96" s="145" t="s">
        <v>307</v>
      </c>
      <c r="L96" s="146" t="s">
        <v>307</v>
      </c>
      <c r="M96" s="378"/>
      <c r="N96" s="378"/>
      <c r="O96" s="378"/>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4"/>
      <c r="HN96" s="64"/>
      <c r="HO96" s="64"/>
      <c r="HP96" s="64"/>
      <c r="HQ96" s="64"/>
      <c r="HR96" s="64"/>
      <c r="HS96" s="64"/>
      <c r="HT96" s="64"/>
      <c r="HU96" s="64"/>
      <c r="HV96" s="64"/>
      <c r="HW96" s="64"/>
      <c r="HX96" s="64"/>
      <c r="HY96" s="64"/>
      <c r="HZ96" s="64"/>
      <c r="IA96" s="64"/>
      <c r="IB96" s="64"/>
      <c r="IC96" s="64"/>
      <c r="ID96" s="64"/>
      <c r="IE96" s="64"/>
      <c r="IF96" s="64"/>
      <c r="IG96" s="64"/>
      <c r="IH96" s="64"/>
      <c r="II96" s="64"/>
      <c r="IJ96" s="64"/>
      <c r="IK96" s="64"/>
      <c r="IL96" s="64"/>
      <c r="IM96" s="64"/>
      <c r="IN96" s="64"/>
      <c r="IO96" s="64"/>
      <c r="IP96" s="64"/>
      <c r="IQ96" s="64"/>
      <c r="IR96" s="64"/>
      <c r="IS96" s="64"/>
      <c r="IT96" s="64"/>
      <c r="IU96" s="64"/>
      <c r="IV96" s="64"/>
      <c r="IW96" s="64"/>
      <c r="IX96" s="64"/>
    </row>
    <row r="97" spans="1:258" ht="10.5" customHeight="1">
      <c r="A97" s="391"/>
      <c r="B97" s="389"/>
      <c r="C97" s="380"/>
      <c r="D97" s="150"/>
      <c r="E97" s="378"/>
      <c r="F97" s="378"/>
      <c r="G97" s="390"/>
      <c r="H97" s="378"/>
      <c r="I97" s="150"/>
      <c r="J97" s="151"/>
      <c r="K97" s="145" t="s">
        <v>307</v>
      </c>
      <c r="L97" s="146" t="s">
        <v>307</v>
      </c>
      <c r="M97" s="378"/>
      <c r="N97" s="378"/>
      <c r="O97" s="378"/>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4"/>
      <c r="IK97" s="64"/>
      <c r="IL97" s="64"/>
      <c r="IM97" s="64"/>
      <c r="IN97" s="64"/>
      <c r="IO97" s="64"/>
      <c r="IP97" s="64"/>
      <c r="IQ97" s="64"/>
      <c r="IR97" s="64"/>
      <c r="IS97" s="64"/>
      <c r="IT97" s="64"/>
      <c r="IU97" s="64"/>
      <c r="IV97" s="64"/>
      <c r="IW97" s="64"/>
      <c r="IX97" s="64"/>
    </row>
    <row r="98" spans="1:258" ht="10.5" customHeight="1">
      <c r="A98" s="391"/>
      <c r="B98" s="389"/>
      <c r="C98" s="380"/>
      <c r="D98" s="150"/>
      <c r="E98" s="378"/>
      <c r="F98" s="378"/>
      <c r="G98" s="390"/>
      <c r="H98" s="378"/>
      <c r="I98" s="150"/>
      <c r="J98" s="151"/>
      <c r="K98" s="145" t="s">
        <v>307</v>
      </c>
      <c r="L98" s="146" t="s">
        <v>307</v>
      </c>
      <c r="M98" s="378"/>
      <c r="N98" s="378"/>
      <c r="O98" s="378"/>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c r="IW98" s="64"/>
      <c r="IX98" s="64"/>
    </row>
    <row r="99" spans="1:258" ht="10.5" customHeight="1">
      <c r="A99" s="391"/>
      <c r="B99" s="389"/>
      <c r="C99" s="380"/>
      <c r="D99" s="150"/>
      <c r="E99" s="378"/>
      <c r="F99" s="378"/>
      <c r="G99" s="390"/>
      <c r="H99" s="378"/>
      <c r="I99" s="150"/>
      <c r="J99" s="151"/>
      <c r="K99" s="145" t="s">
        <v>307</v>
      </c>
      <c r="L99" s="146" t="s">
        <v>307</v>
      </c>
      <c r="M99" s="378"/>
      <c r="N99" s="378"/>
      <c r="O99" s="378"/>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c r="GQ99" s="64"/>
      <c r="GR99" s="64"/>
      <c r="GS99" s="64"/>
      <c r="GT99" s="64"/>
      <c r="GU99" s="64"/>
      <c r="GV99" s="64"/>
      <c r="GW99" s="64"/>
      <c r="GX99" s="64"/>
      <c r="GY99" s="64"/>
      <c r="GZ99" s="64"/>
      <c r="HA99" s="64"/>
      <c r="HB99" s="64"/>
      <c r="HC99" s="64"/>
      <c r="HD99" s="64"/>
      <c r="HE99" s="64"/>
      <c r="HF99" s="64"/>
      <c r="HG99" s="64"/>
      <c r="HH99" s="64"/>
      <c r="HI99" s="64"/>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4"/>
      <c r="IK99" s="64"/>
      <c r="IL99" s="64"/>
      <c r="IM99" s="64"/>
      <c r="IN99" s="64"/>
      <c r="IO99" s="64"/>
      <c r="IP99" s="64"/>
      <c r="IQ99" s="64"/>
      <c r="IR99" s="64"/>
      <c r="IS99" s="64"/>
      <c r="IT99" s="64"/>
      <c r="IU99" s="64"/>
      <c r="IV99" s="64"/>
      <c r="IW99" s="64"/>
      <c r="IX99" s="64"/>
    </row>
    <row r="100" spans="1:258">
      <c r="A100" s="64"/>
      <c r="B100" s="67"/>
      <c r="C100" s="67"/>
      <c r="D100" s="67"/>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c r="GN100" s="64"/>
      <c r="GO100" s="64"/>
      <c r="GP100" s="64"/>
      <c r="GQ100" s="64"/>
      <c r="GR100" s="64"/>
      <c r="GS100" s="64"/>
      <c r="GT100" s="64"/>
      <c r="GU100" s="64"/>
      <c r="GV100" s="64"/>
      <c r="GW100" s="64"/>
      <c r="GX100" s="64"/>
      <c r="GY100" s="64"/>
      <c r="GZ100" s="64"/>
      <c r="HA100" s="64"/>
      <c r="HB100" s="64"/>
      <c r="HC100" s="64"/>
      <c r="HD100" s="64"/>
      <c r="HE100" s="64"/>
      <c r="HF100" s="64"/>
      <c r="HG100" s="64"/>
      <c r="HH100" s="64"/>
      <c r="HI100" s="64"/>
      <c r="HJ100" s="64"/>
      <c r="HK100" s="64"/>
      <c r="HL100" s="64"/>
      <c r="HM100" s="64"/>
      <c r="HN100" s="64"/>
      <c r="HO100" s="64"/>
      <c r="HP100" s="64"/>
      <c r="HQ100" s="64"/>
      <c r="HR100" s="64"/>
      <c r="HS100" s="64"/>
      <c r="HT100" s="64"/>
      <c r="HU100" s="64"/>
      <c r="HV100" s="64"/>
      <c r="HW100" s="64"/>
      <c r="HX100" s="64"/>
      <c r="HY100" s="64"/>
      <c r="HZ100" s="64"/>
      <c r="IA100" s="64"/>
      <c r="IB100" s="64"/>
      <c r="IC100" s="64"/>
      <c r="ID100" s="64"/>
      <c r="IE100" s="64"/>
      <c r="IF100" s="64"/>
      <c r="IG100" s="64"/>
      <c r="IH100" s="64"/>
      <c r="II100" s="64"/>
      <c r="IJ100" s="64"/>
      <c r="IK100" s="64"/>
      <c r="IL100" s="64"/>
      <c r="IM100" s="64"/>
      <c r="IN100" s="64"/>
      <c r="IO100" s="64"/>
      <c r="IP100" s="64"/>
      <c r="IQ100" s="64"/>
      <c r="IR100" s="64"/>
      <c r="IS100" s="64"/>
      <c r="IT100" s="64"/>
      <c r="IU100" s="64"/>
      <c r="IV100" s="64"/>
      <c r="IW100" s="64"/>
      <c r="IX100" s="64"/>
    </row>
    <row r="101" spans="1:258">
      <c r="A101" s="64"/>
      <c r="B101" s="67"/>
      <c r="C101" s="67"/>
      <c r="D101" s="67"/>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c r="GQ101" s="64"/>
      <c r="GR101" s="64"/>
      <c r="GS101" s="64"/>
      <c r="GT101" s="64"/>
      <c r="GU101" s="64"/>
      <c r="GV101" s="64"/>
      <c r="GW101" s="64"/>
      <c r="GX101" s="64"/>
      <c r="GY101" s="64"/>
      <c r="GZ101" s="64"/>
      <c r="HA101" s="64"/>
      <c r="HB101" s="64"/>
      <c r="HC101" s="64"/>
      <c r="HD101" s="64"/>
      <c r="HE101" s="64"/>
      <c r="HF101" s="64"/>
      <c r="HG101" s="64"/>
      <c r="HH101" s="64"/>
      <c r="HI101" s="64"/>
      <c r="HJ101" s="64"/>
      <c r="HK101" s="64"/>
      <c r="HL101" s="64"/>
      <c r="HM101" s="64"/>
      <c r="HN101" s="64"/>
      <c r="HO101" s="64"/>
      <c r="HP101" s="64"/>
      <c r="HQ101" s="64"/>
      <c r="HR101" s="64"/>
      <c r="HS101" s="64"/>
      <c r="HT101" s="64"/>
      <c r="HU101" s="64"/>
      <c r="HV101" s="64"/>
      <c r="HW101" s="64"/>
      <c r="HX101" s="64"/>
      <c r="HY101" s="64"/>
      <c r="HZ101" s="64"/>
      <c r="IA101" s="64"/>
      <c r="IB101" s="64"/>
      <c r="IC101" s="64"/>
      <c r="ID101" s="64"/>
      <c r="IE101" s="64"/>
      <c r="IF101" s="64"/>
      <c r="IG101" s="64"/>
      <c r="IH101" s="64"/>
      <c r="II101" s="64"/>
      <c r="IJ101" s="64"/>
      <c r="IK101" s="64"/>
      <c r="IL101" s="64"/>
      <c r="IM101" s="64"/>
      <c r="IN101" s="64"/>
      <c r="IO101" s="64"/>
      <c r="IP101" s="64"/>
      <c r="IQ101" s="64"/>
      <c r="IR101" s="64"/>
      <c r="IS101" s="64"/>
      <c r="IT101" s="64"/>
      <c r="IU101" s="64"/>
      <c r="IV101" s="64"/>
      <c r="IW101" s="64"/>
      <c r="IX101" s="64"/>
    </row>
    <row r="102" spans="1:258">
      <c r="A102" s="64"/>
      <c r="B102" s="67"/>
      <c r="C102" s="67"/>
      <c r="D102" s="67"/>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c r="GQ102" s="64"/>
      <c r="GR102" s="64"/>
      <c r="GS102" s="64"/>
      <c r="GT102" s="64"/>
      <c r="GU102" s="64"/>
      <c r="GV102" s="64"/>
      <c r="GW102" s="64"/>
      <c r="GX102" s="64"/>
      <c r="GY102" s="64"/>
      <c r="GZ102" s="64"/>
      <c r="HA102" s="64"/>
      <c r="HB102" s="64"/>
      <c r="HC102" s="64"/>
      <c r="HD102" s="64"/>
      <c r="HE102" s="64"/>
      <c r="HF102" s="64"/>
      <c r="HG102" s="64"/>
      <c r="HH102" s="64"/>
      <c r="HI102" s="64"/>
      <c r="HJ102" s="64"/>
      <c r="HK102" s="64"/>
      <c r="HL102" s="64"/>
      <c r="HM102" s="64"/>
      <c r="HN102" s="64"/>
      <c r="HO102" s="64"/>
      <c r="HP102" s="64"/>
      <c r="HQ102" s="64"/>
      <c r="HR102" s="64"/>
      <c r="HS102" s="64"/>
      <c r="HT102" s="64"/>
      <c r="HU102" s="64"/>
      <c r="HV102" s="64"/>
      <c r="HW102" s="64"/>
      <c r="HX102" s="64"/>
      <c r="HY102" s="64"/>
      <c r="HZ102" s="64"/>
      <c r="IA102" s="64"/>
      <c r="IB102" s="64"/>
      <c r="IC102" s="64"/>
      <c r="ID102" s="64"/>
      <c r="IE102" s="64"/>
      <c r="IF102" s="64"/>
      <c r="IG102" s="64"/>
      <c r="IH102" s="64"/>
      <c r="II102" s="64"/>
      <c r="IJ102" s="64"/>
      <c r="IK102" s="64"/>
      <c r="IL102" s="64"/>
      <c r="IM102" s="64"/>
      <c r="IN102" s="64"/>
      <c r="IO102" s="64"/>
      <c r="IP102" s="64"/>
      <c r="IQ102" s="64"/>
      <c r="IR102" s="64"/>
      <c r="IS102" s="64"/>
      <c r="IT102" s="64"/>
      <c r="IU102" s="64"/>
      <c r="IV102" s="64"/>
      <c r="IW102" s="64"/>
      <c r="IX102" s="64"/>
    </row>
    <row r="103" spans="1:258">
      <c r="A103" s="64"/>
      <c r="B103" s="67"/>
      <c r="C103" s="67"/>
      <c r="D103" s="67"/>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c r="GQ103" s="64"/>
      <c r="GR103" s="64"/>
      <c r="GS103" s="64"/>
      <c r="GT103" s="64"/>
      <c r="GU103" s="64"/>
      <c r="GV103" s="64"/>
      <c r="GW103" s="64"/>
      <c r="GX103" s="64"/>
      <c r="GY103" s="64"/>
      <c r="GZ103" s="64"/>
      <c r="HA103" s="64"/>
      <c r="HB103" s="64"/>
      <c r="HC103" s="64"/>
      <c r="HD103" s="64"/>
      <c r="HE103" s="64"/>
      <c r="HF103" s="64"/>
      <c r="HG103" s="64"/>
      <c r="HH103" s="64"/>
      <c r="HI103" s="64"/>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4"/>
      <c r="IK103" s="64"/>
      <c r="IL103" s="64"/>
      <c r="IM103" s="64"/>
      <c r="IN103" s="64"/>
      <c r="IO103" s="64"/>
      <c r="IP103" s="64"/>
      <c r="IQ103" s="64"/>
      <c r="IR103" s="64"/>
      <c r="IS103" s="64"/>
      <c r="IT103" s="64"/>
      <c r="IU103" s="64"/>
      <c r="IV103" s="64"/>
      <c r="IW103" s="64"/>
      <c r="IX103" s="64"/>
    </row>
    <row r="104" spans="1:258">
      <c r="A104" s="64"/>
      <c r="B104" s="67"/>
      <c r="C104" s="67"/>
      <c r="D104" s="67"/>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c r="IB104" s="64"/>
      <c r="IC104" s="64"/>
      <c r="ID104" s="64"/>
      <c r="IE104" s="64"/>
      <c r="IF104" s="64"/>
      <c r="IG104" s="64"/>
      <c r="IH104" s="64"/>
      <c r="II104" s="64"/>
      <c r="IJ104" s="64"/>
      <c r="IK104" s="64"/>
      <c r="IL104" s="64"/>
      <c r="IM104" s="64"/>
      <c r="IN104" s="64"/>
      <c r="IO104" s="64"/>
      <c r="IP104" s="64"/>
      <c r="IQ104" s="64"/>
      <c r="IR104" s="64"/>
      <c r="IS104" s="64"/>
      <c r="IT104" s="64"/>
      <c r="IU104" s="64"/>
      <c r="IV104" s="64"/>
      <c r="IW104" s="64"/>
      <c r="IX104" s="64"/>
    </row>
    <row r="105" spans="1:258">
      <c r="A105" s="64"/>
      <c r="B105" s="67"/>
      <c r="C105" s="67"/>
      <c r="D105" s="67"/>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4"/>
      <c r="HN105" s="64"/>
      <c r="HO105" s="64"/>
      <c r="HP105" s="64"/>
      <c r="HQ105" s="64"/>
      <c r="HR105" s="64"/>
      <c r="HS105" s="64"/>
      <c r="HT105" s="64"/>
      <c r="HU105" s="64"/>
      <c r="HV105" s="64"/>
      <c r="HW105" s="64"/>
      <c r="HX105" s="64"/>
      <c r="HY105" s="64"/>
      <c r="HZ105" s="64"/>
      <c r="IA105" s="64"/>
      <c r="IB105" s="64"/>
      <c r="IC105" s="64"/>
      <c r="ID105" s="64"/>
      <c r="IE105" s="64"/>
      <c r="IF105" s="64"/>
      <c r="IG105" s="64"/>
      <c r="IH105" s="64"/>
      <c r="II105" s="64"/>
      <c r="IJ105" s="64"/>
      <c r="IK105" s="64"/>
      <c r="IL105" s="64"/>
      <c r="IM105" s="64"/>
      <c r="IN105" s="64"/>
      <c r="IO105" s="64"/>
      <c r="IP105" s="64"/>
      <c r="IQ105" s="64"/>
      <c r="IR105" s="64"/>
      <c r="IS105" s="64"/>
      <c r="IT105" s="64"/>
      <c r="IU105" s="64"/>
      <c r="IV105" s="64"/>
      <c r="IW105" s="64"/>
      <c r="IX105" s="64"/>
    </row>
    <row r="106" spans="1:258">
      <c r="A106" s="64"/>
      <c r="B106" s="67"/>
      <c r="C106" s="67"/>
      <c r="D106" s="67"/>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row>
    <row r="107" spans="1:258">
      <c r="A107" s="64"/>
      <c r="B107" s="67"/>
      <c r="C107" s="67"/>
      <c r="D107" s="67"/>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row>
    <row r="108" spans="1:258">
      <c r="A108" s="64"/>
      <c r="B108" s="67"/>
      <c r="C108" s="67"/>
      <c r="D108" s="67"/>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row>
    <row r="109" spans="1:258">
      <c r="A109" s="64"/>
      <c r="B109" s="67"/>
      <c r="C109" s="67"/>
      <c r="D109" s="67"/>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4"/>
      <c r="IK109" s="64"/>
      <c r="IL109" s="64"/>
      <c r="IM109" s="64"/>
      <c r="IN109" s="64"/>
      <c r="IO109" s="64"/>
      <c r="IP109" s="64"/>
      <c r="IQ109" s="64"/>
      <c r="IR109" s="64"/>
      <c r="IS109" s="64"/>
      <c r="IT109" s="64"/>
      <c r="IU109" s="64"/>
      <c r="IV109" s="64"/>
      <c r="IW109" s="64"/>
      <c r="IX109" s="64"/>
    </row>
    <row r="110" spans="1:258">
      <c r="A110" s="64"/>
      <c r="B110" s="67"/>
      <c r="C110" s="67"/>
      <c r="D110" s="67"/>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row>
  </sheetData>
  <mergeCells count="110">
    <mergeCell ref="N40:N49"/>
    <mergeCell ref="A40:A49"/>
    <mergeCell ref="B40:B49"/>
    <mergeCell ref="C40:C49"/>
    <mergeCell ref="E40:E49"/>
    <mergeCell ref="F40:F49"/>
    <mergeCell ref="G40:G49"/>
    <mergeCell ref="H40:H49"/>
    <mergeCell ref="M40:M49"/>
    <mergeCell ref="N70:N79"/>
    <mergeCell ref="N90:N99"/>
    <mergeCell ref="O90:O99"/>
    <mergeCell ref="N80:N89"/>
    <mergeCell ref="H70:H79"/>
    <mergeCell ref="M80:M89"/>
    <mergeCell ref="A90:A99"/>
    <mergeCell ref="B90:B99"/>
    <mergeCell ref="C90:C99"/>
    <mergeCell ref="E90:E99"/>
    <mergeCell ref="M90:M99"/>
    <mergeCell ref="A80:A89"/>
    <mergeCell ref="B80:B89"/>
    <mergeCell ref="C80:C89"/>
    <mergeCell ref="E80:E89"/>
    <mergeCell ref="F80:F89"/>
    <mergeCell ref="G80:G89"/>
    <mergeCell ref="H80:H89"/>
    <mergeCell ref="M70:M79"/>
    <mergeCell ref="A70:A79"/>
    <mergeCell ref="B70:B79"/>
    <mergeCell ref="C70:C79"/>
    <mergeCell ref="E70:E79"/>
    <mergeCell ref="F70:F79"/>
    <mergeCell ref="G70:G79"/>
    <mergeCell ref="F90:F99"/>
    <mergeCell ref="G90:G99"/>
    <mergeCell ref="H90:H99"/>
    <mergeCell ref="O50:O59"/>
    <mergeCell ref="A60:A69"/>
    <mergeCell ref="B60:B69"/>
    <mergeCell ref="C60:C69"/>
    <mergeCell ref="E60:E69"/>
    <mergeCell ref="F60:F69"/>
    <mergeCell ref="G60:G69"/>
    <mergeCell ref="H60:H69"/>
    <mergeCell ref="M60:M69"/>
    <mergeCell ref="N60:N69"/>
    <mergeCell ref="O60:O69"/>
    <mergeCell ref="A50:A59"/>
    <mergeCell ref="B50:B59"/>
    <mergeCell ref="C50:C59"/>
    <mergeCell ref="E50:E59"/>
    <mergeCell ref="F50:F59"/>
    <mergeCell ref="G50:G59"/>
    <mergeCell ref="H50:H59"/>
    <mergeCell ref="M50:M59"/>
    <mergeCell ref="N50:N59"/>
    <mergeCell ref="H20:H29"/>
    <mergeCell ref="M20:M29"/>
    <mergeCell ref="N20:N29"/>
    <mergeCell ref="O20:O29"/>
    <mergeCell ref="A30:A39"/>
    <mergeCell ref="B30:B39"/>
    <mergeCell ref="C30:C39"/>
    <mergeCell ref="E30:E39"/>
    <mergeCell ref="F30:F39"/>
    <mergeCell ref="G30:G39"/>
    <mergeCell ref="H30:H39"/>
    <mergeCell ref="M30:M39"/>
    <mergeCell ref="N30:N39"/>
    <mergeCell ref="O30:O39"/>
    <mergeCell ref="A20:A29"/>
    <mergeCell ref="B20:B29"/>
    <mergeCell ref="C20:C29"/>
    <mergeCell ref="E20:E29"/>
    <mergeCell ref="F20:F29"/>
    <mergeCell ref="G20:G29"/>
    <mergeCell ref="A10:A19"/>
    <mergeCell ref="B10:B19"/>
    <mergeCell ref="C10:C19"/>
    <mergeCell ref="E10:E19"/>
    <mergeCell ref="F10:F19"/>
    <mergeCell ref="G10:G19"/>
    <mergeCell ref="O8:O9"/>
    <mergeCell ref="D7:D9"/>
    <mergeCell ref="E7:H7"/>
    <mergeCell ref="I7:M7"/>
    <mergeCell ref="N7:O7"/>
    <mergeCell ref="H10:H19"/>
    <mergeCell ref="M10:M19"/>
    <mergeCell ref="N10:N19"/>
    <mergeCell ref="O10:O19"/>
    <mergeCell ref="A8:A9"/>
    <mergeCell ref="B8:B9"/>
    <mergeCell ref="E8:E9"/>
    <mergeCell ref="F8:F9"/>
    <mergeCell ref="G8:G9"/>
    <mergeCell ref="H8:H9"/>
    <mergeCell ref="A1:B3"/>
    <mergeCell ref="A4:B4"/>
    <mergeCell ref="C4:N4"/>
    <mergeCell ref="A5:B5"/>
    <mergeCell ref="C5:N5"/>
    <mergeCell ref="A6:B6"/>
    <mergeCell ref="C6:N6"/>
    <mergeCell ref="I8:I9"/>
    <mergeCell ref="K8:K9"/>
    <mergeCell ref="L8:L9"/>
    <mergeCell ref="M8:M9"/>
    <mergeCell ref="N8:N9"/>
  </mergeCells>
  <conditionalFormatting sqref="D26:D29">
    <cfRule type="containsText" dxfId="840" priority="115" operator="containsText" text="3- Moderado">
      <formula>NOT(ISERROR(SEARCH("3- Moderado",D26)))</formula>
    </cfRule>
    <cfRule type="containsText" dxfId="839" priority="116" operator="containsText" text="6- Moderado">
      <formula>NOT(ISERROR(SEARCH("6- Moderado",D26)))</formula>
    </cfRule>
    <cfRule type="containsText" dxfId="838" priority="117" operator="containsText" text="4- Moderado">
      <formula>NOT(ISERROR(SEARCH("4- Moderado",D26)))</formula>
    </cfRule>
    <cfRule type="containsText" dxfId="837" priority="118" operator="containsText" text="3- Bajo">
      <formula>NOT(ISERROR(SEARCH("3- Bajo",D26)))</formula>
    </cfRule>
    <cfRule type="containsText" dxfId="836" priority="119" operator="containsText" text="4- Bajo">
      <formula>NOT(ISERROR(SEARCH("4- Bajo",D26)))</formula>
    </cfRule>
    <cfRule type="containsText" dxfId="835" priority="120" operator="containsText" text="1- Bajo">
      <formula>NOT(ISERROR(SEARCH("1- Bajo",D26)))</formula>
    </cfRule>
  </conditionalFormatting>
  <conditionalFormatting sqref="D50:D53">
    <cfRule type="containsText" dxfId="834" priority="425" operator="containsText" text="3- Moderado">
      <formula>NOT(ISERROR(SEARCH("3- Moderado",D50)))</formula>
    </cfRule>
    <cfRule type="containsText" dxfId="833" priority="426" operator="containsText" text="6- Moderado">
      <formula>NOT(ISERROR(SEARCH("6- Moderado",D50)))</formula>
    </cfRule>
    <cfRule type="containsText" dxfId="832" priority="427" operator="containsText" text="4- Moderado">
      <formula>NOT(ISERROR(SEARCH("4- Moderado",D50)))</formula>
    </cfRule>
    <cfRule type="containsText" dxfId="831" priority="428" operator="containsText" text="3- Bajo">
      <formula>NOT(ISERROR(SEARCH("3- Bajo",D50)))</formula>
    </cfRule>
    <cfRule type="containsText" dxfId="830" priority="429" operator="containsText" text="4- Bajo">
      <formula>NOT(ISERROR(SEARCH("4- Bajo",D50)))</formula>
    </cfRule>
    <cfRule type="containsText" dxfId="829" priority="430" operator="containsText" text="1- Bajo">
      <formula>NOT(ISERROR(SEARCH("1- Bajo",D50)))</formula>
    </cfRule>
  </conditionalFormatting>
  <conditionalFormatting sqref="D84:D88">
    <cfRule type="containsText" dxfId="828" priority="293" operator="containsText" text="3- Moderado">
      <formula>NOT(ISERROR(SEARCH("3- Moderado",D84)))</formula>
    </cfRule>
    <cfRule type="containsText" dxfId="827" priority="294" operator="containsText" text="6- Moderado">
      <formula>NOT(ISERROR(SEARCH("6- Moderado",D84)))</formula>
    </cfRule>
    <cfRule type="containsText" dxfId="826" priority="295" operator="containsText" text="4- Moderado">
      <formula>NOT(ISERROR(SEARCH("4- Moderado",D84)))</formula>
    </cfRule>
    <cfRule type="containsText" dxfId="825" priority="296" operator="containsText" text="3- Bajo">
      <formula>NOT(ISERROR(SEARCH("3- Bajo",D84)))</formula>
    </cfRule>
    <cfRule type="containsText" dxfId="824" priority="297" operator="containsText" text="4- Bajo">
      <formula>NOT(ISERROR(SEARCH("4- Bajo",D84)))</formula>
    </cfRule>
    <cfRule type="containsText" dxfId="823" priority="298" operator="containsText" text="1- Bajo">
      <formula>NOT(ISERROR(SEARCH("1- Bajo",D84)))</formula>
    </cfRule>
  </conditionalFormatting>
  <conditionalFormatting sqref="H10 H20 H30 H40">
    <cfRule type="containsText" dxfId="822" priority="573" operator="containsText" text="Muy Baja">
      <formula>NOT(ISERROR(SEARCH("Muy Baja",H10)))</formula>
    </cfRule>
    <cfRule type="containsText" dxfId="821" priority="574" operator="containsText" text="Baja">
      <formula>NOT(ISERROR(SEARCH("Baja",H10)))</formula>
    </cfRule>
    <cfRule type="containsText" dxfId="820" priority="575" operator="containsText" text="Muy Alta">
      <formula>NOT(ISERROR(SEARCH("Muy Alta",H10)))</formula>
    </cfRule>
    <cfRule type="containsText" dxfId="819" priority="576" operator="containsText" text="Alta">
      <formula>NOT(ISERROR(SEARCH("Alta",H10)))</formula>
    </cfRule>
    <cfRule type="containsText" dxfId="818" priority="577" operator="containsText" text="Media">
      <formula>NOT(ISERROR(SEARCH("Media",H10)))</formula>
    </cfRule>
    <cfRule type="containsText" dxfId="817" priority="578" operator="containsText" text="Media">
      <formula>NOT(ISERROR(SEARCH("Media",H10)))</formula>
    </cfRule>
    <cfRule type="containsText" dxfId="816" priority="579" operator="containsText" text="Media">
      <formula>NOT(ISERROR(SEARCH("Media",H10)))</formula>
    </cfRule>
    <cfRule type="containsText" dxfId="815" priority="580" operator="containsText" text="Muy Baja">
      <formula>NOT(ISERROR(SEARCH("Muy Baja",H10)))</formula>
    </cfRule>
    <cfRule type="containsText" dxfId="814" priority="581" operator="containsText" text="Baja">
      <formula>NOT(ISERROR(SEARCH("Baja",H10)))</formula>
    </cfRule>
    <cfRule type="containsText" dxfId="813" priority="582" operator="containsText" text="Muy Baja">
      <formula>NOT(ISERROR(SEARCH("Muy Baja",H10)))</formula>
    </cfRule>
    <cfRule type="containsText" dxfId="812" priority="583" operator="containsText" text="Muy Baja">
      <formula>NOT(ISERROR(SEARCH("Muy Baja",H10)))</formula>
    </cfRule>
    <cfRule type="containsText" dxfId="811" priority="584" operator="containsText" text="Muy Baja">
      <formula>NOT(ISERROR(SEARCH("Muy Baja",H10)))</formula>
    </cfRule>
    <cfRule type="containsText" dxfId="810" priority="585" operator="containsText" text="Muy Baja'Tabla probabilidad'!">
      <formula>NOT(ISERROR(SEARCH("Muy Baja'Tabla probabilidad'!",H10)))</formula>
    </cfRule>
    <cfRule type="containsText" dxfId="809" priority="586" operator="containsText" text="Muy bajo">
      <formula>NOT(ISERROR(SEARCH("Muy bajo",H10)))</formula>
    </cfRule>
    <cfRule type="containsText" dxfId="808" priority="587" operator="containsText" text="Alta">
      <formula>NOT(ISERROR(SEARCH("Alta",H10)))</formula>
    </cfRule>
    <cfRule type="containsText" dxfId="807" priority="588" operator="containsText" text="Media">
      <formula>NOT(ISERROR(SEARCH("Media",H10)))</formula>
    </cfRule>
    <cfRule type="containsText" dxfId="806" priority="589" operator="containsText" text="Baja">
      <formula>NOT(ISERROR(SEARCH("Baja",H10)))</formula>
    </cfRule>
    <cfRule type="containsText" dxfId="805" priority="590" operator="containsText" text="Muy baja">
      <formula>NOT(ISERROR(SEARCH("Muy baja",H10)))</formula>
    </cfRule>
    <cfRule type="cellIs" dxfId="804" priority="593" operator="between">
      <formula>1</formula>
      <formula>2</formula>
    </cfRule>
    <cfRule type="cellIs" dxfId="803" priority="594" operator="between">
      <formula>0</formula>
      <formula>2</formula>
    </cfRule>
  </conditionalFormatting>
  <conditionalFormatting sqref="H50 H60">
    <cfRule type="containsText" dxfId="802" priority="437" operator="containsText" text="Muy Baja">
      <formula>NOT(ISERROR(SEARCH("Muy Baja",H50)))</formula>
    </cfRule>
    <cfRule type="containsText" dxfId="801" priority="438" operator="containsText" text="Baja">
      <formula>NOT(ISERROR(SEARCH("Baja",H50)))</formula>
    </cfRule>
    <cfRule type="containsText" dxfId="800" priority="439" operator="containsText" text="Muy Alta">
      <formula>NOT(ISERROR(SEARCH("Muy Alta",H50)))</formula>
    </cfRule>
    <cfRule type="containsText" dxfId="799" priority="440" operator="containsText" text="Alta">
      <formula>NOT(ISERROR(SEARCH("Alta",H50)))</formula>
    </cfRule>
    <cfRule type="containsText" dxfId="798" priority="441" operator="containsText" text="Media">
      <formula>NOT(ISERROR(SEARCH("Media",H50)))</formula>
    </cfRule>
    <cfRule type="containsText" dxfId="797" priority="442" operator="containsText" text="Media">
      <formula>NOT(ISERROR(SEARCH("Media",H50)))</formula>
    </cfRule>
    <cfRule type="containsText" dxfId="796" priority="443" operator="containsText" text="Media">
      <formula>NOT(ISERROR(SEARCH("Media",H50)))</formula>
    </cfRule>
    <cfRule type="containsText" dxfId="795" priority="444" operator="containsText" text="Muy Baja">
      <formula>NOT(ISERROR(SEARCH("Muy Baja",H50)))</formula>
    </cfRule>
    <cfRule type="containsText" dxfId="794" priority="445" operator="containsText" text="Baja">
      <formula>NOT(ISERROR(SEARCH("Baja",H50)))</formula>
    </cfRule>
    <cfRule type="containsText" dxfId="793" priority="446" operator="containsText" text="Muy Baja">
      <formula>NOT(ISERROR(SEARCH("Muy Baja",H50)))</formula>
    </cfRule>
    <cfRule type="containsText" dxfId="792" priority="447" operator="containsText" text="Muy Baja">
      <formula>NOT(ISERROR(SEARCH("Muy Baja",H50)))</formula>
    </cfRule>
    <cfRule type="containsText" dxfId="791" priority="448" operator="containsText" text="Muy Baja">
      <formula>NOT(ISERROR(SEARCH("Muy Baja",H50)))</formula>
    </cfRule>
    <cfRule type="containsText" dxfId="790" priority="449" operator="containsText" text="Muy Baja'Tabla probabilidad'!">
      <formula>NOT(ISERROR(SEARCH("Muy Baja'Tabla probabilidad'!",H50)))</formula>
    </cfRule>
    <cfRule type="containsText" dxfId="789" priority="450" operator="containsText" text="Muy bajo">
      <formula>NOT(ISERROR(SEARCH("Muy bajo",H50)))</formula>
    </cfRule>
    <cfRule type="containsText" dxfId="788" priority="451" operator="containsText" text="Alta">
      <formula>NOT(ISERROR(SEARCH("Alta",H50)))</formula>
    </cfRule>
    <cfRule type="containsText" dxfId="787" priority="452" operator="containsText" text="Media">
      <formula>NOT(ISERROR(SEARCH("Media",H50)))</formula>
    </cfRule>
    <cfRule type="containsText" dxfId="786" priority="453" operator="containsText" text="Baja">
      <formula>NOT(ISERROR(SEARCH("Baja",H50)))</formula>
    </cfRule>
    <cfRule type="containsText" dxfId="785" priority="454" operator="containsText" text="Muy baja">
      <formula>NOT(ISERROR(SEARCH("Muy baja",H50)))</formula>
    </cfRule>
    <cfRule type="cellIs" dxfId="784" priority="457" operator="between">
      <formula>1</formula>
      <formula>2</formula>
    </cfRule>
    <cfRule type="cellIs" dxfId="783" priority="458" operator="between">
      <formula>0</formula>
      <formula>2</formula>
    </cfRule>
  </conditionalFormatting>
  <conditionalFormatting sqref="H70 H80">
    <cfRule type="containsText" dxfId="782" priority="349" operator="containsText" text="Muy Baja">
      <formula>NOT(ISERROR(SEARCH("Muy Baja",H70)))</formula>
    </cfRule>
    <cfRule type="containsText" dxfId="781" priority="350" operator="containsText" text="Baja">
      <formula>NOT(ISERROR(SEARCH("Baja",H70)))</formula>
    </cfRule>
    <cfRule type="containsText" dxfId="780" priority="351" operator="containsText" text="Muy Alta">
      <formula>NOT(ISERROR(SEARCH("Muy Alta",H70)))</formula>
    </cfRule>
    <cfRule type="containsText" dxfId="779" priority="352" operator="containsText" text="Alta">
      <formula>NOT(ISERROR(SEARCH("Alta",H70)))</formula>
    </cfRule>
    <cfRule type="containsText" dxfId="778" priority="353" operator="containsText" text="Media">
      <formula>NOT(ISERROR(SEARCH("Media",H70)))</formula>
    </cfRule>
    <cfRule type="containsText" dxfId="777" priority="354" operator="containsText" text="Media">
      <formula>NOT(ISERROR(SEARCH("Media",H70)))</formula>
    </cfRule>
    <cfRule type="containsText" dxfId="776" priority="355" operator="containsText" text="Media">
      <formula>NOT(ISERROR(SEARCH("Media",H70)))</formula>
    </cfRule>
    <cfRule type="containsText" dxfId="775" priority="356" operator="containsText" text="Muy Baja">
      <formula>NOT(ISERROR(SEARCH("Muy Baja",H70)))</formula>
    </cfRule>
    <cfRule type="containsText" dxfId="774" priority="357" operator="containsText" text="Baja">
      <formula>NOT(ISERROR(SEARCH("Baja",H70)))</formula>
    </cfRule>
    <cfRule type="containsText" dxfId="773" priority="358" operator="containsText" text="Muy Baja">
      <formula>NOT(ISERROR(SEARCH("Muy Baja",H70)))</formula>
    </cfRule>
    <cfRule type="containsText" dxfId="772" priority="359" operator="containsText" text="Muy Baja">
      <formula>NOT(ISERROR(SEARCH("Muy Baja",H70)))</formula>
    </cfRule>
    <cfRule type="containsText" dxfId="771" priority="360" operator="containsText" text="Muy Baja">
      <formula>NOT(ISERROR(SEARCH("Muy Baja",H70)))</formula>
    </cfRule>
    <cfRule type="containsText" dxfId="770" priority="361" operator="containsText" text="Muy Baja'Tabla probabilidad'!">
      <formula>NOT(ISERROR(SEARCH("Muy Baja'Tabla probabilidad'!",H70)))</formula>
    </cfRule>
    <cfRule type="containsText" dxfId="769" priority="362" operator="containsText" text="Muy bajo">
      <formula>NOT(ISERROR(SEARCH("Muy bajo",H70)))</formula>
    </cfRule>
    <cfRule type="containsText" dxfId="768" priority="363" operator="containsText" text="Alta">
      <formula>NOT(ISERROR(SEARCH("Alta",H70)))</formula>
    </cfRule>
    <cfRule type="containsText" dxfId="767" priority="364" operator="containsText" text="Media">
      <formula>NOT(ISERROR(SEARCH("Media",H70)))</formula>
    </cfRule>
    <cfRule type="containsText" dxfId="766" priority="365" operator="containsText" text="Baja">
      <formula>NOT(ISERROR(SEARCH("Baja",H70)))</formula>
    </cfRule>
    <cfRule type="containsText" dxfId="765" priority="366" operator="containsText" text="Muy baja">
      <formula>NOT(ISERROR(SEARCH("Muy baja",H70)))</formula>
    </cfRule>
    <cfRule type="cellIs" dxfId="764" priority="369" operator="between">
      <formula>1</formula>
      <formula>2</formula>
    </cfRule>
    <cfRule type="cellIs" dxfId="763" priority="370" operator="between">
      <formula>0</formula>
      <formula>2</formula>
    </cfRule>
  </conditionalFormatting>
  <conditionalFormatting sqref="H90">
    <cfRule type="containsText" dxfId="762" priority="541" operator="containsText" text="Muy Baja">
      <formula>NOT(ISERROR(SEARCH("Muy Baja",H90)))</formula>
    </cfRule>
    <cfRule type="containsText" dxfId="761" priority="542" operator="containsText" text="Baja">
      <formula>NOT(ISERROR(SEARCH("Baja",H90)))</formula>
    </cfRule>
    <cfRule type="containsText" dxfId="760" priority="543" operator="containsText" text="Muy Alta">
      <formula>NOT(ISERROR(SEARCH("Muy Alta",H90)))</formula>
    </cfRule>
    <cfRule type="containsText" dxfId="759" priority="544" operator="containsText" text="Alta">
      <formula>NOT(ISERROR(SEARCH("Alta",H90)))</formula>
    </cfRule>
    <cfRule type="containsText" dxfId="758" priority="545" operator="containsText" text="Media">
      <formula>NOT(ISERROR(SEARCH("Media",H90)))</formula>
    </cfRule>
    <cfRule type="containsText" dxfId="757" priority="546" operator="containsText" text="Media">
      <formula>NOT(ISERROR(SEARCH("Media",H90)))</formula>
    </cfRule>
    <cfRule type="containsText" dxfId="756" priority="547" operator="containsText" text="Media">
      <formula>NOT(ISERROR(SEARCH("Media",H90)))</formula>
    </cfRule>
    <cfRule type="containsText" dxfId="755" priority="548" operator="containsText" text="Muy Baja">
      <formula>NOT(ISERROR(SEARCH("Muy Baja",H90)))</formula>
    </cfRule>
    <cfRule type="containsText" dxfId="754" priority="549" operator="containsText" text="Baja">
      <formula>NOT(ISERROR(SEARCH("Baja",H90)))</formula>
    </cfRule>
    <cfRule type="containsText" dxfId="753" priority="550" operator="containsText" text="Muy Baja">
      <formula>NOT(ISERROR(SEARCH("Muy Baja",H90)))</formula>
    </cfRule>
    <cfRule type="containsText" dxfId="752" priority="551" operator="containsText" text="Muy Baja">
      <formula>NOT(ISERROR(SEARCH("Muy Baja",H90)))</formula>
    </cfRule>
    <cfRule type="containsText" dxfId="751" priority="552" operator="containsText" text="Muy Baja">
      <formula>NOT(ISERROR(SEARCH("Muy Baja",H90)))</formula>
    </cfRule>
    <cfRule type="containsText" dxfId="750" priority="553" operator="containsText" text="Muy Baja'Tabla probabilidad'!">
      <formula>NOT(ISERROR(SEARCH("Muy Baja'Tabla probabilidad'!",H90)))</formula>
    </cfRule>
    <cfRule type="containsText" dxfId="749" priority="554" operator="containsText" text="Muy bajo">
      <formula>NOT(ISERROR(SEARCH("Muy bajo",H90)))</formula>
    </cfRule>
    <cfRule type="containsText" dxfId="748" priority="555" operator="containsText" text="Alta">
      <formula>NOT(ISERROR(SEARCH("Alta",H90)))</formula>
    </cfRule>
    <cfRule type="containsText" dxfId="747" priority="556" operator="containsText" text="Media">
      <formula>NOT(ISERROR(SEARCH("Media",H90)))</formula>
    </cfRule>
    <cfRule type="containsText" dxfId="746" priority="557" operator="containsText" text="Baja">
      <formula>NOT(ISERROR(SEARCH("Baja",H90)))</formula>
    </cfRule>
    <cfRule type="containsText" dxfId="745" priority="558" operator="containsText" text="Muy baja">
      <formula>NOT(ISERROR(SEARCH("Muy baja",H90)))</formula>
    </cfRule>
    <cfRule type="cellIs" dxfId="744" priority="561" operator="between">
      <formula>1</formula>
      <formula>2</formula>
    </cfRule>
    <cfRule type="cellIs" dxfId="743" priority="562" operator="between">
      <formula>0</formula>
      <formula>2</formula>
    </cfRule>
  </conditionalFormatting>
  <conditionalFormatting sqref="K10:K99">
    <cfRule type="containsText" dxfId="742" priority="109" operator="containsText" text="Catastrófico">
      <formula>NOT(ISERROR(SEARCH("Catastrófico",K10)))</formula>
    </cfRule>
    <cfRule type="containsText" dxfId="741" priority="110" operator="containsText" text="Mayor">
      <formula>NOT(ISERROR(SEARCH("Mayor",K10)))</formula>
    </cfRule>
    <cfRule type="containsText" dxfId="740" priority="111" operator="containsText" text="Alta">
      <formula>NOT(ISERROR(SEARCH("Alta",K10)))</formula>
    </cfRule>
    <cfRule type="containsText" dxfId="739" priority="112" operator="containsText" text="Moderado">
      <formula>NOT(ISERROR(SEARCH("Moderado",K10)))</formula>
    </cfRule>
    <cfRule type="containsText" dxfId="738" priority="113" operator="containsText" text="Menor">
      <formula>NOT(ISERROR(SEARCH("Menor",K10)))</formula>
    </cfRule>
    <cfRule type="containsText" dxfId="737" priority="114" operator="containsText" text="Leve">
      <formula>NOT(ISERROR(SEARCH("Leve",K10)))</formula>
    </cfRule>
  </conditionalFormatting>
  <conditionalFormatting sqref="M10 M20 M30 M50 M60 M70">
    <cfRule type="containsText" dxfId="736" priority="567" operator="containsText" text="Catastrófico">
      <formula>NOT(ISERROR(SEARCH("Catastrófico",M10)))</formula>
    </cfRule>
    <cfRule type="containsText" dxfId="735" priority="568" operator="containsText" text="Mayor">
      <formula>NOT(ISERROR(SEARCH("Mayor",M10)))</formula>
    </cfRule>
    <cfRule type="containsText" dxfId="734" priority="569" operator="containsText" text="Alta">
      <formula>NOT(ISERROR(SEARCH("Alta",M10)))</formula>
    </cfRule>
    <cfRule type="containsText" dxfId="733" priority="571" operator="containsText" text="Menor">
      <formula>NOT(ISERROR(SEARCH("Menor",M10)))</formula>
    </cfRule>
    <cfRule type="containsText" dxfId="732" priority="572" operator="containsText" text="Leve">
      <formula>NOT(ISERROR(SEARCH("Leve",M10)))</formula>
    </cfRule>
  </conditionalFormatting>
  <conditionalFormatting sqref="M10 M20 M30:N30 M50:N50 M60:N60 M70:N70">
    <cfRule type="containsText" dxfId="731" priority="570" operator="containsText" text="Moderado">
      <formula>NOT(ISERROR(SEARCH("Moderado",M10)))</formula>
    </cfRule>
  </conditionalFormatting>
  <conditionalFormatting sqref="M40">
    <cfRule type="containsText" dxfId="730" priority="29" operator="containsText" text="Catastrófico">
      <formula>NOT(ISERROR(SEARCH("Catastrófico",M40)))</formula>
    </cfRule>
    <cfRule type="containsText" dxfId="729" priority="30" operator="containsText" text="Mayor">
      <formula>NOT(ISERROR(SEARCH("Mayor",M40)))</formula>
    </cfRule>
    <cfRule type="containsText" dxfId="728" priority="31" operator="containsText" text="Alta">
      <formula>NOT(ISERROR(SEARCH("Alta",M40)))</formula>
    </cfRule>
    <cfRule type="containsText" dxfId="727" priority="32" operator="containsText" text="Moderado">
      <formula>NOT(ISERROR(SEARCH("Moderado",M40)))</formula>
    </cfRule>
    <cfRule type="containsText" dxfId="726" priority="33" operator="containsText" text="Menor">
      <formula>NOT(ISERROR(SEARCH("Menor",M40)))</formula>
    </cfRule>
    <cfRule type="containsText" dxfId="725" priority="34" operator="containsText" text="Leve">
      <formula>NOT(ISERROR(SEARCH("Leve",M40)))</formula>
    </cfRule>
  </conditionalFormatting>
  <conditionalFormatting sqref="M80 M90">
    <cfRule type="containsText" dxfId="724" priority="299" operator="containsText" text="Catastrófico">
      <formula>NOT(ISERROR(SEARCH("Catastrófico",M80)))</formula>
    </cfRule>
    <cfRule type="containsText" dxfId="723" priority="300" operator="containsText" text="Mayor">
      <formula>NOT(ISERROR(SEARCH("Mayor",M80)))</formula>
    </cfRule>
    <cfRule type="containsText" dxfId="722" priority="301" operator="containsText" text="Alta">
      <formula>NOT(ISERROR(SEARCH("Alta",M80)))</formula>
    </cfRule>
    <cfRule type="containsText" dxfId="721" priority="302" operator="containsText" text="Moderado">
      <formula>NOT(ISERROR(SEARCH("Moderado",M80)))</formula>
    </cfRule>
    <cfRule type="containsText" dxfId="720" priority="303" operator="containsText" text="Menor">
      <formula>NOT(ISERROR(SEARCH("Menor",M80)))</formula>
    </cfRule>
    <cfRule type="containsText" dxfId="719" priority="304" operator="containsText" text="Leve">
      <formula>NOT(ISERROR(SEARCH("Leve",M80)))</formula>
    </cfRule>
  </conditionalFormatting>
  <conditionalFormatting sqref="N40">
    <cfRule type="containsText" dxfId="718" priority="25" operator="containsText" text="Extremo">
      <formula>NOT(ISERROR(SEARCH("Extremo",N40)))</formula>
    </cfRule>
    <cfRule type="containsText" dxfId="717" priority="26" operator="containsText" text="Alto">
      <formula>NOT(ISERROR(SEARCH("Alto",N40)))</formula>
    </cfRule>
    <cfRule type="containsText" dxfId="716" priority="27" operator="containsText" text="Bajo">
      <formula>NOT(ISERROR(SEARCH("Bajo",N40)))</formula>
    </cfRule>
    <cfRule type="containsText" dxfId="715" priority="28" operator="containsText" text="Moderado">
      <formula>NOT(ISERROR(SEARCH("Moderado",N40)))</formula>
    </cfRule>
  </conditionalFormatting>
  <conditionalFormatting sqref="N8:O8">
    <cfRule type="containsText" dxfId="714" priority="511" operator="containsText" text="3- Moderado">
      <formula>NOT(ISERROR(SEARCH("3- Moderado",N8)))</formula>
    </cfRule>
    <cfRule type="containsText" dxfId="713" priority="512" operator="containsText" text="6- Moderado">
      <formula>NOT(ISERROR(SEARCH("6- Moderado",N8)))</formula>
    </cfRule>
    <cfRule type="containsText" dxfId="712" priority="513" operator="containsText" text="4- Moderado">
      <formula>NOT(ISERROR(SEARCH("4- Moderado",N8)))</formula>
    </cfRule>
    <cfRule type="containsText" dxfId="711" priority="514" operator="containsText" text="3- Bajo">
      <formula>NOT(ISERROR(SEARCH("3- Bajo",N8)))</formula>
    </cfRule>
    <cfRule type="containsText" dxfId="710" priority="515" operator="containsText" text="4- Bajo">
      <formula>NOT(ISERROR(SEARCH("4- Bajo",N8)))</formula>
    </cfRule>
    <cfRule type="containsText" dxfId="709" priority="516" operator="containsText" text="1- Bajo">
      <formula>NOT(ISERROR(SEARCH("1- Bajo",N8)))</formula>
    </cfRule>
  </conditionalFormatting>
  <conditionalFormatting sqref="N10:O10 N20:O20">
    <cfRule type="containsText" dxfId="708" priority="595" operator="containsText" text="Extremo">
      <formula>NOT(ISERROR(SEARCH("Extremo",N10)))</formula>
    </cfRule>
    <cfRule type="containsText" dxfId="707" priority="596" operator="containsText" text="Alto">
      <formula>NOT(ISERROR(SEARCH("Alto",N10)))</formula>
    </cfRule>
    <cfRule type="containsText" dxfId="706" priority="597" operator="containsText" text="Bajo">
      <formula>NOT(ISERROR(SEARCH("Bajo",N10)))</formula>
    </cfRule>
    <cfRule type="containsText" dxfId="705" priority="598" operator="containsText" text="Moderado">
      <formula>NOT(ISERROR(SEARCH("Moderado",N10)))</formula>
    </cfRule>
  </conditionalFormatting>
  <conditionalFormatting sqref="N30:O30">
    <cfRule type="containsText" dxfId="704" priority="563" operator="containsText" text="Extremo">
      <formula>NOT(ISERROR(SEARCH("Extremo",N30)))</formula>
    </cfRule>
    <cfRule type="containsText" dxfId="703" priority="564" operator="containsText" text="Alto">
      <formula>NOT(ISERROR(SEARCH("Alto",N30)))</formula>
    </cfRule>
    <cfRule type="containsText" dxfId="702" priority="565" operator="containsText" text="Bajo">
      <formula>NOT(ISERROR(SEARCH("Bajo",N30)))</formula>
    </cfRule>
  </conditionalFormatting>
  <conditionalFormatting sqref="N50:O50">
    <cfRule type="containsText" dxfId="701" priority="459" operator="containsText" text="Extremo">
      <formula>NOT(ISERROR(SEARCH("Extremo",N50)))</formula>
    </cfRule>
    <cfRule type="containsText" dxfId="700" priority="460" operator="containsText" text="Alto">
      <formula>NOT(ISERROR(SEARCH("Alto",N50)))</formula>
    </cfRule>
    <cfRule type="containsText" dxfId="699" priority="461" operator="containsText" text="Bajo">
      <formula>NOT(ISERROR(SEARCH("Bajo",N50)))</formula>
    </cfRule>
  </conditionalFormatting>
  <conditionalFormatting sqref="N60:O60">
    <cfRule type="containsText" dxfId="698" priority="415" operator="containsText" text="Extremo">
      <formula>NOT(ISERROR(SEARCH("Extremo",N60)))</formula>
    </cfRule>
    <cfRule type="containsText" dxfId="697" priority="416" operator="containsText" text="Alto">
      <formula>NOT(ISERROR(SEARCH("Alto",N60)))</formula>
    </cfRule>
    <cfRule type="containsText" dxfId="696" priority="417" operator="containsText" text="Bajo">
      <formula>NOT(ISERROR(SEARCH("Bajo",N60)))</formula>
    </cfRule>
  </conditionalFormatting>
  <conditionalFormatting sqref="N70:O70">
    <cfRule type="containsText" dxfId="695" priority="371" operator="containsText" text="Extremo">
      <formula>NOT(ISERROR(SEARCH("Extremo",N70)))</formula>
    </cfRule>
    <cfRule type="containsText" dxfId="694" priority="372" operator="containsText" text="Alto">
      <formula>NOT(ISERROR(SEARCH("Alto",N70)))</formula>
    </cfRule>
    <cfRule type="containsText" dxfId="693" priority="373" operator="containsText" text="Bajo">
      <formula>NOT(ISERROR(SEARCH("Bajo",N70)))</formula>
    </cfRule>
  </conditionalFormatting>
  <conditionalFormatting sqref="N80:O80 N90">
    <cfRule type="containsText" dxfId="692" priority="327" operator="containsText" text="Extremo">
      <formula>NOT(ISERROR(SEARCH("Extremo",N80)))</formula>
    </cfRule>
    <cfRule type="containsText" dxfId="691" priority="328" operator="containsText" text="Alto">
      <formula>NOT(ISERROR(SEARCH("Alto",N80)))</formula>
    </cfRule>
    <cfRule type="containsText" dxfId="690" priority="329" operator="containsText" text="Bajo">
      <formula>NOT(ISERROR(SEARCH("Bajo",N80)))</formula>
    </cfRule>
    <cfRule type="containsText" dxfId="689" priority="330" operator="containsText" text="Moderado">
      <formula>NOT(ISERROR(SEARCH("Moderado",N80)))</formula>
    </cfRule>
  </conditionalFormatting>
  <conditionalFormatting sqref="O30">
    <cfRule type="containsText" dxfId="688" priority="566" operator="containsText" text="Moderado">
      <formula>NOT(ISERROR(SEARCH("Moderado",O30)))</formula>
    </cfRule>
  </conditionalFormatting>
  <conditionalFormatting sqref="O50">
    <cfRule type="containsText" dxfId="687" priority="462" operator="containsText" text="Moderado">
      <formula>NOT(ISERROR(SEARCH("Moderado",O50)))</formula>
    </cfRule>
  </conditionalFormatting>
  <conditionalFormatting sqref="O60">
    <cfRule type="containsText" dxfId="686" priority="418" operator="containsText" text="Moderado">
      <formula>NOT(ISERROR(SEARCH("Moderado",O60)))</formula>
    </cfRule>
  </conditionalFormatting>
  <conditionalFormatting sqref="O70">
    <cfRule type="containsText" dxfId="685" priority="374" operator="containsText" text="Moderado">
      <formula>NOT(ISERROR(SEARCH("Moderado",O70)))</formula>
    </cfRule>
  </conditionalFormatting>
  <conditionalFormatting sqref="D60:D63">
    <cfRule type="containsText" dxfId="684" priority="19" operator="containsText" text="3- Moderado">
      <formula>NOT(ISERROR(SEARCH("3- Moderado",D60)))</formula>
    </cfRule>
    <cfRule type="containsText" dxfId="683" priority="20" operator="containsText" text="6- Moderado">
      <formula>NOT(ISERROR(SEARCH("6- Moderado",D60)))</formula>
    </cfRule>
    <cfRule type="containsText" dxfId="682" priority="21" operator="containsText" text="4- Moderado">
      <formula>NOT(ISERROR(SEARCH("4- Moderado",D60)))</formula>
    </cfRule>
    <cfRule type="containsText" dxfId="681" priority="22" operator="containsText" text="3- Bajo">
      <formula>NOT(ISERROR(SEARCH("3- Bajo",D60)))</formula>
    </cfRule>
    <cfRule type="containsText" dxfId="680" priority="23" operator="containsText" text="4- Bajo">
      <formula>NOT(ISERROR(SEARCH("4- Bajo",D60)))</formula>
    </cfRule>
    <cfRule type="containsText" dxfId="679" priority="24" operator="containsText" text="1- Bajo">
      <formula>NOT(ISERROR(SEARCH("1- Bajo",D60)))</formula>
    </cfRule>
  </conditionalFormatting>
  <conditionalFormatting sqref="D70:D73">
    <cfRule type="containsText" dxfId="678" priority="13" operator="containsText" text="3- Moderado">
      <formula>NOT(ISERROR(SEARCH("3- Moderado",D70)))</formula>
    </cfRule>
    <cfRule type="containsText" dxfId="677" priority="14" operator="containsText" text="6- Moderado">
      <formula>NOT(ISERROR(SEARCH("6- Moderado",D70)))</formula>
    </cfRule>
    <cfRule type="containsText" dxfId="676" priority="15" operator="containsText" text="4- Moderado">
      <formula>NOT(ISERROR(SEARCH("4- Moderado",D70)))</formula>
    </cfRule>
    <cfRule type="containsText" dxfId="675" priority="16" operator="containsText" text="3- Bajo">
      <formula>NOT(ISERROR(SEARCH("3- Bajo",D70)))</formula>
    </cfRule>
    <cfRule type="containsText" dxfId="674" priority="17" operator="containsText" text="4- Bajo">
      <formula>NOT(ISERROR(SEARCH("4- Bajo",D70)))</formula>
    </cfRule>
    <cfRule type="containsText" dxfId="673" priority="18" operator="containsText" text="1- Bajo">
      <formula>NOT(ISERROR(SEARCH("1- Bajo",D70)))</formula>
    </cfRule>
  </conditionalFormatting>
  <conditionalFormatting sqref="D80:D83">
    <cfRule type="containsText" dxfId="672" priority="7" operator="containsText" text="3- Moderado">
      <formula>NOT(ISERROR(SEARCH("3- Moderado",D80)))</formula>
    </cfRule>
    <cfRule type="containsText" dxfId="671" priority="8" operator="containsText" text="6- Moderado">
      <formula>NOT(ISERROR(SEARCH("6- Moderado",D80)))</formula>
    </cfRule>
    <cfRule type="containsText" dxfId="670" priority="9" operator="containsText" text="4- Moderado">
      <formula>NOT(ISERROR(SEARCH("4- Moderado",D80)))</formula>
    </cfRule>
    <cfRule type="containsText" dxfId="669" priority="10" operator="containsText" text="3- Bajo">
      <formula>NOT(ISERROR(SEARCH("3- Bajo",D80)))</formula>
    </cfRule>
    <cfRule type="containsText" dxfId="668" priority="11" operator="containsText" text="4- Bajo">
      <formula>NOT(ISERROR(SEARCH("4- Bajo",D80)))</formula>
    </cfRule>
    <cfRule type="containsText" dxfId="667" priority="12" operator="containsText" text="1- Bajo">
      <formula>NOT(ISERROR(SEARCH("1- Bajo",D80)))</formula>
    </cfRule>
  </conditionalFormatting>
  <conditionalFormatting sqref="D90:D93">
    <cfRule type="containsText" dxfId="666" priority="1" operator="containsText" text="3- Moderado">
      <formula>NOT(ISERROR(SEARCH("3- Moderado",D90)))</formula>
    </cfRule>
    <cfRule type="containsText" dxfId="665" priority="2" operator="containsText" text="6- Moderado">
      <formula>NOT(ISERROR(SEARCH("6- Moderado",D90)))</formula>
    </cfRule>
    <cfRule type="containsText" dxfId="664" priority="3" operator="containsText" text="4- Moderado">
      <formula>NOT(ISERROR(SEARCH("4- Moderado",D90)))</formula>
    </cfRule>
    <cfRule type="containsText" dxfId="663" priority="4" operator="containsText" text="3- Bajo">
      <formula>NOT(ISERROR(SEARCH("3- Bajo",D90)))</formula>
    </cfRule>
    <cfRule type="containsText" dxfId="662" priority="5" operator="containsText" text="4- Bajo">
      <formula>NOT(ISERROR(SEARCH("4- Bajo",D90)))</formula>
    </cfRule>
    <cfRule type="containsText" dxfId="661" priority="6" operator="containsText" text="1- Bajo">
      <formula>NOT(ISERROR(SEARCH("1- Bajo",D90)))</formula>
    </cfRule>
  </conditionalFormatting>
  <dataValidations count="1">
    <dataValidation type="list" allowBlank="1" showInputMessage="1" showErrorMessage="1" sqref="I14:J19" xr:uid="{00000000-0002-0000-0500-000000000000}"/>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91" operator="containsText" id="{AA33B07E-BE8F-4B6B-A87A-4079EED8E612}">
            <xm:f>NOT(ISERROR(SEARCH(#REF!,H10)))</xm:f>
            <xm:f>#REF!</xm:f>
            <x14:dxf>
              <font>
                <color rgb="FF006100"/>
              </font>
              <fill>
                <patternFill>
                  <bgColor rgb="FFC6EFCE"/>
                </patternFill>
              </fill>
            </x14:dxf>
          </x14:cfRule>
          <x14:cfRule type="containsText" priority="592" operator="containsText" id="{8D8F2D8B-417A-4DC6-AC0D-BA260E014A2D}">
            <xm:f>NOT(ISERROR(SEARCH(#REF!,H10)))</xm:f>
            <xm:f>#REF!</xm:f>
            <x14:dxf>
              <font>
                <color rgb="FF9C0006"/>
              </font>
              <fill>
                <patternFill>
                  <bgColor rgb="FFFFC7CE"/>
                </patternFill>
              </fill>
            </x14:dxf>
          </x14:cfRule>
          <xm:sqref>H10 H20 H30 H40</xm:sqref>
        </x14:conditionalFormatting>
        <x14:conditionalFormatting xmlns:xm="http://schemas.microsoft.com/office/excel/2006/main">
          <x14:cfRule type="containsText" priority="455" operator="containsText" id="{D3D4D274-6F12-4B02-A0DA-D5DDA5383DE2}">
            <xm:f>NOT(ISERROR(SEARCH(#REF!,H50)))</xm:f>
            <xm:f>#REF!</xm:f>
            <x14:dxf>
              <font>
                <color rgb="FF006100"/>
              </font>
              <fill>
                <patternFill>
                  <bgColor rgb="FFC6EFCE"/>
                </patternFill>
              </fill>
            </x14:dxf>
          </x14:cfRule>
          <x14:cfRule type="containsText" priority="456" operator="containsText" id="{63E3EF47-8926-4E3F-8CCE-0E600E1D7B50}">
            <xm:f>NOT(ISERROR(SEARCH(#REF!,H50)))</xm:f>
            <xm:f>#REF!</xm:f>
            <x14:dxf>
              <font>
                <color rgb="FF9C0006"/>
              </font>
              <fill>
                <patternFill>
                  <bgColor rgb="FFFFC7CE"/>
                </patternFill>
              </fill>
            </x14:dxf>
          </x14:cfRule>
          <xm:sqref>H50 H60</xm:sqref>
        </x14:conditionalFormatting>
        <x14:conditionalFormatting xmlns:xm="http://schemas.microsoft.com/office/excel/2006/main">
          <x14:cfRule type="containsText" priority="367" operator="containsText" id="{776F5267-3D56-49BA-8772-39A9F607D7CF}">
            <xm:f>NOT(ISERROR(SEARCH(#REF!,H70)))</xm:f>
            <xm:f>#REF!</xm:f>
            <x14:dxf>
              <font>
                <color rgb="FF006100"/>
              </font>
              <fill>
                <patternFill>
                  <bgColor rgb="FFC6EFCE"/>
                </patternFill>
              </fill>
            </x14:dxf>
          </x14:cfRule>
          <x14:cfRule type="containsText" priority="368" operator="containsText" id="{FED06DDB-E5A1-4737-9239-5E7952A3195E}">
            <xm:f>NOT(ISERROR(SEARCH(#REF!,H70)))</xm:f>
            <xm:f>#REF!</xm:f>
            <x14:dxf>
              <font>
                <color rgb="FF9C0006"/>
              </font>
              <fill>
                <patternFill>
                  <bgColor rgb="FFFFC7CE"/>
                </patternFill>
              </fill>
            </x14:dxf>
          </x14:cfRule>
          <xm:sqref>H70 H80 H90</xm:sqref>
        </x14:conditionalFormatting>
        <x14:conditionalFormatting xmlns:xm="http://schemas.microsoft.com/office/excel/2006/main">
          <x14:cfRule type="containsText" priority="559" operator="containsText" id="{90382DAA-CC00-4820-BE5A-AB3B43CDBC30}">
            <xm:f>NOT(ISERROR(SEARCH(#REF!,H90)))</xm:f>
            <xm:f>#REF!</xm:f>
            <x14:dxf>
              <font>
                <color rgb="FF006100"/>
              </font>
              <fill>
                <patternFill>
                  <bgColor rgb="FFC6EFCE"/>
                </patternFill>
              </fill>
            </x14:dxf>
          </x14:cfRule>
          <x14:cfRule type="containsText" priority="560" operator="containsText" id="{1D5E4477-6552-477C-BEBD-2BA15951FE7E}">
            <xm:f>NOT(ISERROR(SEARCH(#REF!,H90)))</xm:f>
            <xm:f>#REF!</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'8- Politicas de admiistracion '!$I$17:$I$22</xm:f>
          </x14:formula1>
          <xm:sqref>I10:I13 I20:I99</xm:sqref>
        </x14:dataValidation>
        <x14:dataValidation type="list" allowBlank="1" showInputMessage="1" showErrorMessage="1" xr:uid="{00000000-0002-0000-0500-000002000000}">
          <x14:formula1>
            <xm:f>IF(I10='8- Politicas de admiistracion '!$B$16,'8- Politicas de admiistracion '!$C$17:$C$21,IF(I10='8- Politicas de admiistracion '!$B$24,'8- Politicas de admiistracion '!$C$25:$C$29,IF(I10='8- Politicas de admiistracion '!$B$32,'8- Politicas de admiistracion '!$C$33:$C$37,IF(I10='8- Politicas de admiistracion '!$B$40,'8- Politicas de admiistracion '!$C$41:$C$45,IF(I10='8- Politicas de admiistracion '!$B$48,'8- Politicas de admiistracion '!$C$49:$C$53,IF(I10='8- Politicas de admiistracion '!$B$56,'8- Politicas de admiistracion '!$C$57:$C$61))))))</xm:f>
          </x14:formula1>
          <xm:sqref>J10:J13 J20:J99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100"/>
  <sheetViews>
    <sheetView showGridLines="0" topLeftCell="A82" zoomScale="70" zoomScaleNormal="70" zoomScalePageLayoutView="70" workbookViewId="0">
      <selection activeCell="M41" sqref="M41"/>
    </sheetView>
  </sheetViews>
  <sheetFormatPr defaultColWidth="11.42578125" defaultRowHeight="15"/>
  <cols>
    <col min="1" max="1" width="7" customWidth="1"/>
    <col min="2" max="2" width="34.5703125" customWidth="1"/>
    <col min="3" max="3" width="81.42578125" style="22" hidden="1" customWidth="1"/>
    <col min="4" max="4" width="5" hidden="1" customWidth="1"/>
    <col min="5" max="5" width="48.7109375" hidden="1" customWidth="1"/>
    <col min="6" max="6" width="9.28515625" hidden="1" customWidth="1"/>
    <col min="7" max="7" width="14.5703125" hidden="1" customWidth="1"/>
    <col min="8" max="8" width="13.140625" hidden="1" customWidth="1"/>
    <col min="9" max="9" width="15" hidden="1" customWidth="1"/>
    <col min="10" max="10" width="9.28515625" hidden="1" customWidth="1"/>
    <col min="11" max="11" width="8" hidden="1" customWidth="1"/>
    <col min="12" max="12" width="62" customWidth="1"/>
    <col min="13" max="13" width="79.42578125" customWidth="1"/>
    <col min="14" max="14" width="11.140625" customWidth="1"/>
    <col min="15" max="15" width="16.5703125" customWidth="1"/>
    <col min="16" max="16" width="14" customWidth="1"/>
    <col min="17" max="17" width="10.85546875" customWidth="1"/>
    <col min="18" max="18" width="9" customWidth="1"/>
    <col min="19" max="19" width="7" customWidth="1"/>
    <col min="20" max="20" width="14.28515625" style="16" customWidth="1"/>
    <col min="21" max="21" width="14.28515625" style="15" customWidth="1"/>
    <col min="22" max="22" width="14.28515625" style="17" customWidth="1"/>
    <col min="23" max="278" width="11.42578125" style="9"/>
    <col min="279" max="16384" width="11.42578125" style="14"/>
  </cols>
  <sheetData>
    <row r="1" spans="1:278" s="11" customFormat="1" ht="21.75" customHeight="1" thickTop="1">
      <c r="A1" s="70"/>
      <c r="B1" s="71"/>
      <c r="C1" s="404" t="s">
        <v>364</v>
      </c>
      <c r="D1" s="404"/>
      <c r="E1" s="404"/>
      <c r="F1" s="404"/>
      <c r="G1" s="404"/>
      <c r="H1" s="404"/>
      <c r="I1" s="404"/>
      <c r="J1" s="404"/>
      <c r="K1" s="404"/>
      <c r="L1" s="404"/>
      <c r="M1" s="404"/>
      <c r="N1" s="404"/>
      <c r="O1" s="404"/>
      <c r="P1" s="404"/>
      <c r="Q1" s="404"/>
      <c r="R1" s="404"/>
      <c r="S1" s="404"/>
      <c r="T1" s="404"/>
      <c r="U1" s="404"/>
      <c r="V1" s="404"/>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row>
    <row r="2" spans="1:278" s="11" customFormat="1" ht="21.75" customHeight="1">
      <c r="A2" s="72"/>
      <c r="B2" s="73"/>
      <c r="C2" s="404"/>
      <c r="D2" s="404"/>
      <c r="E2" s="404"/>
      <c r="F2" s="404"/>
      <c r="G2" s="404"/>
      <c r="H2" s="404"/>
      <c r="I2" s="404"/>
      <c r="J2" s="404"/>
      <c r="K2" s="404"/>
      <c r="L2" s="404"/>
      <c r="M2" s="404"/>
      <c r="N2" s="404"/>
      <c r="O2" s="404"/>
      <c r="P2" s="404"/>
      <c r="Q2" s="404"/>
      <c r="R2" s="404"/>
      <c r="S2" s="404"/>
      <c r="T2" s="404"/>
      <c r="U2" s="404"/>
      <c r="V2" s="404"/>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row>
    <row r="3" spans="1:278" s="11" customFormat="1" ht="21.75" customHeight="1" thickBot="1">
      <c r="A3" s="72"/>
      <c r="B3" s="73"/>
      <c r="C3" s="404"/>
      <c r="D3" s="404"/>
      <c r="E3" s="404"/>
      <c r="F3" s="404"/>
      <c r="G3" s="404"/>
      <c r="H3" s="404"/>
      <c r="I3" s="404"/>
      <c r="J3" s="404"/>
      <c r="K3" s="404"/>
      <c r="L3" s="404"/>
      <c r="M3" s="404"/>
      <c r="N3" s="404"/>
      <c r="O3" s="404"/>
      <c r="P3" s="404"/>
      <c r="Q3" s="404"/>
      <c r="R3" s="404"/>
      <c r="S3" s="404"/>
      <c r="T3" s="404"/>
      <c r="U3" s="404"/>
      <c r="V3" s="404"/>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row>
    <row r="4" spans="1:278" s="11" customFormat="1" ht="27" customHeight="1" thickTop="1" thickBot="1">
      <c r="A4" s="405" t="s">
        <v>365</v>
      </c>
      <c r="B4" s="406"/>
      <c r="C4" s="401" t="s">
        <v>5</v>
      </c>
      <c r="D4" s="402"/>
      <c r="E4" s="402"/>
      <c r="F4" s="402"/>
      <c r="G4" s="402"/>
      <c r="H4" s="402"/>
      <c r="I4" s="402"/>
      <c r="J4" s="402"/>
      <c r="K4" s="402"/>
      <c r="L4" s="402"/>
      <c r="M4" s="403"/>
      <c r="N4" s="158"/>
      <c r="O4" s="74"/>
      <c r="P4" s="74"/>
      <c r="Q4" s="74"/>
      <c r="R4" s="74"/>
      <c r="S4" s="74"/>
      <c r="T4" s="74"/>
      <c r="U4" s="74"/>
      <c r="V4" s="74"/>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row>
    <row r="5" spans="1:278" s="11" customFormat="1" ht="38.25" customHeight="1" thickTop="1" thickBot="1">
      <c r="A5" s="405" t="s">
        <v>366</v>
      </c>
      <c r="B5" s="406"/>
      <c r="C5" s="401" t="s">
        <v>36</v>
      </c>
      <c r="D5" s="402"/>
      <c r="E5" s="402"/>
      <c r="F5" s="402"/>
      <c r="G5" s="402"/>
      <c r="H5" s="402"/>
      <c r="I5" s="402"/>
      <c r="J5" s="402"/>
      <c r="K5" s="402"/>
      <c r="L5" s="402"/>
      <c r="M5" s="403"/>
      <c r="N5" s="158"/>
      <c r="O5" s="75"/>
      <c r="P5" s="75"/>
      <c r="Q5" s="75"/>
      <c r="R5" s="75"/>
      <c r="S5" s="75"/>
      <c r="T5" s="75"/>
      <c r="U5" s="75"/>
      <c r="V5" s="75"/>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row>
    <row r="6" spans="1:278" s="11" customFormat="1" ht="29.25" customHeight="1" thickTop="1" thickBot="1">
      <c r="A6" s="398" t="s">
        <v>367</v>
      </c>
      <c r="B6" s="399"/>
      <c r="C6" s="401" t="s">
        <v>270</v>
      </c>
      <c r="D6" s="402"/>
      <c r="E6" s="402"/>
      <c r="F6" s="402"/>
      <c r="G6" s="402"/>
      <c r="H6" s="402"/>
      <c r="I6" s="402"/>
      <c r="J6" s="402"/>
      <c r="K6" s="402"/>
      <c r="L6" s="402"/>
      <c r="M6" s="403"/>
      <c r="N6" s="158"/>
      <c r="O6" s="74"/>
      <c r="P6" s="74"/>
      <c r="Q6" s="74"/>
      <c r="R6" s="74"/>
      <c r="S6" s="74"/>
      <c r="T6" s="74"/>
      <c r="U6" s="74"/>
      <c r="V6" s="74"/>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row>
    <row r="7" spans="1:278" s="11" customFormat="1" ht="30" customHeight="1" thickTop="1" thickBot="1">
      <c r="A7" s="400" t="s">
        <v>271</v>
      </c>
      <c r="B7" s="400"/>
      <c r="C7" s="400"/>
      <c r="D7" s="395" t="s">
        <v>368</v>
      </c>
      <c r="E7" s="396"/>
      <c r="F7" s="396"/>
      <c r="G7" s="396"/>
      <c r="H7" s="396"/>
      <c r="I7" s="396"/>
      <c r="J7" s="396"/>
      <c r="K7" s="396"/>
      <c r="L7" s="396"/>
      <c r="M7" s="396"/>
      <c r="N7" s="396"/>
      <c r="O7" s="396"/>
      <c r="P7" s="396"/>
      <c r="Q7" s="396"/>
      <c r="R7" s="397"/>
      <c r="S7" s="160"/>
      <c r="T7" s="400" t="s">
        <v>369</v>
      </c>
      <c r="U7" s="400"/>
      <c r="V7" s="40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row>
    <row r="8" spans="1:278" s="11" customFormat="1" ht="16.5" customHeight="1" thickTop="1" thickBot="1">
      <c r="A8" s="412" t="s">
        <v>276</v>
      </c>
      <c r="B8" s="400" t="s">
        <v>370</v>
      </c>
      <c r="C8" s="415" t="s">
        <v>272</v>
      </c>
      <c r="D8" s="417" t="s">
        <v>371</v>
      </c>
      <c r="E8" s="419" t="s">
        <v>372</v>
      </c>
      <c r="F8" s="407" t="s">
        <v>373</v>
      </c>
      <c r="G8" s="408"/>
      <c r="H8" s="408"/>
      <c r="I8" s="408"/>
      <c r="J8" s="408"/>
      <c r="K8" s="409"/>
      <c r="L8" s="407" t="s">
        <v>374</v>
      </c>
      <c r="M8" s="408"/>
      <c r="N8" s="408"/>
      <c r="O8" s="408"/>
      <c r="P8" s="408"/>
      <c r="Q8" s="408"/>
      <c r="R8" s="408"/>
      <c r="S8" s="409"/>
      <c r="T8" s="161"/>
      <c r="U8" s="162"/>
      <c r="V8" s="163" t="s">
        <v>375</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row>
    <row r="9" spans="1:278" s="13" customFormat="1" ht="123" customHeight="1" thickTop="1">
      <c r="A9" s="413"/>
      <c r="B9" s="414"/>
      <c r="C9" s="416"/>
      <c r="D9" s="418"/>
      <c r="E9" s="420"/>
      <c r="F9" s="164" t="s">
        <v>244</v>
      </c>
      <c r="G9" s="164" t="s">
        <v>246</v>
      </c>
      <c r="H9" s="164" t="s">
        <v>376</v>
      </c>
      <c r="I9" s="164" t="s">
        <v>248</v>
      </c>
      <c r="J9" s="173" t="s">
        <v>377</v>
      </c>
      <c r="K9" s="164" t="s">
        <v>254</v>
      </c>
      <c r="L9" s="164" t="s">
        <v>378</v>
      </c>
      <c r="M9" s="159" t="s">
        <v>379</v>
      </c>
      <c r="N9" s="164" t="s">
        <v>380</v>
      </c>
      <c r="O9" s="164" t="s">
        <v>381</v>
      </c>
      <c r="P9" s="164" t="s">
        <v>382</v>
      </c>
      <c r="Q9" s="164" t="s">
        <v>383</v>
      </c>
      <c r="R9" s="173" t="s">
        <v>384</v>
      </c>
      <c r="S9" s="164" t="s">
        <v>385</v>
      </c>
      <c r="T9" s="165" t="s">
        <v>256</v>
      </c>
      <c r="U9" s="165" t="s">
        <v>258</v>
      </c>
      <c r="V9" s="166" t="s">
        <v>386</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row>
    <row r="10" spans="1:278" ht="78.75" customHeight="1">
      <c r="A10" s="378">
        <v>1</v>
      </c>
      <c r="B10" s="378" t="str">
        <f>'5. Identificación de Riesgos'!B10:B19</f>
        <v>Dificultad en la adquisición de inmuebles</v>
      </c>
      <c r="C10" s="170" t="str">
        <f>'5. Identificación de Riesgos'!D10</f>
        <v>1. Una vez se determina por algún aspecto técnico la no viabilidad para la adquisición del inmueble.</v>
      </c>
      <c r="D10" s="150"/>
      <c r="E10" s="147" t="s">
        <v>387</v>
      </c>
      <c r="F10" s="145" t="s">
        <v>388</v>
      </c>
      <c r="G10" s="145" t="s">
        <v>389</v>
      </c>
      <c r="H10" s="145" t="s">
        <v>389</v>
      </c>
      <c r="I10" s="145" t="s">
        <v>388</v>
      </c>
      <c r="J10" s="172">
        <f>COUNTIF(F10:I10,"SI")/4</f>
        <v>0.5</v>
      </c>
      <c r="K10" s="410">
        <f>AVERAGE(J10:J19)</f>
        <v>0.2</v>
      </c>
      <c r="L10" s="153" t="str">
        <f>'5. Identificación de Riesgos'!D10</f>
        <v>1. Una vez se determina por algún aspecto técnico la no viabilidad para la adquisición del inmueble.</v>
      </c>
      <c r="M10" s="265" t="s">
        <v>390</v>
      </c>
      <c r="N10" s="145" t="s">
        <v>388</v>
      </c>
      <c r="O10" s="145" t="s">
        <v>388</v>
      </c>
      <c r="P10" s="145" t="s">
        <v>388</v>
      </c>
      <c r="Q10" s="145" t="s">
        <v>388</v>
      </c>
      <c r="R10" s="172">
        <f>SUM(COUNTIF(N10,"SI")*25%,COUNTIF(O10,"SI")*40%,COUNTIF(P10,"SI")*25%,COUNTIF(Q10,"SI")*10%)</f>
        <v>1</v>
      </c>
      <c r="S10" s="410">
        <f>AVERAGE(R10:R13)</f>
        <v>0.66666666666666663</v>
      </c>
      <c r="T10" s="411"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Media - 3</v>
      </c>
      <c r="U10" s="378"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Leve - 1</v>
      </c>
      <c r="V10" s="378" t="str">
        <f>CONCATENATE(VLOOKUP((LEFT(T10,LEN(T10)-4)&amp;LEFT(U10,LEN(U10)-4)),'9- Matriz de Calor '!$D$17:$E$41,2,0)," - ",RIGHT(T10,1)*RIGHT(U10,1))</f>
        <v>Moderado - 3</v>
      </c>
    </row>
    <row r="11" spans="1:278" ht="24.75" customHeight="1">
      <c r="A11" s="378"/>
      <c r="B11" s="378"/>
      <c r="C11" s="170" t="str">
        <f>'5. Identificación de Riesgos'!D11</f>
        <v>2. Demoras en la obtención de documentos necesarios, los cuales deben ser suministrados por parte del vendedor de la propiedad.</v>
      </c>
      <c r="D11" s="150"/>
      <c r="E11" s="147" t="s">
        <v>391</v>
      </c>
      <c r="F11" s="145" t="s">
        <v>388</v>
      </c>
      <c r="G11" s="145" t="s">
        <v>389</v>
      </c>
      <c r="H11" s="145" t="s">
        <v>389</v>
      </c>
      <c r="I11" s="145" t="s">
        <v>388</v>
      </c>
      <c r="J11" s="172">
        <f t="shared" ref="J11:J29" si="0">COUNTIF(F11:I11,"SI")/4</f>
        <v>0.5</v>
      </c>
      <c r="K11" s="410"/>
      <c r="L11" s="153" t="str">
        <f>'5. Identificación de Riesgos'!D11</f>
        <v>2. Demoras en la obtención de documentos necesarios, los cuales deben ser suministrados por parte del vendedor de la propiedad.</v>
      </c>
      <c r="M11" s="266" t="s">
        <v>392</v>
      </c>
      <c r="N11" s="145" t="s">
        <v>389</v>
      </c>
      <c r="O11" s="145" t="s">
        <v>389</v>
      </c>
      <c r="P11" s="145" t="s">
        <v>389</v>
      </c>
      <c r="Q11" s="145" t="s">
        <v>389</v>
      </c>
      <c r="R11" s="172">
        <f t="shared" ref="R11:R19" si="1">SUM(COUNTIF(N11,"SI")*25%,COUNTIF(O11,"SI")*40%,COUNTIF(P11,"SI")*25%,COUNTIF(Q11,"SI")*10%)</f>
        <v>0</v>
      </c>
      <c r="S11" s="410"/>
      <c r="T11" s="411"/>
      <c r="U11" s="378"/>
      <c r="V11" s="378"/>
    </row>
    <row r="12" spans="1:278" ht="26.25" customHeight="1">
      <c r="A12" s="378"/>
      <c r="B12" s="378"/>
      <c r="C12" s="170" t="str">
        <f>'5. Identificación de Riesgos'!D12</f>
        <v>3. Cuando se presenta algún hallazgo, lo cual amerite implementar el saneamiento correspondiente.</v>
      </c>
      <c r="D12" s="150"/>
      <c r="E12" s="147" t="s">
        <v>393</v>
      </c>
      <c r="F12" s="145" t="s">
        <v>388</v>
      </c>
      <c r="G12" s="145" t="s">
        <v>389</v>
      </c>
      <c r="H12" s="145" t="s">
        <v>389</v>
      </c>
      <c r="I12" s="145" t="s">
        <v>388</v>
      </c>
      <c r="J12" s="172">
        <f t="shared" si="0"/>
        <v>0.5</v>
      </c>
      <c r="K12" s="410"/>
      <c r="L12" s="153" t="str">
        <f>'5. Identificación de Riesgos'!D12</f>
        <v>3. Cuando se presenta algún hallazgo, lo cual amerite implementar el saneamiento correspondiente.</v>
      </c>
      <c r="M12" s="266" t="s">
        <v>394</v>
      </c>
      <c r="N12" s="145" t="s">
        <v>388</v>
      </c>
      <c r="O12" s="145" t="s">
        <v>388</v>
      </c>
      <c r="P12" s="145" t="s">
        <v>388</v>
      </c>
      <c r="Q12" s="145" t="s">
        <v>388</v>
      </c>
      <c r="R12" s="172">
        <f t="shared" si="1"/>
        <v>1</v>
      </c>
      <c r="S12" s="410"/>
      <c r="T12" s="411"/>
      <c r="U12" s="378"/>
      <c r="V12" s="378"/>
    </row>
    <row r="13" spans="1:278" ht="33.75" customHeight="1">
      <c r="A13" s="378"/>
      <c r="B13" s="378"/>
      <c r="C13" s="170" t="str">
        <f>'5. Identificación de Riesgos'!D13</f>
        <v>4. Al momento de evidenciarse un uso de suelo no compatible con el de justicia y sea necesario realizar un plan de implantación, según lo exija el ente territorial.</v>
      </c>
      <c r="D13" s="150"/>
      <c r="E13" s="147" t="s">
        <v>395</v>
      </c>
      <c r="F13" s="145" t="s">
        <v>388</v>
      </c>
      <c r="G13" s="145" t="s">
        <v>389</v>
      </c>
      <c r="H13" s="145" t="s">
        <v>389</v>
      </c>
      <c r="I13" s="145" t="s">
        <v>388</v>
      </c>
      <c r="J13" s="172">
        <f t="shared" si="0"/>
        <v>0.5</v>
      </c>
      <c r="K13" s="410"/>
      <c r="L13" s="153" t="str">
        <f>'5. Identificación de Riesgos'!D13</f>
        <v>4. Al momento de evidenciarse un uso de suelo no compatible con el de justicia y sea necesario realizar un plan de implantación, según lo exija el ente territorial.</v>
      </c>
      <c r="M13" s="266" t="s">
        <v>396</v>
      </c>
      <c r="N13" s="145"/>
      <c r="O13" s="145"/>
      <c r="P13" s="145"/>
      <c r="Q13" s="145"/>
      <c r="R13" s="172"/>
      <c r="S13" s="410"/>
      <c r="T13" s="411"/>
      <c r="U13" s="378"/>
      <c r="V13" s="378"/>
    </row>
    <row r="14" spans="1:278" ht="39.75" customHeight="1">
      <c r="A14" s="378"/>
      <c r="B14" s="378"/>
      <c r="C14" s="170" t="str">
        <f>'5. Identificación de Riesgos'!D14</f>
        <v>5. Cuando no hay claridad en la aplicación de la norma urbana del inmueble.</v>
      </c>
      <c r="D14" s="150"/>
      <c r="E14" s="147"/>
      <c r="F14" s="145"/>
      <c r="G14" s="145"/>
      <c r="H14" s="145"/>
      <c r="I14" s="145"/>
      <c r="J14" s="172">
        <f t="shared" si="0"/>
        <v>0</v>
      </c>
      <c r="K14" s="410"/>
      <c r="L14" s="153" t="str">
        <f>'5. Identificación de Riesgos'!D14</f>
        <v>5. Cuando no hay claridad en la aplicación de la norma urbana del inmueble.</v>
      </c>
      <c r="M14" s="266" t="s">
        <v>397</v>
      </c>
      <c r="N14" s="145"/>
      <c r="O14" s="145"/>
      <c r="P14" s="145"/>
      <c r="Q14" s="145"/>
      <c r="R14" s="172">
        <f t="shared" si="1"/>
        <v>0</v>
      </c>
      <c r="S14" s="410"/>
      <c r="T14" s="411"/>
      <c r="U14" s="378"/>
      <c r="V14" s="378"/>
    </row>
    <row r="15" spans="1:278" ht="18.75" customHeight="1">
      <c r="A15" s="378"/>
      <c r="B15" s="378"/>
      <c r="C15" s="170">
        <f>'5. Identificación de Riesgos'!D15</f>
        <v>0</v>
      </c>
      <c r="D15" s="150"/>
      <c r="E15" s="147"/>
      <c r="F15" s="145"/>
      <c r="G15" s="145"/>
      <c r="H15" s="145"/>
      <c r="I15" s="145"/>
      <c r="J15" s="172">
        <f t="shared" si="0"/>
        <v>0</v>
      </c>
      <c r="K15" s="410"/>
      <c r="L15" s="153">
        <f>'5. Identificación de Riesgos'!I15</f>
        <v>0</v>
      </c>
      <c r="M15" s="171"/>
      <c r="N15" s="145"/>
      <c r="O15" s="145"/>
      <c r="P15" s="145"/>
      <c r="Q15" s="145"/>
      <c r="R15" s="172">
        <f t="shared" si="1"/>
        <v>0</v>
      </c>
      <c r="S15" s="410"/>
      <c r="T15" s="411"/>
      <c r="U15" s="378"/>
      <c r="V15" s="378"/>
    </row>
    <row r="16" spans="1:278" ht="18.75" customHeight="1">
      <c r="A16" s="378"/>
      <c r="B16" s="378"/>
      <c r="C16" s="170">
        <f>'5. Identificación de Riesgos'!D16</f>
        <v>0</v>
      </c>
      <c r="D16" s="150"/>
      <c r="E16" s="147"/>
      <c r="F16" s="145"/>
      <c r="G16" s="145"/>
      <c r="H16" s="145"/>
      <c r="I16" s="145"/>
      <c r="J16" s="172">
        <f t="shared" si="0"/>
        <v>0</v>
      </c>
      <c r="K16" s="410"/>
      <c r="L16" s="153">
        <f>'5. Identificación de Riesgos'!I16</f>
        <v>0</v>
      </c>
      <c r="M16" s="171"/>
      <c r="N16" s="145"/>
      <c r="O16" s="145"/>
      <c r="P16" s="145"/>
      <c r="Q16" s="145"/>
      <c r="R16" s="172">
        <f t="shared" si="1"/>
        <v>0</v>
      </c>
      <c r="S16" s="410"/>
      <c r="T16" s="411"/>
      <c r="U16" s="378"/>
      <c r="V16" s="378"/>
    </row>
    <row r="17" spans="1:22" ht="9.75" customHeight="1">
      <c r="A17" s="378"/>
      <c r="B17" s="378"/>
      <c r="C17" s="170">
        <f>'5. Identificación de Riesgos'!D17</f>
        <v>0</v>
      </c>
      <c r="D17" s="150"/>
      <c r="E17" s="147"/>
      <c r="F17" s="145"/>
      <c r="G17" s="145"/>
      <c r="H17" s="145"/>
      <c r="I17" s="145"/>
      <c r="J17" s="172">
        <f t="shared" si="0"/>
        <v>0</v>
      </c>
      <c r="K17" s="410"/>
      <c r="L17" s="153">
        <f>'5. Identificación de Riesgos'!I17</f>
        <v>0</v>
      </c>
      <c r="M17" s="171"/>
      <c r="N17" s="145"/>
      <c r="O17" s="145"/>
      <c r="P17" s="145"/>
      <c r="Q17" s="145"/>
      <c r="R17" s="172">
        <f t="shared" si="1"/>
        <v>0</v>
      </c>
      <c r="S17" s="410"/>
      <c r="T17" s="411"/>
      <c r="U17" s="378"/>
      <c r="V17" s="378"/>
    </row>
    <row r="18" spans="1:22" ht="9.75" customHeight="1">
      <c r="A18" s="378"/>
      <c r="B18" s="378"/>
      <c r="C18" s="170">
        <f>'5. Identificación de Riesgos'!D18</f>
        <v>0</v>
      </c>
      <c r="D18" s="150"/>
      <c r="E18" s="147"/>
      <c r="F18" s="145"/>
      <c r="G18" s="145"/>
      <c r="H18" s="145"/>
      <c r="I18" s="145"/>
      <c r="J18" s="172">
        <f t="shared" si="0"/>
        <v>0</v>
      </c>
      <c r="K18" s="410"/>
      <c r="L18" s="153">
        <f>'5. Identificación de Riesgos'!I18</f>
        <v>0</v>
      </c>
      <c r="M18" s="171"/>
      <c r="N18" s="145"/>
      <c r="O18" s="145"/>
      <c r="P18" s="145"/>
      <c r="Q18" s="145"/>
      <c r="R18" s="172">
        <f t="shared" si="1"/>
        <v>0</v>
      </c>
      <c r="S18" s="410"/>
      <c r="T18" s="411"/>
      <c r="U18" s="378"/>
      <c r="V18" s="378"/>
    </row>
    <row r="19" spans="1:22" ht="9.75" customHeight="1">
      <c r="A19" s="378"/>
      <c r="B19" s="378"/>
      <c r="C19" s="170">
        <f>'5. Identificación de Riesgos'!D19</f>
        <v>0</v>
      </c>
      <c r="D19" s="150"/>
      <c r="E19" s="147"/>
      <c r="F19" s="145"/>
      <c r="G19" s="145"/>
      <c r="H19" s="145"/>
      <c r="I19" s="145"/>
      <c r="J19" s="172">
        <f t="shared" si="0"/>
        <v>0</v>
      </c>
      <c r="K19" s="410"/>
      <c r="L19" s="153">
        <f>'5. Identificación de Riesgos'!I19</f>
        <v>0</v>
      </c>
      <c r="M19" s="171"/>
      <c r="N19" s="145"/>
      <c r="O19" s="145"/>
      <c r="P19" s="145"/>
      <c r="Q19" s="145"/>
      <c r="R19" s="172">
        <f t="shared" si="1"/>
        <v>0</v>
      </c>
      <c r="S19" s="410"/>
      <c r="T19" s="411"/>
      <c r="U19" s="378"/>
      <c r="V19" s="378"/>
    </row>
    <row r="20" spans="1:22" ht="38.25">
      <c r="A20" s="378">
        <v>2</v>
      </c>
      <c r="B20" s="378" t="str">
        <f>'5. Identificación de Riesgos'!B20:B29</f>
        <v>Demora en la ejecución de los contratos de Estudios y Diseños  de infraestructura física</v>
      </c>
      <c r="C20" s="170" t="str">
        <f>'5. Identificación de Riesgos'!D20</f>
        <v>1. Cuando se presenta un cambio y/o una revisión de la norma urbanística aplicable</v>
      </c>
      <c r="D20" s="150"/>
      <c r="E20" s="147" t="s">
        <v>398</v>
      </c>
      <c r="F20" s="145" t="s">
        <v>388</v>
      </c>
      <c r="G20" s="145" t="s">
        <v>389</v>
      </c>
      <c r="H20" s="145" t="s">
        <v>389</v>
      </c>
      <c r="I20" s="145" t="s">
        <v>388</v>
      </c>
      <c r="J20" s="172">
        <f t="shared" si="0"/>
        <v>0.5</v>
      </c>
      <c r="K20" s="410">
        <f>AVERAGE(J20:J24)</f>
        <v>0.4</v>
      </c>
      <c r="L20" s="174" t="str">
        <f>'5. Identificación de Riesgos'!D20</f>
        <v>1. Cuando se presenta un cambio y/o una revisión de la norma urbanística aplicable</v>
      </c>
      <c r="M20" s="171" t="s">
        <v>399</v>
      </c>
      <c r="N20" s="145" t="s">
        <v>388</v>
      </c>
      <c r="O20" s="145" t="s">
        <v>388</v>
      </c>
      <c r="P20" s="145" t="s">
        <v>388</v>
      </c>
      <c r="Q20" s="145" t="s">
        <v>388</v>
      </c>
      <c r="R20" s="172">
        <f t="shared" ref="R20:R29" si="2">SUM(COUNTIF(N20,"SI")*25%,COUNTIF(O20,"SI")*40%,COUNTIF(P20,"SI")*25%,COUNTIF(Q20,"SI")*10%)</f>
        <v>1</v>
      </c>
      <c r="S20" s="410">
        <f>AVERAGE(R20:R22)</f>
        <v>0.91666666666666663</v>
      </c>
      <c r="T20" s="411"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Media - 3</v>
      </c>
      <c r="U20" s="378"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Leve - 1</v>
      </c>
      <c r="V20" s="378" t="str">
        <f>CONCATENATE(VLOOKUP((LEFT(T20,LEN(T20)-4)&amp;LEFT(U20,LEN(U20)-4)),'9- Matriz de Calor '!$D$17:$E$41,2,0)," - ",RIGHT(T20,1)*RIGHT(U20,1))</f>
        <v>Moderado - 3</v>
      </c>
    </row>
    <row r="21" spans="1:22" ht="23.25" customHeight="1">
      <c r="A21" s="378"/>
      <c r="B21" s="378"/>
      <c r="C21" s="170" t="str">
        <f>'5. Identificación de Riesgos'!D21</f>
        <v>2. Ante la falta de claridad en la norma urbanística establecida</v>
      </c>
      <c r="D21" s="150"/>
      <c r="E21" s="147" t="s">
        <v>400</v>
      </c>
      <c r="F21" s="145" t="s">
        <v>388</v>
      </c>
      <c r="G21" s="145" t="s">
        <v>389</v>
      </c>
      <c r="H21" s="145" t="s">
        <v>389</v>
      </c>
      <c r="I21" s="145" t="s">
        <v>388</v>
      </c>
      <c r="J21" s="172">
        <f t="shared" si="0"/>
        <v>0.5</v>
      </c>
      <c r="K21" s="410"/>
      <c r="L21" s="174" t="str">
        <f>'5. Identificación de Riesgos'!D21</f>
        <v>2. Ante la falta de claridad en la norma urbanística establecida</v>
      </c>
      <c r="M21" s="147" t="s">
        <v>401</v>
      </c>
      <c r="N21" s="145" t="s">
        <v>389</v>
      </c>
      <c r="O21" s="145" t="s">
        <v>388</v>
      </c>
      <c r="P21" s="145" t="s">
        <v>388</v>
      </c>
      <c r="Q21" s="145" t="s">
        <v>388</v>
      </c>
      <c r="R21" s="172">
        <f t="shared" si="2"/>
        <v>0.75</v>
      </c>
      <c r="S21" s="410"/>
      <c r="T21" s="411"/>
      <c r="U21" s="378"/>
      <c r="V21" s="378"/>
    </row>
    <row r="22" spans="1:22" ht="38.25">
      <c r="A22" s="378"/>
      <c r="B22" s="378"/>
      <c r="C22" s="170" t="str">
        <f>'5. Identificación de Riesgos'!D22</f>
        <v>3. En el momento de ser necesario ajustar el programa arquitectónico</v>
      </c>
      <c r="D22" s="150"/>
      <c r="E22" s="147" t="s">
        <v>402</v>
      </c>
      <c r="F22" s="145" t="s">
        <v>388</v>
      </c>
      <c r="G22" s="145" t="s">
        <v>389</v>
      </c>
      <c r="H22" s="145" t="s">
        <v>389</v>
      </c>
      <c r="I22" s="145" t="s">
        <v>388</v>
      </c>
      <c r="J22" s="172">
        <f t="shared" si="0"/>
        <v>0.5</v>
      </c>
      <c r="K22" s="410"/>
      <c r="L22" s="174" t="str">
        <f>'5. Identificación de Riesgos'!D22</f>
        <v>3. En el momento de ser necesario ajustar el programa arquitectónico</v>
      </c>
      <c r="M22" s="147" t="s">
        <v>403</v>
      </c>
      <c r="N22" s="145" t="s">
        <v>388</v>
      </c>
      <c r="O22" s="145" t="s">
        <v>388</v>
      </c>
      <c r="P22" s="145" t="s">
        <v>388</v>
      </c>
      <c r="Q22" s="145" t="s">
        <v>388</v>
      </c>
      <c r="R22" s="172">
        <f t="shared" si="2"/>
        <v>1</v>
      </c>
      <c r="S22" s="410"/>
      <c r="T22" s="411"/>
      <c r="U22" s="378"/>
      <c r="V22" s="378"/>
    </row>
    <row r="23" spans="1:22" ht="34.5" customHeight="1">
      <c r="A23" s="378"/>
      <c r="B23" s="378"/>
      <c r="C23" s="170" t="str">
        <f>'5. Identificación de Riesgos'!D23</f>
        <v>4. Cuando la calidad del diseño no cumple con los estándares requeridos</v>
      </c>
      <c r="D23" s="150"/>
      <c r="E23" s="147" t="s">
        <v>404</v>
      </c>
      <c r="F23" s="145" t="s">
        <v>388</v>
      </c>
      <c r="G23" s="145" t="s">
        <v>389</v>
      </c>
      <c r="H23" s="145" t="s">
        <v>389</v>
      </c>
      <c r="I23" s="145" t="s">
        <v>388</v>
      </c>
      <c r="J23" s="172">
        <f t="shared" si="0"/>
        <v>0.5</v>
      </c>
      <c r="K23" s="410"/>
      <c r="L23" s="174" t="str">
        <f>'5. Identificación de Riesgos'!D23</f>
        <v>4. Cuando la calidad del diseño no cumple con los estándares requeridos</v>
      </c>
      <c r="M23" s="171" t="s">
        <v>405</v>
      </c>
      <c r="N23" s="145" t="s">
        <v>389</v>
      </c>
      <c r="O23" s="145" t="s">
        <v>388</v>
      </c>
      <c r="P23" s="145" t="s">
        <v>388</v>
      </c>
      <c r="Q23" s="145" t="s">
        <v>388</v>
      </c>
      <c r="R23" s="172">
        <f t="shared" si="2"/>
        <v>0.75</v>
      </c>
      <c r="S23" s="410"/>
      <c r="T23" s="411"/>
      <c r="U23" s="378"/>
      <c r="V23" s="378"/>
    </row>
    <row r="24" spans="1:22" ht="9.75" customHeight="1">
      <c r="A24" s="378"/>
      <c r="B24" s="378"/>
      <c r="C24" s="170" t="str">
        <f>'5. Identificación de Riesgos'!D24</f>
        <v>5. Demoras en la entrega de los productos de los estudios técnicos y diseños</v>
      </c>
      <c r="D24" s="150"/>
      <c r="E24" s="147"/>
      <c r="F24" s="145"/>
      <c r="G24" s="145"/>
      <c r="H24" s="145"/>
      <c r="I24" s="145"/>
      <c r="J24" s="172">
        <f t="shared" si="0"/>
        <v>0</v>
      </c>
      <c r="K24" s="410"/>
      <c r="L24" s="174">
        <f>'5. Identificación de Riesgos'!I24</f>
        <v>0</v>
      </c>
      <c r="M24" s="171"/>
      <c r="N24" s="145"/>
      <c r="O24" s="145"/>
      <c r="P24" s="145"/>
      <c r="Q24" s="145"/>
      <c r="R24" s="172">
        <f t="shared" si="2"/>
        <v>0</v>
      </c>
      <c r="S24" s="410"/>
      <c r="T24" s="411"/>
      <c r="U24" s="378"/>
      <c r="V24" s="378"/>
    </row>
    <row r="25" spans="1:22" ht="9.75" customHeight="1">
      <c r="A25" s="378"/>
      <c r="B25" s="378"/>
      <c r="C25" s="170" t="str">
        <f>'5. Identificación de Riesgos'!D25</f>
        <v>6. Mayores tiempos en la expedición de la licencia de construcción</v>
      </c>
      <c r="D25" s="150"/>
      <c r="E25" s="147"/>
      <c r="F25" s="145"/>
      <c r="G25" s="145"/>
      <c r="H25" s="145"/>
      <c r="I25" s="145"/>
      <c r="J25" s="172">
        <f t="shared" si="0"/>
        <v>0</v>
      </c>
      <c r="K25" s="410"/>
      <c r="L25" s="174">
        <f>'5. Identificación de Riesgos'!I25</f>
        <v>0</v>
      </c>
      <c r="M25" s="171"/>
      <c r="N25" s="145"/>
      <c r="O25" s="145"/>
      <c r="P25" s="145"/>
      <c r="Q25" s="145"/>
      <c r="R25" s="172">
        <f t="shared" si="2"/>
        <v>0</v>
      </c>
      <c r="S25" s="410"/>
      <c r="T25" s="411"/>
      <c r="U25" s="378"/>
      <c r="V25" s="378"/>
    </row>
    <row r="26" spans="1:22" ht="9.75" customHeight="1">
      <c r="A26" s="378"/>
      <c r="B26" s="378"/>
      <c r="C26" s="170">
        <f>'5. Identificación de Riesgos'!D26</f>
        <v>0</v>
      </c>
      <c r="D26" s="150"/>
      <c r="E26" s="147"/>
      <c r="F26" s="145"/>
      <c r="G26" s="145"/>
      <c r="H26" s="145"/>
      <c r="I26" s="145"/>
      <c r="J26" s="172">
        <f t="shared" si="0"/>
        <v>0</v>
      </c>
      <c r="K26" s="410"/>
      <c r="L26" s="174">
        <f>'5. Identificación de Riesgos'!I26</f>
        <v>0</v>
      </c>
      <c r="M26" s="171"/>
      <c r="N26" s="145"/>
      <c r="O26" s="145"/>
      <c r="P26" s="145"/>
      <c r="Q26" s="145"/>
      <c r="R26" s="172">
        <f t="shared" si="2"/>
        <v>0</v>
      </c>
      <c r="S26" s="410"/>
      <c r="T26" s="411"/>
      <c r="U26" s="378"/>
      <c r="V26" s="378"/>
    </row>
    <row r="27" spans="1:22" ht="9.75" customHeight="1">
      <c r="A27" s="378"/>
      <c r="B27" s="378"/>
      <c r="C27" s="170">
        <f>'5. Identificación de Riesgos'!D27</f>
        <v>0</v>
      </c>
      <c r="D27" s="150"/>
      <c r="E27" s="147"/>
      <c r="F27" s="145"/>
      <c r="G27" s="145"/>
      <c r="H27" s="145"/>
      <c r="I27" s="145"/>
      <c r="J27" s="172">
        <f t="shared" si="0"/>
        <v>0</v>
      </c>
      <c r="K27" s="410"/>
      <c r="L27" s="174">
        <f>'5. Identificación de Riesgos'!I27</f>
        <v>0</v>
      </c>
      <c r="M27" s="171"/>
      <c r="N27" s="145"/>
      <c r="O27" s="145"/>
      <c r="P27" s="145"/>
      <c r="Q27" s="145"/>
      <c r="R27" s="172">
        <f t="shared" si="2"/>
        <v>0</v>
      </c>
      <c r="S27" s="410"/>
      <c r="T27" s="411"/>
      <c r="U27" s="378"/>
      <c r="V27" s="378"/>
    </row>
    <row r="28" spans="1:22" ht="9.75" customHeight="1">
      <c r="A28" s="378"/>
      <c r="B28" s="378"/>
      <c r="C28" s="170">
        <f>'5. Identificación de Riesgos'!D28</f>
        <v>0</v>
      </c>
      <c r="D28" s="150"/>
      <c r="E28" s="147"/>
      <c r="F28" s="145"/>
      <c r="G28" s="145"/>
      <c r="H28" s="145"/>
      <c r="I28" s="145"/>
      <c r="J28" s="172">
        <f t="shared" si="0"/>
        <v>0</v>
      </c>
      <c r="K28" s="410"/>
      <c r="L28" s="174">
        <f>'5. Identificación de Riesgos'!I28</f>
        <v>0</v>
      </c>
      <c r="M28" s="171"/>
      <c r="N28" s="145"/>
      <c r="O28" s="145"/>
      <c r="P28" s="145"/>
      <c r="Q28" s="145"/>
      <c r="R28" s="172">
        <f t="shared" si="2"/>
        <v>0</v>
      </c>
      <c r="S28" s="410"/>
      <c r="T28" s="411"/>
      <c r="U28" s="378"/>
      <c r="V28" s="378"/>
    </row>
    <row r="29" spans="1:22" ht="9.75" customHeight="1">
      <c r="A29" s="378"/>
      <c r="B29" s="378"/>
      <c r="C29" s="170">
        <f>'5. Identificación de Riesgos'!D29</f>
        <v>0</v>
      </c>
      <c r="D29" s="150"/>
      <c r="E29" s="147"/>
      <c r="F29" s="145"/>
      <c r="G29" s="145"/>
      <c r="H29" s="145"/>
      <c r="I29" s="145"/>
      <c r="J29" s="172">
        <f t="shared" si="0"/>
        <v>0</v>
      </c>
      <c r="K29" s="410"/>
      <c r="L29" s="174">
        <f>'5. Identificación de Riesgos'!I29</f>
        <v>0</v>
      </c>
      <c r="M29" s="171"/>
      <c r="N29" s="145"/>
      <c r="O29" s="145"/>
      <c r="P29" s="145"/>
      <c r="Q29" s="145"/>
      <c r="R29" s="172">
        <f t="shared" si="2"/>
        <v>0</v>
      </c>
      <c r="S29" s="410"/>
      <c r="T29" s="411"/>
      <c r="U29" s="378"/>
      <c r="V29" s="378"/>
    </row>
    <row r="30" spans="1:22" ht="56.25" customHeight="1">
      <c r="A30" s="378">
        <v>3</v>
      </c>
      <c r="B30" s="378" t="str">
        <f>'5. Identificación de Riesgos'!B30:B39</f>
        <v>Demora en la ejecución de los contratos de construcción y mobiliario en proyectos de inversión de los proyectos de mediana y baja  complejidad</v>
      </c>
      <c r="C30" s="170" t="str">
        <f>'5. Identificación de Riesgos'!D30</f>
        <v>1. Peticiones, reclamos de la comunidad, bloqueos o problemas de orden público en la zona donde se construye la nueva sede judicial.</v>
      </c>
      <c r="D30" s="150"/>
      <c r="E30" s="147" t="s">
        <v>406</v>
      </c>
      <c r="F30" s="145" t="s">
        <v>388</v>
      </c>
      <c r="G30" s="145" t="s">
        <v>389</v>
      </c>
      <c r="H30" s="145" t="s">
        <v>389</v>
      </c>
      <c r="I30" s="145" t="s">
        <v>388</v>
      </c>
      <c r="J30" s="172">
        <f t="shared" ref="J30:J99" si="3">COUNTIF(F30:I30,"SI")/4</f>
        <v>0.5</v>
      </c>
      <c r="K30" s="410">
        <f>AVERAGE(J30:J30)</f>
        <v>0.5</v>
      </c>
      <c r="L30" s="153" t="str">
        <f>'5. Identificación de Riesgos'!D30</f>
        <v>1. Peticiones, reclamos de la comunidad, bloqueos o problemas de orden público en la zona donde se construye la nueva sede judicial.</v>
      </c>
      <c r="M30" s="265" t="s">
        <v>407</v>
      </c>
      <c r="N30" s="145" t="s">
        <v>388</v>
      </c>
      <c r="O30" s="145" t="s">
        <v>388</v>
      </c>
      <c r="P30" s="145" t="s">
        <v>388</v>
      </c>
      <c r="Q30" s="145" t="s">
        <v>388</v>
      </c>
      <c r="R30" s="172">
        <f t="shared" ref="R30:R99" si="4">SUM(COUNTIF(N30,"SI")*25%,COUNTIF(O30,"SI")*40%,COUNTIF(P30,"SI")*25%,COUNTIF(Q30,"SI")*10%)</f>
        <v>1</v>
      </c>
      <c r="S30" s="410">
        <f>AVERAGE(R30:R31)</f>
        <v>0.875</v>
      </c>
      <c r="T30" s="411"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Media - 3</v>
      </c>
      <c r="U30" s="378"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Leve - 1</v>
      </c>
      <c r="V30" s="378" t="str">
        <f>CONCATENATE(VLOOKUP((LEFT(T30,LEN(T30)-4)&amp;LEFT(U30,LEN(U30)-4)),'9- Matriz de Calor '!$D$17:$E$41,2,0)," - ",RIGHT(T30,1)*RIGHT(U30,1))</f>
        <v>Moderado - 3</v>
      </c>
    </row>
    <row r="31" spans="1:22" ht="27.75" customHeight="1">
      <c r="A31" s="378"/>
      <c r="B31" s="378"/>
      <c r="C31" s="170" t="str">
        <f>'5. Identificación de Riesgos'!D31</f>
        <v>2. La capacidad, experticia o calidad del Contratista de Obra e Interventor no cumplen con las exigencias o desafíos técnicos de la obra contratada.</v>
      </c>
      <c r="D31" s="150"/>
      <c r="E31" s="147"/>
      <c r="F31" s="145"/>
      <c r="G31" s="145"/>
      <c r="H31" s="145"/>
      <c r="I31" s="145"/>
      <c r="J31" s="172">
        <f t="shared" si="3"/>
        <v>0</v>
      </c>
      <c r="K31" s="410"/>
      <c r="L31" s="153" t="str">
        <f>'5. Identificación de Riesgos'!D31</f>
        <v>2. La capacidad, experticia o calidad del Contratista de Obra e Interventor no cumplen con las exigencias o desafíos técnicos de la obra contratada.</v>
      </c>
      <c r="M31" s="266" t="s">
        <v>408</v>
      </c>
      <c r="N31" s="145" t="s">
        <v>389</v>
      </c>
      <c r="O31" s="145" t="s">
        <v>388</v>
      </c>
      <c r="P31" s="145" t="s">
        <v>388</v>
      </c>
      <c r="Q31" s="145" t="s">
        <v>388</v>
      </c>
      <c r="R31" s="172">
        <f t="shared" si="4"/>
        <v>0.75</v>
      </c>
      <c r="S31" s="410"/>
      <c r="T31" s="411"/>
      <c r="U31" s="378"/>
      <c r="V31" s="378"/>
    </row>
    <row r="32" spans="1:22" ht="48.75" customHeight="1">
      <c r="A32" s="378"/>
      <c r="B32" s="378"/>
      <c r="C32" s="170" t="str">
        <f>'5. Identificación de Riesgos'!D32</f>
        <v>3. Dificultad en la disposición de recursos para la obra civil, lo que incluye mano de obra, materiales, equipos, recursos financieros, etc.</v>
      </c>
      <c r="D32" s="150"/>
      <c r="E32" s="147" t="s">
        <v>409</v>
      </c>
      <c r="F32" s="145" t="s">
        <v>388</v>
      </c>
      <c r="G32" s="145" t="s">
        <v>389</v>
      </c>
      <c r="H32" s="145" t="s">
        <v>389</v>
      </c>
      <c r="I32" s="145" t="s">
        <v>388</v>
      </c>
      <c r="J32" s="172">
        <f t="shared" si="3"/>
        <v>0.5</v>
      </c>
      <c r="K32" s="410"/>
      <c r="L32" s="153" t="str">
        <f>'5. Identificación de Riesgos'!D32</f>
        <v>3. Dificultad en la disposición de recursos para la obra civil, lo que incluye mano de obra, materiales, equipos, recursos financieros, etc.</v>
      </c>
      <c r="M32" s="266" t="s">
        <v>410</v>
      </c>
      <c r="N32" s="145" t="s">
        <v>388</v>
      </c>
      <c r="O32" s="145" t="s">
        <v>388</v>
      </c>
      <c r="P32" s="145" t="s">
        <v>388</v>
      </c>
      <c r="Q32" s="145" t="s">
        <v>388</v>
      </c>
      <c r="R32" s="172">
        <f t="shared" si="4"/>
        <v>1</v>
      </c>
      <c r="S32" s="410"/>
      <c r="T32" s="411"/>
      <c r="U32" s="378"/>
      <c r="V32" s="378"/>
    </row>
    <row r="33" spans="1:22" ht="27" customHeight="1">
      <c r="A33" s="378"/>
      <c r="B33" s="378"/>
      <c r="C33" s="170" t="str">
        <f>'5. Identificación de Riesgos'!D33</f>
        <v>4. Al estar relacionado con procesos de liquidación de otros Contratos, por la demora en adquisiciones o contrataciones que deben ser formalizadas.</v>
      </c>
      <c r="D33" s="150"/>
      <c r="E33" s="147"/>
      <c r="F33" s="145"/>
      <c r="G33" s="145"/>
      <c r="H33" s="145"/>
      <c r="I33" s="145"/>
      <c r="J33" s="172">
        <f t="shared" si="3"/>
        <v>0</v>
      </c>
      <c r="K33" s="410"/>
      <c r="L33" s="153" t="str">
        <f>'5. Identificación de Riesgos'!D33</f>
        <v>4. Al estar relacionado con procesos de liquidación de otros Contratos, por la demora en adquisiciones o contrataciones que deben ser formalizadas.</v>
      </c>
      <c r="M33" s="266" t="s">
        <v>411</v>
      </c>
      <c r="N33" s="145" t="s">
        <v>388</v>
      </c>
      <c r="O33" s="145" t="s">
        <v>388</v>
      </c>
      <c r="P33" s="145" t="s">
        <v>388</v>
      </c>
      <c r="Q33" s="145" t="s">
        <v>388</v>
      </c>
      <c r="R33" s="172">
        <f t="shared" si="4"/>
        <v>1</v>
      </c>
      <c r="S33" s="410"/>
      <c r="T33" s="411"/>
      <c r="U33" s="378"/>
      <c r="V33" s="378"/>
    </row>
    <row r="34" spans="1:22" ht="46.5" customHeight="1">
      <c r="A34" s="378"/>
      <c r="B34" s="378"/>
      <c r="C34" s="170" t="str">
        <f>'5. Identificación de Riesgos'!D34</f>
        <v>5. Por cambios en las administraciones municipales, las cuales interfieren en el proceso constructivo de la nueva sede judicial que está en etapa inicial o se encuentra en marcha.</v>
      </c>
      <c r="D34" s="150"/>
      <c r="E34" s="150"/>
      <c r="F34" s="145"/>
      <c r="G34" s="145"/>
      <c r="H34" s="145"/>
      <c r="I34" s="145"/>
      <c r="J34" s="172">
        <f t="shared" si="3"/>
        <v>0</v>
      </c>
      <c r="K34" s="410"/>
      <c r="L34" s="153" t="str">
        <f>'5. Identificación de Riesgos'!D34</f>
        <v>5. Por cambios en las administraciones municipales, las cuales interfieren en el proceso constructivo de la nueva sede judicial que está en etapa inicial o se encuentra en marcha.</v>
      </c>
      <c r="M34" s="266" t="s">
        <v>412</v>
      </c>
      <c r="N34" s="145"/>
      <c r="O34" s="145"/>
      <c r="P34" s="145"/>
      <c r="Q34" s="145"/>
      <c r="R34" s="172">
        <f t="shared" si="4"/>
        <v>0</v>
      </c>
      <c r="S34" s="410"/>
      <c r="T34" s="411"/>
      <c r="U34" s="378"/>
      <c r="V34" s="378"/>
    </row>
    <row r="35" spans="1:22" ht="17.25" customHeight="1">
      <c r="A35" s="378"/>
      <c r="B35" s="378"/>
      <c r="C35" s="170" t="str">
        <f>'5. Identificación de Riesgos'!D35</f>
        <v>6. Cuando por incumplimientos del Constructor, el proyecto recibe alguna sanción de alguna autoridad de orden laboral, constructivo, sanitario, ambiental, de tránsito, etc.</v>
      </c>
      <c r="D35" s="150"/>
      <c r="E35" s="147"/>
      <c r="F35" s="145"/>
      <c r="G35" s="145"/>
      <c r="H35" s="145"/>
      <c r="I35" s="145"/>
      <c r="J35" s="172">
        <f t="shared" si="3"/>
        <v>0</v>
      </c>
      <c r="K35" s="410"/>
      <c r="L35" s="153" t="str">
        <f>'5. Identificación de Riesgos'!D35</f>
        <v>6. Cuando por incumplimientos del Constructor, el proyecto recibe alguna sanción de alguna autoridad de orden laboral, constructivo, sanitario, ambiental, de tránsito, etc.</v>
      </c>
      <c r="M35" s="266" t="s">
        <v>413</v>
      </c>
      <c r="N35" s="145"/>
      <c r="O35" s="145"/>
      <c r="P35" s="145"/>
      <c r="Q35" s="145"/>
      <c r="R35" s="172">
        <f t="shared" si="4"/>
        <v>0</v>
      </c>
      <c r="S35" s="410"/>
      <c r="T35" s="411"/>
      <c r="U35" s="378"/>
      <c r="V35" s="378"/>
    </row>
    <row r="36" spans="1:22" ht="54" customHeight="1">
      <c r="A36" s="378"/>
      <c r="B36" s="378"/>
      <c r="C36" s="170" t="str">
        <f>'5. Identificación de Riesgos'!D36</f>
        <v>7. En el evento que se presentan observaciones, falta de información, planos, procedimientos constructivos, permisos, licencias, autorizaciones u otros que debieron conformar los estudios técnicos y diseños.</v>
      </c>
      <c r="D36" s="150"/>
      <c r="E36" s="147"/>
      <c r="F36" s="145"/>
      <c r="G36" s="145"/>
      <c r="H36" s="145"/>
      <c r="I36" s="145"/>
      <c r="J36" s="172">
        <f t="shared" si="3"/>
        <v>0</v>
      </c>
      <c r="K36" s="410"/>
      <c r="L36" s="153" t="str">
        <f>'5. Identificación de Riesgos'!D36</f>
        <v>7. En el evento que se presentan observaciones, falta de información, planos, procedimientos constructivos, permisos, licencias, autorizaciones u otros que debieron conformar los estudios técnicos y diseños.</v>
      </c>
      <c r="M36" s="266" t="s">
        <v>414</v>
      </c>
      <c r="N36" s="145"/>
      <c r="O36" s="145"/>
      <c r="P36" s="145"/>
      <c r="Q36" s="145"/>
      <c r="R36" s="172">
        <f t="shared" si="4"/>
        <v>0</v>
      </c>
      <c r="S36" s="410"/>
      <c r="T36" s="411"/>
      <c r="U36" s="378"/>
      <c r="V36" s="378"/>
    </row>
    <row r="37" spans="1:22" ht="25.5">
      <c r="A37" s="378"/>
      <c r="B37" s="378"/>
      <c r="C37" s="170">
        <f>'5. Identificación de Riesgos'!D37</f>
        <v>0</v>
      </c>
      <c r="D37" s="150"/>
      <c r="E37" s="147" t="s">
        <v>415</v>
      </c>
      <c r="F37" s="145" t="s">
        <v>388</v>
      </c>
      <c r="G37" s="145" t="s">
        <v>389</v>
      </c>
      <c r="H37" s="145" t="s">
        <v>389</v>
      </c>
      <c r="I37" s="145" t="s">
        <v>388</v>
      </c>
      <c r="J37" s="172">
        <f t="shared" si="3"/>
        <v>0.5</v>
      </c>
      <c r="K37" s="410"/>
      <c r="L37" s="153">
        <f>'5. Identificación de Riesgos'!I37</f>
        <v>0</v>
      </c>
      <c r="M37" s="171"/>
      <c r="N37" s="145"/>
      <c r="O37" s="145"/>
      <c r="P37" s="145"/>
      <c r="Q37" s="145"/>
      <c r="R37" s="172">
        <f t="shared" si="4"/>
        <v>0</v>
      </c>
      <c r="S37" s="410"/>
      <c r="T37" s="411"/>
      <c r="U37" s="378"/>
      <c r="V37" s="378"/>
    </row>
    <row r="38" spans="1:22">
      <c r="A38" s="378"/>
      <c r="B38" s="378"/>
      <c r="C38" s="170">
        <f>'5. Identificación de Riesgos'!D38</f>
        <v>0</v>
      </c>
      <c r="D38" s="150"/>
      <c r="E38" s="147"/>
      <c r="F38" s="145"/>
      <c r="G38" s="145"/>
      <c r="H38" s="145"/>
      <c r="I38" s="145"/>
      <c r="J38" s="172">
        <f t="shared" si="3"/>
        <v>0</v>
      </c>
      <c r="K38" s="410"/>
      <c r="L38" s="153">
        <f>'5. Identificación de Riesgos'!I38</f>
        <v>0</v>
      </c>
      <c r="M38" s="171"/>
      <c r="N38" s="145"/>
      <c r="O38" s="145"/>
      <c r="P38" s="145"/>
      <c r="Q38" s="145"/>
      <c r="R38" s="172">
        <f t="shared" si="4"/>
        <v>0</v>
      </c>
      <c r="S38" s="410"/>
      <c r="T38" s="411"/>
      <c r="U38" s="378"/>
      <c r="V38" s="378"/>
    </row>
    <row r="39" spans="1:22" ht="9.75" customHeight="1">
      <c r="A39" s="378"/>
      <c r="B39" s="378"/>
      <c r="C39" s="170">
        <f>'5. Identificación de Riesgos'!D39</f>
        <v>0</v>
      </c>
      <c r="D39" s="150"/>
      <c r="E39" s="147"/>
      <c r="F39" s="145"/>
      <c r="G39" s="145"/>
      <c r="H39" s="145"/>
      <c r="I39" s="145"/>
      <c r="J39" s="172">
        <f t="shared" si="3"/>
        <v>0</v>
      </c>
      <c r="K39" s="410"/>
      <c r="L39" s="153">
        <f>'5. Identificación de Riesgos'!I39</f>
        <v>0</v>
      </c>
      <c r="M39" s="171"/>
      <c r="N39" s="145"/>
      <c r="O39" s="145"/>
      <c r="P39" s="145"/>
      <c r="Q39" s="145"/>
      <c r="R39" s="172">
        <f t="shared" si="4"/>
        <v>0</v>
      </c>
      <c r="S39" s="410"/>
      <c r="T39" s="411"/>
      <c r="U39" s="378"/>
      <c r="V39" s="378"/>
    </row>
    <row r="40" spans="1:22" ht="27">
      <c r="A40" s="378">
        <v>4</v>
      </c>
      <c r="B40" s="378" t="str">
        <f>'5. Identificación de Riesgos'!B40:B49</f>
        <v>Impacto ambiental negativo, ocasionado por las actividades constructivas en los proyectos</v>
      </c>
      <c r="C40" s="170" t="str">
        <f>'5. Identificación de Riesgos'!D40</f>
        <v>1. Cuando se implementan malas prácticas constructivas y se deja de lado el cumplimiento de las medidas de manejo ambiental.</v>
      </c>
      <c r="D40" s="150"/>
      <c r="E40" s="147" t="s">
        <v>404</v>
      </c>
      <c r="F40" s="145" t="s">
        <v>388</v>
      </c>
      <c r="G40" s="145" t="s">
        <v>389</v>
      </c>
      <c r="H40" s="145" t="s">
        <v>389</v>
      </c>
      <c r="I40" s="145" t="s">
        <v>388</v>
      </c>
      <c r="J40" s="172">
        <f t="shared" si="3"/>
        <v>0.5</v>
      </c>
      <c r="K40" s="410">
        <f>AVERAGE(J40:J40)</f>
        <v>0.5</v>
      </c>
      <c r="L40" s="153" t="str">
        <f>'5. Identificación de Riesgos'!D40</f>
        <v>1. Cuando se implementan malas prácticas constructivas y se deja de lado el cumplimiento de las medidas de manejo ambiental.</v>
      </c>
      <c r="M40" s="265" t="s">
        <v>416</v>
      </c>
      <c r="N40" s="145"/>
      <c r="O40" s="145"/>
      <c r="P40" s="145"/>
      <c r="Q40" s="145"/>
      <c r="R40" s="172">
        <f t="shared" si="4"/>
        <v>0</v>
      </c>
      <c r="S40" s="410">
        <f>AVERAGE(R40:R41)</f>
        <v>0</v>
      </c>
      <c r="T40" s="411" t="str">
        <f>CONCATENATE(INDEX('8- Politicas de admiistracion '!$B$6:$F$10,MATCH(ROUND(IF((RIGHT('5. Identificación de Riesgos'!H30,1)-'6. Valoración Controles'!K40)&lt;1,1,(RIGHT('5. Identificación de Riesgos'!H30,1)-'6. Valoración Controles'!K40)),0),'8- Politicas de admiistracion '!$F$6:$F$10,0),1)," - ",ROUND(IF((RIGHT('5. Identificación de Riesgos'!H30,1)-'6. Valoración Controles'!K40)&lt;1,1,(RIGHT('5. Identificación de Riesgos'!H30,1)-'6. Valoración Controles'!K40)),0))</f>
        <v>Media - 3</v>
      </c>
      <c r="U40" s="378" t="str">
        <f>CONCATENATE(INDEX('8- Politicas de admiistracion '!$B$17:$F$21,MATCH(ROUND(IF((RIGHT('5. Identificación de Riesgos'!M30,1)-'6. Valoración Controles'!S40)&lt;1,1,(RIGHT('5. Identificación de Riesgos'!M30,1)-'6. Valoración Controles'!S40)),0),'8- Politicas de admiistracion '!$F$17:$F$21,0),1)," - ",ROUND(IF((RIGHT('5. Identificación de Riesgos'!M30,1)-'6. Valoración Controles'!S40)&lt;1,1,(RIGHT('5. Identificación de Riesgos'!M30,1)-'6. Valoración Controles'!S40)),0))</f>
        <v>Menor - 2</v>
      </c>
      <c r="V40" s="378" t="str">
        <f>CONCATENATE(VLOOKUP((LEFT(T40,LEN(T40)-4)&amp;LEFT(U40,LEN(U40)-4)),'9- Matriz de Calor '!$D$17:$E$41,2,0)," - ",RIGHT(T40,1)*RIGHT(U40,1))</f>
        <v>Moderado - 6</v>
      </c>
    </row>
    <row r="41" spans="1:22" ht="50.25" customHeight="1">
      <c r="A41" s="378"/>
      <c r="B41" s="378"/>
      <c r="C41" s="170" t="str">
        <f>'5. Identificación de Riesgos'!D41</f>
        <v>2. Falta de aplicación de las medidas de manejo ambiental que se encuentran señaladas en la Guía del Plan de Gestión Ambiental y Social.</v>
      </c>
      <c r="D41" s="150"/>
      <c r="E41" s="147" t="s">
        <v>404</v>
      </c>
      <c r="F41" s="145" t="s">
        <v>388</v>
      </c>
      <c r="G41" s="145" t="s">
        <v>389</v>
      </c>
      <c r="H41" s="145" t="s">
        <v>389</v>
      </c>
      <c r="I41" s="145" t="s">
        <v>388</v>
      </c>
      <c r="J41" s="172">
        <f t="shared" si="3"/>
        <v>0.5</v>
      </c>
      <c r="K41" s="410"/>
      <c r="L41" s="153" t="str">
        <f>'5. Identificación de Riesgos'!D41</f>
        <v>2. Falta de aplicación de las medidas de manejo ambiental que se encuentran señaladas en la Guía del Plan de Gestión Ambiental y Social.</v>
      </c>
      <c r="M41" s="266" t="s">
        <v>417</v>
      </c>
      <c r="N41" s="145"/>
      <c r="O41" s="145"/>
      <c r="P41" s="145"/>
      <c r="Q41" s="145"/>
      <c r="R41" s="172">
        <f t="shared" si="4"/>
        <v>0</v>
      </c>
      <c r="S41" s="410"/>
      <c r="T41" s="411"/>
      <c r="U41" s="378"/>
      <c r="V41" s="378"/>
    </row>
    <row r="42" spans="1:22" ht="30.75" customHeight="1">
      <c r="A42" s="378"/>
      <c r="B42" s="378"/>
      <c r="C42" s="170" t="str">
        <f>'5. Identificación de Riesgos'!D42</f>
        <v>3. Debilidad en la labor de Supervisión Ambiental de la Interventoría.</v>
      </c>
      <c r="D42" s="150"/>
      <c r="E42" s="147"/>
      <c r="F42" s="145"/>
      <c r="G42" s="145"/>
      <c r="H42" s="145"/>
      <c r="I42" s="145"/>
      <c r="J42" s="172"/>
      <c r="K42" s="410"/>
      <c r="L42" s="153" t="str">
        <f>'5. Identificación de Riesgos'!D42</f>
        <v>3. Debilidad en la labor de Supervisión Ambiental de la Interventoría.</v>
      </c>
      <c r="M42" s="266" t="s">
        <v>418</v>
      </c>
      <c r="N42" s="145"/>
      <c r="O42" s="145"/>
      <c r="P42" s="145"/>
      <c r="Q42" s="145"/>
      <c r="R42" s="172"/>
      <c r="S42" s="410"/>
      <c r="T42" s="411"/>
      <c r="U42" s="378"/>
      <c r="V42" s="378"/>
    </row>
    <row r="43" spans="1:22" ht="34.5" customHeight="1">
      <c r="A43" s="378"/>
      <c r="B43" s="378"/>
      <c r="C43" s="170" t="str">
        <f>'5. Identificación de Riesgos'!D43</f>
        <v>4. Al no contar con el equipo profesional competente que sea responsable de una adecuada gestión ambiental y social de la obra.</v>
      </c>
      <c r="D43" s="150"/>
      <c r="E43" s="147"/>
      <c r="F43" s="145"/>
      <c r="G43" s="145"/>
      <c r="H43" s="145"/>
      <c r="I43" s="145"/>
      <c r="J43" s="172"/>
      <c r="K43" s="410"/>
      <c r="L43" s="153" t="str">
        <f>'5. Identificación de Riesgos'!D43</f>
        <v>4. Al no contar con el equipo profesional competente que sea responsable de una adecuada gestión ambiental y social de la obra.</v>
      </c>
      <c r="M43" s="266" t="s">
        <v>419</v>
      </c>
      <c r="N43" s="145"/>
      <c r="O43" s="145"/>
      <c r="P43" s="145"/>
      <c r="Q43" s="145"/>
      <c r="R43" s="172"/>
      <c r="S43" s="410"/>
      <c r="T43" s="411"/>
      <c r="U43" s="378"/>
      <c r="V43" s="378"/>
    </row>
    <row r="44" spans="1:22" ht="31.5" customHeight="1">
      <c r="A44" s="378"/>
      <c r="B44" s="378"/>
      <c r="C44" s="170"/>
      <c r="D44" s="150"/>
      <c r="E44" s="147"/>
      <c r="F44" s="145"/>
      <c r="G44" s="145"/>
      <c r="H44" s="145"/>
      <c r="I44" s="145"/>
      <c r="J44" s="172"/>
      <c r="K44" s="410"/>
      <c r="L44" s="153" t="str">
        <f>'5. Identificación de Riesgos'!D44</f>
        <v>5. Originado por un accidente en obra, el cual ocasione daños ambientales en el área de influencia de la construcción.</v>
      </c>
      <c r="M44" s="266" t="s">
        <v>420</v>
      </c>
      <c r="N44" s="145"/>
      <c r="O44" s="145"/>
      <c r="P44" s="145"/>
      <c r="Q44" s="145"/>
      <c r="R44" s="172"/>
      <c r="S44" s="410"/>
      <c r="T44" s="411"/>
      <c r="U44" s="378"/>
      <c r="V44" s="378"/>
    </row>
    <row r="45" spans="1:22" ht="9.75" customHeight="1">
      <c r="A45" s="378"/>
      <c r="B45" s="378"/>
      <c r="C45" s="170"/>
      <c r="D45" s="150"/>
      <c r="E45" s="147"/>
      <c r="F45" s="145"/>
      <c r="G45" s="145"/>
      <c r="H45" s="145"/>
      <c r="I45" s="145"/>
      <c r="J45" s="172"/>
      <c r="K45" s="410"/>
      <c r="L45" s="153"/>
      <c r="M45" s="171"/>
      <c r="N45" s="145"/>
      <c r="O45" s="145"/>
      <c r="P45" s="145"/>
      <c r="Q45" s="145"/>
      <c r="R45" s="172"/>
      <c r="S45" s="410"/>
      <c r="T45" s="411"/>
      <c r="U45" s="378"/>
      <c r="V45" s="378"/>
    </row>
    <row r="46" spans="1:22" ht="9.75" customHeight="1">
      <c r="A46" s="378"/>
      <c r="B46" s="378"/>
      <c r="C46" s="170"/>
      <c r="D46" s="150"/>
      <c r="E46" s="147"/>
      <c r="F46" s="145"/>
      <c r="G46" s="145"/>
      <c r="H46" s="145"/>
      <c r="I46" s="145"/>
      <c r="J46" s="172"/>
      <c r="K46" s="410"/>
      <c r="L46" s="153"/>
      <c r="M46" s="171"/>
      <c r="N46" s="145"/>
      <c r="O46" s="145"/>
      <c r="P46" s="145"/>
      <c r="Q46" s="145"/>
      <c r="R46" s="172"/>
      <c r="S46" s="410"/>
      <c r="T46" s="411"/>
      <c r="U46" s="378"/>
      <c r="V46" s="378"/>
    </row>
    <row r="47" spans="1:22" ht="9.75" customHeight="1">
      <c r="A47" s="378"/>
      <c r="B47" s="378"/>
      <c r="C47" s="170"/>
      <c r="D47" s="150"/>
      <c r="E47" s="147"/>
      <c r="F47" s="145"/>
      <c r="G47" s="145"/>
      <c r="H47" s="145"/>
      <c r="I47" s="145"/>
      <c r="J47" s="172"/>
      <c r="K47" s="410"/>
      <c r="L47" s="153"/>
      <c r="M47" s="171"/>
      <c r="N47" s="145"/>
      <c r="O47" s="145"/>
      <c r="P47" s="145"/>
      <c r="Q47" s="145"/>
      <c r="R47" s="172"/>
      <c r="S47" s="410"/>
      <c r="T47" s="411"/>
      <c r="U47" s="378"/>
      <c r="V47" s="378"/>
    </row>
    <row r="48" spans="1:22" ht="9.75" customHeight="1">
      <c r="A48" s="378"/>
      <c r="B48" s="378"/>
      <c r="C48" s="170"/>
      <c r="D48" s="150"/>
      <c r="E48" s="147"/>
      <c r="F48" s="145"/>
      <c r="G48" s="145"/>
      <c r="H48" s="145"/>
      <c r="I48" s="145"/>
      <c r="J48" s="172"/>
      <c r="K48" s="410"/>
      <c r="L48" s="153"/>
      <c r="M48" s="171"/>
      <c r="N48" s="145"/>
      <c r="O48" s="145"/>
      <c r="P48" s="145"/>
      <c r="Q48" s="145"/>
      <c r="R48" s="172"/>
      <c r="S48" s="410"/>
      <c r="T48" s="411"/>
      <c r="U48" s="378"/>
      <c r="V48" s="378"/>
    </row>
    <row r="49" spans="1:22" ht="9.75" customHeight="1">
      <c r="A49" s="378"/>
      <c r="B49" s="378"/>
      <c r="C49" s="170"/>
      <c r="D49" s="150"/>
      <c r="E49" s="147"/>
      <c r="F49" s="145"/>
      <c r="G49" s="145"/>
      <c r="H49" s="145"/>
      <c r="I49" s="145"/>
      <c r="J49" s="172"/>
      <c r="K49" s="410"/>
      <c r="L49" s="153"/>
      <c r="M49" s="171"/>
      <c r="N49" s="145"/>
      <c r="O49" s="145"/>
      <c r="P49" s="145"/>
      <c r="Q49" s="145"/>
      <c r="R49" s="172"/>
      <c r="S49" s="410"/>
      <c r="T49" s="411"/>
      <c r="U49" s="378"/>
      <c r="V49" s="378"/>
    </row>
    <row r="50" spans="1:22" ht="33.75" customHeight="1">
      <c r="A50" s="391">
        <v>4</v>
      </c>
      <c r="B50" s="378" t="str">
        <f>'5. Identificación de Riesgos'!B50:B59</f>
        <v xml:space="preserve">Recibir dádivas o beneficios a nombre propio o de terceros para  afectar la seguridad o confidencialidad de la información   </v>
      </c>
      <c r="C50" s="170" t="str">
        <f>'5. Identificación de Riesgos'!D50</f>
        <v>1. Falta de ética y valores.</v>
      </c>
      <c r="D50" s="150"/>
      <c r="E50" s="147" t="s">
        <v>421</v>
      </c>
      <c r="F50" s="145" t="s">
        <v>388</v>
      </c>
      <c r="G50" s="145" t="s">
        <v>388</v>
      </c>
      <c r="H50" s="145" t="s">
        <v>388</v>
      </c>
      <c r="I50" s="145" t="s">
        <v>388</v>
      </c>
      <c r="J50" s="172">
        <f t="shared" si="3"/>
        <v>1</v>
      </c>
      <c r="K50" s="410">
        <f>AVERAGE(J50:J52)</f>
        <v>0.66666666666666663</v>
      </c>
      <c r="L50" s="174" t="str">
        <f>'5. Identificación de Riesgos'!D60</f>
        <v>1. Falta de ética y valores.</v>
      </c>
      <c r="M50" s="265" t="s">
        <v>420</v>
      </c>
      <c r="N50" s="145" t="s">
        <v>389</v>
      </c>
      <c r="O50" s="145" t="s">
        <v>388</v>
      </c>
      <c r="P50" s="145" t="s">
        <v>388</v>
      </c>
      <c r="Q50" s="145" t="s">
        <v>388</v>
      </c>
      <c r="R50" s="172">
        <f t="shared" si="4"/>
        <v>0.75</v>
      </c>
      <c r="S50" s="410">
        <f>AVERAGE(R50:R52)</f>
        <v>0.58333333333333337</v>
      </c>
      <c r="T50" s="411"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Muy Baja - 1</v>
      </c>
      <c r="U50" s="378"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Mayor - 4</v>
      </c>
      <c r="V50" s="378" t="str">
        <f>CONCATENATE(VLOOKUP((LEFT(T50,LEN(T50)-4)&amp;LEFT(U50,LEN(U50)-4)),'9- Matriz de Calor '!$D$17:$E$41,2,0)," - ",RIGHT(T50,1)*RIGHT(U50,1))</f>
        <v>Alto  - 4</v>
      </c>
    </row>
    <row r="51" spans="1:22" ht="43.5" customHeight="1">
      <c r="A51" s="391"/>
      <c r="B51" s="378"/>
      <c r="C51" s="170" t="str">
        <f>'5. Identificación de Riesgos'!D51</f>
        <v>2. Insuficientes programas de capacitación para la toma de conciencia debido al desconocimiento de la ley antisoborno (ISO 37001:2016), Plan Anticorrupción y  de los  valores y principios propios de la entidad.</v>
      </c>
      <c r="D51" s="150"/>
      <c r="E51" s="147" t="s">
        <v>422</v>
      </c>
      <c r="F51" s="145" t="s">
        <v>388</v>
      </c>
      <c r="G51" s="145" t="s">
        <v>388</v>
      </c>
      <c r="H51" s="145" t="s">
        <v>388</v>
      </c>
      <c r="I51" s="145" t="s">
        <v>388</v>
      </c>
      <c r="J51" s="172">
        <f t="shared" si="3"/>
        <v>1</v>
      </c>
      <c r="K51" s="410"/>
      <c r="L51" s="174" t="str">
        <f>'5. Identificación de Riesgos'!D61</f>
        <v>2. Insuficientes programas de capacitación para la toma de conciencia debido al desconocimiento de la ley antisoborno (ISO 37001:2016), Plan Anticorrupción y  de los  valores y principios propios de la entidad.</v>
      </c>
      <c r="M51" s="266" t="s">
        <v>423</v>
      </c>
      <c r="N51" s="145" t="s">
        <v>388</v>
      </c>
      <c r="O51" s="145" t="s">
        <v>388</v>
      </c>
      <c r="P51" s="145" t="s">
        <v>388</v>
      </c>
      <c r="Q51" s="145" t="s">
        <v>388</v>
      </c>
      <c r="R51" s="172">
        <f t="shared" si="4"/>
        <v>1</v>
      </c>
      <c r="S51" s="410"/>
      <c r="T51" s="411"/>
      <c r="U51" s="378"/>
      <c r="V51" s="378"/>
    </row>
    <row r="52" spans="1:22" ht="27">
      <c r="A52" s="391"/>
      <c r="B52" s="378"/>
      <c r="C52" s="170" t="str">
        <f>'5. Identificación de Riesgos'!D52</f>
        <v>3. Desconocimiento del Código de Etica y Buen Gobierno.</v>
      </c>
      <c r="D52" s="150"/>
      <c r="E52" s="147"/>
      <c r="F52" s="145"/>
      <c r="G52" s="145"/>
      <c r="H52" s="145"/>
      <c r="I52" s="145"/>
      <c r="J52" s="172">
        <f t="shared" si="3"/>
        <v>0</v>
      </c>
      <c r="K52" s="410"/>
      <c r="L52" s="174" t="str">
        <f>'5. Identificación de Riesgos'!D62</f>
        <v>3. Desconocimiento del Código de Etica y Buen Gobierno.</v>
      </c>
      <c r="M52" s="266" t="s">
        <v>423</v>
      </c>
      <c r="N52" s="145"/>
      <c r="O52" s="145"/>
      <c r="P52" s="145"/>
      <c r="Q52" s="145"/>
      <c r="R52" s="172">
        <f t="shared" si="4"/>
        <v>0</v>
      </c>
      <c r="S52" s="410"/>
      <c r="T52" s="411"/>
      <c r="U52" s="378"/>
      <c r="V52" s="378"/>
    </row>
    <row r="53" spans="1:22" ht="27">
      <c r="A53" s="391"/>
      <c r="B53" s="378"/>
      <c r="C53" s="170" t="str">
        <f>'5. Identificación de Riesgos'!D53</f>
        <v>4. Falta o inaplicación de controles.</v>
      </c>
      <c r="D53" s="150"/>
      <c r="E53" s="147"/>
      <c r="F53" s="145"/>
      <c r="G53" s="145"/>
      <c r="H53" s="145"/>
      <c r="I53" s="145"/>
      <c r="J53" s="172">
        <f t="shared" si="3"/>
        <v>0</v>
      </c>
      <c r="K53" s="410"/>
      <c r="L53" s="174" t="str">
        <f>'5. Identificación de Riesgos'!D63</f>
        <v>4. Falta o inaplicación de controles.</v>
      </c>
      <c r="M53" s="266" t="s">
        <v>423</v>
      </c>
      <c r="N53" s="145"/>
      <c r="O53" s="145"/>
      <c r="P53" s="145"/>
      <c r="Q53" s="145"/>
      <c r="R53" s="172">
        <f t="shared" si="4"/>
        <v>0</v>
      </c>
      <c r="S53" s="410"/>
      <c r="T53" s="411"/>
      <c r="U53" s="378"/>
      <c r="V53" s="378"/>
    </row>
    <row r="54" spans="1:22" ht="9.75" customHeight="1">
      <c r="A54" s="391"/>
      <c r="B54" s="378"/>
      <c r="C54" s="170">
        <f>'5. Identificación de Riesgos'!D54</f>
        <v>0</v>
      </c>
      <c r="D54" s="150"/>
      <c r="E54" s="147"/>
      <c r="F54" s="145"/>
      <c r="G54" s="145"/>
      <c r="H54" s="145"/>
      <c r="I54" s="145"/>
      <c r="J54" s="172">
        <f t="shared" si="3"/>
        <v>0</v>
      </c>
      <c r="K54" s="410"/>
      <c r="L54" s="174">
        <f>'5. Identificación de Riesgos'!I54</f>
        <v>0</v>
      </c>
      <c r="M54" s="171"/>
      <c r="N54" s="145"/>
      <c r="O54" s="145"/>
      <c r="P54" s="145"/>
      <c r="Q54" s="145"/>
      <c r="R54" s="172">
        <f t="shared" si="4"/>
        <v>0</v>
      </c>
      <c r="S54" s="410"/>
      <c r="T54" s="411"/>
      <c r="U54" s="378"/>
      <c r="V54" s="378"/>
    </row>
    <row r="55" spans="1:22" ht="9.75" customHeight="1">
      <c r="A55" s="391"/>
      <c r="B55" s="378"/>
      <c r="C55" s="170">
        <f>'5. Identificación de Riesgos'!D55</f>
        <v>0</v>
      </c>
      <c r="D55" s="150"/>
      <c r="E55" s="147"/>
      <c r="F55" s="145"/>
      <c r="G55" s="145"/>
      <c r="H55" s="145"/>
      <c r="I55" s="145"/>
      <c r="J55" s="172">
        <f t="shared" si="3"/>
        <v>0</v>
      </c>
      <c r="K55" s="410"/>
      <c r="L55" s="174">
        <f>'5. Identificación de Riesgos'!I55</f>
        <v>0</v>
      </c>
      <c r="M55" s="171"/>
      <c r="N55" s="145"/>
      <c r="O55" s="145"/>
      <c r="P55" s="145"/>
      <c r="Q55" s="145"/>
      <c r="R55" s="172">
        <f t="shared" si="4"/>
        <v>0</v>
      </c>
      <c r="S55" s="410"/>
      <c r="T55" s="411"/>
      <c r="U55" s="378"/>
      <c r="V55" s="378"/>
    </row>
    <row r="56" spans="1:22" ht="9.75" customHeight="1">
      <c r="A56" s="391"/>
      <c r="B56" s="378"/>
      <c r="C56" s="170">
        <f>'5. Identificación de Riesgos'!D56</f>
        <v>0</v>
      </c>
      <c r="D56" s="150"/>
      <c r="E56" s="147"/>
      <c r="F56" s="145"/>
      <c r="G56" s="145"/>
      <c r="H56" s="145"/>
      <c r="I56" s="145"/>
      <c r="J56" s="172">
        <f t="shared" si="3"/>
        <v>0</v>
      </c>
      <c r="K56" s="410"/>
      <c r="L56" s="174">
        <f>'5. Identificación de Riesgos'!I56</f>
        <v>0</v>
      </c>
      <c r="M56" s="171"/>
      <c r="N56" s="145"/>
      <c r="O56" s="145"/>
      <c r="P56" s="145"/>
      <c r="Q56" s="145"/>
      <c r="R56" s="172">
        <f t="shared" si="4"/>
        <v>0</v>
      </c>
      <c r="S56" s="410"/>
      <c r="T56" s="411"/>
      <c r="U56" s="378"/>
      <c r="V56" s="378"/>
    </row>
    <row r="57" spans="1:22" ht="9.75" customHeight="1">
      <c r="A57" s="391"/>
      <c r="B57" s="378"/>
      <c r="C57" s="170">
        <f>'5. Identificación de Riesgos'!D57</f>
        <v>0</v>
      </c>
      <c r="D57" s="150"/>
      <c r="E57" s="147"/>
      <c r="F57" s="145"/>
      <c r="G57" s="145"/>
      <c r="H57" s="145"/>
      <c r="I57" s="145"/>
      <c r="J57" s="172">
        <f t="shared" si="3"/>
        <v>0</v>
      </c>
      <c r="K57" s="410"/>
      <c r="L57" s="174">
        <f>'5. Identificación de Riesgos'!I57</f>
        <v>0</v>
      </c>
      <c r="M57" s="171"/>
      <c r="N57" s="145"/>
      <c r="O57" s="145"/>
      <c r="P57" s="145"/>
      <c r="Q57" s="145"/>
      <c r="R57" s="172">
        <f t="shared" si="4"/>
        <v>0</v>
      </c>
      <c r="S57" s="410"/>
      <c r="T57" s="411"/>
      <c r="U57" s="378"/>
      <c r="V57" s="378"/>
    </row>
    <row r="58" spans="1:22" ht="9.75" customHeight="1">
      <c r="A58" s="391"/>
      <c r="B58" s="378"/>
      <c r="C58" s="170">
        <f>'5. Identificación de Riesgos'!D58</f>
        <v>0</v>
      </c>
      <c r="D58" s="150"/>
      <c r="E58" s="147"/>
      <c r="F58" s="145"/>
      <c r="G58" s="145"/>
      <c r="H58" s="145"/>
      <c r="I58" s="145"/>
      <c r="J58" s="172">
        <f t="shared" si="3"/>
        <v>0</v>
      </c>
      <c r="K58" s="410"/>
      <c r="L58" s="174">
        <f>'5. Identificación de Riesgos'!I58</f>
        <v>0</v>
      </c>
      <c r="M58" s="171"/>
      <c r="N58" s="145"/>
      <c r="O58" s="145"/>
      <c r="P58" s="145"/>
      <c r="Q58" s="145"/>
      <c r="R58" s="172">
        <f t="shared" si="4"/>
        <v>0</v>
      </c>
      <c r="S58" s="410"/>
      <c r="T58" s="411"/>
      <c r="U58" s="378"/>
      <c r="V58" s="378"/>
    </row>
    <row r="59" spans="1:22" ht="9.75" customHeight="1">
      <c r="A59" s="391"/>
      <c r="B59" s="378"/>
      <c r="C59" s="170">
        <f>'5. Identificación de Riesgos'!D59</f>
        <v>0</v>
      </c>
      <c r="D59" s="150"/>
      <c r="E59" s="147"/>
      <c r="F59" s="145"/>
      <c r="G59" s="145"/>
      <c r="H59" s="145"/>
      <c r="I59" s="145"/>
      <c r="J59" s="172">
        <f t="shared" si="3"/>
        <v>0</v>
      </c>
      <c r="K59" s="410"/>
      <c r="L59" s="174">
        <f>'5. Identificación de Riesgos'!I59</f>
        <v>0</v>
      </c>
      <c r="M59" s="171"/>
      <c r="N59" s="145"/>
      <c r="O59" s="145"/>
      <c r="P59" s="145"/>
      <c r="Q59" s="145"/>
      <c r="R59" s="172">
        <f t="shared" si="4"/>
        <v>0</v>
      </c>
      <c r="S59" s="410"/>
      <c r="T59" s="411"/>
      <c r="U59" s="378"/>
      <c r="V59" s="378"/>
    </row>
    <row r="60" spans="1:22">
      <c r="A60" s="391">
        <v>5</v>
      </c>
      <c r="B60" s="378" t="str">
        <f>'5. Identificación de Riesgos'!B60:B69</f>
        <v>Ofrecer, prometer, entregar, aceptar o solicitar una ventaja indebida  para influir  en la toma de decisiones  para  la adquisición de predios en donación.</v>
      </c>
      <c r="C60" s="170" t="str">
        <f>'5. Identificación de Riesgos'!D60</f>
        <v>1. Falta de ética y valores.</v>
      </c>
      <c r="D60" s="150"/>
      <c r="E60" s="147" t="s">
        <v>421</v>
      </c>
      <c r="F60" s="145" t="s">
        <v>388</v>
      </c>
      <c r="G60" s="145" t="s">
        <v>388</v>
      </c>
      <c r="H60" s="145" t="s">
        <v>388</v>
      </c>
      <c r="I60" s="145" t="s">
        <v>388</v>
      </c>
      <c r="J60" s="172">
        <f t="shared" ref="J60:J79" si="5">COUNTIF(F60:I60,"SI")/4</f>
        <v>1</v>
      </c>
      <c r="K60" s="410">
        <f>AVERAGE(J60:J63)</f>
        <v>0.75</v>
      </c>
      <c r="L60" s="174" t="str">
        <f>'5. Identificación de Riesgos'!D70</f>
        <v>1. Falta de ética y valores.</v>
      </c>
      <c r="M60" s="265" t="s">
        <v>420</v>
      </c>
      <c r="N60" s="145" t="s">
        <v>388</v>
      </c>
      <c r="O60" s="145" t="s">
        <v>388</v>
      </c>
      <c r="P60" s="145" t="s">
        <v>388</v>
      </c>
      <c r="Q60" s="145" t="s">
        <v>388</v>
      </c>
      <c r="R60" s="172">
        <f t="shared" ref="R60:R79" si="6">SUM(COUNTIF(N60,"SI")*25%,COUNTIF(O60,"SI")*40%,COUNTIF(P60,"SI")*25%,COUNTIF(Q60,"SI")*10%)</f>
        <v>1</v>
      </c>
      <c r="S60" s="410">
        <f>AVERAGE(R60)</f>
        <v>1</v>
      </c>
      <c r="T60" s="411" t="str">
        <f>CONCATENATE(INDEX('8- Politicas de admiistracion '!$B$6:$F$10,MATCH(ROUND(IF((RIGHT('5. Identificación de Riesgos'!H60,1)-'6. Valoración Controles'!K60)&lt;1,1,(RIGHT('5. Identificación de Riesgos'!H60,1)-'6. Valoración Controles'!K60)),0),'8- Politicas de admiistracion '!$F$6:$F$10,0),1)," - ",ROUND(IF((RIGHT('5. Identificación de Riesgos'!H60,1)-'6. Valoración Controles'!K60)&lt;1,1,(RIGHT('5. Identificación de Riesgos'!H60,1)-'6. Valoración Controles'!K60)),0))</f>
        <v>Baja - 2</v>
      </c>
      <c r="U60" s="378" t="str">
        <f>CONCATENATE(INDEX('8- Politicas de admiistracion '!$B$17:$F$21,MATCH(ROUND(IF((RIGHT('5. Identificación de Riesgos'!M60,1)-'6. Valoración Controles'!S60)&lt;1,1,(RIGHT('5. Identificación de Riesgos'!M60,1)-'6. Valoración Controles'!S60)),0),'8- Politicas de admiistracion '!$F$17:$F$21,0),1)," - ",ROUND(IF((RIGHT('5. Identificación de Riesgos'!M60,1)-'6. Valoración Controles'!S60)&lt;1,1,(RIGHT('5. Identificación de Riesgos'!M60,1)-'6. Valoración Controles'!S60)),0))</f>
        <v>Leve - 1</v>
      </c>
      <c r="V60" s="378" t="str">
        <f>CONCATENATE(VLOOKUP((LEFT(T60,LEN(T60)-4)&amp;LEFT(U60,LEN(U60)-4)),'9- Matriz de Calor '!$D$17:$E$41,2,0)," - ",RIGHT(T60,1)*RIGHT(U60,1))</f>
        <v>Bajo - 2</v>
      </c>
    </row>
    <row r="61" spans="1:22" ht="45" customHeight="1">
      <c r="A61" s="391"/>
      <c r="B61" s="378"/>
      <c r="C61" s="170" t="str">
        <f>'5. Identificación de Riesgos'!D61</f>
        <v>2. Insuficientes programas de capacitación para la toma de conciencia debido al desconocimiento de la ley antisoborno (ISO 37001:2016), Plan Anticorrupción y  de los  valores y principios propios de la entidad.</v>
      </c>
      <c r="D61" s="150"/>
      <c r="E61" s="147" t="s">
        <v>422</v>
      </c>
      <c r="F61" s="145" t="s">
        <v>388</v>
      </c>
      <c r="G61" s="145" t="s">
        <v>388</v>
      </c>
      <c r="H61" s="145" t="s">
        <v>388</v>
      </c>
      <c r="I61" s="145" t="s">
        <v>388</v>
      </c>
      <c r="J61" s="172">
        <f t="shared" si="5"/>
        <v>1</v>
      </c>
      <c r="K61" s="410"/>
      <c r="L61" s="174" t="str">
        <f>'5. Identificación de Riesgos'!D71</f>
        <v>2. Insuficientes programas de capacitación para la toma de conciencia debido al desconocimiento de la ley antisoborno (ISO 37001:2016), Plan Anticorrupción y  de los  valores y principios propios de la entidad.</v>
      </c>
      <c r="M61" s="266" t="s">
        <v>423</v>
      </c>
      <c r="N61" s="145" t="s">
        <v>388</v>
      </c>
      <c r="O61" s="145" t="s">
        <v>388</v>
      </c>
      <c r="P61" s="145" t="s">
        <v>388</v>
      </c>
      <c r="Q61" s="145" t="s">
        <v>388</v>
      </c>
      <c r="R61" s="172">
        <f t="shared" si="6"/>
        <v>1</v>
      </c>
      <c r="S61" s="410"/>
      <c r="T61" s="411"/>
      <c r="U61" s="378"/>
      <c r="V61" s="378"/>
    </row>
    <row r="62" spans="1:22" ht="27">
      <c r="A62" s="391"/>
      <c r="B62" s="378"/>
      <c r="C62" s="170" t="str">
        <f>'5. Identificación de Riesgos'!D62</f>
        <v>3. Desconocimiento del Código de Etica y Buen Gobierno.</v>
      </c>
      <c r="D62" s="150"/>
      <c r="E62" s="150" t="s">
        <v>393</v>
      </c>
      <c r="F62" s="145" t="s">
        <v>388</v>
      </c>
      <c r="G62" s="145" t="s">
        <v>388</v>
      </c>
      <c r="H62" s="145" t="s">
        <v>388</v>
      </c>
      <c r="I62" s="145" t="s">
        <v>388</v>
      </c>
      <c r="J62" s="172">
        <f t="shared" si="5"/>
        <v>1</v>
      </c>
      <c r="K62" s="410"/>
      <c r="L62" s="174" t="str">
        <f>'5. Identificación de Riesgos'!D72</f>
        <v>3. Desconocimiento del Código de Etica y Buen Gobierno.</v>
      </c>
      <c r="M62" s="266" t="s">
        <v>423</v>
      </c>
      <c r="N62" s="145" t="s">
        <v>389</v>
      </c>
      <c r="O62" s="145" t="s">
        <v>388</v>
      </c>
      <c r="P62" s="145" t="s">
        <v>388</v>
      </c>
      <c r="Q62" s="145" t="s">
        <v>388</v>
      </c>
      <c r="R62" s="172">
        <f t="shared" si="6"/>
        <v>0.75</v>
      </c>
      <c r="S62" s="410"/>
      <c r="T62" s="411"/>
      <c r="U62" s="378"/>
      <c r="V62" s="378"/>
    </row>
    <row r="63" spans="1:22" ht="27">
      <c r="A63" s="391"/>
      <c r="B63" s="378"/>
      <c r="C63" s="170" t="str">
        <f>'5. Identificación de Riesgos'!D63</f>
        <v>4. Falta o inaplicación de controles.</v>
      </c>
      <c r="D63" s="150"/>
      <c r="F63" s="145"/>
      <c r="G63" s="145"/>
      <c r="H63" s="145"/>
      <c r="I63" s="145"/>
      <c r="J63" s="172">
        <f t="shared" si="5"/>
        <v>0</v>
      </c>
      <c r="K63" s="410"/>
      <c r="L63" s="174" t="str">
        <f>'5. Identificación de Riesgos'!D73</f>
        <v>4. Falta o inaplicación de controles.</v>
      </c>
      <c r="M63" s="266" t="s">
        <v>423</v>
      </c>
      <c r="N63" s="145"/>
      <c r="O63" s="145"/>
      <c r="P63" s="145"/>
      <c r="Q63" s="145"/>
      <c r="R63" s="172">
        <f t="shared" si="6"/>
        <v>0</v>
      </c>
      <c r="S63" s="410"/>
      <c r="T63" s="411"/>
      <c r="U63" s="378"/>
      <c r="V63" s="378"/>
    </row>
    <row r="64" spans="1:22" ht="27">
      <c r="A64" s="391"/>
      <c r="B64" s="378"/>
      <c r="C64" s="170">
        <f>'5. Identificación de Riesgos'!D64</f>
        <v>0</v>
      </c>
      <c r="D64" s="150"/>
      <c r="F64" s="145"/>
      <c r="G64" s="145"/>
      <c r="H64" s="145"/>
      <c r="I64" s="145"/>
      <c r="J64" s="172">
        <f t="shared" si="5"/>
        <v>0</v>
      </c>
      <c r="K64" s="410"/>
      <c r="L64" s="153">
        <f>'5. Identificación de Riesgos'!I64</f>
        <v>0</v>
      </c>
      <c r="M64" s="266" t="s">
        <v>423</v>
      </c>
      <c r="N64" s="145"/>
      <c r="O64" s="145"/>
      <c r="P64" s="145"/>
      <c r="Q64" s="145"/>
      <c r="R64" s="172">
        <f t="shared" si="6"/>
        <v>0</v>
      </c>
      <c r="S64" s="410"/>
      <c r="T64" s="411"/>
      <c r="U64" s="378"/>
      <c r="V64" s="378"/>
    </row>
    <row r="65" spans="1:22" ht="13.5" customHeight="1">
      <c r="A65" s="391"/>
      <c r="B65" s="378"/>
      <c r="C65" s="170">
        <f>'5. Identificación de Riesgos'!D65</f>
        <v>0</v>
      </c>
      <c r="D65" s="150"/>
      <c r="E65" s="147"/>
      <c r="F65" s="145"/>
      <c r="G65" s="145"/>
      <c r="H65" s="145"/>
      <c r="I65" s="145"/>
      <c r="J65" s="172">
        <f t="shared" si="5"/>
        <v>0</v>
      </c>
      <c r="K65" s="410"/>
      <c r="L65" s="153">
        <f>'5. Identificación de Riesgos'!I65</f>
        <v>0</v>
      </c>
      <c r="M65" s="171"/>
      <c r="N65" s="145"/>
      <c r="O65" s="145"/>
      <c r="P65" s="145"/>
      <c r="Q65" s="145"/>
      <c r="R65" s="172">
        <f t="shared" si="6"/>
        <v>0</v>
      </c>
      <c r="S65" s="410"/>
      <c r="T65" s="411"/>
      <c r="U65" s="378"/>
      <c r="V65" s="378"/>
    </row>
    <row r="66" spans="1:22" ht="13.5" customHeight="1">
      <c r="A66" s="391"/>
      <c r="B66" s="378"/>
      <c r="C66" s="170">
        <f>'5. Identificación de Riesgos'!D66</f>
        <v>0</v>
      </c>
      <c r="D66" s="150"/>
      <c r="E66" s="147"/>
      <c r="F66" s="145"/>
      <c r="G66" s="145"/>
      <c r="H66" s="145"/>
      <c r="I66" s="145"/>
      <c r="J66" s="172">
        <f t="shared" si="5"/>
        <v>0</v>
      </c>
      <c r="K66" s="410"/>
      <c r="L66" s="153">
        <f>'5. Identificación de Riesgos'!I66</f>
        <v>0</v>
      </c>
      <c r="M66" s="171"/>
      <c r="N66" s="145"/>
      <c r="O66" s="145"/>
      <c r="P66" s="145"/>
      <c r="Q66" s="145"/>
      <c r="R66" s="172">
        <f t="shared" si="6"/>
        <v>0</v>
      </c>
      <c r="S66" s="410"/>
      <c r="T66" s="411"/>
      <c r="U66" s="378"/>
      <c r="V66" s="378"/>
    </row>
    <row r="67" spans="1:22" ht="13.5" customHeight="1">
      <c r="A67" s="391"/>
      <c r="B67" s="378"/>
      <c r="C67" s="170">
        <f>'5. Identificación de Riesgos'!D67</f>
        <v>0</v>
      </c>
      <c r="D67" s="150"/>
      <c r="E67" s="147"/>
      <c r="F67" s="145"/>
      <c r="G67" s="145"/>
      <c r="H67" s="145"/>
      <c r="I67" s="145"/>
      <c r="J67" s="172">
        <f t="shared" si="5"/>
        <v>0</v>
      </c>
      <c r="K67" s="410"/>
      <c r="L67" s="153">
        <f>'5. Identificación de Riesgos'!I67</f>
        <v>0</v>
      </c>
      <c r="M67" s="171"/>
      <c r="N67" s="145"/>
      <c r="O67" s="145"/>
      <c r="P67" s="145"/>
      <c r="Q67" s="145"/>
      <c r="R67" s="172">
        <f t="shared" si="6"/>
        <v>0</v>
      </c>
      <c r="S67" s="410"/>
      <c r="T67" s="411"/>
      <c r="U67" s="378"/>
      <c r="V67" s="378"/>
    </row>
    <row r="68" spans="1:22" ht="13.5" customHeight="1">
      <c r="A68" s="391"/>
      <c r="B68" s="378"/>
      <c r="C68" s="170">
        <f>'5. Identificación de Riesgos'!D68</f>
        <v>0</v>
      </c>
      <c r="D68" s="150"/>
      <c r="E68" s="147"/>
      <c r="F68" s="145"/>
      <c r="G68" s="145"/>
      <c r="H68" s="145"/>
      <c r="I68" s="145"/>
      <c r="J68" s="172">
        <f t="shared" si="5"/>
        <v>0</v>
      </c>
      <c r="K68" s="410"/>
      <c r="L68" s="153">
        <f>'5. Identificación de Riesgos'!I68</f>
        <v>0</v>
      </c>
      <c r="M68" s="171"/>
      <c r="N68" s="145"/>
      <c r="O68" s="145"/>
      <c r="P68" s="145"/>
      <c r="Q68" s="145"/>
      <c r="R68" s="172">
        <f t="shared" si="6"/>
        <v>0</v>
      </c>
      <c r="S68" s="410"/>
      <c r="T68" s="411"/>
      <c r="U68" s="378"/>
      <c r="V68" s="378"/>
    </row>
    <row r="69" spans="1:22" ht="13.5" customHeight="1">
      <c r="A69" s="391"/>
      <c r="B69" s="378"/>
      <c r="C69" s="170">
        <f>'5. Identificación de Riesgos'!D69</f>
        <v>0</v>
      </c>
      <c r="D69" s="150"/>
      <c r="E69" s="147"/>
      <c r="F69" s="145"/>
      <c r="G69" s="145"/>
      <c r="H69" s="145"/>
      <c r="I69" s="145"/>
      <c r="J69" s="172">
        <f t="shared" si="5"/>
        <v>0</v>
      </c>
      <c r="K69" s="410"/>
      <c r="L69" s="153">
        <f>'5. Identificación de Riesgos'!I69</f>
        <v>0</v>
      </c>
      <c r="M69" s="171"/>
      <c r="N69" s="145"/>
      <c r="O69" s="145"/>
      <c r="P69" s="145"/>
      <c r="Q69" s="145"/>
      <c r="R69" s="172">
        <f t="shared" si="6"/>
        <v>0</v>
      </c>
      <c r="S69" s="410"/>
      <c r="T69" s="411"/>
      <c r="U69" s="378"/>
      <c r="V69" s="378"/>
    </row>
    <row r="70" spans="1:22" ht="23.25" customHeight="1">
      <c r="A70" s="391">
        <v>6</v>
      </c>
      <c r="B70" s="378" t="str">
        <f>'5. Identificación de Riesgos'!B70:B79</f>
        <v>Ofrecer, prometer, entregar, aceptar o solicitar una ventaja indebida para conseguir el favorecimiento competitivo  en  la evaluación técnica (proceso de selección) en  contratos de Estudios y Diseños o Construcción de sedes y despachos judiciales.</v>
      </c>
      <c r="C70" s="170" t="str">
        <f>'5. Identificación de Riesgos'!D70</f>
        <v>1. Falta de ética y valores.</v>
      </c>
      <c r="D70" s="150"/>
      <c r="E70" s="147" t="s">
        <v>421</v>
      </c>
      <c r="F70" s="145" t="s">
        <v>388</v>
      </c>
      <c r="G70" s="145" t="s">
        <v>388</v>
      </c>
      <c r="H70" s="145" t="s">
        <v>388</v>
      </c>
      <c r="I70" s="145" t="s">
        <v>388</v>
      </c>
      <c r="J70" s="172">
        <f t="shared" si="5"/>
        <v>1</v>
      </c>
      <c r="K70" s="410">
        <f>AVERAGE(J70:J71)</f>
        <v>1</v>
      </c>
      <c r="L70" s="174" t="str">
        <f>'5. Identificación de Riesgos'!D80</f>
        <v>1. Falta de ética y valores.</v>
      </c>
      <c r="M70" s="265" t="s">
        <v>420</v>
      </c>
      <c r="N70" s="145" t="s">
        <v>389</v>
      </c>
      <c r="O70" s="145" t="s">
        <v>388</v>
      </c>
      <c r="P70" s="145" t="s">
        <v>388</v>
      </c>
      <c r="Q70" s="145" t="s">
        <v>388</v>
      </c>
      <c r="R70" s="172">
        <f t="shared" si="6"/>
        <v>0.75</v>
      </c>
      <c r="S70" s="410">
        <f>AVERAGE(R70:R71)</f>
        <v>0.875</v>
      </c>
      <c r="T70" s="411" t="str">
        <f>CONCATENATE(INDEX('8- Politicas de admiistracion '!$B$6:$F$10,MATCH(ROUND(IF((RIGHT('5. Identificación de Riesgos'!H70,1)-'6. Valoración Controles'!K70)&lt;1,1,(RIGHT('5. Identificación de Riesgos'!H70,1)-'6. Valoración Controles'!K70)),0),'8- Politicas de admiistracion '!$F$6:$F$10,0),1)," - ",ROUND(IF((RIGHT('5. Identificación de Riesgos'!H70,1)-'6. Valoración Controles'!K70)&lt;1,1,(RIGHT('5. Identificación de Riesgos'!H70,1)-'6. Valoración Controles'!K70)),0))</f>
        <v>Muy Baja - 1</v>
      </c>
      <c r="U70" s="378" t="str">
        <f>CONCATENATE(INDEX('8- Politicas de admiistracion '!$B$17:$F$21,MATCH(ROUND(IF((RIGHT('5. Identificación de Riesgos'!M70,1)-'6. Valoración Controles'!S70)&lt;1,1,(RIGHT('5. Identificación de Riesgos'!M70,1)-'6. Valoración Controles'!S70)),0),'8- Politicas de admiistracion '!$F$17:$F$21,0),1)," - ",ROUND(IF((RIGHT('5. Identificación de Riesgos'!M70,1)-'6. Valoración Controles'!S70)&lt;1,1,(RIGHT('5. Identificación de Riesgos'!M70,1)-'6. Valoración Controles'!S70)),0))</f>
        <v>Moderado - 3</v>
      </c>
      <c r="V70" s="378" t="str">
        <f>CONCATENATE(VLOOKUP((LEFT(T70,LEN(T70)-4)&amp;LEFT(U70,LEN(U70)-4)),'9- Matriz de Calor '!$D$17:$E$41,2,0)," - ",RIGHT(T70,1)*RIGHT(U70,1))</f>
        <v>Moderado - 3</v>
      </c>
    </row>
    <row r="71" spans="1:22" ht="52.5" customHeight="1">
      <c r="A71" s="391"/>
      <c r="B71" s="378"/>
      <c r="C71" s="170" t="str">
        <f>'5. Identificación de Riesgos'!D71</f>
        <v>2. Insuficientes programas de capacitación para la toma de conciencia debido al desconocimiento de la ley antisoborno (ISO 37001:2016), Plan Anticorrupción y  de los  valores y principios propios de la entidad.</v>
      </c>
      <c r="D71" s="150"/>
      <c r="E71" s="147" t="s">
        <v>422</v>
      </c>
      <c r="F71" s="145" t="s">
        <v>388</v>
      </c>
      <c r="G71" s="145" t="s">
        <v>388</v>
      </c>
      <c r="H71" s="145" t="s">
        <v>388</v>
      </c>
      <c r="I71" s="145" t="s">
        <v>388</v>
      </c>
      <c r="J71" s="172">
        <f t="shared" si="5"/>
        <v>1</v>
      </c>
      <c r="K71" s="410"/>
      <c r="L71" s="174" t="str">
        <f>'5. Identificación de Riesgos'!D81</f>
        <v>2. Insuficientes programas de capacitación para la toma de conciencia debido al desconocimiento de la ley antisoborno (ISO 37001:2016), Plan Anticorrupción y  de los  valores y principios propios de la entidad.</v>
      </c>
      <c r="M71" s="266" t="s">
        <v>423</v>
      </c>
      <c r="N71" s="145" t="s">
        <v>388</v>
      </c>
      <c r="O71" s="145" t="s">
        <v>388</v>
      </c>
      <c r="P71" s="145" t="s">
        <v>388</v>
      </c>
      <c r="Q71" s="145" t="s">
        <v>388</v>
      </c>
      <c r="R71" s="172">
        <f t="shared" si="6"/>
        <v>1</v>
      </c>
      <c r="S71" s="410"/>
      <c r="T71" s="411"/>
      <c r="U71" s="378"/>
      <c r="V71" s="378"/>
    </row>
    <row r="72" spans="1:22" ht="33" customHeight="1">
      <c r="A72" s="391"/>
      <c r="B72" s="378"/>
      <c r="C72" s="170" t="str">
        <f>'5. Identificación de Riesgos'!D72</f>
        <v>3. Desconocimiento del Código de Etica y Buen Gobierno.</v>
      </c>
      <c r="D72" s="150"/>
      <c r="E72" s="147" t="s">
        <v>424</v>
      </c>
      <c r="F72" s="145" t="s">
        <v>388</v>
      </c>
      <c r="G72" s="145" t="s">
        <v>388</v>
      </c>
      <c r="H72" s="145" t="s">
        <v>388</v>
      </c>
      <c r="I72" s="145" t="s">
        <v>388</v>
      </c>
      <c r="J72" s="172">
        <f t="shared" si="5"/>
        <v>1</v>
      </c>
      <c r="K72" s="410"/>
      <c r="L72" s="174" t="str">
        <f>'5. Identificación de Riesgos'!D82</f>
        <v>3. Desconocimiento del Código de Etica y Buen Gobierno.</v>
      </c>
      <c r="M72" s="266" t="s">
        <v>423</v>
      </c>
      <c r="N72" s="145" t="s">
        <v>388</v>
      </c>
      <c r="O72" s="145" t="s">
        <v>388</v>
      </c>
      <c r="P72" s="145" t="s">
        <v>388</v>
      </c>
      <c r="Q72" s="145" t="s">
        <v>388</v>
      </c>
      <c r="R72" s="172">
        <f t="shared" si="6"/>
        <v>1</v>
      </c>
      <c r="S72" s="410"/>
      <c r="T72" s="411"/>
      <c r="U72" s="378"/>
      <c r="V72" s="378"/>
    </row>
    <row r="73" spans="1:22" ht="27">
      <c r="A73" s="391"/>
      <c r="B73" s="378"/>
      <c r="C73" s="170" t="str">
        <f>'5. Identificación de Riesgos'!D73</f>
        <v>4. Falta o inaplicación de controles.</v>
      </c>
      <c r="D73" s="150"/>
      <c r="F73" s="145"/>
      <c r="G73" s="145"/>
      <c r="H73" s="145"/>
      <c r="I73" s="145"/>
      <c r="J73" s="172">
        <f t="shared" si="5"/>
        <v>0</v>
      </c>
      <c r="K73" s="410"/>
      <c r="L73" s="174" t="str">
        <f>'5. Identificación de Riesgos'!D83</f>
        <v>4. Falta o inaplicación de controles.</v>
      </c>
      <c r="M73" s="266" t="s">
        <v>423</v>
      </c>
      <c r="N73" s="145"/>
      <c r="O73" s="145"/>
      <c r="P73" s="145"/>
      <c r="Q73" s="145"/>
      <c r="R73" s="172">
        <f t="shared" si="6"/>
        <v>0</v>
      </c>
      <c r="S73" s="410"/>
      <c r="T73" s="411"/>
      <c r="U73" s="378"/>
      <c r="V73" s="378"/>
    </row>
    <row r="74" spans="1:22" ht="21" customHeight="1">
      <c r="A74" s="391"/>
      <c r="B74" s="378"/>
      <c r="C74" s="170">
        <f>'5. Identificación de Riesgos'!D74</f>
        <v>0</v>
      </c>
      <c r="D74" s="150"/>
      <c r="E74" s="147"/>
      <c r="F74" s="145"/>
      <c r="G74" s="145"/>
      <c r="H74" s="145"/>
      <c r="I74" s="145"/>
      <c r="J74" s="172">
        <f t="shared" si="5"/>
        <v>0</v>
      </c>
      <c r="K74" s="410"/>
      <c r="L74" s="174">
        <f>'5. Identificación de Riesgos'!I74</f>
        <v>0</v>
      </c>
      <c r="M74" s="266" t="s">
        <v>423</v>
      </c>
      <c r="N74" s="145"/>
      <c r="O74" s="145"/>
      <c r="P74" s="145"/>
      <c r="Q74" s="145"/>
      <c r="R74" s="172">
        <f t="shared" si="6"/>
        <v>0</v>
      </c>
      <c r="S74" s="410"/>
      <c r="T74" s="411"/>
      <c r="U74" s="378"/>
      <c r="V74" s="378"/>
    </row>
    <row r="75" spans="1:22" ht="12" customHeight="1">
      <c r="A75" s="391"/>
      <c r="B75" s="378"/>
      <c r="C75" s="170">
        <f>'5. Identificación de Riesgos'!D75</f>
        <v>0</v>
      </c>
      <c r="D75" s="150"/>
      <c r="E75" s="147"/>
      <c r="F75" s="145"/>
      <c r="G75" s="145"/>
      <c r="H75" s="145"/>
      <c r="I75" s="145"/>
      <c r="J75" s="172">
        <f t="shared" si="5"/>
        <v>0</v>
      </c>
      <c r="K75" s="410"/>
      <c r="L75" s="174">
        <f>'5. Identificación de Riesgos'!I75</f>
        <v>0</v>
      </c>
      <c r="M75" s="266" t="s">
        <v>423</v>
      </c>
      <c r="N75" s="145"/>
      <c r="O75" s="145"/>
      <c r="P75" s="145"/>
      <c r="Q75" s="145"/>
      <c r="R75" s="172">
        <f t="shared" si="6"/>
        <v>0</v>
      </c>
      <c r="S75" s="410"/>
      <c r="T75" s="411"/>
      <c r="U75" s="378"/>
      <c r="V75" s="378"/>
    </row>
    <row r="76" spans="1:22" ht="12" customHeight="1">
      <c r="A76" s="391"/>
      <c r="B76" s="378"/>
      <c r="C76" s="170">
        <f>'5. Identificación de Riesgos'!D76</f>
        <v>0</v>
      </c>
      <c r="D76" s="150"/>
      <c r="E76" s="147"/>
      <c r="F76" s="145"/>
      <c r="G76" s="145"/>
      <c r="H76" s="145"/>
      <c r="I76" s="145"/>
      <c r="J76" s="172">
        <f t="shared" si="5"/>
        <v>0</v>
      </c>
      <c r="K76" s="410"/>
      <c r="L76" s="174">
        <f>'5. Identificación de Riesgos'!I76</f>
        <v>0</v>
      </c>
      <c r="M76" s="171"/>
      <c r="N76" s="145"/>
      <c r="O76" s="145"/>
      <c r="P76" s="145"/>
      <c r="Q76" s="145"/>
      <c r="R76" s="172">
        <f t="shared" si="6"/>
        <v>0</v>
      </c>
      <c r="S76" s="410"/>
      <c r="T76" s="411"/>
      <c r="U76" s="378"/>
      <c r="V76" s="378"/>
    </row>
    <row r="77" spans="1:22" ht="12" customHeight="1">
      <c r="A77" s="391"/>
      <c r="B77" s="378"/>
      <c r="C77" s="170">
        <f>'5. Identificación de Riesgos'!D77</f>
        <v>0</v>
      </c>
      <c r="D77" s="150"/>
      <c r="E77" s="147"/>
      <c r="F77" s="145"/>
      <c r="G77" s="145"/>
      <c r="H77" s="145"/>
      <c r="I77" s="145"/>
      <c r="J77" s="172">
        <f t="shared" si="5"/>
        <v>0</v>
      </c>
      <c r="K77" s="410"/>
      <c r="L77" s="174">
        <f>'5. Identificación de Riesgos'!I77</f>
        <v>0</v>
      </c>
      <c r="M77" s="171"/>
      <c r="N77" s="145"/>
      <c r="O77" s="145"/>
      <c r="P77" s="145"/>
      <c r="Q77" s="145"/>
      <c r="R77" s="172">
        <f t="shared" si="6"/>
        <v>0</v>
      </c>
      <c r="S77" s="410"/>
      <c r="T77" s="411"/>
      <c r="U77" s="378"/>
      <c r="V77" s="378"/>
    </row>
    <row r="78" spans="1:22" ht="12" customHeight="1">
      <c r="A78" s="391"/>
      <c r="B78" s="378"/>
      <c r="C78" s="170">
        <f>'5. Identificación de Riesgos'!D78</f>
        <v>0</v>
      </c>
      <c r="D78" s="150"/>
      <c r="E78" s="147"/>
      <c r="F78" s="145"/>
      <c r="G78" s="145"/>
      <c r="H78" s="145"/>
      <c r="I78" s="145"/>
      <c r="J78" s="172">
        <f t="shared" si="5"/>
        <v>0</v>
      </c>
      <c r="K78" s="410"/>
      <c r="L78" s="174">
        <f>'5. Identificación de Riesgos'!I78</f>
        <v>0</v>
      </c>
      <c r="M78" s="171"/>
      <c r="N78" s="145"/>
      <c r="O78" s="145"/>
      <c r="P78" s="145"/>
      <c r="Q78" s="145"/>
      <c r="R78" s="172">
        <f t="shared" si="6"/>
        <v>0</v>
      </c>
      <c r="S78" s="410"/>
      <c r="T78" s="411"/>
      <c r="U78" s="378"/>
      <c r="V78" s="378"/>
    </row>
    <row r="79" spans="1:22" ht="12" customHeight="1">
      <c r="A79" s="391"/>
      <c r="B79" s="378"/>
      <c r="C79" s="170">
        <f>'5. Identificación de Riesgos'!D79</f>
        <v>0</v>
      </c>
      <c r="D79" s="150"/>
      <c r="E79" s="147"/>
      <c r="F79" s="145"/>
      <c r="G79" s="145"/>
      <c r="H79" s="145"/>
      <c r="I79" s="145"/>
      <c r="J79" s="172">
        <f t="shared" si="5"/>
        <v>0</v>
      </c>
      <c r="K79" s="410"/>
      <c r="L79" s="174">
        <f>'5. Identificación de Riesgos'!I79</f>
        <v>0</v>
      </c>
      <c r="M79" s="171"/>
      <c r="N79" s="145"/>
      <c r="O79" s="145"/>
      <c r="P79" s="145"/>
      <c r="Q79" s="145"/>
      <c r="R79" s="172">
        <f t="shared" si="6"/>
        <v>0</v>
      </c>
      <c r="S79" s="410"/>
      <c r="T79" s="411"/>
      <c r="U79" s="378"/>
      <c r="V79" s="378"/>
    </row>
    <row r="80" spans="1:22" ht="24" customHeight="1">
      <c r="A80" s="391">
        <v>7</v>
      </c>
      <c r="B80" s="378" t="str">
        <f>'5. Identificación de Riesgos'!B80:B89</f>
        <v>Ofrecer, prometer, entregar, aceptar o solicitar una ventaja indebida para conseguir el favorecimiento competitivo  en  la adición  de  contratos de Estudios y Diseños o construcción de sedes y despachos judiciales.</v>
      </c>
      <c r="C80" s="170" t="str">
        <f>'5. Identificación de Riesgos'!D80</f>
        <v>1. Falta de ética y valores.</v>
      </c>
      <c r="D80" s="150"/>
      <c r="E80" s="147" t="s">
        <v>421</v>
      </c>
      <c r="F80" s="145" t="s">
        <v>388</v>
      </c>
      <c r="G80" s="145" t="s">
        <v>388</v>
      </c>
      <c r="H80" s="145" t="s">
        <v>388</v>
      </c>
      <c r="I80" s="145" t="s">
        <v>388</v>
      </c>
      <c r="J80" s="172">
        <f t="shared" ref="J80:J89" si="7">COUNTIF(F80:I80,"SI")/4</f>
        <v>1</v>
      </c>
      <c r="K80" s="410">
        <f>AVERAGE(J80:J82)</f>
        <v>1</v>
      </c>
      <c r="L80" s="174" t="str">
        <f>'5. Identificación de Riesgos'!D90</f>
        <v>1. Falta de ética y valores.</v>
      </c>
      <c r="M80" s="265" t="s">
        <v>420</v>
      </c>
      <c r="N80" s="145" t="s">
        <v>388</v>
      </c>
      <c r="O80" s="145" t="s">
        <v>388</v>
      </c>
      <c r="P80" s="145" t="s">
        <v>388</v>
      </c>
      <c r="Q80" s="145" t="s">
        <v>388</v>
      </c>
      <c r="R80" s="172">
        <f t="shared" ref="R80:R89" si="8">SUM(COUNTIF(N80,"SI")*25%,COUNTIF(O80,"SI")*40%,COUNTIF(P80,"SI")*25%,COUNTIF(Q80,"SI")*10%)</f>
        <v>1</v>
      </c>
      <c r="S80" s="410">
        <f>AVERAGE(R80:R81)</f>
        <v>0.875</v>
      </c>
      <c r="T80" s="411" t="str">
        <f>CONCATENATE(INDEX('8- Politicas de admiistracion '!$B$6:$F$10,MATCH(ROUND(IF((RIGHT('5. Identificación de Riesgos'!H80,1)-'6. Valoración Controles'!K80)&lt;1,1,(RIGHT('5. Identificación de Riesgos'!H80,1)-'6. Valoración Controles'!K80)),0),'8- Politicas de admiistracion '!$F$6:$F$10,0),1)," - ",ROUND(IF((RIGHT('5. Identificación de Riesgos'!H80,1)-'6. Valoración Controles'!K80)&lt;1,1,(RIGHT('5. Identificación de Riesgos'!H80,1)-'6. Valoración Controles'!K80)),0))</f>
        <v>Muy Baja - 1</v>
      </c>
      <c r="U80" s="378" t="str">
        <f>CONCATENATE(INDEX('8- Politicas de admiistracion '!$B$17:$F$21,MATCH(ROUND(IF((RIGHT('5. Identificación de Riesgos'!M80,1)-'6. Valoración Controles'!S80)&lt;1,1,(RIGHT('5. Identificación de Riesgos'!M80,1)-'6. Valoración Controles'!S80)),0),'8- Politicas de admiistracion '!$F$17:$F$21,0),1)," - ",ROUND(IF((RIGHT('5. Identificación de Riesgos'!M80,1)-'6. Valoración Controles'!S80)&lt;1,1,(RIGHT('5. Identificación de Riesgos'!M80,1)-'6. Valoración Controles'!S80)),0))</f>
        <v>Menor - 2</v>
      </c>
      <c r="V80" s="378" t="str">
        <f>CONCATENATE(VLOOKUP((LEFT(T80,LEN(T80)-4)&amp;LEFT(U80,LEN(U80)-4)),'9- Matriz de Calor '!$D$17:$E$41,2,0)," - ",RIGHT(T80,1)*RIGHT(U80,1))</f>
        <v>Bajo - 2</v>
      </c>
    </row>
    <row r="81" spans="1:22" ht="40.5">
      <c r="A81" s="391"/>
      <c r="B81" s="378"/>
      <c r="C81" s="170" t="str">
        <f>'5. Identificación de Riesgos'!D81</f>
        <v>2. Insuficientes programas de capacitación para la toma de conciencia debido al desconocimiento de la ley antisoborno (ISO 37001:2016), Plan Anticorrupción y  de los  valores y principios propios de la entidad.</v>
      </c>
      <c r="D81" s="150"/>
      <c r="E81" s="147" t="s">
        <v>422</v>
      </c>
      <c r="F81" s="145" t="s">
        <v>388</v>
      </c>
      <c r="G81" s="145" t="s">
        <v>388</v>
      </c>
      <c r="H81" s="145" t="s">
        <v>388</v>
      </c>
      <c r="I81" s="145" t="s">
        <v>388</v>
      </c>
      <c r="J81" s="172">
        <f t="shared" si="7"/>
        <v>1</v>
      </c>
      <c r="K81" s="410"/>
      <c r="L81" s="174" t="str">
        <f>'5. Identificación de Riesgos'!D91</f>
        <v>2. Insuficientes programas de capacitación para la toma de conciencia debido al desconocimiento de la ley antisoborno (ISO 37001:2016), Plan Anticorrupción y  de los  valores y principios propios de la entidad.</v>
      </c>
      <c r="M81" s="266" t="s">
        <v>423</v>
      </c>
      <c r="N81" s="145" t="s">
        <v>389</v>
      </c>
      <c r="O81" s="145" t="s">
        <v>388</v>
      </c>
      <c r="P81" s="145" t="s">
        <v>388</v>
      </c>
      <c r="Q81" s="145" t="s">
        <v>388</v>
      </c>
      <c r="R81" s="172">
        <f t="shared" si="8"/>
        <v>0.75</v>
      </c>
      <c r="S81" s="410"/>
      <c r="T81" s="411"/>
      <c r="U81" s="378"/>
      <c r="V81" s="378"/>
    </row>
    <row r="82" spans="1:22" ht="33.75" customHeight="1">
      <c r="A82" s="391"/>
      <c r="B82" s="378"/>
      <c r="C82" s="170" t="str">
        <f>'5. Identificación de Riesgos'!D82</f>
        <v>3. Desconocimiento del Código de Etica y Buen Gobierno.</v>
      </c>
      <c r="D82" s="150"/>
      <c r="E82" s="147" t="s">
        <v>425</v>
      </c>
      <c r="F82" s="145" t="s">
        <v>388</v>
      </c>
      <c r="G82" s="145" t="s">
        <v>388</v>
      </c>
      <c r="H82" s="145" t="s">
        <v>388</v>
      </c>
      <c r="I82" s="145" t="s">
        <v>388</v>
      </c>
      <c r="J82" s="172">
        <f t="shared" si="7"/>
        <v>1</v>
      </c>
      <c r="K82" s="410"/>
      <c r="L82" s="174" t="str">
        <f>'5. Identificación de Riesgos'!D92</f>
        <v>3. Desconocimiento del Código de Etica y Buen Gobierno.</v>
      </c>
      <c r="M82" s="266" t="s">
        <v>423</v>
      </c>
      <c r="N82" s="145" t="s">
        <v>388</v>
      </c>
      <c r="O82" s="145" t="s">
        <v>388</v>
      </c>
      <c r="P82" s="145" t="s">
        <v>388</v>
      </c>
      <c r="Q82" s="145" t="s">
        <v>388</v>
      </c>
      <c r="R82" s="172">
        <f t="shared" si="8"/>
        <v>1</v>
      </c>
      <c r="S82" s="410"/>
      <c r="T82" s="411"/>
      <c r="U82" s="378"/>
      <c r="V82" s="378"/>
    </row>
    <row r="83" spans="1:22" ht="27">
      <c r="A83" s="391"/>
      <c r="B83" s="378"/>
      <c r="C83" s="170" t="str">
        <f>'5. Identificación de Riesgos'!D83</f>
        <v>4. Falta o inaplicación de controles.</v>
      </c>
      <c r="D83" s="150"/>
      <c r="F83" s="145"/>
      <c r="G83" s="145"/>
      <c r="H83" s="145"/>
      <c r="I83" s="145"/>
      <c r="J83" s="172">
        <f t="shared" si="7"/>
        <v>0</v>
      </c>
      <c r="K83" s="410"/>
      <c r="L83" s="174" t="str">
        <f>'5. Identificación de Riesgos'!D93</f>
        <v>4. Falta o inaplicación de controles.</v>
      </c>
      <c r="M83" s="266" t="s">
        <v>423</v>
      </c>
      <c r="N83" s="145"/>
      <c r="O83" s="145"/>
      <c r="P83" s="145"/>
      <c r="Q83" s="145"/>
      <c r="R83" s="172">
        <f t="shared" si="8"/>
        <v>0</v>
      </c>
      <c r="S83" s="410"/>
      <c r="T83" s="411"/>
      <c r="U83" s="378"/>
      <c r="V83" s="378"/>
    </row>
    <row r="84" spans="1:22" ht="13.5" customHeight="1">
      <c r="A84" s="391"/>
      <c r="B84" s="378"/>
      <c r="C84" s="170">
        <f>'5. Identificación de Riesgos'!D84</f>
        <v>0</v>
      </c>
      <c r="D84" s="150"/>
      <c r="E84" s="150"/>
      <c r="F84" s="145"/>
      <c r="G84" s="145"/>
      <c r="H84" s="145"/>
      <c r="I84" s="145"/>
      <c r="J84" s="172">
        <f t="shared" si="7"/>
        <v>0</v>
      </c>
      <c r="K84" s="410"/>
      <c r="L84" s="153">
        <f>'5. Identificación de Riesgos'!I84</f>
        <v>0</v>
      </c>
      <c r="M84" s="266" t="s">
        <v>423</v>
      </c>
      <c r="N84" s="145"/>
      <c r="O84" s="145"/>
      <c r="P84" s="145"/>
      <c r="Q84" s="145"/>
      <c r="R84" s="172">
        <f t="shared" si="8"/>
        <v>0</v>
      </c>
      <c r="S84" s="410"/>
      <c r="T84" s="411"/>
      <c r="U84" s="378"/>
      <c r="V84" s="378"/>
    </row>
    <row r="85" spans="1:22" ht="13.5" customHeight="1">
      <c r="A85" s="391"/>
      <c r="B85" s="378"/>
      <c r="C85" s="170">
        <f>'5. Identificación de Riesgos'!D85</f>
        <v>0</v>
      </c>
      <c r="D85" s="150"/>
      <c r="E85" s="147"/>
      <c r="F85" s="145"/>
      <c r="G85" s="145"/>
      <c r="H85" s="145"/>
      <c r="I85" s="145"/>
      <c r="J85" s="172">
        <f t="shared" si="7"/>
        <v>0</v>
      </c>
      <c r="K85" s="410"/>
      <c r="L85" s="153">
        <f>'5. Identificación de Riesgos'!I85</f>
        <v>0</v>
      </c>
      <c r="M85" s="171"/>
      <c r="N85" s="145"/>
      <c r="O85" s="145"/>
      <c r="P85" s="145"/>
      <c r="Q85" s="145"/>
      <c r="R85" s="172">
        <f t="shared" si="8"/>
        <v>0</v>
      </c>
      <c r="S85" s="410"/>
      <c r="T85" s="411"/>
      <c r="U85" s="378"/>
      <c r="V85" s="378"/>
    </row>
    <row r="86" spans="1:22" ht="13.5" customHeight="1">
      <c r="A86" s="391"/>
      <c r="B86" s="378"/>
      <c r="C86" s="170">
        <f>'5. Identificación de Riesgos'!D86</f>
        <v>0</v>
      </c>
      <c r="D86" s="150"/>
      <c r="E86" s="147"/>
      <c r="F86" s="145"/>
      <c r="G86" s="145"/>
      <c r="H86" s="145"/>
      <c r="I86" s="145"/>
      <c r="J86" s="172">
        <f t="shared" si="7"/>
        <v>0</v>
      </c>
      <c r="K86" s="410"/>
      <c r="L86" s="153">
        <f>'5. Identificación de Riesgos'!I86</f>
        <v>0</v>
      </c>
      <c r="M86" s="171"/>
      <c r="N86" s="145"/>
      <c r="O86" s="145"/>
      <c r="P86" s="145"/>
      <c r="Q86" s="145"/>
      <c r="R86" s="172">
        <f t="shared" si="8"/>
        <v>0</v>
      </c>
      <c r="S86" s="410"/>
      <c r="T86" s="411"/>
      <c r="U86" s="378"/>
      <c r="V86" s="378"/>
    </row>
    <row r="87" spans="1:22" ht="13.5" customHeight="1">
      <c r="A87" s="391"/>
      <c r="B87" s="378"/>
      <c r="C87" s="170">
        <f>'5. Identificación de Riesgos'!D87</f>
        <v>0</v>
      </c>
      <c r="D87" s="150"/>
      <c r="E87" s="147"/>
      <c r="F87" s="145"/>
      <c r="G87" s="145"/>
      <c r="H87" s="145"/>
      <c r="I87" s="145"/>
      <c r="J87" s="172">
        <f t="shared" si="7"/>
        <v>0</v>
      </c>
      <c r="K87" s="410"/>
      <c r="L87" s="153">
        <f>'5. Identificación de Riesgos'!I87</f>
        <v>0</v>
      </c>
      <c r="M87" s="171"/>
      <c r="N87" s="145"/>
      <c r="O87" s="145"/>
      <c r="P87" s="145"/>
      <c r="Q87" s="145"/>
      <c r="R87" s="172">
        <f t="shared" si="8"/>
        <v>0</v>
      </c>
      <c r="S87" s="410"/>
      <c r="T87" s="411"/>
      <c r="U87" s="378"/>
      <c r="V87" s="378"/>
    </row>
    <row r="88" spans="1:22" ht="13.5" customHeight="1">
      <c r="A88" s="391"/>
      <c r="B88" s="378"/>
      <c r="C88" s="170">
        <f>'5. Identificación de Riesgos'!D88</f>
        <v>0</v>
      </c>
      <c r="D88" s="150"/>
      <c r="E88" s="147"/>
      <c r="F88" s="145"/>
      <c r="G88" s="145"/>
      <c r="H88" s="145"/>
      <c r="I88" s="145"/>
      <c r="J88" s="172">
        <f t="shared" si="7"/>
        <v>0</v>
      </c>
      <c r="K88" s="410"/>
      <c r="L88" s="153">
        <f>'5. Identificación de Riesgos'!I88</f>
        <v>0</v>
      </c>
      <c r="M88" s="171"/>
      <c r="N88" s="145"/>
      <c r="O88" s="145"/>
      <c r="P88" s="145"/>
      <c r="Q88" s="145"/>
      <c r="R88" s="172">
        <f t="shared" si="8"/>
        <v>0</v>
      </c>
      <c r="S88" s="410"/>
      <c r="T88" s="411"/>
      <c r="U88" s="378"/>
      <c r="V88" s="378"/>
    </row>
    <row r="89" spans="1:22" ht="13.5" customHeight="1">
      <c r="A89" s="391"/>
      <c r="B89" s="378"/>
      <c r="C89" s="170">
        <f>'5. Identificación de Riesgos'!D89</f>
        <v>0</v>
      </c>
      <c r="D89" s="150"/>
      <c r="E89" s="147"/>
      <c r="F89" s="145"/>
      <c r="G89" s="145"/>
      <c r="H89" s="145"/>
      <c r="I89" s="145"/>
      <c r="J89" s="172">
        <f t="shared" si="7"/>
        <v>0</v>
      </c>
      <c r="K89" s="410"/>
      <c r="L89" s="153">
        <f>'5. Identificación de Riesgos'!I89</f>
        <v>0</v>
      </c>
      <c r="M89" s="171"/>
      <c r="N89" s="145"/>
      <c r="O89" s="145"/>
      <c r="P89" s="145"/>
      <c r="Q89" s="145"/>
      <c r="R89" s="172">
        <f t="shared" si="8"/>
        <v>0</v>
      </c>
      <c r="S89" s="410"/>
      <c r="T89" s="411"/>
      <c r="U89" s="378"/>
      <c r="V89" s="378"/>
    </row>
    <row r="90" spans="1:22">
      <c r="A90" s="391">
        <v>8</v>
      </c>
      <c r="B90" s="378" t="str">
        <f>'5. Identificación de Riesgos'!B90:B99</f>
        <v>Ofrecer, prometer, entregar, aceptar o solicitar una ventaja indebida para conseguir la recepción de Diseños u obras.</v>
      </c>
      <c r="C90" s="170" t="str">
        <f>'5. Identificación de Riesgos'!D90</f>
        <v>1. Falta de ética y valores.</v>
      </c>
      <c r="D90" s="150"/>
      <c r="E90" s="147" t="s">
        <v>421</v>
      </c>
      <c r="F90" s="145" t="s">
        <v>388</v>
      </c>
      <c r="G90" s="145" t="s">
        <v>388</v>
      </c>
      <c r="H90" s="145" t="s">
        <v>388</v>
      </c>
      <c r="I90" s="145" t="s">
        <v>388</v>
      </c>
      <c r="J90" s="172">
        <f t="shared" si="3"/>
        <v>1</v>
      </c>
      <c r="K90" s="410">
        <f>AVERAGE(J90:J94)</f>
        <v>0.6</v>
      </c>
      <c r="L90" s="174" t="str">
        <f>'5. Identificación de Riesgos'!D60</f>
        <v>1. Falta de ética y valores.</v>
      </c>
      <c r="M90" s="265" t="s">
        <v>420</v>
      </c>
      <c r="N90" s="145" t="s">
        <v>388</v>
      </c>
      <c r="O90" s="145" t="s">
        <v>388</v>
      </c>
      <c r="P90" s="145" t="s">
        <v>388</v>
      </c>
      <c r="Q90" s="145" t="s">
        <v>388</v>
      </c>
      <c r="R90" s="172">
        <f t="shared" si="4"/>
        <v>1</v>
      </c>
      <c r="S90" s="410">
        <f>AVERAGE(R90:R91)</f>
        <v>1</v>
      </c>
      <c r="T90" s="411" t="str">
        <f>CONCATENATE(INDEX('8- Politicas de admiistracion '!$B$6:$F$10,MATCH(ROUND(IF((RIGHT('5. Identificación de Riesgos'!H90,1)-'6. Valoración Controles'!K90)&lt;1,1,(RIGHT('5. Identificación de Riesgos'!H90,1)-'6. Valoración Controles'!K90)),0),'8- Politicas de admiistracion '!$F$6:$F$10,0),1)," - ",ROUND(IF((RIGHT('5. Identificación de Riesgos'!H90,1)-'6. Valoración Controles'!K90)&lt;1,1,(RIGHT('5. Identificación de Riesgos'!H90,1)-'6. Valoración Controles'!K90)),0))</f>
        <v>Muy Baja - 1</v>
      </c>
      <c r="U90" s="378" t="str">
        <f>CONCATENATE(INDEX('8- Politicas de admiistracion '!$B$17:$F$21,MATCH(ROUND(IF((RIGHT('5. Identificación de Riesgos'!M90,1)-'6. Valoración Controles'!S90)&lt;1,1,(RIGHT('5. Identificación de Riesgos'!M90,1)-'6. Valoración Controles'!S90)),0),'8- Politicas de admiistracion '!$F$17:$F$21,0),1)," - ",ROUND(IF((RIGHT('5. Identificación de Riesgos'!M90,1)-'6. Valoración Controles'!S90)&lt;1,1,(RIGHT('5. Identificación de Riesgos'!M90,1)-'6. Valoración Controles'!S90)),0))</f>
        <v>Leve - 1</v>
      </c>
      <c r="V90" s="378" t="str">
        <f>CONCATENATE(VLOOKUP((LEFT(T90,LEN(T90)-4)&amp;LEFT(U90,LEN(U90)-4)),'9- Matriz de Calor '!$D$17:$E$41,2,0)," - ",RIGHT(T90,1)*RIGHT(U90,1))</f>
        <v>Bajo - 1</v>
      </c>
    </row>
    <row r="91" spans="1:22" ht="40.5">
      <c r="A91" s="391"/>
      <c r="B91" s="378"/>
      <c r="C91" s="170" t="str">
        <f>'5. Identificación de Riesgos'!D91</f>
        <v>2. Insuficientes programas de capacitación para la toma de conciencia debido al desconocimiento de la ley antisoborno (ISO 37001:2016), Plan Anticorrupción y  de los  valores y principios propios de la entidad.</v>
      </c>
      <c r="D91" s="150"/>
      <c r="E91" s="147" t="s">
        <v>422</v>
      </c>
      <c r="F91" s="145" t="s">
        <v>388</v>
      </c>
      <c r="G91" s="145" t="s">
        <v>388</v>
      </c>
      <c r="H91" s="145" t="s">
        <v>388</v>
      </c>
      <c r="I91" s="145" t="s">
        <v>388</v>
      </c>
      <c r="J91" s="172">
        <f t="shared" si="3"/>
        <v>1</v>
      </c>
      <c r="K91" s="410"/>
      <c r="L91" s="174" t="str">
        <f>'5. Identificación de Riesgos'!D61</f>
        <v>2. Insuficientes programas de capacitación para la toma de conciencia debido al desconocimiento de la ley antisoborno (ISO 37001:2016), Plan Anticorrupción y  de los  valores y principios propios de la entidad.</v>
      </c>
      <c r="M91" s="266" t="s">
        <v>423</v>
      </c>
      <c r="N91" s="145" t="s">
        <v>388</v>
      </c>
      <c r="O91" s="145" t="s">
        <v>388</v>
      </c>
      <c r="P91" s="145" t="s">
        <v>388</v>
      </c>
      <c r="Q91" s="145" t="s">
        <v>388</v>
      </c>
      <c r="R91" s="172">
        <f t="shared" si="4"/>
        <v>1</v>
      </c>
      <c r="S91" s="410"/>
      <c r="T91" s="411"/>
      <c r="U91" s="378"/>
      <c r="V91" s="378"/>
    </row>
    <row r="92" spans="1:22" ht="27">
      <c r="A92" s="391"/>
      <c r="B92" s="378"/>
      <c r="C92" s="170" t="str">
        <f>'5. Identificación de Riesgos'!D92</f>
        <v>3. Desconocimiento del Código de Etica y Buen Gobierno.</v>
      </c>
      <c r="D92" s="150"/>
      <c r="E92" s="147" t="s">
        <v>426</v>
      </c>
      <c r="F92" s="145" t="s">
        <v>388</v>
      </c>
      <c r="G92" s="145" t="s">
        <v>388</v>
      </c>
      <c r="H92" s="145" t="s">
        <v>388</v>
      </c>
      <c r="I92" s="145" t="s">
        <v>388</v>
      </c>
      <c r="J92" s="172">
        <f t="shared" si="3"/>
        <v>1</v>
      </c>
      <c r="K92" s="410"/>
      <c r="L92" s="174" t="str">
        <f>'5. Identificación de Riesgos'!D63</f>
        <v>4. Falta o inaplicación de controles.</v>
      </c>
      <c r="M92" s="266" t="s">
        <v>423</v>
      </c>
      <c r="N92" s="145" t="s">
        <v>389</v>
      </c>
      <c r="O92" s="145" t="s">
        <v>388</v>
      </c>
      <c r="P92" s="145" t="s">
        <v>388</v>
      </c>
      <c r="Q92" s="145" t="s">
        <v>388</v>
      </c>
      <c r="R92" s="172">
        <f t="shared" si="4"/>
        <v>0.75</v>
      </c>
      <c r="S92" s="410"/>
      <c r="T92" s="411"/>
      <c r="U92" s="378"/>
      <c r="V92" s="378"/>
    </row>
    <row r="93" spans="1:22" ht="27">
      <c r="A93" s="391"/>
      <c r="B93" s="378"/>
      <c r="C93" s="170" t="str">
        <f>'5. Identificación de Riesgos'!D93</f>
        <v>4. Falta o inaplicación de controles.</v>
      </c>
      <c r="D93" s="150"/>
      <c r="F93" s="145"/>
      <c r="G93" s="145"/>
      <c r="H93" s="145"/>
      <c r="I93" s="145"/>
      <c r="J93" s="172">
        <f t="shared" si="3"/>
        <v>0</v>
      </c>
      <c r="K93" s="410"/>
      <c r="L93" s="174">
        <f>'5. Identificación de Riesgos'!D64</f>
        <v>0</v>
      </c>
      <c r="M93" s="266" t="s">
        <v>423</v>
      </c>
      <c r="N93" s="145"/>
      <c r="O93" s="145"/>
      <c r="P93" s="145"/>
      <c r="Q93" s="145"/>
      <c r="R93" s="172">
        <f t="shared" si="4"/>
        <v>0</v>
      </c>
      <c r="S93" s="410"/>
      <c r="T93" s="411"/>
      <c r="U93" s="378"/>
      <c r="V93" s="378"/>
    </row>
    <row r="94" spans="1:22" ht="9.75" customHeight="1">
      <c r="A94" s="391"/>
      <c r="B94" s="378"/>
      <c r="C94" s="170">
        <f>'5. Identificación de Riesgos'!D94</f>
        <v>0</v>
      </c>
      <c r="D94" s="150"/>
      <c r="E94" s="147"/>
      <c r="F94" s="145"/>
      <c r="G94" s="145"/>
      <c r="H94" s="145"/>
      <c r="I94" s="145"/>
      <c r="J94" s="172">
        <f t="shared" si="3"/>
        <v>0</v>
      </c>
      <c r="K94" s="410"/>
      <c r="L94" s="174">
        <f>'5. Identificación de Riesgos'!I94</f>
        <v>0</v>
      </c>
      <c r="M94" s="266" t="s">
        <v>423</v>
      </c>
      <c r="N94" s="145"/>
      <c r="O94" s="145"/>
      <c r="P94" s="145"/>
      <c r="Q94" s="145"/>
      <c r="R94" s="172">
        <f t="shared" si="4"/>
        <v>0</v>
      </c>
      <c r="S94" s="410"/>
      <c r="T94" s="411"/>
      <c r="U94" s="378"/>
      <c r="V94" s="378"/>
    </row>
    <row r="95" spans="1:22" ht="9.75" customHeight="1">
      <c r="A95" s="391"/>
      <c r="B95" s="378"/>
      <c r="C95" s="170">
        <f>'5. Identificación de Riesgos'!D95</f>
        <v>0</v>
      </c>
      <c r="D95" s="150"/>
      <c r="E95" s="147"/>
      <c r="F95" s="145"/>
      <c r="G95" s="145"/>
      <c r="H95" s="145"/>
      <c r="I95" s="145"/>
      <c r="J95" s="172">
        <f t="shared" si="3"/>
        <v>0</v>
      </c>
      <c r="K95" s="410"/>
      <c r="L95" s="174">
        <f>'5. Identificación de Riesgos'!I95</f>
        <v>0</v>
      </c>
      <c r="M95" s="266" t="s">
        <v>423</v>
      </c>
      <c r="N95" s="145"/>
      <c r="O95" s="145"/>
      <c r="P95" s="145"/>
      <c r="Q95" s="145"/>
      <c r="R95" s="172">
        <f t="shared" si="4"/>
        <v>0</v>
      </c>
      <c r="S95" s="410"/>
      <c r="T95" s="411"/>
      <c r="U95" s="378"/>
      <c r="V95" s="378"/>
    </row>
    <row r="96" spans="1:22" ht="9.75" customHeight="1">
      <c r="A96" s="391"/>
      <c r="B96" s="378"/>
      <c r="C96" s="170">
        <f>'5. Identificación de Riesgos'!D96</f>
        <v>0</v>
      </c>
      <c r="D96" s="150"/>
      <c r="E96" s="147"/>
      <c r="F96" s="145"/>
      <c r="G96" s="145"/>
      <c r="H96" s="145"/>
      <c r="I96" s="145"/>
      <c r="J96" s="172">
        <f t="shared" si="3"/>
        <v>0</v>
      </c>
      <c r="K96" s="410"/>
      <c r="L96" s="174"/>
      <c r="M96" s="171"/>
      <c r="N96" s="145"/>
      <c r="O96" s="145"/>
      <c r="P96" s="145"/>
      <c r="Q96" s="145"/>
      <c r="R96" s="172">
        <f t="shared" si="4"/>
        <v>0</v>
      </c>
      <c r="S96" s="410"/>
      <c r="T96" s="411"/>
      <c r="U96" s="378"/>
      <c r="V96" s="378"/>
    </row>
    <row r="97" spans="1:22" ht="9.75" customHeight="1">
      <c r="A97" s="391"/>
      <c r="B97" s="378"/>
      <c r="C97" s="170">
        <f>'5. Identificación de Riesgos'!D97</f>
        <v>0</v>
      </c>
      <c r="D97" s="150"/>
      <c r="E97" s="147"/>
      <c r="F97" s="145"/>
      <c r="G97" s="145"/>
      <c r="H97" s="145"/>
      <c r="I97" s="145"/>
      <c r="J97" s="172">
        <f t="shared" si="3"/>
        <v>0</v>
      </c>
      <c r="K97" s="410"/>
      <c r="L97" s="174">
        <f>'5. Identificación de Riesgos'!I97</f>
        <v>0</v>
      </c>
      <c r="M97" s="171"/>
      <c r="N97" s="145"/>
      <c r="O97" s="145"/>
      <c r="P97" s="145"/>
      <c r="Q97" s="145"/>
      <c r="R97" s="172">
        <f t="shared" si="4"/>
        <v>0</v>
      </c>
      <c r="S97" s="410"/>
      <c r="T97" s="411"/>
      <c r="U97" s="378"/>
      <c r="V97" s="378"/>
    </row>
    <row r="98" spans="1:22" ht="9.75" customHeight="1">
      <c r="A98" s="391"/>
      <c r="B98" s="378"/>
      <c r="C98" s="170">
        <f>'5. Identificación de Riesgos'!D98</f>
        <v>0</v>
      </c>
      <c r="D98" s="150"/>
      <c r="E98" s="147"/>
      <c r="F98" s="145"/>
      <c r="G98" s="145"/>
      <c r="H98" s="145"/>
      <c r="I98" s="145"/>
      <c r="J98" s="172">
        <f t="shared" si="3"/>
        <v>0</v>
      </c>
      <c r="K98" s="410"/>
      <c r="L98" s="174">
        <f>'5. Identificación de Riesgos'!I98</f>
        <v>0</v>
      </c>
      <c r="M98" s="171"/>
      <c r="N98" s="145"/>
      <c r="O98" s="145"/>
      <c r="P98" s="145"/>
      <c r="Q98" s="145"/>
      <c r="R98" s="172">
        <f t="shared" si="4"/>
        <v>0</v>
      </c>
      <c r="S98" s="410"/>
      <c r="T98" s="411"/>
      <c r="U98" s="378"/>
      <c r="V98" s="378"/>
    </row>
    <row r="99" spans="1:22" ht="9.75" customHeight="1">
      <c r="A99" s="391"/>
      <c r="B99" s="378"/>
      <c r="C99" s="170">
        <f>'5. Identificación de Riesgos'!D99</f>
        <v>0</v>
      </c>
      <c r="D99" s="150"/>
      <c r="E99" s="147"/>
      <c r="F99" s="145"/>
      <c r="G99" s="145"/>
      <c r="H99" s="145"/>
      <c r="I99" s="145"/>
      <c r="J99" s="172">
        <f t="shared" si="3"/>
        <v>0</v>
      </c>
      <c r="K99" s="410"/>
      <c r="L99" s="174">
        <f>'5. Identificación de Riesgos'!I99</f>
        <v>0</v>
      </c>
      <c r="M99" s="171"/>
      <c r="N99" s="145"/>
      <c r="O99" s="145"/>
      <c r="P99" s="145"/>
      <c r="Q99" s="145"/>
      <c r="R99" s="172">
        <f t="shared" si="4"/>
        <v>0</v>
      </c>
      <c r="S99" s="410"/>
      <c r="T99" s="411"/>
      <c r="U99" s="378"/>
      <c r="V99" s="378"/>
    </row>
    <row r="100" spans="1:22">
      <c r="T100" s="167"/>
      <c r="U100" s="168"/>
      <c r="V100" s="169"/>
    </row>
  </sheetData>
  <mergeCells count="80">
    <mergeCell ref="B40:B49"/>
    <mergeCell ref="K40:K49"/>
    <mergeCell ref="S40:S49"/>
    <mergeCell ref="T40:T49"/>
    <mergeCell ref="U40:U49"/>
    <mergeCell ref="V80:V89"/>
    <mergeCell ref="A90:A99"/>
    <mergeCell ref="B90:B99"/>
    <mergeCell ref="K90:K99"/>
    <mergeCell ref="S90:S99"/>
    <mergeCell ref="T90:T99"/>
    <mergeCell ref="U90:U99"/>
    <mergeCell ref="V90:V99"/>
    <mergeCell ref="A80:A89"/>
    <mergeCell ref="B80:B89"/>
    <mergeCell ref="K80:K89"/>
    <mergeCell ref="S80:S89"/>
    <mergeCell ref="T80:T89"/>
    <mergeCell ref="U80:U89"/>
    <mergeCell ref="V60:V69"/>
    <mergeCell ref="A70:A79"/>
    <mergeCell ref="B70:B79"/>
    <mergeCell ref="K70:K79"/>
    <mergeCell ref="S70:S79"/>
    <mergeCell ref="T70:T79"/>
    <mergeCell ref="U70:U79"/>
    <mergeCell ref="V70:V79"/>
    <mergeCell ref="A60:A69"/>
    <mergeCell ref="B60:B69"/>
    <mergeCell ref="K60:K69"/>
    <mergeCell ref="S60:S69"/>
    <mergeCell ref="T60:T69"/>
    <mergeCell ref="U60:U69"/>
    <mergeCell ref="V30:V39"/>
    <mergeCell ref="A50:A59"/>
    <mergeCell ref="B50:B59"/>
    <mergeCell ref="K50:K59"/>
    <mergeCell ref="S50:S59"/>
    <mergeCell ref="T50:T59"/>
    <mergeCell ref="U50:U59"/>
    <mergeCell ref="V50:V59"/>
    <mergeCell ref="A30:A39"/>
    <mergeCell ref="B30:B39"/>
    <mergeCell ref="K30:K39"/>
    <mergeCell ref="S30:S39"/>
    <mergeCell ref="T30:T39"/>
    <mergeCell ref="U30:U39"/>
    <mergeCell ref="A40:A49"/>
    <mergeCell ref="V40:V49"/>
    <mergeCell ref="A8:A9"/>
    <mergeCell ref="B8:B9"/>
    <mergeCell ref="C8:C9"/>
    <mergeCell ref="D8:D9"/>
    <mergeCell ref="E8:E9"/>
    <mergeCell ref="F8:K8"/>
    <mergeCell ref="L8:S8"/>
    <mergeCell ref="V10:V19"/>
    <mergeCell ref="A20:A29"/>
    <mergeCell ref="B20:B29"/>
    <mergeCell ref="K20:K29"/>
    <mergeCell ref="S20:S29"/>
    <mergeCell ref="T20:T29"/>
    <mergeCell ref="U20:U29"/>
    <mergeCell ref="V20:V29"/>
    <mergeCell ref="A10:A19"/>
    <mergeCell ref="B10:B19"/>
    <mergeCell ref="K10:K19"/>
    <mergeCell ref="S10:S19"/>
    <mergeCell ref="T10:T19"/>
    <mergeCell ref="U10:U19"/>
    <mergeCell ref="C1:V3"/>
    <mergeCell ref="A4:B4"/>
    <mergeCell ref="A5:B5"/>
    <mergeCell ref="C4:M4"/>
    <mergeCell ref="C5:M5"/>
    <mergeCell ref="D7:R7"/>
    <mergeCell ref="A6:B6"/>
    <mergeCell ref="A7:C7"/>
    <mergeCell ref="T7:V7"/>
    <mergeCell ref="C6:M6"/>
  </mergeCells>
  <conditionalFormatting sqref="T10">
    <cfRule type="containsText" dxfId="652" priority="33" operator="containsText" text="Muy Baja">
      <formula>NOT(ISERROR(SEARCH("Muy Baja",T10)))</formula>
    </cfRule>
    <cfRule type="containsText" dxfId="651" priority="34" operator="containsText" text="Alta">
      <formula>NOT(ISERROR(SEARCH("Alta",T10)))</formula>
    </cfRule>
    <cfRule type="containsText" dxfId="650" priority="35" operator="containsText" text="Media">
      <formula>NOT(ISERROR(SEARCH("Media",T10)))</formula>
    </cfRule>
    <cfRule type="containsText" dxfId="649" priority="36" operator="containsText" text="Media">
      <formula>NOT(ISERROR(SEARCH("Media",T10)))</formula>
    </cfRule>
    <cfRule type="containsText" dxfId="648" priority="37" operator="containsText" text="Media">
      <formula>NOT(ISERROR(SEARCH("Media",T10)))</formula>
    </cfRule>
    <cfRule type="containsText" dxfId="647" priority="38" operator="containsText" text="Muy Baja">
      <formula>NOT(ISERROR(SEARCH("Muy Baja",T10)))</formula>
    </cfRule>
    <cfRule type="containsText" dxfId="646" priority="39" operator="containsText" text="Baja">
      <formula>NOT(ISERROR(SEARCH("Baja",T10)))</formula>
    </cfRule>
    <cfRule type="containsText" dxfId="645" priority="40" operator="containsText" text="Muy Baja">
      <formula>NOT(ISERROR(SEARCH("Muy Baja",T10)))</formula>
    </cfRule>
    <cfRule type="containsText" dxfId="644" priority="41" operator="containsText" text="Muy Baja">
      <formula>NOT(ISERROR(SEARCH("Muy Baja",T10)))</formula>
    </cfRule>
    <cfRule type="containsText" dxfId="643" priority="42" operator="containsText" text="Muy Baja">
      <formula>NOT(ISERROR(SEARCH("Muy Baja",T10)))</formula>
    </cfRule>
    <cfRule type="containsText" dxfId="642" priority="43" operator="containsText" text="Muy Baja'Tabla probabilidad'!">
      <formula>NOT(ISERROR(SEARCH("Muy Baja'Tabla probabilidad'!",T10)))</formula>
    </cfRule>
    <cfRule type="containsText" dxfId="641" priority="44" operator="containsText" text="Muy bajo">
      <formula>NOT(ISERROR(SEARCH("Muy bajo",T10)))</formula>
    </cfRule>
    <cfRule type="containsText" dxfId="640" priority="45" operator="containsText" text="Alta">
      <formula>NOT(ISERROR(SEARCH("Alta",T10)))</formula>
    </cfRule>
    <cfRule type="containsText" dxfId="639" priority="46" operator="containsText" text="Media">
      <formula>NOT(ISERROR(SEARCH("Media",T10)))</formula>
    </cfRule>
    <cfRule type="containsText" dxfId="638" priority="47" operator="containsText" text="Baja">
      <formula>NOT(ISERROR(SEARCH("Baja",T10)))</formula>
    </cfRule>
    <cfRule type="containsText" dxfId="637" priority="48" operator="containsText" text="Muy baja">
      <formula>NOT(ISERROR(SEARCH("Muy baja",T10)))</formula>
    </cfRule>
    <cfRule type="cellIs" dxfId="636" priority="51" operator="between">
      <formula>1</formula>
      <formula>2</formula>
    </cfRule>
    <cfRule type="cellIs" dxfId="635" priority="52" operator="between">
      <formula>0</formula>
      <formula>2</formula>
    </cfRule>
  </conditionalFormatting>
  <conditionalFormatting sqref="T20 T30 T50 T60 T70 T80 T90">
    <cfRule type="containsText" dxfId="634" priority="67" operator="containsText" text="Muy Baja">
      <formula>NOT(ISERROR(SEARCH("Muy Baja",T20)))</formula>
    </cfRule>
    <cfRule type="containsText" dxfId="633" priority="67" operator="containsText" text="Baja">
      <formula>NOT(ISERROR(SEARCH("Baja",T20)))</formula>
    </cfRule>
    <cfRule type="containsText" dxfId="632" priority="67" operator="containsText" text="Muy Alta">
      <formula>NOT(ISERROR(SEARCH("Muy Alta",T20)))</formula>
    </cfRule>
    <cfRule type="containsText" dxfId="631" priority="68" operator="containsText" text="Alta">
      <formula>NOT(ISERROR(SEARCH("Alta",T20)))</formula>
    </cfRule>
    <cfRule type="containsText" dxfId="630" priority="69" operator="containsText" text="Media">
      <formula>NOT(ISERROR(SEARCH("Media",T20)))</formula>
    </cfRule>
    <cfRule type="containsText" dxfId="629" priority="70" operator="containsText" text="Media">
      <formula>NOT(ISERROR(SEARCH("Media",T20)))</formula>
    </cfRule>
    <cfRule type="containsText" dxfId="628" priority="71" operator="containsText" text="Media">
      <formula>NOT(ISERROR(SEARCH("Media",T20)))</formula>
    </cfRule>
    <cfRule type="containsText" dxfId="627" priority="72" operator="containsText" text="Muy Baja">
      <formula>NOT(ISERROR(SEARCH("Muy Baja",T20)))</formula>
    </cfRule>
    <cfRule type="containsText" dxfId="626" priority="73" operator="containsText" text="Baja">
      <formula>NOT(ISERROR(SEARCH("Baja",T20)))</formula>
    </cfRule>
    <cfRule type="containsText" dxfId="625" priority="74" operator="containsText" text="Muy Baja">
      <formula>NOT(ISERROR(SEARCH("Muy Baja",T20)))</formula>
    </cfRule>
    <cfRule type="containsText" dxfId="624" priority="75" operator="containsText" text="Muy Baja">
      <formula>NOT(ISERROR(SEARCH("Muy Baja",T20)))</formula>
    </cfRule>
    <cfRule type="containsText" dxfId="623" priority="76" operator="containsText" text="Muy Baja">
      <formula>NOT(ISERROR(SEARCH("Muy Baja",T20)))</formula>
    </cfRule>
    <cfRule type="containsText" dxfId="622" priority="77" operator="containsText" text="Muy Baja'Tabla probabilidad'!">
      <formula>NOT(ISERROR(SEARCH("Muy Baja'Tabla probabilidad'!",T20)))</formula>
    </cfRule>
    <cfRule type="containsText" dxfId="621" priority="78" operator="containsText" text="Muy bajo">
      <formula>NOT(ISERROR(SEARCH("Muy bajo",T20)))</formula>
    </cfRule>
    <cfRule type="containsText" dxfId="620" priority="79" operator="containsText" text="Alta">
      <formula>NOT(ISERROR(SEARCH("Alta",T20)))</formula>
    </cfRule>
    <cfRule type="containsText" dxfId="619" priority="80" operator="containsText" text="Media">
      <formula>NOT(ISERROR(SEARCH("Media",T20)))</formula>
    </cfRule>
    <cfRule type="containsText" dxfId="618" priority="81" operator="containsText" text="Baja">
      <formula>NOT(ISERROR(SEARCH("Baja",T20)))</formula>
    </cfRule>
    <cfRule type="containsText" dxfId="617" priority="82" operator="containsText" text="Muy baja">
      <formula>NOT(ISERROR(SEARCH("Muy baja",T20)))</formula>
    </cfRule>
    <cfRule type="cellIs" dxfId="616" priority="85" operator="between">
      <formula>1</formula>
      <formula>2</formula>
    </cfRule>
    <cfRule type="cellIs" dxfId="615" priority="86" operator="between">
      <formula>0</formula>
      <formula>2</formula>
    </cfRule>
  </conditionalFormatting>
  <conditionalFormatting sqref="T40">
    <cfRule type="containsText" dxfId="614" priority="11" operator="containsText" text="Muy Baja">
      <formula>NOT(ISERROR(SEARCH("Muy Baja",T40)))</formula>
    </cfRule>
    <cfRule type="containsText" dxfId="613" priority="12" operator="containsText" text="Alta">
      <formula>NOT(ISERROR(SEARCH("Alta",T40)))</formula>
    </cfRule>
    <cfRule type="containsText" dxfId="612" priority="13" operator="containsText" text="Media">
      <formula>NOT(ISERROR(SEARCH("Media",T40)))</formula>
    </cfRule>
    <cfRule type="containsText" dxfId="611" priority="14" operator="containsText" text="Media">
      <formula>NOT(ISERROR(SEARCH("Media",T40)))</formula>
    </cfRule>
    <cfRule type="containsText" dxfId="610" priority="15" operator="containsText" text="Media">
      <formula>NOT(ISERROR(SEARCH("Media",T40)))</formula>
    </cfRule>
    <cfRule type="containsText" dxfId="609" priority="16" operator="containsText" text="Muy Baja">
      <formula>NOT(ISERROR(SEARCH("Muy Baja",T40)))</formula>
    </cfRule>
    <cfRule type="containsText" dxfId="608" priority="17" operator="containsText" text="Baja">
      <formula>NOT(ISERROR(SEARCH("Baja",T40)))</formula>
    </cfRule>
    <cfRule type="containsText" dxfId="607" priority="18" operator="containsText" text="Muy Baja">
      <formula>NOT(ISERROR(SEARCH("Muy Baja",T40)))</formula>
    </cfRule>
    <cfRule type="containsText" dxfId="606" priority="19" operator="containsText" text="Muy Baja">
      <formula>NOT(ISERROR(SEARCH("Muy Baja",T40)))</formula>
    </cfRule>
    <cfRule type="containsText" dxfId="605" priority="20" operator="containsText" text="Muy Baja">
      <formula>NOT(ISERROR(SEARCH("Muy Baja",T40)))</formula>
    </cfRule>
    <cfRule type="containsText" dxfId="604" priority="21" operator="containsText" text="Muy Baja'Tabla probabilidad'!">
      <formula>NOT(ISERROR(SEARCH("Muy Baja'Tabla probabilidad'!",T40)))</formula>
    </cfRule>
    <cfRule type="containsText" dxfId="603" priority="22" operator="containsText" text="Muy bajo">
      <formula>NOT(ISERROR(SEARCH("Muy bajo",T40)))</formula>
    </cfRule>
    <cfRule type="containsText" dxfId="602" priority="23" operator="containsText" text="Alta">
      <formula>NOT(ISERROR(SEARCH("Alta",T40)))</formula>
    </cfRule>
    <cfRule type="containsText" dxfId="601" priority="24" operator="containsText" text="Media">
      <formula>NOT(ISERROR(SEARCH("Media",T40)))</formula>
    </cfRule>
    <cfRule type="containsText" dxfId="600" priority="25" operator="containsText" text="Baja">
      <formula>NOT(ISERROR(SEARCH("Baja",T40)))</formula>
    </cfRule>
    <cfRule type="containsText" dxfId="599" priority="26" operator="containsText" text="Muy baja">
      <formula>NOT(ISERROR(SEARCH("Muy baja",T40)))</formula>
    </cfRule>
    <cfRule type="cellIs" dxfId="598" priority="29" operator="between">
      <formula>1</formula>
      <formula>2</formula>
    </cfRule>
    <cfRule type="cellIs" dxfId="597" priority="30" operator="between">
      <formula>0</formula>
      <formula>2</formula>
    </cfRule>
  </conditionalFormatting>
  <conditionalFormatting sqref="U10">
    <cfRule type="containsText" dxfId="596" priority="443" operator="containsText" text="Catastrófico">
      <formula>NOT(ISERROR(SEARCH("Catastrófico",U10)))</formula>
    </cfRule>
    <cfRule type="containsText" dxfId="595" priority="444" operator="containsText" text="Mayor">
      <formula>NOT(ISERROR(SEARCH("Mayor",U10)))</formula>
    </cfRule>
    <cfRule type="containsText" dxfId="594" priority="445" operator="containsText" text="Alta">
      <formula>NOT(ISERROR(SEARCH("Alta",U10)))</formula>
    </cfRule>
    <cfRule type="containsText" dxfId="593" priority="446" operator="containsText" text="Moderado">
      <formula>NOT(ISERROR(SEARCH("Moderado",U10)))</formula>
    </cfRule>
    <cfRule type="containsText" dxfId="592" priority="447" operator="containsText" text="Menor">
      <formula>NOT(ISERROR(SEARCH("Menor",U10)))</formula>
    </cfRule>
    <cfRule type="containsText" dxfId="591" priority="448" operator="containsText" text="Leve">
      <formula>NOT(ISERROR(SEARCH("Leve",U10)))</formula>
    </cfRule>
  </conditionalFormatting>
  <conditionalFormatting sqref="U20 U30 U50 U60 U70 U80 U90">
    <cfRule type="containsText" dxfId="590" priority="59" operator="containsText" text="Catastrófico">
      <formula>NOT(ISERROR(SEARCH("Catastrófico",U20)))</formula>
    </cfRule>
    <cfRule type="containsText" dxfId="589" priority="60" operator="containsText" text="Mayor">
      <formula>NOT(ISERROR(SEARCH("Mayor",U20)))</formula>
    </cfRule>
    <cfRule type="containsText" dxfId="588" priority="61" operator="containsText" text="Alta">
      <formula>NOT(ISERROR(SEARCH("Alta",U20)))</formula>
    </cfRule>
    <cfRule type="containsText" dxfId="587" priority="62" operator="containsText" text="Moderado">
      <formula>NOT(ISERROR(SEARCH("Moderado",U20)))</formula>
    </cfRule>
    <cfRule type="containsText" dxfId="586" priority="63" operator="containsText" text="Menor">
      <formula>NOT(ISERROR(SEARCH("Menor",U20)))</formula>
    </cfRule>
    <cfRule type="containsText" dxfId="585" priority="64" operator="containsText" text="Leve">
      <formula>NOT(ISERROR(SEARCH("Leve",U20)))</formula>
    </cfRule>
  </conditionalFormatting>
  <conditionalFormatting sqref="U40">
    <cfRule type="containsText" dxfId="584" priority="5" operator="containsText" text="Catastrófico">
      <formula>NOT(ISERROR(SEARCH("Catastrófico",U40)))</formula>
    </cfRule>
    <cfRule type="containsText" dxfId="583" priority="6" operator="containsText" text="Mayor">
      <formula>NOT(ISERROR(SEARCH("Mayor",U40)))</formula>
    </cfRule>
    <cfRule type="containsText" dxfId="582" priority="7" operator="containsText" text="Alta">
      <formula>NOT(ISERROR(SEARCH("Alta",U40)))</formula>
    </cfRule>
    <cfRule type="containsText" dxfId="581" priority="8" operator="containsText" text="Moderado">
      <formula>NOT(ISERROR(SEARCH("Moderado",U40)))</formula>
    </cfRule>
    <cfRule type="containsText" dxfId="580" priority="9" operator="containsText" text="Menor">
      <formula>NOT(ISERROR(SEARCH("Menor",U40)))</formula>
    </cfRule>
    <cfRule type="containsText" dxfId="579" priority="10" operator="containsText" text="Leve">
      <formula>NOT(ISERROR(SEARCH("Leve",U40)))</formula>
    </cfRule>
  </conditionalFormatting>
  <conditionalFormatting sqref="V10">
    <cfRule type="containsText" dxfId="578" priority="439" operator="containsText" text="Extremo">
      <formula>NOT(ISERROR(SEARCH("Extremo",V10)))</formula>
    </cfRule>
    <cfRule type="containsText" dxfId="577" priority="440" operator="containsText" text="Alto">
      <formula>NOT(ISERROR(SEARCH("Alto",V10)))</formula>
    </cfRule>
    <cfRule type="containsText" dxfId="576" priority="441" operator="containsText" text="Bajo">
      <formula>NOT(ISERROR(SEARCH("Bajo",V10)))</formula>
    </cfRule>
    <cfRule type="containsText" dxfId="575" priority="442" operator="containsText" text="Moderado">
      <formula>NOT(ISERROR(SEARCH("Moderado",V10)))</formula>
    </cfRule>
  </conditionalFormatting>
  <conditionalFormatting sqref="V20 V30 V50 V60 V70 V80 V90">
    <cfRule type="containsText" dxfId="574" priority="55" operator="containsText" text="Extremo">
      <formula>NOT(ISERROR(SEARCH("Extremo",V20)))</formula>
    </cfRule>
    <cfRule type="containsText" dxfId="573" priority="56" operator="containsText" text="Alto">
      <formula>NOT(ISERROR(SEARCH("Alto",V20)))</formula>
    </cfRule>
    <cfRule type="containsText" dxfId="572" priority="57" operator="containsText" text="Bajo">
      <formula>NOT(ISERROR(SEARCH("Bajo",V20)))</formula>
    </cfRule>
    <cfRule type="containsText" dxfId="571" priority="58" operator="containsText" text="Moderado">
      <formula>NOT(ISERROR(SEARCH("Moderado",V20)))</formula>
    </cfRule>
  </conditionalFormatting>
  <conditionalFormatting sqref="V40">
    <cfRule type="containsText" dxfId="570" priority="1" operator="containsText" text="Extremo">
      <formula>NOT(ISERROR(SEARCH("Extremo",V40)))</formula>
    </cfRule>
    <cfRule type="containsText" dxfId="569" priority="2" operator="containsText" text="Alto">
      <formula>NOT(ISERROR(SEARCH("Alto",V40)))</formula>
    </cfRule>
    <cfRule type="containsText" dxfId="568" priority="3" operator="containsText" text="Bajo">
      <formula>NOT(ISERROR(SEARCH("Bajo",V40)))</formula>
    </cfRule>
    <cfRule type="containsText" dxfId="567" priority="4" operator="containsText" text="Moderado">
      <formula>NOT(ISERROR(SEARCH("Moderado",V40)))</formula>
    </cfRule>
  </conditionalFormatting>
  <dataValidations count="2">
    <dataValidation type="list" allowBlank="1" showInputMessage="1" showErrorMessage="1" sqref="F10:I99 N10:Q99" xr:uid="{00000000-0002-0000-0600-000000000000}">
      <formula1>"SI,NO"</formula1>
    </dataValidation>
    <dataValidation allowBlank="1" showInputMessage="1" showErrorMessage="1" prompt="Enunciar cuál es el control" sqref="E25:E28 E70 E33 E35:E38 E30:E31 E92 E95:E98 E80 E23 E50:E51 E55:E58 E53 E61 E65:E68 E90 E10:E21 E75:E78 E72 E82 E85:E88 M21:M22" xr:uid="{00000000-0002-0000-0600-000001000000}"/>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C1AEA79B-2AA1-451B-8B24-3DC3B7BB6BEF}">
            <xm:f>NOT(ISERROR(SEARCH(#REF!,T10)))</xm:f>
            <xm:f>#REF!</xm:f>
            <x14:dxf>
              <font>
                <color rgb="FF006100"/>
              </font>
              <fill>
                <patternFill>
                  <bgColor rgb="FFC6EFCE"/>
                </patternFill>
              </fill>
            </x14:dxf>
          </x14:cfRule>
          <x14:cfRule type="containsText" priority="50" operator="containsText" id="{3BC87AFC-CDDB-431F-B599-43E236D2FF1C}">
            <xm:f>NOT(ISERROR(SEARCH(#REF!,T10)))</xm:f>
            <xm:f>#REF!</xm:f>
            <x14:dxf>
              <font>
                <color rgb="FF9C0006"/>
              </font>
              <fill>
                <patternFill>
                  <bgColor rgb="FFFFC7CE"/>
                </patternFill>
              </fill>
            </x14:dxf>
          </x14:cfRule>
          <xm:sqref>T10</xm:sqref>
        </x14:conditionalFormatting>
        <x14:conditionalFormatting xmlns:xm="http://schemas.microsoft.com/office/excel/2006/main">
          <x14:cfRule type="containsText" priority="83" operator="containsText" id="{12451B58-C247-41F1-AAA2-49C8391E2059}">
            <xm:f>NOT(ISERROR(SEARCH(#REF!,T20)))</xm:f>
            <xm:f>#REF!</xm:f>
            <x14:dxf>
              <font>
                <color rgb="FF006100"/>
              </font>
              <fill>
                <patternFill>
                  <bgColor rgb="FFC6EFCE"/>
                </patternFill>
              </fill>
            </x14:dxf>
          </x14:cfRule>
          <x14:cfRule type="containsText" priority="84" operator="containsText" id="{8BABB17B-17A5-4FF3-9F80-988D5C08F042}">
            <xm:f>NOT(ISERROR(SEARCH(#REF!,T20)))</xm:f>
            <xm:f>#REF!</xm:f>
            <x14:dxf>
              <font>
                <color rgb="FF9C0006"/>
              </font>
              <fill>
                <patternFill>
                  <bgColor rgb="FFFFC7CE"/>
                </patternFill>
              </fill>
            </x14:dxf>
          </x14:cfRule>
          <xm:sqref>T20 T30 T50 T60 T70 T80 T90</xm:sqref>
        </x14:conditionalFormatting>
        <x14:conditionalFormatting xmlns:xm="http://schemas.microsoft.com/office/excel/2006/main">
          <x14:cfRule type="containsText" priority="27" operator="containsText" id="{3F2BC302-C8BA-4859-BF23-81BBD5D5A399}">
            <xm:f>NOT(ISERROR(SEARCH(#REF!,T40)))</xm:f>
            <xm:f>#REF!</xm:f>
            <x14:dxf>
              <font>
                <color rgb="FF006100"/>
              </font>
              <fill>
                <patternFill>
                  <bgColor rgb="FFC6EFCE"/>
                </patternFill>
              </fill>
            </x14:dxf>
          </x14:cfRule>
          <x14:cfRule type="containsText" priority="28" operator="containsText" id="{5D35603E-7E66-4356-B2E1-3C2434F26711}">
            <xm:f>NOT(ISERROR(SEARCH(#REF!,T40)))</xm:f>
            <xm:f>#REF!</xm:f>
            <x14:dxf>
              <font>
                <color rgb="FF9C0006"/>
              </font>
              <fill>
                <patternFill>
                  <bgColor rgb="FFFFC7CE"/>
                </patternFill>
              </fill>
            </x14:dxf>
          </x14:cfRule>
          <xm:sqref>T40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R100"/>
  <sheetViews>
    <sheetView showGridLines="0" topLeftCell="A25" zoomScale="80" zoomScaleNormal="80" workbookViewId="0">
      <selection activeCell="E50" sqref="E50"/>
    </sheetView>
  </sheetViews>
  <sheetFormatPr defaultColWidth="11.42578125" defaultRowHeight="15"/>
  <cols>
    <col min="1" max="1" width="5.42578125" style="34" customWidth="1"/>
    <col min="2" max="2" width="38.5703125" style="34" customWidth="1"/>
    <col min="3" max="3" width="34.85546875" style="34" customWidth="1"/>
    <col min="4" max="4" width="43.28515625" style="34" customWidth="1"/>
    <col min="5" max="5" width="96.28515625" style="42" customWidth="1"/>
    <col min="6" max="6" width="14.42578125" style="34" customWidth="1"/>
    <col min="7" max="8" width="13.85546875" style="34" customWidth="1"/>
    <col min="9" max="9" width="2.7109375" style="34" customWidth="1"/>
    <col min="10" max="10" width="13.140625" style="34" customWidth="1"/>
    <col min="11" max="11" width="14.5703125" style="34" customWidth="1"/>
    <col min="12" max="12" width="16.42578125" style="80" hidden="1" customWidth="1"/>
    <col min="13" max="14" width="13.7109375" style="34" customWidth="1"/>
    <col min="15" max="15" width="17.140625" style="79" customWidth="1"/>
    <col min="16" max="16" width="16" style="79" customWidth="1"/>
    <col min="17" max="17" width="20.7109375" style="79" customWidth="1"/>
    <col min="18" max="18" width="4" style="79" customWidth="1"/>
    <col min="19" max="16384" width="11.42578125" style="79"/>
  </cols>
  <sheetData>
    <row r="1" spans="1:18" s="77" customFormat="1" ht="27.75" customHeight="1">
      <c r="A1" s="476"/>
      <c r="B1" s="476"/>
      <c r="C1" s="476"/>
      <c r="D1" s="175"/>
      <c r="E1" s="477" t="s">
        <v>427</v>
      </c>
      <c r="F1" s="477"/>
      <c r="G1" s="477"/>
      <c r="H1" s="477"/>
      <c r="I1" s="477"/>
      <c r="J1" s="477"/>
      <c r="K1" s="477"/>
      <c r="L1" s="477"/>
      <c r="M1" s="477"/>
      <c r="N1" s="477"/>
      <c r="O1" s="477"/>
      <c r="P1" s="477"/>
      <c r="Q1" s="477"/>
      <c r="R1" s="11"/>
    </row>
    <row r="2" spans="1:18" s="77" customFormat="1" ht="27" customHeight="1">
      <c r="A2" s="476"/>
      <c r="B2" s="476"/>
      <c r="C2" s="476"/>
      <c r="D2" s="175"/>
      <c r="E2" s="477"/>
      <c r="F2" s="477"/>
      <c r="G2" s="477"/>
      <c r="H2" s="477"/>
      <c r="I2" s="477"/>
      <c r="J2" s="477"/>
      <c r="K2" s="477"/>
      <c r="L2" s="477"/>
      <c r="M2" s="477"/>
      <c r="N2" s="477"/>
      <c r="O2" s="477"/>
      <c r="P2" s="477"/>
      <c r="Q2" s="477"/>
      <c r="R2" s="11"/>
    </row>
    <row r="3" spans="1:18" s="77" customFormat="1" ht="27" customHeight="1">
      <c r="A3" s="476"/>
      <c r="B3" s="476"/>
      <c r="C3" s="476"/>
      <c r="D3" s="175"/>
      <c r="E3" s="477"/>
      <c r="F3" s="477"/>
      <c r="G3" s="477"/>
      <c r="H3" s="477"/>
      <c r="I3" s="477"/>
      <c r="J3" s="477"/>
      <c r="K3" s="477"/>
      <c r="L3" s="477"/>
      <c r="M3" s="477"/>
      <c r="N3" s="477"/>
      <c r="O3" s="477"/>
      <c r="P3" s="477"/>
      <c r="Q3" s="477"/>
      <c r="R3" s="11"/>
    </row>
    <row r="4" spans="1:18" s="77" customFormat="1" ht="23.25" customHeight="1">
      <c r="A4" s="457" t="s">
        <v>428</v>
      </c>
      <c r="B4" s="457"/>
      <c r="C4" s="458" t="str">
        <f>'6. Valoración Controles'!C4:K4</f>
        <v>MEJORAMIENTO INFRAESTRUCTURA FÍSICA</v>
      </c>
      <c r="D4" s="458"/>
      <c r="E4" s="458"/>
      <c r="F4" s="458"/>
      <c r="G4" s="458"/>
      <c r="H4" s="458"/>
      <c r="I4" s="458"/>
      <c r="J4" s="458"/>
      <c r="K4" s="458"/>
      <c r="L4" s="458"/>
      <c r="M4" s="458"/>
      <c r="N4" s="458"/>
      <c r="O4" s="458"/>
      <c r="P4" s="458"/>
      <c r="Q4" s="458"/>
      <c r="R4" s="11"/>
    </row>
    <row r="5" spans="1:18" s="77" customFormat="1" ht="56.25" customHeight="1">
      <c r="A5" s="457" t="s">
        <v>429</v>
      </c>
      <c r="B5" s="457"/>
      <c r="C5" s="458"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458"/>
      <c r="E5" s="458"/>
      <c r="F5" s="458"/>
      <c r="G5" s="458"/>
      <c r="H5" s="458"/>
      <c r="I5" s="458"/>
      <c r="J5" s="458"/>
      <c r="K5" s="458"/>
      <c r="L5" s="458"/>
      <c r="M5" s="458"/>
      <c r="N5" s="458"/>
      <c r="O5" s="458"/>
      <c r="P5" s="458"/>
      <c r="Q5" s="458"/>
      <c r="R5" s="11"/>
    </row>
    <row r="6" spans="1:18" s="77" customFormat="1" ht="28.5" customHeight="1">
      <c r="A6" s="457" t="s">
        <v>430</v>
      </c>
      <c r="B6" s="457"/>
      <c r="C6" s="459" t="s">
        <v>270</v>
      </c>
      <c r="D6" s="459"/>
      <c r="E6" s="459"/>
      <c r="F6" s="459"/>
      <c r="G6" s="459"/>
      <c r="H6" s="459"/>
      <c r="I6" s="459"/>
      <c r="J6" s="459"/>
      <c r="K6" s="459"/>
      <c r="L6" s="459"/>
      <c r="M6" s="459"/>
      <c r="N6" s="459"/>
      <c r="O6" s="459"/>
      <c r="P6" s="459"/>
      <c r="Q6" s="459"/>
      <c r="R6" s="11"/>
    </row>
    <row r="7" spans="1:18" s="77" customFormat="1" ht="40.5" customHeight="1" thickBot="1">
      <c r="A7" s="464" t="s">
        <v>431</v>
      </c>
      <c r="B7" s="464"/>
      <c r="C7" s="464"/>
      <c r="D7" s="464"/>
      <c r="E7" s="464"/>
      <c r="F7" s="464" t="s">
        <v>286</v>
      </c>
      <c r="G7" s="464"/>
      <c r="H7" s="464"/>
      <c r="I7" s="176"/>
      <c r="J7" s="455" t="s">
        <v>432</v>
      </c>
      <c r="K7" s="455"/>
      <c r="L7" s="455"/>
      <c r="M7" s="455"/>
      <c r="N7" s="456"/>
      <c r="O7" s="10" t="s">
        <v>433</v>
      </c>
      <c r="P7" s="10" t="s">
        <v>434</v>
      </c>
      <c r="Q7" s="10" t="s">
        <v>435</v>
      </c>
      <c r="R7" s="11"/>
    </row>
    <row r="8" spans="1:18" s="77" customFormat="1" ht="33" customHeight="1" thickTop="1" thickBot="1">
      <c r="A8" s="412" t="s">
        <v>276</v>
      </c>
      <c r="B8" s="400" t="s">
        <v>370</v>
      </c>
      <c r="C8" s="460" t="s">
        <v>278</v>
      </c>
      <c r="D8" s="462" t="s">
        <v>288</v>
      </c>
      <c r="E8" s="400" t="s">
        <v>272</v>
      </c>
      <c r="F8" s="453" t="s">
        <v>436</v>
      </c>
      <c r="G8" s="453" t="s">
        <v>437</v>
      </c>
      <c r="H8" s="453" t="s">
        <v>438</v>
      </c>
      <c r="I8" s="478"/>
      <c r="J8" s="453" t="s">
        <v>439</v>
      </c>
      <c r="K8" s="453" t="s">
        <v>440</v>
      </c>
      <c r="L8" s="453" t="s">
        <v>441</v>
      </c>
      <c r="M8" s="453" t="s">
        <v>442</v>
      </c>
      <c r="N8" s="453" t="s">
        <v>443</v>
      </c>
      <c r="O8" s="453"/>
      <c r="P8" s="453"/>
      <c r="Q8" s="453"/>
      <c r="R8" s="11"/>
    </row>
    <row r="9" spans="1:18" s="78" customFormat="1" ht="28.5" customHeight="1" thickTop="1" thickBot="1">
      <c r="A9" s="413"/>
      <c r="B9" s="414"/>
      <c r="C9" s="461"/>
      <c r="D9" s="463"/>
      <c r="E9" s="414"/>
      <c r="F9" s="454"/>
      <c r="G9" s="454"/>
      <c r="H9" s="454"/>
      <c r="I9" s="479"/>
      <c r="J9" s="454"/>
      <c r="K9" s="454"/>
      <c r="L9" s="454"/>
      <c r="M9" s="454"/>
      <c r="N9" s="454"/>
      <c r="O9" s="454"/>
      <c r="P9" s="454"/>
      <c r="Q9" s="454"/>
      <c r="R9" s="76"/>
    </row>
    <row r="10" spans="1:18" ht="32.25" customHeight="1">
      <c r="A10" s="421">
        <f>'5. Identificación de Riesgos'!A10</f>
        <v>1</v>
      </c>
      <c r="B10" s="424" t="str">
        <f>'5. Identificación de Riesgos'!B10</f>
        <v>Dificultad en la adquisición de inmuebles</v>
      </c>
      <c r="C10" s="424" t="str">
        <f>'5. Identificación de Riesgos'!C10</f>
        <v>Posibilidad de no disminuir la brecha en materia de Infraestructura, debido a la falta de oportunidad por entidades externas que intervienen en el proceso de adquisición de inmuebles.</v>
      </c>
      <c r="D10" s="424" t="s">
        <v>330</v>
      </c>
      <c r="E10" s="190" t="str">
        <f>'5. Identificación de Riesgos'!D10</f>
        <v>1. Una vez se determina por algún aspecto técnico la no viabilidad para la adquisición del inmueble.</v>
      </c>
      <c r="F10" s="429" t="str">
        <f>'5. Identificación de Riesgos'!H10</f>
        <v>Media - 3</v>
      </c>
      <c r="G10" s="424" t="str">
        <f>'5. Identificación de Riesgos'!M10</f>
        <v>Menor - 2</v>
      </c>
      <c r="H10" s="424" t="str">
        <f>'5. Identificación de Riesgos'!N10</f>
        <v>Moderado - 6</v>
      </c>
      <c r="I10" s="437"/>
      <c r="J10" s="440" t="str">
        <f>'6. Valoración Controles'!T10</f>
        <v>Media - 3</v>
      </c>
      <c r="K10" s="440" t="str">
        <f>'6. Valoración Controles'!U10</f>
        <v>Leve - 1</v>
      </c>
      <c r="L10" s="465"/>
      <c r="M10" s="424" t="str">
        <f>'6. Valoración Controles'!V10</f>
        <v>Moderado - 3</v>
      </c>
      <c r="N10" s="424" t="s">
        <v>444</v>
      </c>
      <c r="O10" s="177"/>
      <c r="P10" s="177"/>
      <c r="Q10" s="178"/>
      <c r="R10" s="14"/>
    </row>
    <row r="11" spans="1:18" ht="32.25" customHeight="1">
      <c r="A11" s="422"/>
      <c r="B11" s="425"/>
      <c r="C11" s="425"/>
      <c r="D11" s="425"/>
      <c r="E11" s="191" t="str">
        <f>'5. Identificación de Riesgos'!D11</f>
        <v>2. Demoras en la obtención de documentos necesarios, los cuales deben ser suministrados por parte del vendedor de la propiedad.</v>
      </c>
      <c r="F11" s="411"/>
      <c r="G11" s="448"/>
      <c r="H11" s="425"/>
      <c r="I11" s="438"/>
      <c r="J11" s="441"/>
      <c r="K11" s="441"/>
      <c r="L11" s="466"/>
      <c r="M11" s="425"/>
      <c r="N11" s="425"/>
      <c r="O11" s="179"/>
      <c r="P11" s="179">
        <v>5</v>
      </c>
      <c r="Q11" s="180"/>
      <c r="R11" s="14"/>
    </row>
    <row r="12" spans="1:18" ht="23.25" customHeight="1">
      <c r="A12" s="422"/>
      <c r="B12" s="425"/>
      <c r="C12" s="425"/>
      <c r="D12" s="425"/>
      <c r="E12" s="191" t="str">
        <f>'5. Identificación de Riesgos'!D12</f>
        <v>3. Cuando se presenta algún hallazgo, lo cual amerite implementar el saneamiento correspondiente.</v>
      </c>
      <c r="F12" s="411"/>
      <c r="G12" s="448"/>
      <c r="H12" s="425"/>
      <c r="I12" s="438"/>
      <c r="J12" s="441"/>
      <c r="K12" s="441"/>
      <c r="L12" s="466"/>
      <c r="M12" s="425"/>
      <c r="N12" s="425"/>
      <c r="O12" s="179"/>
      <c r="P12" s="179"/>
      <c r="Q12" s="180"/>
      <c r="R12" s="14"/>
    </row>
    <row r="13" spans="1:18" ht="23.25" customHeight="1">
      <c r="A13" s="422"/>
      <c r="B13" s="425"/>
      <c r="C13" s="425"/>
      <c r="D13" s="425"/>
      <c r="E13" s="191" t="str">
        <f>'5. Identificación de Riesgos'!D13</f>
        <v>4. Al momento de evidenciarse un uso de suelo no compatible con el de justicia y sea necesario realizar un plan de implantación, según lo exija el ente territorial.</v>
      </c>
      <c r="F13" s="411"/>
      <c r="G13" s="448"/>
      <c r="H13" s="425"/>
      <c r="I13" s="438"/>
      <c r="J13" s="441"/>
      <c r="K13" s="441"/>
      <c r="L13" s="466"/>
      <c r="M13" s="425"/>
      <c r="N13" s="425"/>
      <c r="O13" s="179"/>
      <c r="P13" s="179"/>
      <c r="Q13" s="180"/>
      <c r="R13" s="14"/>
    </row>
    <row r="14" spans="1:18" ht="23.25" customHeight="1">
      <c r="A14" s="422"/>
      <c r="B14" s="425"/>
      <c r="C14" s="425"/>
      <c r="D14" s="425"/>
      <c r="E14" s="191" t="str">
        <f>'5. Identificación de Riesgos'!D14</f>
        <v>5. Cuando no hay claridad en la aplicación de la norma urbana del inmueble.</v>
      </c>
      <c r="F14" s="411"/>
      <c r="G14" s="448"/>
      <c r="H14" s="425"/>
      <c r="I14" s="438"/>
      <c r="J14" s="441"/>
      <c r="K14" s="441"/>
      <c r="L14" s="466"/>
      <c r="M14" s="425"/>
      <c r="N14" s="425"/>
      <c r="O14" s="179"/>
      <c r="P14" s="179"/>
      <c r="Q14" s="180"/>
      <c r="R14" s="14"/>
    </row>
    <row r="15" spans="1:18" ht="23.25" customHeight="1">
      <c r="A15" s="422"/>
      <c r="B15" s="425"/>
      <c r="C15" s="425"/>
      <c r="D15" s="425"/>
      <c r="E15" s="191">
        <f>'5. Identificación de Riesgos'!D15</f>
        <v>0</v>
      </c>
      <c r="F15" s="411"/>
      <c r="G15" s="448"/>
      <c r="H15" s="425"/>
      <c r="I15" s="438"/>
      <c r="J15" s="441"/>
      <c r="K15" s="441"/>
      <c r="L15" s="466"/>
      <c r="M15" s="425"/>
      <c r="N15" s="425"/>
      <c r="O15" s="179"/>
      <c r="P15" s="179"/>
      <c r="Q15" s="180"/>
      <c r="R15" s="14"/>
    </row>
    <row r="16" spans="1:18" ht="23.25" customHeight="1">
      <c r="A16" s="422"/>
      <c r="B16" s="425"/>
      <c r="C16" s="425"/>
      <c r="D16" s="425"/>
      <c r="E16" s="191">
        <f>'5. Identificación de Riesgos'!D16</f>
        <v>0</v>
      </c>
      <c r="F16" s="411"/>
      <c r="G16" s="448"/>
      <c r="H16" s="425"/>
      <c r="I16" s="438"/>
      <c r="J16" s="441"/>
      <c r="K16" s="441"/>
      <c r="L16" s="466"/>
      <c r="M16" s="425"/>
      <c r="N16" s="425"/>
      <c r="O16" s="179"/>
      <c r="P16" s="179"/>
      <c r="Q16" s="180"/>
      <c r="R16" s="14"/>
    </row>
    <row r="17" spans="1:18" ht="16.5" customHeight="1">
      <c r="A17" s="422"/>
      <c r="B17" s="425"/>
      <c r="C17" s="425"/>
      <c r="D17" s="425"/>
      <c r="E17" s="191">
        <f>'5. Identificación de Riesgos'!D17</f>
        <v>0</v>
      </c>
      <c r="F17" s="411"/>
      <c r="G17" s="448"/>
      <c r="H17" s="425"/>
      <c r="I17" s="438"/>
      <c r="J17" s="441"/>
      <c r="K17" s="441"/>
      <c r="L17" s="466"/>
      <c r="M17" s="425"/>
      <c r="N17" s="425"/>
      <c r="O17" s="179"/>
      <c r="P17" s="179"/>
      <c r="Q17" s="180"/>
      <c r="R17" s="14"/>
    </row>
    <row r="18" spans="1:18" ht="16.5" customHeight="1">
      <c r="A18" s="422"/>
      <c r="B18" s="425"/>
      <c r="C18" s="425"/>
      <c r="D18" s="425"/>
      <c r="E18" s="191">
        <f>'5. Identificación de Riesgos'!D18</f>
        <v>0</v>
      </c>
      <c r="F18" s="411"/>
      <c r="G18" s="448"/>
      <c r="H18" s="425"/>
      <c r="I18" s="438"/>
      <c r="J18" s="441"/>
      <c r="K18" s="441"/>
      <c r="L18" s="466"/>
      <c r="M18" s="425"/>
      <c r="N18" s="425"/>
      <c r="O18" s="179"/>
      <c r="P18" s="179"/>
      <c r="Q18" s="180"/>
      <c r="R18" s="14"/>
    </row>
    <row r="19" spans="1:18" ht="16.5" customHeight="1" thickBot="1">
      <c r="A19" s="433"/>
      <c r="B19" s="428"/>
      <c r="C19" s="428"/>
      <c r="D19" s="428"/>
      <c r="E19" s="192">
        <f>'5. Identificación de Riesgos'!D19</f>
        <v>0</v>
      </c>
      <c r="F19" s="432"/>
      <c r="G19" s="469"/>
      <c r="H19" s="428"/>
      <c r="I19" s="438"/>
      <c r="J19" s="470"/>
      <c r="K19" s="470"/>
      <c r="L19" s="467"/>
      <c r="M19" s="428"/>
      <c r="N19" s="428"/>
      <c r="O19" s="181"/>
      <c r="P19" s="181"/>
      <c r="Q19" s="182"/>
      <c r="R19" s="14"/>
    </row>
    <row r="20" spans="1:18" ht="21.75" customHeight="1">
      <c r="A20" s="421">
        <f>'5. Identificación de Riesgos'!A20</f>
        <v>2</v>
      </c>
      <c r="B20" s="424" t="str">
        <f>'5. Identificación de Riesgos'!B20</f>
        <v>Demora en la ejecución de los contratos de Estudios y Diseños  de infraestructura física</v>
      </c>
      <c r="C20" s="424" t="str">
        <f>'5. Identificación de Riesgos'!C20</f>
        <v>Posibilidad de que se genere retraso en la contratación de la construcción del proyecto, a causa de los cambios normativos, ajustes al programa arquitectónico o falta en la calidad de los diseños y estudios técnicos.</v>
      </c>
      <c r="D20" s="424" t="s">
        <v>330</v>
      </c>
      <c r="E20" s="190" t="str">
        <f>'5. Identificación de Riesgos'!D20</f>
        <v>1. Cuando se presenta un cambio y/o una revisión de la norma urbanística aplicable</v>
      </c>
      <c r="F20" s="429" t="str">
        <f>'5. Identificación de Riesgos'!H20</f>
        <v>Media - 3</v>
      </c>
      <c r="G20" s="424" t="str">
        <f>'5. Identificación de Riesgos'!M20</f>
        <v>Menor - 2</v>
      </c>
      <c r="H20" s="424" t="str">
        <f>'5. Identificación de Riesgos'!N20</f>
        <v>Moderado - 6</v>
      </c>
      <c r="I20" s="437"/>
      <c r="J20" s="440" t="str">
        <f>'6. Valoración Controles'!T20</f>
        <v>Media - 3</v>
      </c>
      <c r="K20" s="440" t="str">
        <f>'6. Valoración Controles'!U20</f>
        <v>Leve - 1</v>
      </c>
      <c r="L20" s="465"/>
      <c r="M20" s="424" t="str">
        <f>'6. Valoración Controles'!V20</f>
        <v>Moderado - 3</v>
      </c>
      <c r="N20" s="424" t="s">
        <v>444</v>
      </c>
      <c r="O20" s="177"/>
      <c r="P20" s="177"/>
      <c r="Q20" s="178"/>
      <c r="R20" s="14"/>
    </row>
    <row r="21" spans="1:18" ht="21.75" customHeight="1">
      <c r="A21" s="422"/>
      <c r="B21" s="425"/>
      <c r="C21" s="425"/>
      <c r="D21" s="425"/>
      <c r="E21" s="191" t="str">
        <f>'5. Identificación de Riesgos'!D21</f>
        <v>2. Ante la falta de claridad en la norma urbanística establecida</v>
      </c>
      <c r="F21" s="411"/>
      <c r="G21" s="448"/>
      <c r="H21" s="425"/>
      <c r="I21" s="438"/>
      <c r="J21" s="441"/>
      <c r="K21" s="441"/>
      <c r="L21" s="466"/>
      <c r="M21" s="425"/>
      <c r="N21" s="425"/>
      <c r="O21" s="179"/>
      <c r="P21" s="179"/>
      <c r="Q21" s="180"/>
      <c r="R21" s="14"/>
    </row>
    <row r="22" spans="1:18" ht="11.25" customHeight="1">
      <c r="A22" s="422"/>
      <c r="B22" s="425"/>
      <c r="C22" s="425"/>
      <c r="D22" s="425"/>
      <c r="E22" s="191" t="str">
        <f>'5. Identificación de Riesgos'!D22</f>
        <v>3. En el momento de ser necesario ajustar el programa arquitectónico</v>
      </c>
      <c r="F22" s="411"/>
      <c r="G22" s="448"/>
      <c r="H22" s="425"/>
      <c r="I22" s="438"/>
      <c r="J22" s="441"/>
      <c r="K22" s="441"/>
      <c r="L22" s="466"/>
      <c r="M22" s="425"/>
      <c r="N22" s="425"/>
      <c r="O22" s="179"/>
      <c r="P22" s="179"/>
      <c r="Q22" s="180"/>
      <c r="R22" s="14"/>
    </row>
    <row r="23" spans="1:18" ht="11.25" customHeight="1">
      <c r="A23" s="422"/>
      <c r="B23" s="425"/>
      <c r="C23" s="425"/>
      <c r="D23" s="425"/>
      <c r="E23" s="191" t="str">
        <f>'5. Identificación de Riesgos'!D23</f>
        <v>4. Cuando la calidad del diseño no cumple con los estándares requeridos</v>
      </c>
      <c r="F23" s="411"/>
      <c r="G23" s="448"/>
      <c r="H23" s="425"/>
      <c r="I23" s="438"/>
      <c r="J23" s="441"/>
      <c r="K23" s="441"/>
      <c r="L23" s="466"/>
      <c r="M23" s="425"/>
      <c r="N23" s="425"/>
      <c r="O23" s="179"/>
      <c r="P23" s="179"/>
      <c r="Q23" s="180"/>
      <c r="R23" s="14"/>
    </row>
    <row r="24" spans="1:18" ht="11.25" customHeight="1">
      <c r="A24" s="422"/>
      <c r="B24" s="425"/>
      <c r="C24" s="425"/>
      <c r="D24" s="425"/>
      <c r="E24" s="191" t="str">
        <f>'5. Identificación de Riesgos'!D24</f>
        <v>5. Demoras en la entrega de los productos de los estudios técnicos y diseños</v>
      </c>
      <c r="F24" s="411"/>
      <c r="G24" s="448"/>
      <c r="H24" s="425"/>
      <c r="I24" s="438"/>
      <c r="J24" s="441"/>
      <c r="K24" s="441"/>
      <c r="L24" s="466"/>
      <c r="M24" s="425"/>
      <c r="N24" s="425"/>
      <c r="O24" s="179"/>
      <c r="P24" s="179"/>
      <c r="Q24" s="180"/>
      <c r="R24" s="14"/>
    </row>
    <row r="25" spans="1:18" ht="11.25" customHeight="1">
      <c r="A25" s="422"/>
      <c r="B25" s="425"/>
      <c r="C25" s="425"/>
      <c r="D25" s="425"/>
      <c r="E25" s="191" t="str">
        <f>'5. Identificación de Riesgos'!D25</f>
        <v>6. Mayores tiempos en la expedición de la licencia de construcción</v>
      </c>
      <c r="F25" s="411"/>
      <c r="G25" s="448"/>
      <c r="H25" s="425"/>
      <c r="I25" s="438"/>
      <c r="J25" s="441"/>
      <c r="K25" s="441"/>
      <c r="L25" s="466"/>
      <c r="M25" s="425"/>
      <c r="N25" s="425"/>
      <c r="O25" s="179"/>
      <c r="P25" s="179"/>
      <c r="Q25" s="180"/>
      <c r="R25" s="14"/>
    </row>
    <row r="26" spans="1:18" ht="11.25" customHeight="1">
      <c r="A26" s="422"/>
      <c r="B26" s="425"/>
      <c r="C26" s="425"/>
      <c r="D26" s="425"/>
      <c r="E26" s="191">
        <f>'5. Identificación de Riesgos'!D26</f>
        <v>0</v>
      </c>
      <c r="F26" s="411"/>
      <c r="G26" s="448"/>
      <c r="H26" s="425"/>
      <c r="I26" s="438"/>
      <c r="J26" s="441"/>
      <c r="K26" s="441"/>
      <c r="L26" s="466"/>
      <c r="M26" s="425"/>
      <c r="N26" s="425"/>
      <c r="O26" s="179"/>
      <c r="P26" s="179"/>
      <c r="Q26" s="180"/>
      <c r="R26" s="14"/>
    </row>
    <row r="27" spans="1:18" ht="11.25" customHeight="1">
      <c r="A27" s="422"/>
      <c r="B27" s="425"/>
      <c r="C27" s="425"/>
      <c r="D27" s="425"/>
      <c r="E27" s="191">
        <f>'5. Identificación de Riesgos'!D27</f>
        <v>0</v>
      </c>
      <c r="F27" s="411"/>
      <c r="G27" s="448"/>
      <c r="H27" s="425"/>
      <c r="I27" s="438"/>
      <c r="J27" s="441"/>
      <c r="K27" s="441"/>
      <c r="L27" s="466"/>
      <c r="M27" s="425"/>
      <c r="N27" s="425"/>
      <c r="O27" s="179"/>
      <c r="P27" s="179"/>
      <c r="Q27" s="180"/>
      <c r="R27" s="14"/>
    </row>
    <row r="28" spans="1:18" ht="11.25" customHeight="1">
      <c r="A28" s="422"/>
      <c r="B28" s="425"/>
      <c r="C28" s="425"/>
      <c r="D28" s="425"/>
      <c r="E28" s="191">
        <f>'5. Identificación de Riesgos'!D28</f>
        <v>0</v>
      </c>
      <c r="F28" s="411"/>
      <c r="G28" s="448"/>
      <c r="H28" s="425"/>
      <c r="I28" s="438"/>
      <c r="J28" s="441"/>
      <c r="K28" s="441"/>
      <c r="L28" s="466"/>
      <c r="M28" s="425"/>
      <c r="N28" s="425"/>
      <c r="O28" s="179"/>
      <c r="P28" s="179"/>
      <c r="Q28" s="180"/>
      <c r="R28" s="14"/>
    </row>
    <row r="29" spans="1:18" ht="11.25" customHeight="1" thickBot="1">
      <c r="A29" s="423"/>
      <c r="B29" s="426"/>
      <c r="C29" s="426"/>
      <c r="D29" s="426"/>
      <c r="E29" s="193">
        <f>'5. Identificación de Riesgos'!D29</f>
        <v>0</v>
      </c>
      <c r="F29" s="430"/>
      <c r="G29" s="449"/>
      <c r="H29" s="426"/>
      <c r="I29" s="439"/>
      <c r="J29" s="442"/>
      <c r="K29" s="442"/>
      <c r="L29" s="468"/>
      <c r="M29" s="426"/>
      <c r="N29" s="426"/>
      <c r="O29" s="183"/>
      <c r="P29" s="183"/>
      <c r="Q29" s="184"/>
      <c r="R29" s="14"/>
    </row>
    <row r="30" spans="1:18" ht="24" customHeight="1">
      <c r="A30" s="421">
        <f>'5. Identificación de Riesgos'!A30</f>
        <v>3</v>
      </c>
      <c r="B30" s="424" t="str">
        <f>'5. Identificación de Riesgos'!B30</f>
        <v>Demora en la ejecución de los contratos de construcción y mobiliario en proyectos de inversión de los proyectos de mediana y baja  complejidad</v>
      </c>
      <c r="C30" s="424" t="str">
        <f>'5. Identificación de Riesgos'!C30</f>
        <v>Posibilidad de que la entrega de una sede judicial nueva se retrase, por factores asociados a la adquisición, contratación, ejecución de estudios, diseños y contrucción de infraestructura judicial.</v>
      </c>
      <c r="D30" s="424" t="s">
        <v>330</v>
      </c>
      <c r="E30" s="190" t="str">
        <f>'5. Identificación de Riesgos'!D30</f>
        <v>1. Peticiones, reclamos de la comunidad, bloqueos o problemas de orden público en la zona donde se construye la nueva sede judicial.</v>
      </c>
      <c r="F30" s="429" t="str">
        <f>'5. Identificación de Riesgos'!H30</f>
        <v>Media - 3</v>
      </c>
      <c r="G30" s="424" t="str">
        <f>'5. Identificación de Riesgos'!M30</f>
        <v>Menor - 2</v>
      </c>
      <c r="H30" s="450" t="str">
        <f>'5. Identificación de Riesgos'!N30</f>
        <v>Moderado - 6</v>
      </c>
      <c r="I30" s="437"/>
      <c r="J30" s="440" t="str">
        <f>'6. Valoración Controles'!T30</f>
        <v>Media - 3</v>
      </c>
      <c r="K30" s="440" t="str">
        <f>'6. Valoración Controles'!U30</f>
        <v>Leve - 1</v>
      </c>
      <c r="L30" s="465"/>
      <c r="M30" s="424" t="str">
        <f>'6. Valoración Controles'!V30</f>
        <v>Moderado - 3</v>
      </c>
      <c r="N30" s="424" t="s">
        <v>444</v>
      </c>
      <c r="O30" s="177"/>
      <c r="P30" s="177"/>
      <c r="Q30" s="178"/>
      <c r="R30" s="14"/>
    </row>
    <row r="31" spans="1:18" ht="32.25" customHeight="1">
      <c r="A31" s="422"/>
      <c r="B31" s="425"/>
      <c r="C31" s="425"/>
      <c r="D31" s="425"/>
      <c r="E31" s="191" t="str">
        <f>'5. Identificación de Riesgos'!D31</f>
        <v>2. La capacidad, experticia o calidad del Contratista de Obra e Interventor no cumplen con las exigencias o desafíos técnicos de la obra contratada.</v>
      </c>
      <c r="F31" s="411"/>
      <c r="G31" s="448"/>
      <c r="H31" s="451"/>
      <c r="I31" s="438"/>
      <c r="J31" s="441"/>
      <c r="K31" s="441"/>
      <c r="L31" s="466"/>
      <c r="M31" s="425"/>
      <c r="N31" s="425"/>
      <c r="O31" s="179"/>
      <c r="P31" s="179"/>
      <c r="Q31" s="180"/>
      <c r="R31" s="14"/>
    </row>
    <row r="32" spans="1:18" ht="38.25" customHeight="1">
      <c r="A32" s="422"/>
      <c r="B32" s="425"/>
      <c r="C32" s="425"/>
      <c r="D32" s="425"/>
      <c r="E32" s="191" t="str">
        <f>'5. Identificación de Riesgos'!D32</f>
        <v>3. Dificultad en la disposición de recursos para la obra civil, lo que incluye mano de obra, materiales, equipos, recursos financieros, etc.</v>
      </c>
      <c r="F32" s="411"/>
      <c r="G32" s="448"/>
      <c r="H32" s="451"/>
      <c r="I32" s="438"/>
      <c r="J32" s="441"/>
      <c r="K32" s="441"/>
      <c r="L32" s="466"/>
      <c r="M32" s="425"/>
      <c r="N32" s="425"/>
      <c r="O32" s="179"/>
      <c r="P32" s="179"/>
      <c r="Q32" s="180"/>
      <c r="R32" s="14"/>
    </row>
    <row r="33" spans="1:18" ht="29.25" customHeight="1">
      <c r="A33" s="422"/>
      <c r="B33" s="425"/>
      <c r="C33" s="425"/>
      <c r="D33" s="425"/>
      <c r="E33" s="191" t="str">
        <f>'5. Identificación de Riesgos'!D33</f>
        <v>4. Al estar relacionado con procesos de liquidación de otros Contratos, por la demora en adquisiciones o contrataciones que deben ser formalizadas.</v>
      </c>
      <c r="F33" s="411"/>
      <c r="G33" s="448"/>
      <c r="H33" s="451"/>
      <c r="I33" s="438"/>
      <c r="J33" s="441"/>
      <c r="K33" s="441"/>
      <c r="L33" s="466"/>
      <c r="M33" s="425"/>
      <c r="N33" s="425"/>
      <c r="O33" s="179"/>
      <c r="P33" s="179"/>
      <c r="Q33" s="180"/>
      <c r="R33" s="14"/>
    </row>
    <row r="34" spans="1:18" ht="33" customHeight="1">
      <c r="A34" s="422"/>
      <c r="B34" s="425"/>
      <c r="C34" s="425"/>
      <c r="D34" s="425"/>
      <c r="E34" s="191" t="str">
        <f>'5. Identificación de Riesgos'!D34</f>
        <v>5. Por cambios en las administraciones municipales, las cuales interfieren en el proceso constructivo de la nueva sede judicial que está en etapa inicial o se encuentra en marcha.</v>
      </c>
      <c r="F34" s="411"/>
      <c r="G34" s="448"/>
      <c r="H34" s="451"/>
      <c r="I34" s="438"/>
      <c r="J34" s="441"/>
      <c r="K34" s="441"/>
      <c r="L34" s="466"/>
      <c r="M34" s="425"/>
      <c r="N34" s="425"/>
      <c r="O34" s="179"/>
      <c r="P34" s="179"/>
      <c r="Q34" s="180"/>
      <c r="R34" s="14"/>
    </row>
    <row r="35" spans="1:18" ht="27.75" customHeight="1">
      <c r="A35" s="422"/>
      <c r="B35" s="425"/>
      <c r="C35" s="425"/>
      <c r="D35" s="425"/>
      <c r="E35" s="191" t="str">
        <f>'5. Identificación de Riesgos'!D35</f>
        <v>6. Cuando por incumplimientos del Constructor, el proyecto recibe alguna sanción de alguna autoridad de orden laboral, constructivo, sanitario, ambiental, de tránsito, etc.</v>
      </c>
      <c r="F35" s="411"/>
      <c r="G35" s="448"/>
      <c r="H35" s="451"/>
      <c r="I35" s="438"/>
      <c r="J35" s="441"/>
      <c r="K35" s="441"/>
      <c r="L35" s="466"/>
      <c r="M35" s="425"/>
      <c r="N35" s="425"/>
      <c r="O35" s="179"/>
      <c r="P35" s="179"/>
      <c r="Q35" s="180"/>
      <c r="R35" s="14"/>
    </row>
    <row r="36" spans="1:18" ht="23.25" customHeight="1">
      <c r="A36" s="422"/>
      <c r="B36" s="425"/>
      <c r="C36" s="425"/>
      <c r="D36" s="425"/>
      <c r="E36" s="191" t="str">
        <f>'5. Identificación de Riesgos'!D36</f>
        <v>7. En el evento que se presentan observaciones, falta de información, planos, procedimientos constructivos, permisos, licencias, autorizaciones u otros que debieron conformar los estudios técnicos y diseños.</v>
      </c>
      <c r="F36" s="411"/>
      <c r="G36" s="448"/>
      <c r="H36" s="451"/>
      <c r="I36" s="438"/>
      <c r="J36" s="441"/>
      <c r="K36" s="441"/>
      <c r="L36" s="466"/>
      <c r="M36" s="425"/>
      <c r="N36" s="425"/>
      <c r="O36" s="179"/>
      <c r="P36" s="179"/>
      <c r="Q36" s="180"/>
      <c r="R36" s="14"/>
    </row>
    <row r="37" spans="1:18" ht="36" customHeight="1">
      <c r="A37" s="422"/>
      <c r="B37" s="425"/>
      <c r="C37" s="425"/>
      <c r="D37" s="425"/>
      <c r="E37" s="191">
        <f>'5. Identificación de Riesgos'!D37</f>
        <v>0</v>
      </c>
      <c r="F37" s="411"/>
      <c r="G37" s="448"/>
      <c r="H37" s="451"/>
      <c r="I37" s="438"/>
      <c r="J37" s="441"/>
      <c r="K37" s="441"/>
      <c r="L37" s="466"/>
      <c r="M37" s="425"/>
      <c r="N37" s="425"/>
      <c r="O37" s="179"/>
      <c r="P37" s="179"/>
      <c r="Q37" s="180"/>
      <c r="R37" s="14"/>
    </row>
    <row r="38" spans="1:18" ht="11.25" customHeight="1">
      <c r="A38" s="422"/>
      <c r="B38" s="425"/>
      <c r="C38" s="425"/>
      <c r="D38" s="425"/>
      <c r="E38" s="191">
        <f>'5. Identificación de Riesgos'!D38</f>
        <v>0</v>
      </c>
      <c r="F38" s="411"/>
      <c r="G38" s="448"/>
      <c r="H38" s="451"/>
      <c r="I38" s="438"/>
      <c r="J38" s="441"/>
      <c r="K38" s="441"/>
      <c r="L38" s="466"/>
      <c r="M38" s="425"/>
      <c r="N38" s="425"/>
      <c r="O38" s="179"/>
      <c r="P38" s="179"/>
      <c r="Q38" s="180"/>
      <c r="R38" s="14"/>
    </row>
    <row r="39" spans="1:18" ht="11.25" customHeight="1">
      <c r="A39" s="423"/>
      <c r="B39" s="426"/>
      <c r="C39" s="426"/>
      <c r="D39" s="428"/>
      <c r="E39" s="192">
        <f>'5. Identificación de Riesgos'!D39</f>
        <v>0</v>
      </c>
      <c r="F39" s="430"/>
      <c r="G39" s="449"/>
      <c r="H39" s="452"/>
      <c r="I39" s="439"/>
      <c r="J39" s="442"/>
      <c r="K39" s="442"/>
      <c r="L39" s="468"/>
      <c r="M39" s="426"/>
      <c r="N39" s="426"/>
      <c r="O39" s="183"/>
      <c r="P39" s="183"/>
      <c r="Q39" s="184"/>
      <c r="R39" s="14"/>
    </row>
    <row r="40" spans="1:18" ht="31.5" customHeight="1">
      <c r="A40" s="421">
        <v>4</v>
      </c>
      <c r="B40" s="424" t="str">
        <f>'5. Identificación de Riesgos'!B40</f>
        <v>Impacto ambiental negativo, ocasionado por las actividades constructivas en los proyectos</v>
      </c>
      <c r="C40" s="424" t="str">
        <f>'5. Identificación de Riesgos'!C40</f>
        <v>Posibilidad de que la ocurrencia de un incumplimiento ambiental, a causa del desconocimiento o la indebida aplicación de los requisitos ambientales, lo que puede acarrear sanciones y retrasos en los proyectos de infraestructura.</v>
      </c>
      <c r="D40" s="434" t="s">
        <v>330</v>
      </c>
      <c r="E40" s="269" t="str">
        <f>'5. Identificación de Riesgos'!D40</f>
        <v>1. Cuando se implementan malas prácticas constructivas y se deja de lado el cumplimiento de las medidas de manejo ambiental.</v>
      </c>
      <c r="F40" s="445" t="str">
        <f>'5. Identificación de Riesgos'!H40</f>
        <v>Media - 3</v>
      </c>
      <c r="G40" s="424" t="str">
        <f>'5. Identificación de Riesgos'!M40</f>
        <v>Leve - 3</v>
      </c>
      <c r="H40" s="450" t="str">
        <f>'5. Identificación de Riesgos'!N40</f>
        <v>Moderado - 9</v>
      </c>
      <c r="I40" s="263"/>
      <c r="J40" s="440" t="str">
        <f>'6. Valoración Controles'!T40</f>
        <v>Media - 3</v>
      </c>
      <c r="K40" s="440" t="str">
        <f>'6. Valoración Controles'!U40</f>
        <v>Menor - 2</v>
      </c>
      <c r="L40" s="264"/>
      <c r="M40" s="424" t="str">
        <f>'6. Valoración Controles'!V40</f>
        <v>Moderado - 6</v>
      </c>
      <c r="N40" s="424" t="s">
        <v>445</v>
      </c>
      <c r="O40" s="177"/>
      <c r="P40" s="177"/>
      <c r="Q40" s="178"/>
      <c r="R40" s="14"/>
    </row>
    <row r="41" spans="1:18" ht="25.5" customHeight="1">
      <c r="A41" s="422"/>
      <c r="B41" s="425"/>
      <c r="C41" s="425"/>
      <c r="D41" s="435"/>
      <c r="E41" s="269" t="str">
        <f>'5. Identificación de Riesgos'!D41</f>
        <v>2. Falta de aplicación de las medidas de manejo ambiental que se encuentran señaladas en la Guía del Plan de Gestión Ambiental y Social.</v>
      </c>
      <c r="F41" s="446"/>
      <c r="G41" s="448"/>
      <c r="H41" s="451"/>
      <c r="I41" s="263"/>
      <c r="J41" s="441"/>
      <c r="K41" s="441"/>
      <c r="L41" s="264"/>
      <c r="M41" s="425"/>
      <c r="N41" s="425"/>
      <c r="O41" s="179"/>
      <c r="P41" s="179"/>
      <c r="Q41" s="180"/>
      <c r="R41" s="14"/>
    </row>
    <row r="42" spans="1:18" ht="18.75" customHeight="1">
      <c r="A42" s="422"/>
      <c r="B42" s="425"/>
      <c r="C42" s="425"/>
      <c r="D42" s="435"/>
      <c r="E42" s="269" t="str">
        <f>'5. Identificación de Riesgos'!D42</f>
        <v>3. Debilidad en la labor de Supervisión Ambiental de la Interventoría.</v>
      </c>
      <c r="F42" s="446"/>
      <c r="G42" s="448"/>
      <c r="H42" s="451"/>
      <c r="I42" s="263"/>
      <c r="J42" s="441"/>
      <c r="K42" s="441"/>
      <c r="L42" s="264"/>
      <c r="M42" s="425"/>
      <c r="N42" s="425"/>
      <c r="O42" s="179"/>
      <c r="P42" s="179"/>
      <c r="Q42" s="180"/>
      <c r="R42" s="14"/>
    </row>
    <row r="43" spans="1:18" ht="33.75" customHeight="1">
      <c r="A43" s="422"/>
      <c r="B43" s="425"/>
      <c r="C43" s="425"/>
      <c r="D43" s="435"/>
      <c r="E43" s="269" t="str">
        <f>'5. Identificación de Riesgos'!D43</f>
        <v>4. Al no contar con el equipo profesional competente que sea responsable de una adecuada gestión ambiental y social de la obra.</v>
      </c>
      <c r="F43" s="446"/>
      <c r="G43" s="448"/>
      <c r="H43" s="451"/>
      <c r="I43" s="263"/>
      <c r="J43" s="441"/>
      <c r="K43" s="441"/>
      <c r="L43" s="264"/>
      <c r="M43" s="425"/>
      <c r="N43" s="425"/>
      <c r="O43" s="179"/>
      <c r="P43" s="179"/>
      <c r="Q43" s="180"/>
      <c r="R43" s="14"/>
    </row>
    <row r="44" spans="1:18" ht="25.5" customHeight="1">
      <c r="A44" s="422"/>
      <c r="B44" s="425"/>
      <c r="C44" s="425"/>
      <c r="D44" s="435"/>
      <c r="E44" s="269"/>
      <c r="F44" s="446"/>
      <c r="G44" s="448"/>
      <c r="H44" s="451"/>
      <c r="I44" s="263"/>
      <c r="J44" s="441"/>
      <c r="K44" s="441"/>
      <c r="L44" s="264"/>
      <c r="M44" s="425"/>
      <c r="N44" s="425"/>
      <c r="O44" s="179"/>
      <c r="P44" s="179"/>
      <c r="Q44" s="180"/>
      <c r="R44" s="14"/>
    </row>
    <row r="45" spans="1:18" ht="11.25" customHeight="1">
      <c r="A45" s="422"/>
      <c r="B45" s="425"/>
      <c r="C45" s="425"/>
      <c r="D45" s="435"/>
      <c r="E45" s="269"/>
      <c r="F45" s="446"/>
      <c r="G45" s="448"/>
      <c r="H45" s="451"/>
      <c r="I45" s="263"/>
      <c r="J45" s="441"/>
      <c r="K45" s="441"/>
      <c r="L45" s="264"/>
      <c r="M45" s="425"/>
      <c r="N45" s="425"/>
      <c r="O45" s="179"/>
      <c r="P45" s="179"/>
      <c r="Q45" s="180"/>
      <c r="R45" s="14"/>
    </row>
    <row r="46" spans="1:18" ht="11.25" customHeight="1">
      <c r="A46" s="422"/>
      <c r="B46" s="425"/>
      <c r="C46" s="425"/>
      <c r="D46" s="435"/>
      <c r="E46" s="269"/>
      <c r="F46" s="446"/>
      <c r="G46" s="448"/>
      <c r="H46" s="451"/>
      <c r="I46" s="263"/>
      <c r="J46" s="441"/>
      <c r="K46" s="441"/>
      <c r="L46" s="264"/>
      <c r="M46" s="425"/>
      <c r="N46" s="425"/>
      <c r="O46" s="179"/>
      <c r="P46" s="179"/>
      <c r="Q46" s="180"/>
      <c r="R46" s="14"/>
    </row>
    <row r="47" spans="1:18" ht="11.25" customHeight="1">
      <c r="A47" s="422"/>
      <c r="B47" s="425"/>
      <c r="C47" s="425"/>
      <c r="D47" s="435"/>
      <c r="E47" s="269"/>
      <c r="F47" s="446"/>
      <c r="G47" s="448"/>
      <c r="H47" s="451"/>
      <c r="I47" s="263"/>
      <c r="J47" s="441"/>
      <c r="K47" s="441"/>
      <c r="L47" s="264"/>
      <c r="M47" s="425"/>
      <c r="N47" s="425"/>
      <c r="O47" s="179"/>
      <c r="P47" s="179"/>
      <c r="Q47" s="180"/>
      <c r="R47" s="14"/>
    </row>
    <row r="48" spans="1:18" ht="11.25" customHeight="1">
      <c r="A48" s="422"/>
      <c r="B48" s="425"/>
      <c r="C48" s="425"/>
      <c r="D48" s="435"/>
      <c r="E48" s="269"/>
      <c r="F48" s="446"/>
      <c r="G48" s="448"/>
      <c r="H48" s="451"/>
      <c r="I48" s="263"/>
      <c r="J48" s="441"/>
      <c r="K48" s="441"/>
      <c r="L48" s="264"/>
      <c r="M48" s="425"/>
      <c r="N48" s="425"/>
      <c r="O48" s="179"/>
      <c r="P48" s="179"/>
      <c r="Q48" s="180"/>
      <c r="R48" s="14"/>
    </row>
    <row r="49" spans="1:18" ht="11.25" customHeight="1">
      <c r="A49" s="423"/>
      <c r="B49" s="426"/>
      <c r="C49" s="426"/>
      <c r="D49" s="436"/>
      <c r="E49" s="269"/>
      <c r="F49" s="447"/>
      <c r="G49" s="449"/>
      <c r="H49" s="452"/>
      <c r="I49" s="263"/>
      <c r="J49" s="442"/>
      <c r="K49" s="442"/>
      <c r="L49" s="264"/>
      <c r="M49" s="426"/>
      <c r="N49" s="426"/>
      <c r="O49" s="183"/>
      <c r="P49" s="183"/>
      <c r="Q49" s="184"/>
      <c r="R49" s="14"/>
    </row>
    <row r="50" spans="1:18" ht="23.25" customHeight="1">
      <c r="A50" s="443">
        <f>'5. Identificación de Riesgos'!A50</f>
        <v>5</v>
      </c>
      <c r="B50" s="427" t="str">
        <f>'5. Identificación de Riesgos'!B50</f>
        <v xml:space="preserve">Recibir dádivas o beneficios a nombre propio o de terceros para  afectar la seguridad o confidencialidad de la información   </v>
      </c>
      <c r="C50" s="427" t="str">
        <f>'5. Identificación de Riesgos'!C50</f>
        <v>Recibir dádivas o beneficios a nombre propio o de terceros por   revelar información confidencial,  alterar, retener o no publicar información.</v>
      </c>
      <c r="D50" s="444" t="s">
        <v>330</v>
      </c>
      <c r="E50" s="270" t="str">
        <f>'5. Identificación de Riesgos'!D50</f>
        <v>1. Falta de ética y valores.</v>
      </c>
      <c r="F50" s="431" t="str">
        <f>'5. Identificación de Riesgos'!H50</f>
        <v>Muy Baja - 1</v>
      </c>
      <c r="G50" s="427" t="str">
        <f>'5. Identificación de Riesgos'!M50</f>
        <v>Catastrófico - 5</v>
      </c>
      <c r="H50" s="427" t="str">
        <f>'5. Identificación de Riesgos'!N50</f>
        <v>Extremo - 5</v>
      </c>
      <c r="I50" s="438"/>
      <c r="J50" s="472" t="str">
        <f>'6. Valoración Controles'!T50</f>
        <v>Muy Baja - 1</v>
      </c>
      <c r="K50" s="472" t="str">
        <f>'6. Valoración Controles'!U50</f>
        <v>Mayor - 4</v>
      </c>
      <c r="L50" s="471"/>
      <c r="M50" s="427" t="str">
        <f>'6. Valoración Controles'!V50</f>
        <v>Alto  - 4</v>
      </c>
      <c r="N50" s="427" t="s">
        <v>444</v>
      </c>
      <c r="O50" s="185"/>
      <c r="P50" s="185"/>
      <c r="Q50" s="186"/>
      <c r="R50" s="14"/>
    </row>
    <row r="51" spans="1:18" ht="32.25" customHeight="1">
      <c r="A51" s="422"/>
      <c r="B51" s="425"/>
      <c r="C51" s="425"/>
      <c r="D51" s="425"/>
      <c r="E51" s="194" t="str">
        <f>'5. Identificación de Riesgos'!D51</f>
        <v>2. Insuficientes programas de capacitación para la toma de conciencia debido al desconocimiento de la ley antisoborno (ISO 37001:2016), Plan Anticorrupción y  de los  valores y principios propios de la entidad.</v>
      </c>
      <c r="F51" s="411"/>
      <c r="G51" s="448"/>
      <c r="H51" s="425"/>
      <c r="I51" s="438"/>
      <c r="J51" s="441"/>
      <c r="K51" s="441"/>
      <c r="L51" s="466"/>
      <c r="M51" s="425"/>
      <c r="N51" s="425"/>
      <c r="O51" s="179"/>
      <c r="P51" s="179"/>
      <c r="Q51" s="180"/>
      <c r="R51" s="14"/>
    </row>
    <row r="52" spans="1:18" ht="23.25" customHeight="1">
      <c r="A52" s="422"/>
      <c r="B52" s="425"/>
      <c r="C52" s="425"/>
      <c r="D52" s="425"/>
      <c r="E52" s="191" t="str">
        <f>'5. Identificación de Riesgos'!D52</f>
        <v>3. Desconocimiento del Código de Etica y Buen Gobierno.</v>
      </c>
      <c r="F52" s="411"/>
      <c r="G52" s="448"/>
      <c r="H52" s="425"/>
      <c r="I52" s="438"/>
      <c r="J52" s="441"/>
      <c r="K52" s="441"/>
      <c r="L52" s="466"/>
      <c r="M52" s="425"/>
      <c r="N52" s="425"/>
      <c r="O52" s="179"/>
      <c r="P52" s="179"/>
      <c r="Q52" s="180"/>
      <c r="R52" s="14"/>
    </row>
    <row r="53" spans="1:18" ht="12" customHeight="1">
      <c r="A53" s="422"/>
      <c r="B53" s="425"/>
      <c r="C53" s="425"/>
      <c r="D53" s="425"/>
      <c r="E53" s="191" t="str">
        <f>'5. Identificación de Riesgos'!D53</f>
        <v>4. Falta o inaplicación de controles.</v>
      </c>
      <c r="F53" s="411"/>
      <c r="G53" s="448"/>
      <c r="H53" s="425"/>
      <c r="I53" s="438"/>
      <c r="J53" s="441"/>
      <c r="K53" s="441"/>
      <c r="L53" s="466"/>
      <c r="M53" s="425"/>
      <c r="N53" s="425"/>
      <c r="O53" s="179"/>
      <c r="P53" s="179"/>
      <c r="Q53" s="180"/>
      <c r="R53" s="14"/>
    </row>
    <row r="54" spans="1:18" ht="12" customHeight="1">
      <c r="A54" s="422"/>
      <c r="B54" s="425"/>
      <c r="C54" s="425"/>
      <c r="D54" s="425"/>
      <c r="E54" s="191">
        <f>'5. Identificación de Riesgos'!D54</f>
        <v>0</v>
      </c>
      <c r="F54" s="411"/>
      <c r="G54" s="448"/>
      <c r="H54" s="425"/>
      <c r="I54" s="438"/>
      <c r="J54" s="441"/>
      <c r="K54" s="441"/>
      <c r="L54" s="466"/>
      <c r="M54" s="425"/>
      <c r="N54" s="425"/>
      <c r="O54" s="179"/>
      <c r="P54" s="179"/>
      <c r="Q54" s="180"/>
      <c r="R54" s="14"/>
    </row>
    <row r="55" spans="1:18" ht="12" customHeight="1">
      <c r="A55" s="422"/>
      <c r="B55" s="425"/>
      <c r="C55" s="425"/>
      <c r="D55" s="425"/>
      <c r="E55" s="191">
        <f>'5. Identificación de Riesgos'!D55</f>
        <v>0</v>
      </c>
      <c r="F55" s="411"/>
      <c r="G55" s="448"/>
      <c r="H55" s="425"/>
      <c r="I55" s="438"/>
      <c r="J55" s="441"/>
      <c r="K55" s="441"/>
      <c r="L55" s="466"/>
      <c r="M55" s="425"/>
      <c r="N55" s="425"/>
      <c r="O55" s="179"/>
      <c r="P55" s="179"/>
      <c r="Q55" s="180"/>
      <c r="R55" s="14"/>
    </row>
    <row r="56" spans="1:18" ht="12" customHeight="1">
      <c r="A56" s="422"/>
      <c r="B56" s="425"/>
      <c r="C56" s="425"/>
      <c r="D56" s="425"/>
      <c r="E56" s="191">
        <f>'5. Identificación de Riesgos'!D56</f>
        <v>0</v>
      </c>
      <c r="F56" s="411"/>
      <c r="G56" s="448"/>
      <c r="H56" s="425"/>
      <c r="I56" s="438"/>
      <c r="J56" s="441"/>
      <c r="K56" s="441"/>
      <c r="L56" s="466"/>
      <c r="M56" s="425"/>
      <c r="N56" s="425"/>
      <c r="O56" s="179"/>
      <c r="P56" s="179"/>
      <c r="Q56" s="180"/>
      <c r="R56" s="14"/>
    </row>
    <row r="57" spans="1:18" ht="12" customHeight="1">
      <c r="A57" s="422"/>
      <c r="B57" s="425"/>
      <c r="C57" s="425"/>
      <c r="D57" s="425"/>
      <c r="E57" s="191">
        <f>'5. Identificación de Riesgos'!D57</f>
        <v>0</v>
      </c>
      <c r="F57" s="411"/>
      <c r="G57" s="448"/>
      <c r="H57" s="425"/>
      <c r="I57" s="438"/>
      <c r="J57" s="441"/>
      <c r="K57" s="441"/>
      <c r="L57" s="466"/>
      <c r="M57" s="425"/>
      <c r="N57" s="425"/>
      <c r="O57" s="179"/>
      <c r="P57" s="179"/>
      <c r="Q57" s="180"/>
      <c r="R57" s="14"/>
    </row>
    <row r="58" spans="1:18" ht="12" customHeight="1">
      <c r="A58" s="422"/>
      <c r="B58" s="425"/>
      <c r="C58" s="425"/>
      <c r="D58" s="425"/>
      <c r="E58" s="191">
        <f>'5. Identificación de Riesgos'!D58</f>
        <v>0</v>
      </c>
      <c r="F58" s="411"/>
      <c r="G58" s="448"/>
      <c r="H58" s="425"/>
      <c r="I58" s="438"/>
      <c r="J58" s="441"/>
      <c r="K58" s="441"/>
      <c r="L58" s="466"/>
      <c r="M58" s="425"/>
      <c r="N58" s="425"/>
      <c r="O58" s="179"/>
      <c r="P58" s="179"/>
      <c r="Q58" s="180"/>
      <c r="R58" s="14"/>
    </row>
    <row r="59" spans="1:18" ht="12" customHeight="1" thickBot="1">
      <c r="A59" s="433"/>
      <c r="B59" s="428"/>
      <c r="C59" s="428"/>
      <c r="D59" s="428"/>
      <c r="E59" s="192">
        <f>'5. Identificación de Riesgos'!D59</f>
        <v>0</v>
      </c>
      <c r="F59" s="432"/>
      <c r="G59" s="469"/>
      <c r="H59" s="428"/>
      <c r="I59" s="438"/>
      <c r="J59" s="470"/>
      <c r="K59" s="470"/>
      <c r="L59" s="467"/>
      <c r="M59" s="428"/>
      <c r="N59" s="428"/>
      <c r="O59" s="181"/>
      <c r="P59" s="181"/>
      <c r="Q59" s="182"/>
      <c r="R59" s="14"/>
    </row>
    <row r="60" spans="1:18" ht="20.25" customHeight="1">
      <c r="A60" s="421">
        <f>'5. Identificación de Riesgos'!A60</f>
        <v>6</v>
      </c>
      <c r="B60" s="424" t="str">
        <f>'5. Identificación de Riesgos'!B60</f>
        <v>Ofrecer, prometer, entregar, aceptar o solicitar una ventaja indebida  para influir  en la toma de decisiones  para  la adquisición de predios en donación.</v>
      </c>
      <c r="C60" s="424" t="str">
        <f>'5. Identificación de Riesgos'!C60</f>
        <v>Cuando se emite un concepto favorable que conlleve a la adquisición de un predio por donación omitiendo el cumplimiento de los requisitos establecidos, con el fin de favorecer intereses particulares.</v>
      </c>
      <c r="D60" s="424" t="s">
        <v>330</v>
      </c>
      <c r="E60" s="190" t="str">
        <f>'5. Identificación de Riesgos'!D60</f>
        <v>1. Falta de ética y valores.</v>
      </c>
      <c r="F60" s="429" t="str">
        <f>'5. Identificación de Riesgos'!H60</f>
        <v>Media - 3</v>
      </c>
      <c r="G60" s="424" t="str">
        <f>'5. Identificación de Riesgos'!M60</f>
        <v>Menor - 2</v>
      </c>
      <c r="H60" s="424" t="str">
        <f>'5. Identificación de Riesgos'!N60</f>
        <v>Moderado - 6</v>
      </c>
      <c r="I60" s="437"/>
      <c r="J60" s="440" t="str">
        <f>'6. Valoración Controles'!T60</f>
        <v>Baja - 2</v>
      </c>
      <c r="K60" s="440" t="str">
        <f>'6. Valoración Controles'!U60</f>
        <v>Leve - 1</v>
      </c>
      <c r="L60" s="465"/>
      <c r="M60" s="424" t="str">
        <f>'6. Valoración Controles'!V60</f>
        <v>Bajo - 2</v>
      </c>
      <c r="N60" s="424" t="s">
        <v>446</v>
      </c>
      <c r="O60" s="177" t="s">
        <v>447</v>
      </c>
      <c r="P60" s="177" t="s">
        <v>448</v>
      </c>
      <c r="Q60" s="178">
        <v>45366</v>
      </c>
      <c r="R60" s="14"/>
    </row>
    <row r="61" spans="1:18" ht="29.25" customHeight="1">
      <c r="A61" s="422"/>
      <c r="B61" s="425"/>
      <c r="C61" s="425"/>
      <c r="D61" s="425"/>
      <c r="E61" s="191" t="str">
        <f>'5. Identificación de Riesgos'!D61</f>
        <v>2. Insuficientes programas de capacitación para la toma de conciencia debido al desconocimiento de la ley antisoborno (ISO 37001:2016), Plan Anticorrupción y  de los  valores y principios propios de la entidad.</v>
      </c>
      <c r="F61" s="411"/>
      <c r="G61" s="448"/>
      <c r="H61" s="425"/>
      <c r="I61" s="438"/>
      <c r="J61" s="441"/>
      <c r="K61" s="441"/>
      <c r="L61" s="466"/>
      <c r="M61" s="425"/>
      <c r="N61" s="425"/>
      <c r="O61" s="179"/>
      <c r="P61" s="179"/>
      <c r="Q61" s="180"/>
      <c r="R61" s="14"/>
    </row>
    <row r="62" spans="1:18" ht="20.25" customHeight="1">
      <c r="A62" s="422"/>
      <c r="B62" s="425"/>
      <c r="C62" s="425"/>
      <c r="D62" s="425"/>
      <c r="E62" s="191" t="str">
        <f>'5. Identificación de Riesgos'!D62</f>
        <v>3. Desconocimiento del Código de Etica y Buen Gobierno.</v>
      </c>
      <c r="F62" s="411"/>
      <c r="G62" s="448"/>
      <c r="H62" s="425"/>
      <c r="I62" s="438"/>
      <c r="J62" s="441"/>
      <c r="K62" s="441"/>
      <c r="L62" s="466"/>
      <c r="M62" s="425"/>
      <c r="N62" s="425"/>
      <c r="O62" s="179"/>
      <c r="P62" s="179"/>
      <c r="Q62" s="180"/>
      <c r="R62" s="14"/>
    </row>
    <row r="63" spans="1:18" ht="29.25" customHeight="1">
      <c r="A63" s="422"/>
      <c r="B63" s="425"/>
      <c r="C63" s="425"/>
      <c r="D63" s="425"/>
      <c r="E63" s="191" t="str">
        <f>'5. Identificación de Riesgos'!D63</f>
        <v>4. Falta o inaplicación de controles.</v>
      </c>
      <c r="F63" s="411"/>
      <c r="G63" s="448"/>
      <c r="H63" s="425"/>
      <c r="I63" s="438"/>
      <c r="J63" s="441"/>
      <c r="K63" s="441"/>
      <c r="L63" s="466"/>
      <c r="M63" s="425"/>
      <c r="N63" s="425"/>
      <c r="O63" s="179"/>
      <c r="P63" s="179"/>
      <c r="Q63" s="180"/>
      <c r="R63" s="14"/>
    </row>
    <row r="64" spans="1:18" ht="13.5" customHeight="1">
      <c r="A64" s="422"/>
      <c r="B64" s="425"/>
      <c r="C64" s="425"/>
      <c r="D64" s="425"/>
      <c r="E64" s="191">
        <f>'5. Identificación de Riesgos'!D64</f>
        <v>0</v>
      </c>
      <c r="F64" s="411"/>
      <c r="G64" s="448"/>
      <c r="H64" s="425"/>
      <c r="I64" s="438"/>
      <c r="J64" s="441"/>
      <c r="K64" s="441"/>
      <c r="L64" s="466"/>
      <c r="M64" s="425"/>
      <c r="N64" s="425"/>
      <c r="O64" s="179"/>
      <c r="P64" s="179"/>
      <c r="Q64" s="180"/>
      <c r="R64" s="14"/>
    </row>
    <row r="65" spans="1:18" ht="13.5" customHeight="1">
      <c r="A65" s="422"/>
      <c r="B65" s="425"/>
      <c r="C65" s="425"/>
      <c r="D65" s="425"/>
      <c r="E65" s="191">
        <f>'5. Identificación de Riesgos'!D65</f>
        <v>0</v>
      </c>
      <c r="F65" s="411"/>
      <c r="G65" s="448"/>
      <c r="H65" s="425"/>
      <c r="I65" s="438"/>
      <c r="J65" s="441"/>
      <c r="K65" s="441"/>
      <c r="L65" s="466"/>
      <c r="M65" s="425"/>
      <c r="N65" s="425"/>
      <c r="O65" s="179"/>
      <c r="P65" s="179"/>
      <c r="Q65" s="180"/>
      <c r="R65" s="14"/>
    </row>
    <row r="66" spans="1:18" ht="13.5" customHeight="1">
      <c r="A66" s="422"/>
      <c r="B66" s="425"/>
      <c r="C66" s="425"/>
      <c r="D66" s="425"/>
      <c r="E66" s="191">
        <f>'5. Identificación de Riesgos'!D66</f>
        <v>0</v>
      </c>
      <c r="F66" s="411"/>
      <c r="G66" s="448"/>
      <c r="H66" s="425"/>
      <c r="I66" s="438"/>
      <c r="J66" s="441"/>
      <c r="K66" s="441"/>
      <c r="L66" s="466"/>
      <c r="M66" s="425"/>
      <c r="N66" s="425"/>
      <c r="O66" s="179"/>
      <c r="P66" s="179"/>
      <c r="Q66" s="180"/>
      <c r="R66" s="14"/>
    </row>
    <row r="67" spans="1:18" ht="13.5" customHeight="1">
      <c r="A67" s="422"/>
      <c r="B67" s="425"/>
      <c r="C67" s="425"/>
      <c r="D67" s="425"/>
      <c r="E67" s="191">
        <f>'5. Identificación de Riesgos'!D67</f>
        <v>0</v>
      </c>
      <c r="F67" s="411"/>
      <c r="G67" s="448"/>
      <c r="H67" s="425"/>
      <c r="I67" s="438"/>
      <c r="J67" s="441"/>
      <c r="K67" s="441"/>
      <c r="L67" s="466"/>
      <c r="M67" s="425"/>
      <c r="N67" s="425"/>
      <c r="O67" s="179"/>
      <c r="P67" s="179"/>
      <c r="Q67" s="180"/>
      <c r="R67" s="14"/>
    </row>
    <row r="68" spans="1:18" ht="13.5" customHeight="1">
      <c r="A68" s="422"/>
      <c r="B68" s="425"/>
      <c r="C68" s="425"/>
      <c r="D68" s="425"/>
      <c r="E68" s="191">
        <f>'5. Identificación de Riesgos'!D68</f>
        <v>0</v>
      </c>
      <c r="F68" s="411"/>
      <c r="G68" s="448"/>
      <c r="H68" s="425"/>
      <c r="I68" s="438"/>
      <c r="J68" s="441"/>
      <c r="K68" s="441"/>
      <c r="L68" s="466"/>
      <c r="M68" s="425"/>
      <c r="N68" s="425"/>
      <c r="O68" s="179"/>
      <c r="P68" s="179"/>
      <c r="Q68" s="180"/>
      <c r="R68" s="14"/>
    </row>
    <row r="69" spans="1:18" ht="13.5" customHeight="1" thickBot="1">
      <c r="A69" s="423"/>
      <c r="B69" s="426"/>
      <c r="C69" s="426"/>
      <c r="D69" s="426"/>
      <c r="E69" s="193">
        <f>'5. Identificación de Riesgos'!D69</f>
        <v>0</v>
      </c>
      <c r="F69" s="430"/>
      <c r="G69" s="449"/>
      <c r="H69" s="426"/>
      <c r="I69" s="439"/>
      <c r="J69" s="442"/>
      <c r="K69" s="442"/>
      <c r="L69" s="468"/>
      <c r="M69" s="426"/>
      <c r="N69" s="426"/>
      <c r="O69" s="183"/>
      <c r="P69" s="183"/>
      <c r="Q69" s="184"/>
      <c r="R69" s="14"/>
    </row>
    <row r="70" spans="1:18" ht="18.75" customHeight="1">
      <c r="A70" s="421">
        <f>'5. Identificación de Riesgos'!A70</f>
        <v>7</v>
      </c>
      <c r="B70" s="424" t="str">
        <f>'5. Identificación de Riesgos'!B70</f>
        <v>Ofrecer, prometer, entregar, aceptar o solicitar una ventaja indebida para conseguir el favorecimiento competitivo  en  la evaluación técnica (proceso de selección) en  contratos de Estudios y Diseños o Construcción de sedes y despachos judiciales.</v>
      </c>
      <c r="C70" s="424" t="str">
        <f>'5. Identificación de Riesgos'!C70</f>
        <v>Cuando se emite un concepto técnico basado en una evaluación que redunde en ventajas para agentes internos y externos, sin la adecuada justificación técnica.</v>
      </c>
      <c r="D70" s="424" t="s">
        <v>330</v>
      </c>
      <c r="E70" s="190" t="str">
        <f>'5. Identificación de Riesgos'!D70</f>
        <v>1. Falta de ética y valores.</v>
      </c>
      <c r="F70" s="429" t="str">
        <f>'5. Identificación de Riesgos'!H70</f>
        <v>Muy Baja - 1</v>
      </c>
      <c r="G70" s="424" t="str">
        <f>'5. Identificación de Riesgos'!M70</f>
        <v>Mayor - 4</v>
      </c>
      <c r="H70" s="424" t="str">
        <f>'5. Identificación de Riesgos'!N70</f>
        <v>Alto  - 4</v>
      </c>
      <c r="I70" s="437"/>
      <c r="J70" s="440" t="str">
        <f>'6. Valoración Controles'!T70</f>
        <v>Muy Baja - 1</v>
      </c>
      <c r="K70" s="440" t="str">
        <f>'6. Valoración Controles'!U70</f>
        <v>Moderado - 3</v>
      </c>
      <c r="L70" s="465"/>
      <c r="M70" s="424" t="str">
        <f>'6. Valoración Controles'!V70</f>
        <v>Moderado - 3</v>
      </c>
      <c r="N70" s="424" t="s">
        <v>446</v>
      </c>
      <c r="O70" s="177"/>
      <c r="P70" s="177"/>
      <c r="Q70" s="178"/>
      <c r="R70" s="14"/>
    </row>
    <row r="71" spans="1:18" ht="33" customHeight="1">
      <c r="A71" s="422"/>
      <c r="B71" s="425"/>
      <c r="C71" s="425"/>
      <c r="D71" s="425"/>
      <c r="E71" s="191" t="str">
        <f>'5. Identificación de Riesgos'!D71</f>
        <v>2. Insuficientes programas de capacitación para la toma de conciencia debido al desconocimiento de la ley antisoborno (ISO 37001:2016), Plan Anticorrupción y  de los  valores y principios propios de la entidad.</v>
      </c>
      <c r="F71" s="411"/>
      <c r="G71" s="448"/>
      <c r="H71" s="425"/>
      <c r="I71" s="438"/>
      <c r="J71" s="441"/>
      <c r="K71" s="441"/>
      <c r="L71" s="466"/>
      <c r="M71" s="425"/>
      <c r="N71" s="425"/>
      <c r="O71" s="179"/>
      <c r="P71" s="179"/>
      <c r="Q71" s="180"/>
      <c r="R71" s="14"/>
    </row>
    <row r="72" spans="1:18" ht="37.5" customHeight="1">
      <c r="A72" s="422"/>
      <c r="B72" s="425"/>
      <c r="C72" s="425"/>
      <c r="D72" s="425"/>
      <c r="E72" s="191" t="str">
        <f>'5. Identificación de Riesgos'!D72</f>
        <v>3. Desconocimiento del Código de Etica y Buen Gobierno.</v>
      </c>
      <c r="F72" s="411"/>
      <c r="G72" s="448"/>
      <c r="H72" s="425"/>
      <c r="I72" s="438"/>
      <c r="J72" s="441"/>
      <c r="K72" s="441"/>
      <c r="L72" s="466"/>
      <c r="M72" s="425"/>
      <c r="N72" s="425"/>
      <c r="O72" s="179"/>
      <c r="P72" s="179"/>
      <c r="Q72" s="180"/>
      <c r="R72" s="14"/>
    </row>
    <row r="73" spans="1:18" ht="18.75" customHeight="1">
      <c r="A73" s="422"/>
      <c r="B73" s="425"/>
      <c r="C73" s="425"/>
      <c r="D73" s="425"/>
      <c r="E73" s="191" t="str">
        <f>'5. Identificación de Riesgos'!D73</f>
        <v>4. Falta o inaplicación de controles.</v>
      </c>
      <c r="F73" s="411"/>
      <c r="G73" s="448"/>
      <c r="H73" s="425"/>
      <c r="I73" s="438"/>
      <c r="J73" s="441"/>
      <c r="K73" s="441"/>
      <c r="L73" s="466"/>
      <c r="M73" s="425"/>
      <c r="N73" s="425"/>
      <c r="O73" s="179"/>
      <c r="P73" s="179"/>
      <c r="Q73" s="180"/>
      <c r="R73" s="14"/>
    </row>
    <row r="74" spans="1:18" ht="18.75" customHeight="1">
      <c r="A74" s="422"/>
      <c r="B74" s="425"/>
      <c r="C74" s="425"/>
      <c r="D74" s="425"/>
      <c r="E74" s="191">
        <f>'5. Identificación de Riesgos'!D74</f>
        <v>0</v>
      </c>
      <c r="F74" s="411"/>
      <c r="G74" s="448"/>
      <c r="H74" s="425"/>
      <c r="I74" s="438"/>
      <c r="J74" s="441"/>
      <c r="K74" s="441"/>
      <c r="L74" s="466"/>
      <c r="M74" s="425"/>
      <c r="N74" s="425"/>
      <c r="O74" s="179"/>
      <c r="P74" s="179"/>
      <c r="Q74" s="180"/>
      <c r="R74" s="14"/>
    </row>
    <row r="75" spans="1:18" ht="12.75" customHeight="1">
      <c r="A75" s="422"/>
      <c r="B75" s="425"/>
      <c r="C75" s="425"/>
      <c r="D75" s="425"/>
      <c r="E75" s="191">
        <f>'5. Identificación de Riesgos'!D75</f>
        <v>0</v>
      </c>
      <c r="F75" s="411"/>
      <c r="G75" s="448"/>
      <c r="H75" s="425"/>
      <c r="I75" s="438"/>
      <c r="J75" s="441"/>
      <c r="K75" s="441"/>
      <c r="L75" s="466"/>
      <c r="M75" s="425"/>
      <c r="N75" s="425"/>
      <c r="O75" s="179"/>
      <c r="P75" s="179"/>
      <c r="Q75" s="180"/>
      <c r="R75" s="14"/>
    </row>
    <row r="76" spans="1:18" ht="12.75" customHeight="1">
      <c r="A76" s="422"/>
      <c r="B76" s="425"/>
      <c r="C76" s="425"/>
      <c r="D76" s="425"/>
      <c r="E76" s="191">
        <f>'5. Identificación de Riesgos'!D76</f>
        <v>0</v>
      </c>
      <c r="F76" s="411"/>
      <c r="G76" s="448"/>
      <c r="H76" s="425"/>
      <c r="I76" s="438"/>
      <c r="J76" s="441"/>
      <c r="K76" s="441"/>
      <c r="L76" s="466"/>
      <c r="M76" s="425"/>
      <c r="N76" s="425"/>
      <c r="O76" s="179"/>
      <c r="P76" s="179"/>
      <c r="Q76" s="180"/>
      <c r="R76" s="14"/>
    </row>
    <row r="77" spans="1:18" ht="12.75" customHeight="1">
      <c r="A77" s="422"/>
      <c r="B77" s="425"/>
      <c r="C77" s="425"/>
      <c r="D77" s="425"/>
      <c r="E77" s="191">
        <f>'5. Identificación de Riesgos'!D77</f>
        <v>0</v>
      </c>
      <c r="F77" s="411"/>
      <c r="G77" s="448"/>
      <c r="H77" s="425"/>
      <c r="I77" s="438"/>
      <c r="J77" s="441"/>
      <c r="K77" s="441"/>
      <c r="L77" s="466"/>
      <c r="M77" s="425"/>
      <c r="N77" s="425"/>
      <c r="O77" s="179"/>
      <c r="P77" s="179"/>
      <c r="Q77" s="180"/>
      <c r="R77" s="14"/>
    </row>
    <row r="78" spans="1:18" ht="12.75" customHeight="1">
      <c r="A78" s="422"/>
      <c r="B78" s="425"/>
      <c r="C78" s="425"/>
      <c r="D78" s="425"/>
      <c r="E78" s="191">
        <f>'5. Identificación de Riesgos'!D78</f>
        <v>0</v>
      </c>
      <c r="F78" s="411"/>
      <c r="G78" s="448"/>
      <c r="H78" s="425"/>
      <c r="I78" s="438"/>
      <c r="J78" s="441"/>
      <c r="K78" s="441"/>
      <c r="L78" s="466"/>
      <c r="M78" s="425"/>
      <c r="N78" s="425"/>
      <c r="O78" s="179"/>
      <c r="P78" s="179"/>
      <c r="Q78" s="180"/>
      <c r="R78" s="14"/>
    </row>
    <row r="79" spans="1:18" ht="12.75" customHeight="1" thickBot="1">
      <c r="A79" s="423"/>
      <c r="B79" s="426"/>
      <c r="C79" s="426"/>
      <c r="D79" s="426"/>
      <c r="E79" s="193">
        <f>'5. Identificación de Riesgos'!D79</f>
        <v>0</v>
      </c>
      <c r="F79" s="430"/>
      <c r="G79" s="449"/>
      <c r="H79" s="426"/>
      <c r="I79" s="439"/>
      <c r="J79" s="442"/>
      <c r="K79" s="442"/>
      <c r="L79" s="468"/>
      <c r="M79" s="426"/>
      <c r="N79" s="426"/>
      <c r="O79" s="183"/>
      <c r="P79" s="183"/>
      <c r="Q79" s="184"/>
      <c r="R79" s="14"/>
    </row>
    <row r="80" spans="1:18" ht="51">
      <c r="A80" s="421">
        <f>'5. Identificación de Riesgos'!A80</f>
        <v>8</v>
      </c>
      <c r="B80" s="424" t="str">
        <f>'5. Identificación de Riesgos'!B80</f>
        <v>Ofrecer, prometer, entregar, aceptar o solicitar una ventaja indebida para conseguir el favorecimiento competitivo  en  la adición  de  contratos de Estudios y Diseños o construcción de sedes y despachos judiciales.</v>
      </c>
      <c r="C80" s="424" t="str">
        <f>'5. Identificación de Riesgos'!C80</f>
        <v>Cuando se adicionen contratos que son ventajosos para agentes internos y externos, sin la adecuada justificación que soporte su valor.</v>
      </c>
      <c r="D80" s="424" t="s">
        <v>330</v>
      </c>
      <c r="E80" s="190" t="str">
        <f>'5. Identificación de Riesgos'!D80</f>
        <v>1. Falta de ética y valores.</v>
      </c>
      <c r="F80" s="429" t="str">
        <f>'5. Identificación de Riesgos'!H80</f>
        <v>Muy Baja - 1</v>
      </c>
      <c r="G80" s="424" t="str">
        <f>'5. Identificación de Riesgos'!M80</f>
        <v>Moderado - 3</v>
      </c>
      <c r="H80" s="424" t="str">
        <f>'5. Identificación de Riesgos'!N80</f>
        <v>Moderado - 3</v>
      </c>
      <c r="I80" s="473"/>
      <c r="J80" s="440" t="str">
        <f>'6. Valoración Controles'!T80</f>
        <v>Muy Baja - 1</v>
      </c>
      <c r="K80" s="440" t="str">
        <f>'6. Valoración Controles'!U80</f>
        <v>Menor - 2</v>
      </c>
      <c r="L80" s="465"/>
      <c r="M80" s="424" t="str">
        <f>'6. Valoración Controles'!V80</f>
        <v>Bajo - 2</v>
      </c>
      <c r="N80" s="424" t="s">
        <v>446</v>
      </c>
      <c r="O80" s="187" t="s">
        <v>447</v>
      </c>
      <c r="P80" s="187" t="s">
        <v>448</v>
      </c>
      <c r="Q80" s="188">
        <v>45366</v>
      </c>
      <c r="R80" s="14"/>
    </row>
    <row r="81" spans="1:18" ht="21.75" customHeight="1">
      <c r="A81" s="422"/>
      <c r="B81" s="425"/>
      <c r="C81" s="425"/>
      <c r="D81" s="425"/>
      <c r="E81" s="191" t="str">
        <f>'5. Identificación de Riesgos'!D81</f>
        <v>2. Insuficientes programas de capacitación para la toma de conciencia debido al desconocimiento de la ley antisoborno (ISO 37001:2016), Plan Anticorrupción y  de los  valores y principios propios de la entidad.</v>
      </c>
      <c r="F81" s="411"/>
      <c r="G81" s="448"/>
      <c r="H81" s="425"/>
      <c r="I81" s="474"/>
      <c r="J81" s="441"/>
      <c r="K81" s="441"/>
      <c r="L81" s="466"/>
      <c r="M81" s="425"/>
      <c r="N81" s="425"/>
      <c r="O81" s="179"/>
      <c r="P81" s="179"/>
      <c r="Q81" s="180"/>
      <c r="R81" s="14"/>
    </row>
    <row r="82" spans="1:18" ht="42.75" customHeight="1">
      <c r="A82" s="422"/>
      <c r="B82" s="425"/>
      <c r="C82" s="425"/>
      <c r="D82" s="425"/>
      <c r="E82" s="191" t="str">
        <f>'5. Identificación de Riesgos'!D82</f>
        <v>3. Desconocimiento del Código de Etica y Buen Gobierno.</v>
      </c>
      <c r="F82" s="411"/>
      <c r="G82" s="448"/>
      <c r="H82" s="425"/>
      <c r="I82" s="474"/>
      <c r="J82" s="441"/>
      <c r="K82" s="441"/>
      <c r="L82" s="466"/>
      <c r="M82" s="425"/>
      <c r="N82" s="425"/>
      <c r="O82" s="179"/>
      <c r="P82" s="179"/>
      <c r="Q82" s="180"/>
      <c r="R82" s="14"/>
    </row>
    <row r="83" spans="1:18" ht="21.75" customHeight="1">
      <c r="A83" s="422"/>
      <c r="B83" s="425"/>
      <c r="C83" s="425"/>
      <c r="D83" s="425"/>
      <c r="E83" s="191" t="str">
        <f>'5. Identificación de Riesgos'!D83</f>
        <v>4. Falta o inaplicación de controles.</v>
      </c>
      <c r="F83" s="411"/>
      <c r="G83" s="448"/>
      <c r="H83" s="425"/>
      <c r="I83" s="474"/>
      <c r="J83" s="441"/>
      <c r="K83" s="441"/>
      <c r="L83" s="466"/>
      <c r="M83" s="425"/>
      <c r="N83" s="425"/>
      <c r="O83" s="179"/>
      <c r="P83" s="179"/>
      <c r="Q83" s="180"/>
      <c r="R83" s="14"/>
    </row>
    <row r="84" spans="1:18" ht="12" customHeight="1">
      <c r="A84" s="422"/>
      <c r="B84" s="425"/>
      <c r="C84" s="425"/>
      <c r="D84" s="425"/>
      <c r="E84" s="191">
        <f>'5. Identificación de Riesgos'!D84</f>
        <v>0</v>
      </c>
      <c r="F84" s="411"/>
      <c r="G84" s="448"/>
      <c r="H84" s="425"/>
      <c r="I84" s="474"/>
      <c r="J84" s="441"/>
      <c r="K84" s="441"/>
      <c r="L84" s="466"/>
      <c r="M84" s="425"/>
      <c r="N84" s="425"/>
      <c r="O84" s="179"/>
      <c r="P84" s="179"/>
      <c r="Q84" s="180"/>
      <c r="R84" s="14"/>
    </row>
    <row r="85" spans="1:18" ht="12" customHeight="1">
      <c r="A85" s="422"/>
      <c r="B85" s="425"/>
      <c r="C85" s="425"/>
      <c r="D85" s="425"/>
      <c r="E85" s="191">
        <f>'5. Identificación de Riesgos'!D85</f>
        <v>0</v>
      </c>
      <c r="F85" s="411"/>
      <c r="G85" s="448"/>
      <c r="H85" s="425"/>
      <c r="I85" s="474"/>
      <c r="J85" s="441"/>
      <c r="K85" s="441"/>
      <c r="L85" s="466"/>
      <c r="M85" s="425"/>
      <c r="N85" s="425"/>
      <c r="O85" s="179"/>
      <c r="P85" s="179"/>
      <c r="Q85" s="180"/>
      <c r="R85" s="14"/>
    </row>
    <row r="86" spans="1:18" ht="12" customHeight="1">
      <c r="A86" s="422"/>
      <c r="B86" s="425"/>
      <c r="C86" s="425"/>
      <c r="D86" s="425"/>
      <c r="E86" s="191">
        <f>'5. Identificación de Riesgos'!D86</f>
        <v>0</v>
      </c>
      <c r="F86" s="411"/>
      <c r="G86" s="448"/>
      <c r="H86" s="425"/>
      <c r="I86" s="474"/>
      <c r="J86" s="441"/>
      <c r="K86" s="441"/>
      <c r="L86" s="466"/>
      <c r="M86" s="425"/>
      <c r="N86" s="425"/>
      <c r="O86" s="179"/>
      <c r="P86" s="179"/>
      <c r="Q86" s="180"/>
      <c r="R86" s="14"/>
    </row>
    <row r="87" spans="1:18" ht="12" customHeight="1">
      <c r="A87" s="422"/>
      <c r="B87" s="425"/>
      <c r="C87" s="425"/>
      <c r="D87" s="425"/>
      <c r="E87" s="191">
        <f>'5. Identificación de Riesgos'!D87</f>
        <v>0</v>
      </c>
      <c r="F87" s="411"/>
      <c r="G87" s="448"/>
      <c r="H87" s="425"/>
      <c r="I87" s="474"/>
      <c r="J87" s="441"/>
      <c r="K87" s="441"/>
      <c r="L87" s="466"/>
      <c r="M87" s="425"/>
      <c r="N87" s="425"/>
      <c r="O87" s="179"/>
      <c r="P87" s="179"/>
      <c r="Q87" s="180"/>
      <c r="R87" s="14"/>
    </row>
    <row r="88" spans="1:18" ht="12" customHeight="1">
      <c r="A88" s="422"/>
      <c r="B88" s="425"/>
      <c r="C88" s="425"/>
      <c r="D88" s="425"/>
      <c r="E88" s="191">
        <f>'5. Identificación de Riesgos'!D88</f>
        <v>0</v>
      </c>
      <c r="F88" s="411"/>
      <c r="G88" s="448"/>
      <c r="H88" s="425"/>
      <c r="I88" s="474"/>
      <c r="J88" s="441"/>
      <c r="K88" s="441"/>
      <c r="L88" s="466"/>
      <c r="M88" s="425"/>
      <c r="N88" s="425"/>
      <c r="O88" s="179"/>
      <c r="P88" s="179"/>
      <c r="Q88" s="180"/>
      <c r="R88" s="14"/>
    </row>
    <row r="89" spans="1:18" ht="12" customHeight="1" thickBot="1">
      <c r="A89" s="423"/>
      <c r="B89" s="426"/>
      <c r="C89" s="426"/>
      <c r="D89" s="426"/>
      <c r="E89" s="193">
        <f>'5. Identificación de Riesgos'!D89</f>
        <v>0</v>
      </c>
      <c r="F89" s="430"/>
      <c r="G89" s="449"/>
      <c r="H89" s="426"/>
      <c r="I89" s="475"/>
      <c r="J89" s="442"/>
      <c r="K89" s="442"/>
      <c r="L89" s="468"/>
      <c r="M89" s="426"/>
      <c r="N89" s="426"/>
      <c r="O89" s="183"/>
      <c r="P89" s="183"/>
      <c r="Q89" s="184"/>
      <c r="R89" s="14"/>
    </row>
    <row r="90" spans="1:18" ht="24" customHeight="1">
      <c r="A90" s="421">
        <f>'5. Identificación de Riesgos'!A90</f>
        <v>9</v>
      </c>
      <c r="B90" s="424" t="str">
        <f>'5. Identificación de Riesgos'!B90</f>
        <v>Ofrecer, prometer, entregar, aceptar o solicitar una ventaja indebida para conseguir la recepción de Diseños u obras.</v>
      </c>
      <c r="C90" s="424" t="str">
        <f>'5. Identificación de Riesgos'!C90</f>
        <v>Cuando un agente interno o externos, obtiene una ventaja indebida por recibir Estudios y Diseños u Obras, que no cumplan con los requisitos contractuales.</v>
      </c>
      <c r="D90" s="424" t="s">
        <v>330</v>
      </c>
      <c r="E90" s="190" t="str">
        <f>'5. Identificación de Riesgos'!D90</f>
        <v>1. Falta de ética y valores.</v>
      </c>
      <c r="F90" s="429" t="str">
        <f>'5. Identificación de Riesgos'!H90</f>
        <v>Muy Baja - 1</v>
      </c>
      <c r="G90" s="424" t="str">
        <f>'5. Identificación de Riesgos'!M90</f>
        <v>Menor - 2</v>
      </c>
      <c r="H90" s="424" t="str">
        <f>'5. Identificación de Riesgos'!N90</f>
        <v>Bajo - 2</v>
      </c>
      <c r="I90" s="437"/>
      <c r="J90" s="440" t="str">
        <f>'6. Valoración Controles'!T90</f>
        <v>Muy Baja - 1</v>
      </c>
      <c r="K90" s="440" t="str">
        <f>'6. Valoración Controles'!U90</f>
        <v>Leve - 1</v>
      </c>
      <c r="L90" s="465"/>
      <c r="M90" s="424" t="str">
        <f>'6. Valoración Controles'!V90</f>
        <v>Bajo - 1</v>
      </c>
      <c r="N90" s="424" t="s">
        <v>446</v>
      </c>
      <c r="O90" s="177" t="s">
        <v>447</v>
      </c>
      <c r="P90" s="177" t="s">
        <v>448</v>
      </c>
      <c r="Q90" s="178">
        <v>45366</v>
      </c>
      <c r="R90" s="14"/>
    </row>
    <row r="91" spans="1:18" ht="24" customHeight="1">
      <c r="A91" s="422"/>
      <c r="B91" s="425"/>
      <c r="C91" s="425"/>
      <c r="D91" s="425"/>
      <c r="E91" s="191" t="str">
        <f>'5. Identificación de Riesgos'!D91</f>
        <v>2. Insuficientes programas de capacitación para la toma de conciencia debido al desconocimiento de la ley antisoborno (ISO 37001:2016), Plan Anticorrupción y  de los  valores y principios propios de la entidad.</v>
      </c>
      <c r="F91" s="411"/>
      <c r="G91" s="448"/>
      <c r="H91" s="425"/>
      <c r="I91" s="438"/>
      <c r="J91" s="441"/>
      <c r="K91" s="441"/>
      <c r="L91" s="466"/>
      <c r="M91" s="425"/>
      <c r="N91" s="425"/>
      <c r="O91" s="179"/>
      <c r="P91" s="179"/>
      <c r="Q91" s="180"/>
      <c r="R91" s="14"/>
    </row>
    <row r="92" spans="1:18" ht="30.75" customHeight="1">
      <c r="A92" s="422"/>
      <c r="B92" s="425"/>
      <c r="C92" s="425"/>
      <c r="D92" s="425"/>
      <c r="E92" s="191" t="str">
        <f>'5. Identificación de Riesgos'!D92</f>
        <v>3. Desconocimiento del Código de Etica y Buen Gobierno.</v>
      </c>
      <c r="F92" s="411"/>
      <c r="G92" s="448"/>
      <c r="H92" s="425"/>
      <c r="I92" s="438"/>
      <c r="J92" s="441"/>
      <c r="K92" s="441"/>
      <c r="L92" s="466"/>
      <c r="M92" s="425"/>
      <c r="N92" s="425"/>
      <c r="O92" s="179"/>
      <c r="P92" s="179"/>
      <c r="Q92" s="180"/>
      <c r="R92" s="14"/>
    </row>
    <row r="93" spans="1:18" ht="12.75" customHeight="1">
      <c r="A93" s="422"/>
      <c r="B93" s="425"/>
      <c r="C93" s="425"/>
      <c r="D93" s="425"/>
      <c r="E93" s="191" t="str">
        <f>'5. Identificación de Riesgos'!D93</f>
        <v>4. Falta o inaplicación de controles.</v>
      </c>
      <c r="F93" s="411"/>
      <c r="G93" s="448"/>
      <c r="H93" s="425"/>
      <c r="I93" s="438"/>
      <c r="J93" s="441"/>
      <c r="K93" s="441"/>
      <c r="L93" s="466"/>
      <c r="M93" s="425"/>
      <c r="N93" s="425"/>
      <c r="O93" s="179"/>
      <c r="P93" s="179"/>
      <c r="Q93" s="180"/>
      <c r="R93" s="14"/>
    </row>
    <row r="94" spans="1:18" ht="12.75" customHeight="1">
      <c r="A94" s="422"/>
      <c r="B94" s="425"/>
      <c r="C94" s="425"/>
      <c r="D94" s="425"/>
      <c r="E94" s="191">
        <f>'5. Identificación de Riesgos'!D94</f>
        <v>0</v>
      </c>
      <c r="F94" s="411"/>
      <c r="G94" s="448"/>
      <c r="H94" s="425"/>
      <c r="I94" s="438"/>
      <c r="J94" s="441"/>
      <c r="K94" s="441"/>
      <c r="L94" s="466"/>
      <c r="M94" s="425"/>
      <c r="N94" s="425"/>
      <c r="O94" s="179"/>
      <c r="P94" s="179"/>
      <c r="Q94" s="180"/>
      <c r="R94" s="14"/>
    </row>
    <row r="95" spans="1:18" ht="12.75" customHeight="1">
      <c r="A95" s="422"/>
      <c r="B95" s="425"/>
      <c r="C95" s="425"/>
      <c r="D95" s="425"/>
      <c r="E95" s="191">
        <f>'5. Identificación de Riesgos'!D95</f>
        <v>0</v>
      </c>
      <c r="F95" s="411"/>
      <c r="G95" s="448"/>
      <c r="H95" s="425"/>
      <c r="I95" s="438"/>
      <c r="J95" s="441"/>
      <c r="K95" s="441"/>
      <c r="L95" s="466"/>
      <c r="M95" s="425"/>
      <c r="N95" s="425"/>
      <c r="O95" s="179"/>
      <c r="P95" s="179"/>
      <c r="Q95" s="180"/>
      <c r="R95" s="14"/>
    </row>
    <row r="96" spans="1:18" ht="12.75" customHeight="1">
      <c r="A96" s="422"/>
      <c r="B96" s="425"/>
      <c r="C96" s="425"/>
      <c r="D96" s="425"/>
      <c r="E96" s="191">
        <f>'5. Identificación de Riesgos'!D96</f>
        <v>0</v>
      </c>
      <c r="F96" s="411"/>
      <c r="G96" s="448"/>
      <c r="H96" s="425"/>
      <c r="I96" s="438"/>
      <c r="J96" s="441"/>
      <c r="K96" s="441"/>
      <c r="L96" s="466"/>
      <c r="M96" s="425"/>
      <c r="N96" s="425"/>
      <c r="O96" s="179"/>
      <c r="P96" s="179"/>
      <c r="Q96" s="180"/>
      <c r="R96" s="14"/>
    </row>
    <row r="97" spans="1:18" ht="12.75" customHeight="1">
      <c r="A97" s="422"/>
      <c r="B97" s="425"/>
      <c r="C97" s="425"/>
      <c r="D97" s="425"/>
      <c r="E97" s="191">
        <f>'5. Identificación de Riesgos'!D97</f>
        <v>0</v>
      </c>
      <c r="F97" s="411"/>
      <c r="G97" s="448"/>
      <c r="H97" s="425"/>
      <c r="I97" s="438"/>
      <c r="J97" s="441"/>
      <c r="K97" s="441"/>
      <c r="L97" s="466"/>
      <c r="M97" s="425"/>
      <c r="N97" s="425"/>
      <c r="O97" s="179"/>
      <c r="P97" s="179"/>
      <c r="Q97" s="180"/>
      <c r="R97" s="14"/>
    </row>
    <row r="98" spans="1:18" ht="12.75" customHeight="1">
      <c r="A98" s="422"/>
      <c r="B98" s="425"/>
      <c r="C98" s="425"/>
      <c r="D98" s="425"/>
      <c r="E98" s="191">
        <f>'5. Identificación de Riesgos'!D98</f>
        <v>0</v>
      </c>
      <c r="F98" s="411"/>
      <c r="G98" s="448"/>
      <c r="H98" s="425"/>
      <c r="I98" s="438"/>
      <c r="J98" s="441"/>
      <c r="K98" s="441"/>
      <c r="L98" s="466"/>
      <c r="M98" s="425"/>
      <c r="N98" s="425"/>
      <c r="O98" s="179"/>
      <c r="P98" s="179"/>
      <c r="Q98" s="180"/>
      <c r="R98" s="14"/>
    </row>
    <row r="99" spans="1:18" ht="12.75" customHeight="1" thickBot="1">
      <c r="A99" s="423"/>
      <c r="B99" s="426"/>
      <c r="C99" s="426"/>
      <c r="D99" s="426"/>
      <c r="E99" s="193">
        <f>'5. Identificación de Riesgos'!D99</f>
        <v>0</v>
      </c>
      <c r="F99" s="430"/>
      <c r="G99" s="449"/>
      <c r="H99" s="426"/>
      <c r="I99" s="439"/>
      <c r="J99" s="442"/>
      <c r="K99" s="442"/>
      <c r="L99" s="468"/>
      <c r="M99" s="426"/>
      <c r="N99" s="426"/>
      <c r="O99" s="183"/>
      <c r="P99" s="183"/>
      <c r="Q99" s="184"/>
      <c r="R99" s="14"/>
    </row>
    <row r="100" spans="1:18">
      <c r="A100"/>
      <c r="B100"/>
      <c r="C100"/>
      <c r="D100"/>
      <c r="E100" s="37"/>
      <c r="F100"/>
      <c r="G100"/>
      <c r="H100"/>
      <c r="I100" s="1"/>
      <c r="J100"/>
      <c r="K100"/>
      <c r="L100" s="189"/>
      <c r="M100"/>
      <c r="N100"/>
      <c r="O100" s="9"/>
      <c r="P100" s="9"/>
      <c r="Q100" s="9"/>
      <c r="R100" s="14"/>
    </row>
  </sheetData>
  <mergeCells count="143">
    <mergeCell ref="I80:I89"/>
    <mergeCell ref="K40:K49"/>
    <mergeCell ref="A1:C3"/>
    <mergeCell ref="E1:Q3"/>
    <mergeCell ref="A6:B6"/>
    <mergeCell ref="I8:I9"/>
    <mergeCell ref="M90:M99"/>
    <mergeCell ref="N90:N99"/>
    <mergeCell ref="A90:A99"/>
    <mergeCell ref="B90:B99"/>
    <mergeCell ref="C90:C99"/>
    <mergeCell ref="D90:D99"/>
    <mergeCell ref="F90:F99"/>
    <mergeCell ref="M70:M79"/>
    <mergeCell ref="N70:N79"/>
    <mergeCell ref="A80:A89"/>
    <mergeCell ref="B80:B89"/>
    <mergeCell ref="C80:C89"/>
    <mergeCell ref="D80:D89"/>
    <mergeCell ref="F80:F89"/>
    <mergeCell ref="G80:G89"/>
    <mergeCell ref="M40:M49"/>
    <mergeCell ref="N40:N49"/>
    <mergeCell ref="A40:A49"/>
    <mergeCell ref="H70:H79"/>
    <mergeCell ref="J70:J79"/>
    <mergeCell ref="K70:K79"/>
    <mergeCell ref="L70:L79"/>
    <mergeCell ref="L50:L59"/>
    <mergeCell ref="K50:K59"/>
    <mergeCell ref="J50:J59"/>
    <mergeCell ref="I50:I59"/>
    <mergeCell ref="I60:I69"/>
    <mergeCell ref="I70:I79"/>
    <mergeCell ref="L90:L99"/>
    <mergeCell ref="N10:N19"/>
    <mergeCell ref="F10:F19"/>
    <mergeCell ref="G10:G19"/>
    <mergeCell ref="H10:H19"/>
    <mergeCell ref="J10:J19"/>
    <mergeCell ref="K10:K19"/>
    <mergeCell ref="M30:M39"/>
    <mergeCell ref="M60:M69"/>
    <mergeCell ref="N60:N69"/>
    <mergeCell ref="G60:G69"/>
    <mergeCell ref="H60:H69"/>
    <mergeCell ref="J60:J69"/>
    <mergeCell ref="K60:K69"/>
    <mergeCell ref="L60:L69"/>
    <mergeCell ref="N30:N39"/>
    <mergeCell ref="H50:H59"/>
    <mergeCell ref="G50:G59"/>
    <mergeCell ref="N50:N59"/>
    <mergeCell ref="M50:M59"/>
    <mergeCell ref="L80:L89"/>
    <mergeCell ref="M80:M89"/>
    <mergeCell ref="N80:N89"/>
    <mergeCell ref="G70:G79"/>
    <mergeCell ref="L10:L19"/>
    <mergeCell ref="N20:N29"/>
    <mergeCell ref="M10:M19"/>
    <mergeCell ref="C20:C29"/>
    <mergeCell ref="D20:D29"/>
    <mergeCell ref="F30:F39"/>
    <mergeCell ref="G30:G39"/>
    <mergeCell ref="H30:H39"/>
    <mergeCell ref="J30:J39"/>
    <mergeCell ref="L30:L39"/>
    <mergeCell ref="G20:G29"/>
    <mergeCell ref="H20:H29"/>
    <mergeCell ref="J20:J29"/>
    <mergeCell ref="K20:K29"/>
    <mergeCell ref="C30:C39"/>
    <mergeCell ref="L20:L29"/>
    <mergeCell ref="F20:F29"/>
    <mergeCell ref="M20:M29"/>
    <mergeCell ref="I10:I19"/>
    <mergeCell ref="I20:I29"/>
    <mergeCell ref="I30:I39"/>
    <mergeCell ref="M8:M9"/>
    <mergeCell ref="N8:N9"/>
    <mergeCell ref="F8:F9"/>
    <mergeCell ref="G8:G9"/>
    <mergeCell ref="J7:N7"/>
    <mergeCell ref="A4:B4"/>
    <mergeCell ref="A5:B5"/>
    <mergeCell ref="A8:A9"/>
    <mergeCell ref="C4:Q4"/>
    <mergeCell ref="C5:Q5"/>
    <mergeCell ref="C6:Q6"/>
    <mergeCell ref="L8:L9"/>
    <mergeCell ref="J8:J9"/>
    <mergeCell ref="H8:H9"/>
    <mergeCell ref="C8:C9"/>
    <mergeCell ref="K8:K9"/>
    <mergeCell ref="E8:E9"/>
    <mergeCell ref="O8:O9"/>
    <mergeCell ref="P8:P9"/>
    <mergeCell ref="Q8:Q9"/>
    <mergeCell ref="D8:D9"/>
    <mergeCell ref="A7:E7"/>
    <mergeCell ref="F7:H7"/>
    <mergeCell ref="I90:I99"/>
    <mergeCell ref="K30:K39"/>
    <mergeCell ref="A70:A79"/>
    <mergeCell ref="B70:B79"/>
    <mergeCell ref="C70:C79"/>
    <mergeCell ref="D70:D79"/>
    <mergeCell ref="F70:F79"/>
    <mergeCell ref="A50:A59"/>
    <mergeCell ref="C50:C59"/>
    <mergeCell ref="D50:D59"/>
    <mergeCell ref="D30:D39"/>
    <mergeCell ref="A30:A39"/>
    <mergeCell ref="B30:B39"/>
    <mergeCell ref="H80:H89"/>
    <mergeCell ref="J80:J89"/>
    <mergeCell ref="K80:K89"/>
    <mergeCell ref="F40:F49"/>
    <mergeCell ref="G40:G49"/>
    <mergeCell ref="H40:H49"/>
    <mergeCell ref="J40:J49"/>
    <mergeCell ref="G90:G99"/>
    <mergeCell ref="H90:H99"/>
    <mergeCell ref="J90:J99"/>
    <mergeCell ref="K90:K99"/>
    <mergeCell ref="A20:A29"/>
    <mergeCell ref="B20:B29"/>
    <mergeCell ref="B50:B59"/>
    <mergeCell ref="B8:B9"/>
    <mergeCell ref="A60:A69"/>
    <mergeCell ref="B60:B69"/>
    <mergeCell ref="C60:C69"/>
    <mergeCell ref="D60:D69"/>
    <mergeCell ref="F60:F69"/>
    <mergeCell ref="F50:F59"/>
    <mergeCell ref="A10:A19"/>
    <mergeCell ref="B10:B19"/>
    <mergeCell ref="C10:C19"/>
    <mergeCell ref="D10:D19"/>
    <mergeCell ref="C40:C49"/>
    <mergeCell ref="B40:B49"/>
    <mergeCell ref="D40:D49"/>
  </mergeCells>
  <conditionalFormatting sqref="F10 F20 F30 F90">
    <cfRule type="containsText" dxfId="560" priority="231" operator="containsText" text="Muy Baja">
      <formula>NOT(ISERROR(SEARCH("Muy Baja",F10)))</formula>
    </cfRule>
    <cfRule type="containsText" dxfId="559" priority="232" operator="containsText" text="Baja">
      <formula>NOT(ISERROR(SEARCH("Baja",F10)))</formula>
    </cfRule>
    <cfRule type="containsText" dxfId="558" priority="233" operator="containsText" text="Muy Alta">
      <formula>NOT(ISERROR(SEARCH("Muy Alta",F10)))</formula>
    </cfRule>
    <cfRule type="containsText" dxfId="557" priority="234" operator="containsText" text="Alta">
      <formula>NOT(ISERROR(SEARCH("Alta",F10)))</formula>
    </cfRule>
    <cfRule type="containsText" dxfId="556" priority="235" operator="containsText" text="Media">
      <formula>NOT(ISERROR(SEARCH("Media",F10)))</formula>
    </cfRule>
    <cfRule type="containsText" dxfId="555" priority="236" operator="containsText" text="Media">
      <formula>NOT(ISERROR(SEARCH("Media",F10)))</formula>
    </cfRule>
    <cfRule type="containsText" dxfId="554" priority="237" operator="containsText" text="Media">
      <formula>NOT(ISERROR(SEARCH("Media",F10)))</formula>
    </cfRule>
    <cfRule type="containsText" dxfId="553" priority="238" operator="containsText" text="Muy Baja">
      <formula>NOT(ISERROR(SEARCH("Muy Baja",F10)))</formula>
    </cfRule>
    <cfRule type="containsText" dxfId="552" priority="239" operator="containsText" text="Baja">
      <formula>NOT(ISERROR(SEARCH("Baja",F10)))</formula>
    </cfRule>
    <cfRule type="containsText" dxfId="551" priority="240" operator="containsText" text="Muy Baja">
      <formula>NOT(ISERROR(SEARCH("Muy Baja",F10)))</formula>
    </cfRule>
    <cfRule type="containsText" dxfId="550" priority="241" operator="containsText" text="Muy Baja">
      <formula>NOT(ISERROR(SEARCH("Muy Baja",F10)))</formula>
    </cfRule>
    <cfRule type="containsText" dxfId="549" priority="242" operator="containsText" text="Muy Baja">
      <formula>NOT(ISERROR(SEARCH("Muy Baja",F10)))</formula>
    </cfRule>
    <cfRule type="containsText" dxfId="548" priority="243" operator="containsText" text="Muy Baja'Tabla probabilidad'!">
      <formula>NOT(ISERROR(SEARCH("Muy Baja'Tabla probabilidad'!",F10)))</formula>
    </cfRule>
    <cfRule type="containsText" dxfId="547" priority="244" operator="containsText" text="Muy bajo">
      <formula>NOT(ISERROR(SEARCH("Muy bajo",F10)))</formula>
    </cfRule>
    <cfRule type="containsText" dxfId="546" priority="245" operator="containsText" text="Alta">
      <formula>NOT(ISERROR(SEARCH("Alta",F10)))</formula>
    </cfRule>
    <cfRule type="containsText" dxfId="545" priority="246" operator="containsText" text="Media">
      <formula>NOT(ISERROR(SEARCH("Media",F10)))</formula>
    </cfRule>
    <cfRule type="containsText" dxfId="544" priority="247" operator="containsText" text="Baja">
      <formula>NOT(ISERROR(SEARCH("Baja",F10)))</formula>
    </cfRule>
    <cfRule type="containsText" dxfId="543" priority="248" operator="containsText" text="Muy baja">
      <formula>NOT(ISERROR(SEARCH("Muy baja",F10)))</formula>
    </cfRule>
    <cfRule type="cellIs" dxfId="542" priority="251" operator="between">
      <formula>1</formula>
      <formula>2</formula>
    </cfRule>
    <cfRule type="cellIs" dxfId="541" priority="252" operator="between">
      <formula>0</formula>
      <formula>2</formula>
    </cfRule>
  </conditionalFormatting>
  <conditionalFormatting sqref="F40">
    <cfRule type="containsText" dxfId="540" priority="27" operator="containsText" text="Muy Baja">
      <formula>NOT(ISERROR(SEARCH("Muy Baja",F40)))</formula>
    </cfRule>
    <cfRule type="containsText" dxfId="539" priority="28" operator="containsText" text="Baja">
      <formula>NOT(ISERROR(SEARCH("Baja",F40)))</formula>
    </cfRule>
    <cfRule type="containsText" dxfId="538" priority="29" operator="containsText" text="Muy Alta">
      <formula>NOT(ISERROR(SEARCH("Muy Alta",F40)))</formula>
    </cfRule>
    <cfRule type="containsText" dxfId="537" priority="30" operator="containsText" text="Alta">
      <formula>NOT(ISERROR(SEARCH("Alta",F40)))</formula>
    </cfRule>
    <cfRule type="containsText" dxfId="536" priority="31" operator="containsText" text="Media">
      <formula>NOT(ISERROR(SEARCH("Media",F40)))</formula>
    </cfRule>
    <cfRule type="containsText" dxfId="535" priority="32" operator="containsText" text="Media">
      <formula>NOT(ISERROR(SEARCH("Media",F40)))</formula>
    </cfRule>
    <cfRule type="containsText" dxfId="534" priority="33" operator="containsText" text="Media">
      <formula>NOT(ISERROR(SEARCH("Media",F40)))</formula>
    </cfRule>
    <cfRule type="containsText" dxfId="533" priority="34" operator="containsText" text="Muy Baja">
      <formula>NOT(ISERROR(SEARCH("Muy Baja",F40)))</formula>
    </cfRule>
    <cfRule type="containsText" dxfId="532" priority="35" operator="containsText" text="Baja">
      <formula>NOT(ISERROR(SEARCH("Baja",F40)))</formula>
    </cfRule>
    <cfRule type="containsText" dxfId="531" priority="36" operator="containsText" text="Muy Baja">
      <formula>NOT(ISERROR(SEARCH("Muy Baja",F40)))</formula>
    </cfRule>
    <cfRule type="containsText" dxfId="530" priority="37" operator="containsText" text="Muy Baja">
      <formula>NOT(ISERROR(SEARCH("Muy Baja",F40)))</formula>
    </cfRule>
    <cfRule type="containsText" dxfId="529" priority="38" operator="containsText" text="Muy Baja">
      <formula>NOT(ISERROR(SEARCH("Muy Baja",F40)))</formula>
    </cfRule>
    <cfRule type="containsText" dxfId="528" priority="39" operator="containsText" text="Muy Baja'Tabla probabilidad'!">
      <formula>NOT(ISERROR(SEARCH("Muy Baja'Tabla probabilidad'!",F40)))</formula>
    </cfRule>
    <cfRule type="containsText" dxfId="527" priority="40" operator="containsText" text="Muy bajo">
      <formula>NOT(ISERROR(SEARCH("Muy bajo",F40)))</formula>
    </cfRule>
    <cfRule type="containsText" dxfId="526" priority="41" operator="containsText" text="Alta">
      <formula>NOT(ISERROR(SEARCH("Alta",F40)))</formula>
    </cfRule>
    <cfRule type="containsText" dxfId="525" priority="42" operator="containsText" text="Media">
      <formula>NOT(ISERROR(SEARCH("Media",F40)))</formula>
    </cfRule>
    <cfRule type="containsText" dxfId="524" priority="43" operator="containsText" text="Baja">
      <formula>NOT(ISERROR(SEARCH("Baja",F40)))</formula>
    </cfRule>
    <cfRule type="containsText" dxfId="523" priority="44" operator="containsText" text="Muy baja">
      <formula>NOT(ISERROR(SEARCH("Muy baja",F40)))</formula>
    </cfRule>
    <cfRule type="cellIs" dxfId="522" priority="47" operator="between">
      <formula>1</formula>
      <formula>2</formula>
    </cfRule>
    <cfRule type="cellIs" dxfId="521" priority="48" operator="between">
      <formula>0</formula>
      <formula>2</formula>
    </cfRule>
  </conditionalFormatting>
  <conditionalFormatting sqref="F50">
    <cfRule type="containsText" dxfId="520" priority="183" operator="containsText" text="Muy Baja">
      <formula>NOT(ISERROR(SEARCH("Muy Baja",F50)))</formula>
    </cfRule>
    <cfRule type="containsText" dxfId="519" priority="184" operator="containsText" text="Baja">
      <formula>NOT(ISERROR(SEARCH("Baja",F50)))</formula>
    </cfRule>
    <cfRule type="containsText" dxfId="518" priority="185" operator="containsText" text="Muy Alta">
      <formula>NOT(ISERROR(SEARCH("Muy Alta",F50)))</formula>
    </cfRule>
    <cfRule type="containsText" dxfId="517" priority="186" operator="containsText" text="Alta">
      <formula>NOT(ISERROR(SEARCH("Alta",F50)))</formula>
    </cfRule>
    <cfRule type="containsText" dxfId="516" priority="187" operator="containsText" text="Media">
      <formula>NOT(ISERROR(SEARCH("Media",F50)))</formula>
    </cfRule>
    <cfRule type="containsText" dxfId="515" priority="188" operator="containsText" text="Media">
      <formula>NOT(ISERROR(SEARCH("Media",F50)))</formula>
    </cfRule>
    <cfRule type="containsText" dxfId="514" priority="189" operator="containsText" text="Media">
      <formula>NOT(ISERROR(SEARCH("Media",F50)))</formula>
    </cfRule>
    <cfRule type="containsText" dxfId="513" priority="190" operator="containsText" text="Muy Baja">
      <formula>NOT(ISERROR(SEARCH("Muy Baja",F50)))</formula>
    </cfRule>
    <cfRule type="containsText" dxfId="512" priority="191" operator="containsText" text="Baja">
      <formula>NOT(ISERROR(SEARCH("Baja",F50)))</formula>
    </cfRule>
    <cfRule type="containsText" dxfId="511" priority="192" operator="containsText" text="Muy Baja">
      <formula>NOT(ISERROR(SEARCH("Muy Baja",F50)))</formula>
    </cfRule>
    <cfRule type="containsText" dxfId="510" priority="193" operator="containsText" text="Muy Baja">
      <formula>NOT(ISERROR(SEARCH("Muy Baja",F50)))</formula>
    </cfRule>
    <cfRule type="containsText" dxfId="509" priority="194" operator="containsText" text="Muy Baja">
      <formula>NOT(ISERROR(SEARCH("Muy Baja",F50)))</formula>
    </cfRule>
    <cfRule type="containsText" dxfId="508" priority="195" operator="containsText" text="Muy Baja'Tabla probabilidad'!">
      <formula>NOT(ISERROR(SEARCH("Muy Baja'Tabla probabilidad'!",F50)))</formula>
    </cfRule>
    <cfRule type="containsText" dxfId="507" priority="196" operator="containsText" text="Muy bajo">
      <formula>NOT(ISERROR(SEARCH("Muy bajo",F50)))</formula>
    </cfRule>
    <cfRule type="containsText" dxfId="506" priority="197" operator="containsText" text="Alta">
      <formula>NOT(ISERROR(SEARCH("Alta",F50)))</formula>
    </cfRule>
    <cfRule type="containsText" dxfId="505" priority="198" operator="containsText" text="Media">
      <formula>NOT(ISERROR(SEARCH("Media",F50)))</formula>
    </cfRule>
    <cfRule type="containsText" dxfId="504" priority="199" operator="containsText" text="Baja">
      <formula>NOT(ISERROR(SEARCH("Baja",F50)))</formula>
    </cfRule>
    <cfRule type="containsText" dxfId="503" priority="200" operator="containsText" text="Muy baja">
      <formula>NOT(ISERROR(SEARCH("Muy baja",F50)))</formula>
    </cfRule>
    <cfRule type="cellIs" dxfId="502" priority="203" operator="between">
      <formula>1</formula>
      <formula>2</formula>
    </cfRule>
    <cfRule type="cellIs" dxfId="501" priority="204" operator="between">
      <formula>0</formula>
      <formula>2</formula>
    </cfRule>
  </conditionalFormatting>
  <conditionalFormatting sqref="F60 F70 F80">
    <cfRule type="containsText" dxfId="500" priority="137" operator="containsText" text="Muy Baja">
      <formula>NOT(ISERROR(SEARCH("Muy Baja",F60)))</formula>
    </cfRule>
    <cfRule type="containsText" dxfId="499" priority="138" operator="containsText" text="Baja">
      <formula>NOT(ISERROR(SEARCH("Baja",F60)))</formula>
    </cfRule>
    <cfRule type="containsText" dxfId="498" priority="139" operator="containsText" text="Muy Alta">
      <formula>NOT(ISERROR(SEARCH("Muy Alta",F60)))</formula>
    </cfRule>
    <cfRule type="containsText" dxfId="497" priority="140" operator="containsText" text="Alta">
      <formula>NOT(ISERROR(SEARCH("Alta",F60)))</formula>
    </cfRule>
    <cfRule type="containsText" dxfId="496" priority="141" operator="containsText" text="Media">
      <formula>NOT(ISERROR(SEARCH("Media",F60)))</formula>
    </cfRule>
    <cfRule type="containsText" dxfId="495" priority="142" operator="containsText" text="Media">
      <formula>NOT(ISERROR(SEARCH("Media",F60)))</formula>
    </cfRule>
    <cfRule type="containsText" dxfId="494" priority="143" operator="containsText" text="Media">
      <formula>NOT(ISERROR(SEARCH("Media",F60)))</formula>
    </cfRule>
    <cfRule type="containsText" dxfId="493" priority="144" operator="containsText" text="Muy Baja">
      <formula>NOT(ISERROR(SEARCH("Muy Baja",F60)))</formula>
    </cfRule>
    <cfRule type="containsText" dxfId="492" priority="145" operator="containsText" text="Baja">
      <formula>NOT(ISERROR(SEARCH("Baja",F60)))</formula>
    </cfRule>
    <cfRule type="containsText" dxfId="491" priority="146" operator="containsText" text="Muy Baja">
      <formula>NOT(ISERROR(SEARCH("Muy Baja",F60)))</formula>
    </cfRule>
    <cfRule type="containsText" dxfId="490" priority="147" operator="containsText" text="Muy Baja">
      <formula>NOT(ISERROR(SEARCH("Muy Baja",F60)))</formula>
    </cfRule>
    <cfRule type="containsText" dxfId="489" priority="148" operator="containsText" text="Muy Baja">
      <formula>NOT(ISERROR(SEARCH("Muy Baja",F60)))</formula>
    </cfRule>
    <cfRule type="containsText" dxfId="488" priority="149" operator="containsText" text="Muy Baja'Tabla probabilidad'!">
      <formula>NOT(ISERROR(SEARCH("Muy Baja'Tabla probabilidad'!",F60)))</formula>
    </cfRule>
    <cfRule type="containsText" dxfId="487" priority="150" operator="containsText" text="Muy bajo">
      <formula>NOT(ISERROR(SEARCH("Muy bajo",F60)))</formula>
    </cfRule>
    <cfRule type="containsText" dxfId="486" priority="151" operator="containsText" text="Alta">
      <formula>NOT(ISERROR(SEARCH("Alta",F60)))</formula>
    </cfRule>
    <cfRule type="containsText" dxfId="485" priority="152" operator="containsText" text="Media">
      <formula>NOT(ISERROR(SEARCH("Media",F60)))</formula>
    </cfRule>
    <cfRule type="containsText" dxfId="484" priority="153" operator="containsText" text="Baja">
      <formula>NOT(ISERROR(SEARCH("Baja",F60)))</formula>
    </cfRule>
    <cfRule type="containsText" dxfId="483" priority="154" operator="containsText" text="Muy baja">
      <formula>NOT(ISERROR(SEARCH("Muy baja",F60)))</formula>
    </cfRule>
    <cfRule type="cellIs" dxfId="482" priority="157" operator="between">
      <formula>1</formula>
      <formula>2</formula>
    </cfRule>
    <cfRule type="cellIs" dxfId="481" priority="158" operator="between">
      <formula>0</formula>
      <formula>2</formula>
    </cfRule>
  </conditionalFormatting>
  <conditionalFormatting sqref="G10 G20 G30 G90">
    <cfRule type="containsText" dxfId="480" priority="225" operator="containsText" text="Catastrófico">
      <formula>NOT(ISERROR(SEARCH("Catastrófico",G10)))</formula>
    </cfRule>
    <cfRule type="containsText" dxfId="479" priority="226" operator="containsText" text="Mayor">
      <formula>NOT(ISERROR(SEARCH("Mayor",G10)))</formula>
    </cfRule>
    <cfRule type="containsText" dxfId="478" priority="227" operator="containsText" text="Alta">
      <formula>NOT(ISERROR(SEARCH("Alta",G10)))</formula>
    </cfRule>
    <cfRule type="containsText" dxfId="477" priority="228" operator="containsText" text="Moderado">
      <formula>NOT(ISERROR(SEARCH("Moderado",G10)))</formula>
    </cfRule>
    <cfRule type="containsText" dxfId="476" priority="229" operator="containsText" text="Menor">
      <formula>NOT(ISERROR(SEARCH("Menor",G10)))</formula>
    </cfRule>
    <cfRule type="containsText" dxfId="475" priority="230" operator="containsText" text="Leve">
      <formula>NOT(ISERROR(SEARCH("Leve",G10)))</formula>
    </cfRule>
  </conditionalFormatting>
  <conditionalFormatting sqref="G40">
    <cfRule type="containsText" dxfId="474" priority="15" operator="containsText" text="Catastrófico">
      <formula>NOT(ISERROR(SEARCH("Catastrófico",G40)))</formula>
    </cfRule>
    <cfRule type="containsText" dxfId="473" priority="16" operator="containsText" text="Mayor">
      <formula>NOT(ISERROR(SEARCH("Mayor",G40)))</formula>
    </cfRule>
    <cfRule type="containsText" dxfId="472" priority="17" operator="containsText" text="Alta">
      <formula>NOT(ISERROR(SEARCH("Alta",G40)))</formula>
    </cfRule>
    <cfRule type="containsText" dxfId="471" priority="18" operator="containsText" text="Moderado">
      <formula>NOT(ISERROR(SEARCH("Moderado",G40)))</formula>
    </cfRule>
    <cfRule type="containsText" dxfId="470" priority="19" operator="containsText" text="Menor">
      <formula>NOT(ISERROR(SEARCH("Menor",G40)))</formula>
    </cfRule>
    <cfRule type="containsText" dxfId="469" priority="20" operator="containsText" text="Leve">
      <formula>NOT(ISERROR(SEARCH("Leve",G40)))</formula>
    </cfRule>
  </conditionalFormatting>
  <conditionalFormatting sqref="G50">
    <cfRule type="containsText" dxfId="468" priority="177" operator="containsText" text="Catastrófico">
      <formula>NOT(ISERROR(SEARCH("Catastrófico",G50)))</formula>
    </cfRule>
    <cfRule type="containsText" dxfId="467" priority="178" operator="containsText" text="Mayor">
      <formula>NOT(ISERROR(SEARCH("Mayor",G50)))</formula>
    </cfRule>
    <cfRule type="containsText" dxfId="466" priority="179" operator="containsText" text="Alta">
      <formula>NOT(ISERROR(SEARCH("Alta",G50)))</formula>
    </cfRule>
    <cfRule type="containsText" dxfId="465" priority="180" operator="containsText" text="Moderado">
      <formula>NOT(ISERROR(SEARCH("Moderado",G50)))</formula>
    </cfRule>
    <cfRule type="containsText" dxfId="464" priority="181" operator="containsText" text="Menor">
      <formula>NOT(ISERROR(SEARCH("Menor",G50)))</formula>
    </cfRule>
    <cfRule type="containsText" dxfId="463" priority="182" operator="containsText" text="Leve">
      <formula>NOT(ISERROR(SEARCH("Leve",G50)))</formula>
    </cfRule>
  </conditionalFormatting>
  <conditionalFormatting sqref="G60 G70 G80">
    <cfRule type="containsText" dxfId="462" priority="107" operator="containsText" text="Catastrófico">
      <formula>NOT(ISERROR(SEARCH("Catastrófico",G60)))</formula>
    </cfRule>
    <cfRule type="containsText" dxfId="461" priority="108" operator="containsText" text="Mayor">
      <formula>NOT(ISERROR(SEARCH("Mayor",G60)))</formula>
    </cfRule>
    <cfRule type="containsText" dxfId="460" priority="109" operator="containsText" text="Alta">
      <formula>NOT(ISERROR(SEARCH("Alta",G60)))</formula>
    </cfRule>
    <cfRule type="containsText" dxfId="459" priority="110" operator="containsText" text="Moderado">
      <formula>NOT(ISERROR(SEARCH("Moderado",G60)))</formula>
    </cfRule>
    <cfRule type="containsText" dxfId="458" priority="111" operator="containsText" text="Menor">
      <formula>NOT(ISERROR(SEARCH("Menor",G60)))</formula>
    </cfRule>
    <cfRule type="containsText" dxfId="457" priority="112" operator="containsText" text="Leve">
      <formula>NOT(ISERROR(SEARCH("Leve",G60)))</formula>
    </cfRule>
  </conditionalFormatting>
  <conditionalFormatting sqref="H40">
    <cfRule type="containsText" dxfId="456" priority="10" operator="containsText" text="Extremo">
      <formula>NOT(ISERROR(SEARCH("Extremo",H40)))</formula>
    </cfRule>
    <cfRule type="containsText" dxfId="455" priority="11" operator="containsText" text="Alto">
      <formula>NOT(ISERROR(SEARCH("Alto",H40)))</formula>
    </cfRule>
    <cfRule type="containsText" dxfId="454" priority="12" operator="containsText" text="Bajo">
      <formula>NOT(ISERROR(SEARCH("Bajo",H40)))</formula>
    </cfRule>
    <cfRule type="containsText" dxfId="453" priority="13" operator="containsText" text="Moderado">
      <formula>NOT(ISERROR(SEARCH("Moderado",H40)))</formula>
    </cfRule>
    <cfRule type="containsText" dxfId="452" priority="14" operator="containsText" text="Extremo">
      <formula>NOT(ISERROR(SEARCH("Extremo",H40)))</formula>
    </cfRule>
  </conditionalFormatting>
  <conditionalFormatting sqref="H60 H70 H80">
    <cfRule type="containsText" dxfId="451" priority="102" operator="containsText" text="Extremo">
      <formula>NOT(ISERROR(SEARCH("Extremo",H60)))</formula>
    </cfRule>
    <cfRule type="containsText" dxfId="450" priority="103" operator="containsText" text="Alto">
      <formula>NOT(ISERROR(SEARCH("Alto",H60)))</formula>
    </cfRule>
    <cfRule type="containsText" dxfId="449" priority="104" operator="containsText" text="Bajo">
      <formula>NOT(ISERROR(SEARCH("Bajo",H60)))</formula>
    </cfRule>
    <cfRule type="containsText" dxfId="448" priority="105" operator="containsText" text="Moderado">
      <formula>NOT(ISERROR(SEARCH("Moderado",H60)))</formula>
    </cfRule>
  </conditionalFormatting>
  <conditionalFormatting sqref="H10:I10 H20:I20 H30:I30 H90:I90">
    <cfRule type="containsText" dxfId="447" priority="220" operator="containsText" text="Extremo">
      <formula>NOT(ISERROR(SEARCH("Extremo",H10)))</formula>
    </cfRule>
    <cfRule type="containsText" dxfId="446" priority="221" operator="containsText" text="Alto">
      <formula>NOT(ISERROR(SEARCH("Alto",H10)))</formula>
    </cfRule>
    <cfRule type="containsText" dxfId="445" priority="222" operator="containsText" text="Bajo">
      <formula>NOT(ISERROR(SEARCH("Bajo",H10)))</formula>
    </cfRule>
    <cfRule type="containsText" dxfId="444" priority="223" operator="containsText" text="Moderado">
      <formula>NOT(ISERROR(SEARCH("Moderado",H10)))</formula>
    </cfRule>
    <cfRule type="containsText" dxfId="443" priority="224" operator="containsText" text="Extremo">
      <formula>NOT(ISERROR(SEARCH("Extremo",H10)))</formula>
    </cfRule>
  </conditionalFormatting>
  <conditionalFormatting sqref="H50:I50">
    <cfRule type="containsText" dxfId="442" priority="172" operator="containsText" text="Extremo">
      <formula>NOT(ISERROR(SEARCH("Extremo",H50)))</formula>
    </cfRule>
    <cfRule type="containsText" dxfId="441" priority="173" operator="containsText" text="Alto">
      <formula>NOT(ISERROR(SEARCH("Alto",H50)))</formula>
    </cfRule>
    <cfRule type="containsText" dxfId="440" priority="174" operator="containsText" text="Bajo">
      <formula>NOT(ISERROR(SEARCH("Bajo",H50)))</formula>
    </cfRule>
    <cfRule type="containsText" dxfId="439" priority="175" operator="containsText" text="Moderado">
      <formula>NOT(ISERROR(SEARCH("Moderado",H50)))</formula>
    </cfRule>
    <cfRule type="containsText" dxfId="438" priority="176" operator="containsText" text="Extremo">
      <formula>NOT(ISERROR(SEARCH("Extremo",H50)))</formula>
    </cfRule>
  </conditionalFormatting>
  <conditionalFormatting sqref="H60:I60 H70:I70 H80:I80">
    <cfRule type="containsText" dxfId="437" priority="106" operator="containsText" text="Extremo">
      <formula>NOT(ISERROR(SEARCH("Extremo",H60)))</formula>
    </cfRule>
  </conditionalFormatting>
  <conditionalFormatting sqref="I60 I70 I80">
    <cfRule type="containsText" dxfId="436" priority="133" operator="containsText" text="Alto">
      <formula>NOT(ISERROR(SEARCH("Alto",I60)))</formula>
    </cfRule>
    <cfRule type="containsText" dxfId="435" priority="134" operator="containsText" text="Bajo">
      <formula>NOT(ISERROR(SEARCH("Bajo",I60)))</formula>
    </cfRule>
    <cfRule type="containsText" dxfId="434" priority="135" operator="containsText" text="Moderado">
      <formula>NOT(ISERROR(SEARCH("Moderado",I60)))</formula>
    </cfRule>
    <cfRule type="containsText" dxfId="433" priority="136" operator="containsText" text="Extremo">
      <formula>NOT(ISERROR(SEARCH("Extremo",I60)))</formula>
    </cfRule>
  </conditionalFormatting>
  <conditionalFormatting sqref="J10:J49 J90:J99">
    <cfRule type="containsText" dxfId="432" priority="206" operator="containsText" text="Muy Alta">
      <formula>NOT(ISERROR(SEARCH("Muy Alta",J10)))</formula>
    </cfRule>
    <cfRule type="containsText" dxfId="431" priority="207" operator="containsText" text="Alta">
      <formula>NOT(ISERROR(SEARCH("Alta",J10)))</formula>
    </cfRule>
    <cfRule type="containsText" dxfId="430" priority="208" operator="containsText" text="Media">
      <formula>NOT(ISERROR(SEARCH("Media",J10)))</formula>
    </cfRule>
    <cfRule type="containsText" dxfId="429" priority="209" operator="containsText" text="Baja">
      <formula>NOT(ISERROR(SEARCH("Baja",J10)))</formula>
    </cfRule>
    <cfRule type="containsText" dxfId="428" priority="210" operator="containsText" text="Muy Baja">
      <formula>NOT(ISERROR(SEARCH("Muy Baja",J10)))</formula>
    </cfRule>
  </conditionalFormatting>
  <conditionalFormatting sqref="J10:J59">
    <cfRule type="containsText" dxfId="427" priority="205" operator="containsText" text="Muy Baja">
      <formula>NOT(ISERROR(SEARCH("Muy Baja",J10)))</formula>
    </cfRule>
  </conditionalFormatting>
  <conditionalFormatting sqref="J50:J59">
    <cfRule type="containsText" dxfId="426" priority="159" operator="containsText" text="Muy Alta">
      <formula>NOT(ISERROR(SEARCH("Muy Alta",J50)))</formula>
    </cfRule>
    <cfRule type="containsText" dxfId="425" priority="160" operator="containsText" text="Alta">
      <formula>NOT(ISERROR(SEARCH("Alta",J50)))</formula>
    </cfRule>
    <cfRule type="containsText" dxfId="424" priority="161" operator="containsText" text="Media">
      <formula>NOT(ISERROR(SEARCH("Media",J50)))</formula>
    </cfRule>
    <cfRule type="containsText" dxfId="423" priority="162" operator="containsText" text="Baja">
      <formula>NOT(ISERROR(SEARCH("Baja",J50)))</formula>
    </cfRule>
  </conditionalFormatting>
  <conditionalFormatting sqref="J50:J99">
    <cfRule type="containsText" dxfId="422" priority="123" operator="containsText" text="Muy Baja">
      <formula>NOT(ISERROR(SEARCH("Muy Baja",J50)))</formula>
    </cfRule>
  </conditionalFormatting>
  <conditionalFormatting sqref="J60:J89">
    <cfRule type="containsText" dxfId="421" priority="113" operator="containsText" text="Muy Baja">
      <formula>NOT(ISERROR(SEARCH("Muy Baja",J60)))</formula>
    </cfRule>
    <cfRule type="containsText" dxfId="420" priority="119" operator="containsText" text="Muy Alta">
      <formula>NOT(ISERROR(SEARCH("Muy Alta",J60)))</formula>
    </cfRule>
    <cfRule type="containsText" dxfId="419" priority="120" operator="containsText" text="Alta">
      <formula>NOT(ISERROR(SEARCH("Alta",J60)))</formula>
    </cfRule>
    <cfRule type="containsText" dxfId="418" priority="121" operator="containsText" text="Media">
      <formula>NOT(ISERROR(SEARCH("Media",J60)))</formula>
    </cfRule>
    <cfRule type="containsText" dxfId="417" priority="122" operator="containsText" text="Baja">
      <formula>NOT(ISERROR(SEARCH("Baja",J60)))</formula>
    </cfRule>
  </conditionalFormatting>
  <conditionalFormatting sqref="K10:K99">
    <cfRule type="containsText" dxfId="416" priority="114" operator="containsText" text="Catastrófico">
      <formula>NOT(ISERROR(SEARCH("Catastrófico",K10)))</formula>
    </cfRule>
    <cfRule type="containsText" dxfId="415" priority="115" operator="containsText" text="Moderado">
      <formula>NOT(ISERROR(SEARCH("Moderado",K10)))</formula>
    </cfRule>
    <cfRule type="containsText" dxfId="414" priority="116" operator="containsText" text="Menor">
      <formula>NOT(ISERROR(SEARCH("Menor",K10)))</formula>
    </cfRule>
    <cfRule type="containsText" dxfId="413" priority="117" operator="containsText" text="Leve">
      <formula>NOT(ISERROR(SEARCH("Leve",K10)))</formula>
    </cfRule>
    <cfRule type="containsText" dxfId="412" priority="118" operator="containsText" text="Mayor">
      <formula>NOT(ISERROR(SEARCH("Mayor",K10)))</formula>
    </cfRule>
  </conditionalFormatting>
  <conditionalFormatting sqref="M10 M20 M30 M90">
    <cfRule type="containsText" dxfId="411" priority="211" operator="containsText" text="Extremo">
      <formula>NOT(ISERROR(SEARCH("Extremo",M10)))</formula>
    </cfRule>
    <cfRule type="containsText" dxfId="410" priority="212" operator="containsText" text="Alto">
      <formula>NOT(ISERROR(SEARCH("Alto",M10)))</formula>
    </cfRule>
    <cfRule type="containsText" dxfId="409" priority="213" operator="containsText" text="Moderado">
      <formula>NOT(ISERROR(SEARCH("Moderado",M10)))</formula>
    </cfRule>
    <cfRule type="containsText" dxfId="408" priority="214" operator="containsText" text="Menor">
      <formula>NOT(ISERROR(SEARCH("Menor",M10)))</formula>
    </cfRule>
    <cfRule type="containsText" dxfId="407" priority="215" operator="containsText" text="Bajo">
      <formula>NOT(ISERROR(SEARCH("Bajo",M10)))</formula>
    </cfRule>
    <cfRule type="containsText" dxfId="406" priority="216" operator="containsText" text="Moderado">
      <formula>NOT(ISERROR(SEARCH("Moderado",M10)))</formula>
    </cfRule>
    <cfRule type="containsText" dxfId="405" priority="217" operator="containsText" text="Extremo">
      <formula>NOT(ISERROR(SEARCH("Extremo",M10)))</formula>
    </cfRule>
    <cfRule type="containsText" dxfId="404" priority="218" operator="containsText" text="Baja">
      <formula>NOT(ISERROR(SEARCH("Baja",M10)))</formula>
    </cfRule>
    <cfRule type="containsText" dxfId="403" priority="219" operator="containsText" text="Alto">
      <formula>NOT(ISERROR(SEARCH("Alto",M10)))</formula>
    </cfRule>
  </conditionalFormatting>
  <conditionalFormatting sqref="M40">
    <cfRule type="containsText" dxfId="402" priority="1" operator="containsText" text="Extremo">
      <formula>NOT(ISERROR(SEARCH("Extremo",M40)))</formula>
    </cfRule>
    <cfRule type="containsText" dxfId="401" priority="2" operator="containsText" text="Alto">
      <formula>NOT(ISERROR(SEARCH("Alto",M40)))</formula>
    </cfRule>
    <cfRule type="containsText" dxfId="400" priority="3" operator="containsText" text="Moderado">
      <formula>NOT(ISERROR(SEARCH("Moderado",M40)))</formula>
    </cfRule>
    <cfRule type="containsText" dxfId="399" priority="4" operator="containsText" text="Menor">
      <formula>NOT(ISERROR(SEARCH("Menor",M40)))</formula>
    </cfRule>
    <cfRule type="containsText" dxfId="398" priority="5" operator="containsText" text="Bajo">
      <formula>NOT(ISERROR(SEARCH("Bajo",M40)))</formula>
    </cfRule>
    <cfRule type="containsText" dxfId="397" priority="6" operator="containsText" text="Moderado">
      <formula>NOT(ISERROR(SEARCH("Moderado",M40)))</formula>
    </cfRule>
    <cfRule type="containsText" dxfId="396" priority="7" operator="containsText" text="Extremo">
      <formula>NOT(ISERROR(SEARCH("Extremo",M40)))</formula>
    </cfRule>
    <cfRule type="containsText" dxfId="395" priority="8" operator="containsText" text="Baja">
      <formula>NOT(ISERROR(SEARCH("Baja",M40)))</formula>
    </cfRule>
    <cfRule type="containsText" dxfId="394" priority="9" operator="containsText" text="Alto">
      <formula>NOT(ISERROR(SEARCH("Alto",M40)))</formula>
    </cfRule>
  </conditionalFormatting>
  <conditionalFormatting sqref="M50">
    <cfRule type="containsText" dxfId="393" priority="163" operator="containsText" text="Extremo">
      <formula>NOT(ISERROR(SEARCH("Extremo",M50)))</formula>
    </cfRule>
    <cfRule type="containsText" dxfId="392" priority="164" operator="containsText" text="Alto">
      <formula>NOT(ISERROR(SEARCH("Alto",M50)))</formula>
    </cfRule>
    <cfRule type="containsText" dxfId="391" priority="165" operator="containsText" text="Moderado">
      <formula>NOT(ISERROR(SEARCH("Moderado",M50)))</formula>
    </cfRule>
    <cfRule type="containsText" dxfId="390" priority="166" operator="containsText" text="Menor">
      <formula>NOT(ISERROR(SEARCH("Menor",M50)))</formula>
    </cfRule>
    <cfRule type="containsText" dxfId="389" priority="167" operator="containsText" text="Bajo">
      <formula>NOT(ISERROR(SEARCH("Bajo",M50)))</formula>
    </cfRule>
    <cfRule type="containsText" dxfId="388" priority="168" operator="containsText" text="Moderado">
      <formula>NOT(ISERROR(SEARCH("Moderado",M50)))</formula>
    </cfRule>
    <cfRule type="containsText" dxfId="387" priority="169" operator="containsText" text="Extremo">
      <formula>NOT(ISERROR(SEARCH("Extremo",M50)))</formula>
    </cfRule>
    <cfRule type="containsText" dxfId="386" priority="170" operator="containsText" text="Baja">
      <formula>NOT(ISERROR(SEARCH("Baja",M50)))</formula>
    </cfRule>
    <cfRule type="containsText" dxfId="385" priority="171" operator="containsText" text="Alto">
      <formula>NOT(ISERROR(SEARCH("Alto",M50)))</formula>
    </cfRule>
  </conditionalFormatting>
  <conditionalFormatting sqref="M60 M70 M80">
    <cfRule type="containsText" dxfId="384" priority="124" operator="containsText" text="Extremo">
      <formula>NOT(ISERROR(SEARCH("Extremo",M60)))</formula>
    </cfRule>
    <cfRule type="containsText" dxfId="383" priority="125" operator="containsText" text="Alto">
      <formula>NOT(ISERROR(SEARCH("Alto",M60)))</formula>
    </cfRule>
    <cfRule type="containsText" dxfId="382" priority="126" operator="containsText" text="Moderado">
      <formula>NOT(ISERROR(SEARCH("Moderado",M60)))</formula>
    </cfRule>
    <cfRule type="containsText" dxfId="381" priority="127" operator="containsText" text="Menor">
      <formula>NOT(ISERROR(SEARCH("Menor",M60)))</formula>
    </cfRule>
    <cfRule type="containsText" dxfId="380" priority="128" operator="containsText" text="Bajo">
      <formula>NOT(ISERROR(SEARCH("Bajo",M60)))</formula>
    </cfRule>
    <cfRule type="containsText" dxfId="379" priority="129" operator="containsText" text="Moderado">
      <formula>NOT(ISERROR(SEARCH("Moderado",M60)))</formula>
    </cfRule>
    <cfRule type="containsText" dxfId="378" priority="130" operator="containsText" text="Extremo">
      <formula>NOT(ISERROR(SEARCH("Extremo",M60)))</formula>
    </cfRule>
    <cfRule type="containsText" dxfId="377" priority="131" operator="containsText" text="Baja">
      <formula>NOT(ISERROR(SEARCH("Baja",M60)))</formula>
    </cfRule>
    <cfRule type="containsText" dxfId="376" priority="132" operator="containsText" text="Alto">
      <formula>NOT(ISERROR(SEARCH("Alto",M60)))</formula>
    </cfRule>
  </conditionalFormatting>
  <dataValidations count="1">
    <dataValidation type="list" allowBlank="1" showInputMessage="1" showErrorMessage="1" sqref="D10:D99" xr:uid="{00000000-0002-0000-07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49" operator="containsText" id="{98BBB724-AB29-48E4-B503-1C1E6BC9CA0A}">
            <xm:f>NOT(ISERROR(SEARCH(#REF!,F10)))</xm:f>
            <xm:f>#REF!</xm:f>
            <x14:dxf>
              <font>
                <color rgb="FF006100"/>
              </font>
              <fill>
                <patternFill>
                  <bgColor rgb="FFC6EFCE"/>
                </patternFill>
              </fill>
            </x14:dxf>
          </x14:cfRule>
          <x14:cfRule type="containsText" priority="250" operator="containsText" id="{9743C059-138D-4FED-B692-15559D7665F5}">
            <xm:f>NOT(ISERROR(SEARCH(#REF!,F10)))</xm:f>
            <xm:f>#REF!</xm:f>
            <x14:dxf>
              <font>
                <color rgb="FF9C0006"/>
              </font>
              <fill>
                <patternFill>
                  <bgColor rgb="FFFFC7CE"/>
                </patternFill>
              </fill>
            </x14:dxf>
          </x14:cfRule>
          <xm:sqref>F10 F20 F30 F90</xm:sqref>
        </x14:conditionalFormatting>
        <x14:conditionalFormatting xmlns:xm="http://schemas.microsoft.com/office/excel/2006/main">
          <x14:cfRule type="containsText" priority="45" operator="containsText" id="{B8E8232B-CE61-4B6B-9165-6D78850BBF51}">
            <xm:f>NOT(ISERROR(SEARCH(#REF!,F40)))</xm:f>
            <xm:f>#REF!</xm:f>
            <x14:dxf>
              <font>
                <color rgb="FF006100"/>
              </font>
              <fill>
                <patternFill>
                  <bgColor rgb="FFC6EFCE"/>
                </patternFill>
              </fill>
            </x14:dxf>
          </x14:cfRule>
          <x14:cfRule type="containsText" priority="46" operator="containsText" id="{2FE69D38-44F3-41E2-B18E-0D9B550D2F82}">
            <xm:f>NOT(ISERROR(SEARCH(#REF!,F40)))</xm:f>
            <xm:f>#REF!</xm:f>
            <x14:dxf>
              <font>
                <color rgb="FF9C0006"/>
              </font>
              <fill>
                <patternFill>
                  <bgColor rgb="FFFFC7CE"/>
                </patternFill>
              </fill>
            </x14:dxf>
          </x14:cfRule>
          <xm:sqref>F40</xm:sqref>
        </x14:conditionalFormatting>
        <x14:conditionalFormatting xmlns:xm="http://schemas.microsoft.com/office/excel/2006/main">
          <x14:cfRule type="containsText" priority="201" operator="containsText" id="{DAB74E58-E85C-46C7-B3EE-1EEDAE138768}">
            <xm:f>NOT(ISERROR(SEARCH(#REF!,F50)))</xm:f>
            <xm:f>#REF!</xm:f>
            <x14:dxf>
              <font>
                <color rgb="FF006100"/>
              </font>
              <fill>
                <patternFill>
                  <bgColor rgb="FFC6EFCE"/>
                </patternFill>
              </fill>
            </x14:dxf>
          </x14:cfRule>
          <x14:cfRule type="containsText" priority="202" operator="containsText" id="{CBB22F59-1914-425E-9A56-4050CF4CBCA0}">
            <xm:f>NOT(ISERROR(SEARCH(#REF!,F50)))</xm:f>
            <xm:f>#REF!</xm:f>
            <x14:dxf>
              <font>
                <color rgb="FF9C0006"/>
              </font>
              <fill>
                <patternFill>
                  <bgColor rgb="FFFFC7CE"/>
                </patternFill>
              </fill>
            </x14:dxf>
          </x14:cfRule>
          <xm:sqref>F50</xm:sqref>
        </x14:conditionalFormatting>
        <x14:conditionalFormatting xmlns:xm="http://schemas.microsoft.com/office/excel/2006/main">
          <x14:cfRule type="containsText" priority="155" operator="containsText" id="{E83D0FEC-D883-449B-9A44-44A6090C8F58}">
            <xm:f>NOT(ISERROR(SEARCH(#REF!,F60)))</xm:f>
            <xm:f>#REF!</xm:f>
            <x14:dxf>
              <font>
                <color rgb="FF006100"/>
              </font>
              <fill>
                <patternFill>
                  <bgColor rgb="FFC6EFCE"/>
                </patternFill>
              </fill>
            </x14:dxf>
          </x14:cfRule>
          <x14:cfRule type="containsText" priority="156" operator="containsText" id="{037BFB13-5C54-4805-B1EE-CB9E52C53588}">
            <xm:f>NOT(ISERROR(SEARCH(#REF!,F60)))</xm:f>
            <xm:f>#REF!</xm:f>
            <x14:dxf>
              <font>
                <color rgb="FF9C0006"/>
              </font>
              <fill>
                <patternFill>
                  <bgColor rgb="FFFFC7CE"/>
                </patternFill>
              </fill>
            </x14:dxf>
          </x14:cfRule>
          <xm:sqref>F60 F70 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'!$S$7:$S$10</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G718"/>
  <sheetViews>
    <sheetView showGridLines="0" topLeftCell="A22" zoomScale="60" zoomScaleNormal="60" workbookViewId="0">
      <selection activeCell="E8" sqref="E8"/>
    </sheetView>
  </sheetViews>
  <sheetFormatPr defaultColWidth="11.42578125" defaultRowHeight="15"/>
  <cols>
    <col min="2" max="2" width="24.28515625" customWidth="1"/>
    <col min="3" max="3" width="62.85546875" customWidth="1"/>
    <col min="4" max="4" width="10.28515625" bestFit="1" customWidth="1"/>
    <col min="5" max="5" width="84.28515625" style="20" customWidth="1"/>
    <col min="6" max="6" width="24.7109375" customWidth="1"/>
    <col min="7" max="7" width="11.5703125" customWidth="1"/>
    <col min="8" max="8" width="13.7109375" customWidth="1"/>
    <col min="9" max="9" width="28.5703125" hidden="1" customWidth="1"/>
    <col min="10" max="13" width="11.5703125" customWidth="1"/>
    <col min="32" max="137" width="11.42578125" style="1"/>
  </cols>
  <sheetData>
    <row r="1" spans="1:137" s="1" customFormat="1">
      <c r="E1" s="18"/>
    </row>
    <row r="2" spans="1:137" ht="24" thickBot="1">
      <c r="A2" s="1"/>
      <c r="B2" s="481" t="s">
        <v>449</v>
      </c>
      <c r="C2" s="481"/>
      <c r="D2" s="481"/>
      <c r="E2" s="481"/>
      <c r="F2" s="195"/>
      <c r="G2" s="1"/>
      <c r="H2" s="1"/>
      <c r="I2" s="1"/>
      <c r="J2" s="1"/>
      <c r="K2" s="1"/>
      <c r="L2" s="1"/>
      <c r="M2" s="1"/>
      <c r="N2" s="1"/>
      <c r="O2" s="1"/>
      <c r="P2" s="1"/>
      <c r="Q2" s="1"/>
      <c r="R2" s="1"/>
      <c r="S2" s="1"/>
      <c r="T2" s="1"/>
      <c r="U2" s="1"/>
      <c r="V2" s="1"/>
      <c r="W2" s="1"/>
      <c r="X2" s="1"/>
      <c r="Y2" s="1"/>
      <c r="Z2" s="1"/>
      <c r="AA2" s="1"/>
      <c r="AB2" s="1"/>
      <c r="AC2" s="1"/>
      <c r="AD2" s="1"/>
      <c r="AE2" s="1"/>
    </row>
    <row r="3" spans="1:137" ht="16.5" thickTop="1" thickBot="1">
      <c r="A3" s="1"/>
      <c r="B3" s="112"/>
      <c r="C3" s="112"/>
      <c r="D3" s="112"/>
      <c r="E3" s="113"/>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196"/>
      <c r="C4" s="197" t="s">
        <v>450</v>
      </c>
      <c r="D4" s="198"/>
      <c r="E4" s="199" t="s">
        <v>451</v>
      </c>
      <c r="F4" s="200"/>
      <c r="G4" s="1"/>
      <c r="H4" s="1"/>
      <c r="I4" s="1"/>
      <c r="J4" s="1"/>
      <c r="K4" s="1"/>
      <c r="L4" s="1"/>
      <c r="M4" s="1"/>
      <c r="N4" s="1"/>
      <c r="O4" s="1"/>
      <c r="P4" s="1"/>
      <c r="Q4" s="1"/>
      <c r="R4" s="1"/>
      <c r="S4" s="1"/>
      <c r="T4" s="1"/>
      <c r="U4" s="1"/>
      <c r="V4" s="1"/>
      <c r="W4" s="1"/>
      <c r="X4" s="1"/>
      <c r="Y4" s="1"/>
      <c r="Z4" s="1"/>
      <c r="AA4" s="1"/>
      <c r="AB4" s="1"/>
      <c r="AC4" s="1"/>
      <c r="AD4" s="1"/>
      <c r="AE4" s="1"/>
    </row>
    <row r="5" spans="1:137" ht="40.5">
      <c r="A5" s="1"/>
      <c r="B5" s="196"/>
      <c r="C5" s="201" t="s">
        <v>452</v>
      </c>
      <c r="D5" s="201"/>
      <c r="E5" s="201" t="s">
        <v>453</v>
      </c>
      <c r="F5" s="202" t="s">
        <v>451</v>
      </c>
      <c r="G5" s="1"/>
      <c r="H5" s="1"/>
      <c r="I5" s="1"/>
      <c r="J5" s="1"/>
      <c r="K5" s="1"/>
      <c r="L5" s="1"/>
      <c r="M5" s="1"/>
      <c r="N5" s="1"/>
      <c r="O5" s="1"/>
      <c r="P5" s="1"/>
      <c r="Q5" s="1"/>
      <c r="R5" s="1"/>
      <c r="S5" s="1"/>
      <c r="T5" s="1"/>
      <c r="U5" s="1"/>
      <c r="V5" s="1"/>
      <c r="W5" s="1"/>
      <c r="X5" s="1"/>
      <c r="Y5" s="1"/>
      <c r="Z5" s="1"/>
      <c r="AA5" s="1"/>
      <c r="AB5" s="1"/>
      <c r="AC5" s="1"/>
      <c r="AD5" s="1"/>
      <c r="AE5" s="1"/>
    </row>
    <row r="6" spans="1:137" ht="20.25">
      <c r="A6" s="1"/>
      <c r="B6" s="203" t="s">
        <v>454</v>
      </c>
      <c r="C6" s="204" t="s">
        <v>455</v>
      </c>
      <c r="D6" s="205">
        <v>0.04</v>
      </c>
      <c r="E6" s="206" t="s">
        <v>456</v>
      </c>
      <c r="F6" s="207">
        <v>1</v>
      </c>
      <c r="G6" s="1"/>
      <c r="H6" s="21"/>
      <c r="I6" s="1"/>
      <c r="J6" s="1"/>
      <c r="K6" s="1"/>
      <c r="L6" s="1"/>
      <c r="M6" s="1"/>
      <c r="N6" s="1"/>
      <c r="O6" s="1"/>
      <c r="P6" s="1"/>
      <c r="Q6" s="1"/>
      <c r="R6" s="1"/>
      <c r="S6" s="1"/>
      <c r="T6" s="1"/>
      <c r="U6" s="1"/>
      <c r="V6" s="1"/>
      <c r="W6" s="1"/>
      <c r="X6" s="1"/>
      <c r="Y6" s="1"/>
      <c r="Z6" s="1"/>
      <c r="AA6" s="1"/>
      <c r="AB6" s="1"/>
      <c r="AC6" s="1"/>
      <c r="AD6" s="1"/>
      <c r="AE6" s="1"/>
    </row>
    <row r="7" spans="1:137" ht="20.25">
      <c r="A7" s="1"/>
      <c r="B7" s="208" t="s">
        <v>457</v>
      </c>
      <c r="C7" s="204" t="s">
        <v>458</v>
      </c>
      <c r="D7" s="205">
        <v>0.09</v>
      </c>
      <c r="E7" s="206" t="s">
        <v>459</v>
      </c>
      <c r="F7" s="207">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209" t="s">
        <v>460</v>
      </c>
      <c r="C8" s="204" t="s">
        <v>461</v>
      </c>
      <c r="D8" s="205">
        <v>0.28999999999999998</v>
      </c>
      <c r="E8" s="206" t="s">
        <v>462</v>
      </c>
      <c r="F8" s="207">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210" t="s">
        <v>463</v>
      </c>
      <c r="C9" s="204" t="s">
        <v>464</v>
      </c>
      <c r="D9" s="205">
        <v>0.49</v>
      </c>
      <c r="E9" s="206" t="s">
        <v>465</v>
      </c>
      <c r="F9" s="207">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211" t="s">
        <v>466</v>
      </c>
      <c r="C10" s="204" t="s">
        <v>467</v>
      </c>
      <c r="D10" s="205">
        <v>1</v>
      </c>
      <c r="E10" s="206" t="s">
        <v>468</v>
      </c>
      <c r="F10" s="207">
        <v>5</v>
      </c>
      <c r="G10" s="1"/>
      <c r="H10" s="1"/>
      <c r="I10" s="212" t="s">
        <v>338</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19"/>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18"/>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18"/>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482" t="s">
        <v>469</v>
      </c>
      <c r="C14" s="482"/>
      <c r="D14" s="482"/>
      <c r="E14" s="482"/>
      <c r="F14" s="213"/>
      <c r="G14" s="23"/>
      <c r="H14" s="1"/>
      <c r="I14" s="1"/>
      <c r="J14" s="1"/>
      <c r="K14" s="1"/>
      <c r="L14" s="1"/>
      <c r="M14" s="1"/>
      <c r="N14" s="1"/>
      <c r="O14" s="1"/>
      <c r="P14" s="1"/>
      <c r="Q14" s="1"/>
      <c r="R14" s="1"/>
      <c r="S14" s="1"/>
      <c r="T14" s="1"/>
      <c r="U14" s="1"/>
      <c r="V14" s="1"/>
      <c r="W14" s="1"/>
      <c r="X14" s="1"/>
      <c r="Y14" s="1"/>
      <c r="Z14" s="1"/>
      <c r="AA14" s="1"/>
      <c r="AB14" s="1"/>
      <c r="AC14" s="1"/>
      <c r="AD14" s="1"/>
      <c r="AE14" s="1"/>
    </row>
    <row r="15" spans="1:137" ht="20.25">
      <c r="A15" s="1"/>
      <c r="B15" s="214"/>
      <c r="C15" s="215"/>
      <c r="D15" s="215"/>
      <c r="E15" s="215"/>
      <c r="F15" s="214"/>
      <c r="G15" s="1"/>
      <c r="H15" s="1"/>
      <c r="I15" s="1"/>
      <c r="J15" s="1"/>
      <c r="K15" s="1"/>
      <c r="L15" s="1"/>
      <c r="M15" s="1"/>
      <c r="N15" s="1"/>
      <c r="O15" s="1"/>
      <c r="P15" s="1"/>
      <c r="Q15" s="1"/>
      <c r="R15" s="1"/>
      <c r="S15" s="1"/>
      <c r="T15" s="1"/>
      <c r="U15" s="1"/>
      <c r="V15" s="1"/>
      <c r="W15" s="1"/>
      <c r="X15" s="1"/>
      <c r="Y15" s="1"/>
      <c r="Z15" s="1"/>
      <c r="AA15" s="1"/>
      <c r="AB15" s="1"/>
      <c r="AC15" s="1"/>
      <c r="AD15" s="1"/>
      <c r="AE15" s="1"/>
    </row>
    <row r="16" spans="1:137" s="26" customFormat="1" ht="20.25">
      <c r="A16" s="25"/>
      <c r="B16" s="214"/>
      <c r="C16" s="483" t="s">
        <v>293</v>
      </c>
      <c r="D16" s="483"/>
      <c r="E16" s="483"/>
      <c r="F16" s="214"/>
      <c r="G16" s="25"/>
      <c r="H16" s="25"/>
      <c r="I16" s="216" t="s">
        <v>288</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row>
    <row r="17" spans="1:137" s="26" customFormat="1" ht="30.75" customHeight="1">
      <c r="A17" s="25"/>
      <c r="B17" s="203" t="s">
        <v>470</v>
      </c>
      <c r="C17" s="480" t="s">
        <v>319</v>
      </c>
      <c r="D17" s="480"/>
      <c r="E17" s="480"/>
      <c r="F17" s="207">
        <v>1</v>
      </c>
      <c r="G17" s="25"/>
      <c r="H17" s="25"/>
      <c r="I17" s="212" t="s">
        <v>293</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row>
    <row r="18" spans="1:137" s="26" customFormat="1" ht="30.75" customHeight="1">
      <c r="A18" s="25"/>
      <c r="B18" s="208" t="s">
        <v>471</v>
      </c>
      <c r="C18" s="480" t="s">
        <v>294</v>
      </c>
      <c r="D18" s="480"/>
      <c r="E18" s="480"/>
      <c r="F18" s="207">
        <v>2</v>
      </c>
      <c r="G18" s="25"/>
      <c r="H18" s="25"/>
      <c r="I18" s="212" t="s">
        <v>296</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row>
    <row r="19" spans="1:137" s="26" customFormat="1" ht="30.75" customHeight="1">
      <c r="A19" s="25"/>
      <c r="B19" s="209" t="s">
        <v>472</v>
      </c>
      <c r="C19" s="480" t="s">
        <v>473</v>
      </c>
      <c r="D19" s="480"/>
      <c r="E19" s="480"/>
      <c r="F19" s="207">
        <v>3</v>
      </c>
      <c r="G19" s="25"/>
      <c r="H19" s="25"/>
      <c r="I19" s="212" t="s">
        <v>330</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row>
    <row r="20" spans="1:137" s="26" customFormat="1" ht="30.75" customHeight="1">
      <c r="A20" s="25"/>
      <c r="B20" s="210" t="s">
        <v>474</v>
      </c>
      <c r="C20" s="480" t="s">
        <v>341</v>
      </c>
      <c r="D20" s="480"/>
      <c r="E20" s="480"/>
      <c r="F20" s="207">
        <v>4</v>
      </c>
      <c r="G20" s="25"/>
      <c r="H20" s="25"/>
      <c r="I20" s="212" t="s">
        <v>300</v>
      </c>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row>
    <row r="21" spans="1:137" s="26" customFormat="1" ht="30.75" customHeight="1">
      <c r="A21" s="25"/>
      <c r="B21" s="211" t="s">
        <v>475</v>
      </c>
      <c r="C21" s="480" t="s">
        <v>348</v>
      </c>
      <c r="D21" s="480"/>
      <c r="E21" s="480"/>
      <c r="F21" s="207">
        <v>5</v>
      </c>
      <c r="G21" s="25"/>
      <c r="H21" s="25"/>
      <c r="I21" s="212" t="str">
        <f>C48</f>
        <v>Interrupción o afectación en la prestación del servicio administrativo</v>
      </c>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row>
    <row r="22" spans="1:137" s="26" customFormat="1" ht="20.25">
      <c r="A22" s="25"/>
      <c r="B22" s="27"/>
      <c r="C22" s="24"/>
      <c r="D22" s="24"/>
      <c r="E22" s="24"/>
      <c r="F22" s="28"/>
      <c r="G22" s="25"/>
      <c r="H22" s="25"/>
      <c r="I22" s="212" t="str">
        <f>C56</f>
        <v>Afectación Ambiental</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row>
    <row r="23" spans="1:137" s="26" customFormat="1" ht="20.25">
      <c r="A23" s="25"/>
      <c r="B23" s="27"/>
      <c r="C23" s="24"/>
      <c r="D23" s="24"/>
      <c r="E23" s="24"/>
      <c r="F23" s="28"/>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row>
    <row r="24" spans="1:137" s="26" customFormat="1" ht="20.25">
      <c r="A24" s="25"/>
      <c r="B24" s="214"/>
      <c r="C24" s="484" t="s">
        <v>296</v>
      </c>
      <c r="D24" s="484"/>
      <c r="E24" s="484"/>
      <c r="F24" s="28"/>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row>
    <row r="25" spans="1:137" s="26" customFormat="1" ht="20.25">
      <c r="A25" s="25"/>
      <c r="B25" s="217" t="s">
        <v>470</v>
      </c>
      <c r="C25" s="480" t="s">
        <v>476</v>
      </c>
      <c r="D25" s="480"/>
      <c r="E25" s="480"/>
      <c r="F25" s="207">
        <v>1</v>
      </c>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row>
    <row r="26" spans="1:137" s="26" customFormat="1" ht="20.25">
      <c r="A26" s="25"/>
      <c r="B26" s="218" t="s">
        <v>471</v>
      </c>
      <c r="C26" s="480" t="s">
        <v>311</v>
      </c>
      <c r="D26" s="480"/>
      <c r="E26" s="480"/>
      <c r="F26" s="207">
        <v>2</v>
      </c>
      <c r="G26" s="25"/>
      <c r="H26" s="25"/>
      <c r="I26" s="27"/>
      <c r="J26" s="27"/>
      <c r="K26" s="27"/>
      <c r="L26" s="27"/>
      <c r="M26" s="27"/>
      <c r="N26" s="27"/>
      <c r="O26" s="27"/>
      <c r="P26" s="27"/>
      <c r="Q26" s="27"/>
      <c r="R26" s="27"/>
      <c r="S26" s="2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row>
    <row r="27" spans="1:137" s="26" customFormat="1" ht="20.25">
      <c r="A27" s="25"/>
      <c r="B27" s="219" t="s">
        <v>472</v>
      </c>
      <c r="C27" s="480" t="s">
        <v>297</v>
      </c>
      <c r="D27" s="480"/>
      <c r="E27" s="480"/>
      <c r="F27" s="207">
        <v>3</v>
      </c>
      <c r="G27" s="25"/>
      <c r="H27" s="25"/>
      <c r="I27" s="27" t="e">
        <v>#REF!</v>
      </c>
      <c r="J27" s="27"/>
      <c r="K27" s="27"/>
      <c r="L27" s="27"/>
      <c r="M27" s="27"/>
      <c r="N27" s="27"/>
      <c r="O27" s="27"/>
      <c r="P27" s="27"/>
      <c r="Q27" s="27"/>
      <c r="R27" s="27"/>
      <c r="S27" s="27"/>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row>
    <row r="28" spans="1:137" s="26" customFormat="1" ht="20.25">
      <c r="A28" s="25"/>
      <c r="B28" s="220" t="s">
        <v>474</v>
      </c>
      <c r="C28" s="480" t="s">
        <v>358</v>
      </c>
      <c r="D28" s="480"/>
      <c r="E28" s="480"/>
      <c r="F28" s="207">
        <v>4</v>
      </c>
      <c r="G28" s="25"/>
      <c r="H28" s="25"/>
      <c r="I28" s="27" t="e">
        <v>#REF!</v>
      </c>
      <c r="J28" s="27"/>
      <c r="K28" s="27"/>
      <c r="L28" s="27"/>
      <c r="M28" s="27"/>
      <c r="N28" s="27"/>
      <c r="O28" s="27"/>
      <c r="P28" s="27"/>
      <c r="Q28" s="27"/>
      <c r="R28" s="27"/>
      <c r="S28" s="27"/>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row>
    <row r="29" spans="1:137" s="26" customFormat="1" ht="20.25">
      <c r="A29" s="25"/>
      <c r="B29" s="221" t="s">
        <v>475</v>
      </c>
      <c r="C29" s="480" t="s">
        <v>327</v>
      </c>
      <c r="D29" s="480"/>
      <c r="E29" s="480"/>
      <c r="F29" s="207">
        <v>5</v>
      </c>
      <c r="G29" s="25"/>
      <c r="H29" s="25"/>
      <c r="I29" s="27" t="e">
        <v>#REF!</v>
      </c>
      <c r="J29" s="27"/>
      <c r="K29" s="27"/>
      <c r="L29" s="27"/>
      <c r="M29" s="27"/>
      <c r="N29" s="27"/>
      <c r="O29" s="27"/>
      <c r="P29" s="27"/>
      <c r="Q29" s="27"/>
      <c r="R29" s="27"/>
      <c r="S29" s="27"/>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row>
    <row r="30" spans="1:137" s="26" customFormat="1" ht="20.25">
      <c r="A30" s="25"/>
      <c r="B30" s="27"/>
      <c r="C30" s="24"/>
      <c r="D30" s="24"/>
      <c r="E30" s="24"/>
      <c r="F30" s="28"/>
      <c r="G30" s="25"/>
      <c r="H30" s="25"/>
      <c r="I30" s="27" t="e">
        <v>#REF!</v>
      </c>
      <c r="J30" s="27"/>
      <c r="K30" s="27"/>
      <c r="L30" s="27"/>
      <c r="M30" s="27"/>
      <c r="N30" s="27"/>
      <c r="O30" s="27"/>
      <c r="P30" s="27"/>
      <c r="Q30" s="27"/>
      <c r="R30" s="27"/>
      <c r="S30" s="27"/>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row>
    <row r="31" spans="1:137" s="25" customFormat="1" ht="20.25">
      <c r="B31" s="29"/>
      <c r="C31" s="29"/>
      <c r="D31" s="29"/>
      <c r="E31" s="29"/>
      <c r="F31" s="28"/>
      <c r="I31" s="27" t="e">
        <v>#REF!</v>
      </c>
      <c r="J31" s="27"/>
      <c r="K31" s="27"/>
      <c r="L31" s="27"/>
      <c r="M31" s="27"/>
      <c r="N31" s="27"/>
      <c r="O31" s="27"/>
      <c r="P31" s="27"/>
      <c r="Q31" s="27"/>
      <c r="R31" s="27"/>
      <c r="S31" s="27"/>
    </row>
    <row r="32" spans="1:137" s="25" customFormat="1" ht="20.25">
      <c r="B32" s="222"/>
      <c r="C32" s="483" t="s">
        <v>330</v>
      </c>
      <c r="D32" s="483"/>
      <c r="E32" s="483"/>
      <c r="F32" s="28"/>
      <c r="I32" s="27"/>
      <c r="J32" s="27"/>
      <c r="K32" s="27"/>
      <c r="L32" s="27"/>
      <c r="M32" s="27"/>
      <c r="N32" s="27"/>
      <c r="O32" s="27"/>
      <c r="P32" s="27"/>
      <c r="Q32" s="27"/>
      <c r="R32" s="27"/>
      <c r="S32" s="27"/>
    </row>
    <row r="33" spans="2:19" s="25" customFormat="1" ht="20.25">
      <c r="B33" s="203" t="s">
        <v>470</v>
      </c>
      <c r="C33" s="480" t="s">
        <v>355</v>
      </c>
      <c r="D33" s="480"/>
      <c r="E33" s="480"/>
      <c r="F33" s="207">
        <v>1</v>
      </c>
      <c r="I33" s="27" t="e">
        <v>#REF!</v>
      </c>
      <c r="J33" s="27"/>
      <c r="K33" s="27"/>
      <c r="L33" s="27"/>
      <c r="M33" s="27"/>
      <c r="N33" s="27"/>
      <c r="O33" s="27"/>
      <c r="P33" s="27"/>
      <c r="Q33" s="27"/>
      <c r="R33" s="27"/>
      <c r="S33" s="27"/>
    </row>
    <row r="34" spans="2:19" s="25" customFormat="1" ht="20.25">
      <c r="B34" s="208" t="s">
        <v>471</v>
      </c>
      <c r="C34" s="480" t="s">
        <v>331</v>
      </c>
      <c r="D34" s="480"/>
      <c r="E34" s="480"/>
      <c r="F34" s="207">
        <v>2</v>
      </c>
      <c r="I34" s="27" t="e">
        <v>#REF!</v>
      </c>
      <c r="J34" s="27"/>
      <c r="K34" s="27"/>
      <c r="L34" s="27"/>
      <c r="M34" s="27"/>
      <c r="N34" s="27"/>
      <c r="O34" s="27"/>
      <c r="P34" s="27"/>
      <c r="Q34" s="27"/>
      <c r="R34" s="27"/>
      <c r="S34" s="27"/>
    </row>
    <row r="35" spans="2:19" s="25" customFormat="1" ht="20.25">
      <c r="B35" s="209" t="s">
        <v>472</v>
      </c>
      <c r="C35" s="480" t="s">
        <v>477</v>
      </c>
      <c r="D35" s="480"/>
      <c r="E35" s="480"/>
      <c r="F35" s="207">
        <v>3</v>
      </c>
      <c r="I35" s="27" t="e">
        <v>#REF!</v>
      </c>
      <c r="J35" s="27"/>
      <c r="K35" s="27"/>
      <c r="L35" s="27"/>
      <c r="M35" s="27"/>
      <c r="N35" s="27"/>
      <c r="O35" s="27"/>
      <c r="P35" s="27"/>
      <c r="Q35" s="27"/>
      <c r="R35" s="27"/>
      <c r="S35" s="27"/>
    </row>
    <row r="36" spans="2:19" s="25" customFormat="1" ht="20.25">
      <c r="B36" s="210" t="s">
        <v>474</v>
      </c>
      <c r="C36" s="480" t="s">
        <v>478</v>
      </c>
      <c r="D36" s="480"/>
      <c r="E36" s="480"/>
      <c r="F36" s="207">
        <v>4</v>
      </c>
      <c r="I36" s="27" t="e">
        <v>#REF!</v>
      </c>
      <c r="J36" s="27"/>
      <c r="K36" s="27"/>
      <c r="L36" s="27"/>
      <c r="M36" s="27"/>
      <c r="N36" s="27"/>
      <c r="O36" s="27"/>
      <c r="P36" s="27"/>
      <c r="Q36" s="27"/>
      <c r="R36" s="27"/>
      <c r="S36" s="27"/>
    </row>
    <row r="37" spans="2:19" s="25" customFormat="1" ht="20.25">
      <c r="B37" s="211" t="s">
        <v>475</v>
      </c>
      <c r="C37" s="480" t="s">
        <v>479</v>
      </c>
      <c r="D37" s="480"/>
      <c r="E37" s="480"/>
      <c r="F37" s="207">
        <v>5</v>
      </c>
      <c r="I37" s="27" t="e">
        <v>#REF!</v>
      </c>
      <c r="J37" s="27"/>
      <c r="K37" s="27"/>
      <c r="L37" s="27"/>
      <c r="M37" s="27"/>
      <c r="N37" s="27"/>
      <c r="O37" s="27"/>
      <c r="P37" s="27"/>
      <c r="Q37" s="27"/>
      <c r="R37" s="27"/>
      <c r="S37" s="27"/>
    </row>
    <row r="38" spans="2:19" s="25" customFormat="1" ht="20.25">
      <c r="B38" s="29"/>
      <c r="C38" s="29"/>
      <c r="D38" s="29"/>
      <c r="E38" s="29"/>
      <c r="F38" s="28"/>
      <c r="I38" s="27"/>
      <c r="J38" s="27"/>
      <c r="K38" s="27"/>
      <c r="L38" s="27"/>
      <c r="M38" s="27"/>
      <c r="N38" s="27"/>
      <c r="O38" s="27"/>
      <c r="P38" s="27"/>
      <c r="Q38" s="27"/>
      <c r="R38" s="27"/>
      <c r="S38" s="27"/>
    </row>
    <row r="39" spans="2:19" s="25" customFormat="1" ht="20.25">
      <c r="B39" s="29"/>
      <c r="C39" s="29"/>
      <c r="D39" s="29"/>
      <c r="E39" s="29"/>
      <c r="F39" s="28"/>
    </row>
    <row r="40" spans="2:19" s="25" customFormat="1" ht="20.25">
      <c r="B40" s="214"/>
      <c r="C40" s="483" t="s">
        <v>300</v>
      </c>
      <c r="D40" s="483"/>
      <c r="E40" s="483"/>
      <c r="F40" s="28"/>
    </row>
    <row r="41" spans="2:19" s="25" customFormat="1" ht="20.25">
      <c r="B41" s="223" t="s">
        <v>470</v>
      </c>
      <c r="C41" s="480" t="s">
        <v>301</v>
      </c>
      <c r="D41" s="480"/>
      <c r="E41" s="480"/>
      <c r="F41" s="207">
        <v>1</v>
      </c>
    </row>
    <row r="42" spans="2:19" s="25" customFormat="1" ht="20.25">
      <c r="B42" s="224" t="s">
        <v>471</v>
      </c>
      <c r="C42" s="480" t="s">
        <v>480</v>
      </c>
      <c r="D42" s="480"/>
      <c r="E42" s="480"/>
      <c r="F42" s="207">
        <v>2</v>
      </c>
    </row>
    <row r="43" spans="2:19" s="25" customFormat="1" ht="20.25">
      <c r="B43" s="225" t="s">
        <v>472</v>
      </c>
      <c r="C43" s="480" t="s">
        <v>481</v>
      </c>
      <c r="D43" s="480"/>
      <c r="E43" s="480"/>
      <c r="F43" s="207">
        <v>3</v>
      </c>
    </row>
    <row r="44" spans="2:19" s="25" customFormat="1" ht="20.25">
      <c r="B44" s="226" t="s">
        <v>474</v>
      </c>
      <c r="C44" s="480" t="s">
        <v>314</v>
      </c>
      <c r="D44" s="480"/>
      <c r="E44" s="480"/>
      <c r="F44" s="207">
        <v>4</v>
      </c>
    </row>
    <row r="45" spans="2:19" s="25" customFormat="1" ht="20.25">
      <c r="B45" s="227" t="s">
        <v>475</v>
      </c>
      <c r="C45" s="480" t="s">
        <v>482</v>
      </c>
      <c r="D45" s="480"/>
      <c r="E45" s="480"/>
      <c r="F45" s="207">
        <v>5</v>
      </c>
    </row>
    <row r="46" spans="2:19" s="25" customFormat="1" ht="20.25">
      <c r="B46" s="27"/>
      <c r="C46" s="27" t="s">
        <v>483</v>
      </c>
      <c r="D46" s="27"/>
      <c r="F46" s="28"/>
    </row>
    <row r="47" spans="2:19" s="25" customFormat="1" ht="20.25">
      <c r="B47" s="27"/>
      <c r="C47" s="27"/>
      <c r="D47" s="27"/>
      <c r="F47" s="28"/>
    </row>
    <row r="48" spans="2:19" s="25" customFormat="1" ht="20.25">
      <c r="B48" s="214"/>
      <c r="C48" s="484" t="s">
        <v>304</v>
      </c>
      <c r="D48" s="484"/>
      <c r="E48" s="484"/>
      <c r="F48" s="28"/>
    </row>
    <row r="49" spans="2:11" s="25" customFormat="1" ht="20.25" customHeight="1">
      <c r="B49" s="217" t="s">
        <v>470</v>
      </c>
      <c r="C49" s="480" t="s">
        <v>305</v>
      </c>
      <c r="D49" s="480"/>
      <c r="E49" s="480"/>
      <c r="F49" s="207">
        <v>1</v>
      </c>
    </row>
    <row r="50" spans="2:11" s="25" customFormat="1" ht="20.25" customHeight="1">
      <c r="B50" s="218" t="s">
        <v>471</v>
      </c>
      <c r="C50" s="480" t="s">
        <v>317</v>
      </c>
      <c r="D50" s="480"/>
      <c r="E50" s="480"/>
      <c r="F50" s="207">
        <v>2</v>
      </c>
      <c r="K50" s="214"/>
    </row>
    <row r="51" spans="2:11" s="25" customFormat="1" ht="20.25" customHeight="1">
      <c r="B51" s="219" t="s">
        <v>472</v>
      </c>
      <c r="C51" s="480" t="s">
        <v>484</v>
      </c>
      <c r="D51" s="480"/>
      <c r="E51" s="480"/>
      <c r="F51" s="207">
        <v>3</v>
      </c>
    </row>
    <row r="52" spans="2:11" s="25" customFormat="1" ht="20.25" customHeight="1">
      <c r="B52" s="220" t="s">
        <v>474</v>
      </c>
      <c r="C52" s="480" t="s">
        <v>485</v>
      </c>
      <c r="D52" s="480"/>
      <c r="E52" s="480"/>
      <c r="F52" s="207">
        <v>4</v>
      </c>
    </row>
    <row r="53" spans="2:11" s="25" customFormat="1" ht="20.25" customHeight="1">
      <c r="B53" s="221" t="s">
        <v>475</v>
      </c>
      <c r="C53" s="480" t="s">
        <v>486</v>
      </c>
      <c r="D53" s="480"/>
      <c r="E53" s="480"/>
      <c r="F53" s="207">
        <v>5</v>
      </c>
    </row>
    <row r="54" spans="2:11" s="25" customFormat="1" ht="20.25">
      <c r="B54" s="27"/>
      <c r="C54" s="27"/>
      <c r="D54" s="27"/>
      <c r="E54" s="27"/>
      <c r="F54" s="28"/>
    </row>
    <row r="55" spans="2:11" s="25" customFormat="1" ht="20.25"/>
    <row r="56" spans="2:11" s="25" customFormat="1" ht="20.25" customHeight="1">
      <c r="B56" s="214"/>
      <c r="C56" s="228" t="s">
        <v>338</v>
      </c>
      <c r="D56" s="228"/>
      <c r="E56" s="228"/>
      <c r="F56" s="28"/>
    </row>
    <row r="57" spans="2:11" s="25" customFormat="1" ht="20.25" customHeight="1">
      <c r="B57" s="217" t="s">
        <v>470</v>
      </c>
      <c r="C57" s="485" t="s">
        <v>487</v>
      </c>
      <c r="D57" s="485"/>
      <c r="E57" s="485"/>
      <c r="F57" s="207">
        <v>1</v>
      </c>
    </row>
    <row r="58" spans="2:11" s="25" customFormat="1" ht="20.25" customHeight="1">
      <c r="B58" s="218" t="s">
        <v>471</v>
      </c>
      <c r="C58" s="485" t="s">
        <v>488</v>
      </c>
      <c r="D58" s="485"/>
      <c r="E58" s="485"/>
      <c r="F58" s="207">
        <v>2</v>
      </c>
    </row>
    <row r="59" spans="2:11" s="25" customFormat="1" ht="20.25" customHeight="1">
      <c r="B59" s="219" t="s">
        <v>472</v>
      </c>
      <c r="C59" s="485" t="s">
        <v>489</v>
      </c>
      <c r="D59" s="485"/>
      <c r="E59" s="485"/>
      <c r="F59" s="207">
        <v>3</v>
      </c>
    </row>
    <row r="60" spans="2:11" s="25" customFormat="1" ht="20.25" customHeight="1">
      <c r="B60" s="220" t="s">
        <v>474</v>
      </c>
      <c r="C60" s="485" t="s">
        <v>490</v>
      </c>
      <c r="D60" s="485"/>
      <c r="E60" s="485"/>
      <c r="F60" s="207">
        <v>4</v>
      </c>
    </row>
    <row r="61" spans="2:11" s="25" customFormat="1" ht="20.25" customHeight="1">
      <c r="B61" s="221" t="s">
        <v>475</v>
      </c>
      <c r="C61" s="485" t="s">
        <v>491</v>
      </c>
      <c r="D61" s="485"/>
      <c r="E61" s="485"/>
      <c r="F61" s="207">
        <v>5</v>
      </c>
    </row>
    <row r="62" spans="2:11" s="25" customFormat="1" ht="20.25">
      <c r="E62" s="30"/>
    </row>
    <row r="63" spans="2:11" s="25" customFormat="1" ht="20.25">
      <c r="E63" s="30"/>
    </row>
    <row r="64" spans="2:11" s="25" customFormat="1" ht="20.25">
      <c r="E64" s="30"/>
    </row>
    <row r="65" spans="5:5" s="25" customFormat="1" ht="20.25">
      <c r="E65" s="30"/>
    </row>
    <row r="66" spans="5:5" s="25" customFormat="1" ht="20.25">
      <c r="E66" s="30"/>
    </row>
    <row r="67" spans="5:5" s="25" customFormat="1" ht="20.25">
      <c r="E67" s="30"/>
    </row>
    <row r="68" spans="5:5" s="25" customFormat="1" ht="20.25">
      <c r="E68" s="30"/>
    </row>
    <row r="69" spans="5:5" s="25" customFormat="1" ht="20.25">
      <c r="E69" s="30"/>
    </row>
    <row r="70" spans="5:5" s="25" customFormat="1" ht="20.25">
      <c r="E70" s="30"/>
    </row>
    <row r="71" spans="5:5" s="25" customFormat="1" ht="20.25">
      <c r="E71" s="30"/>
    </row>
    <row r="72" spans="5:5" s="25" customFormat="1" ht="20.25">
      <c r="E72" s="30"/>
    </row>
    <row r="73" spans="5:5" s="25" customFormat="1" ht="20.25">
      <c r="E73" s="30"/>
    </row>
    <row r="74" spans="5:5" s="25" customFormat="1" ht="20.25">
      <c r="E74" s="30"/>
    </row>
    <row r="75" spans="5:5" s="25" customFormat="1" ht="20.25">
      <c r="E75" s="30"/>
    </row>
    <row r="76" spans="5:5" s="25" customFormat="1" ht="20.25">
      <c r="E76" s="30"/>
    </row>
    <row r="77" spans="5:5" s="25" customFormat="1" ht="20.25">
      <c r="E77" s="30"/>
    </row>
    <row r="78" spans="5:5" s="25" customFormat="1" ht="20.25">
      <c r="E78" s="30"/>
    </row>
    <row r="79" spans="5:5" s="25" customFormat="1" ht="20.25">
      <c r="E79" s="30"/>
    </row>
    <row r="80" spans="5:5" s="25" customFormat="1" ht="20.25">
      <c r="E80" s="30"/>
    </row>
    <row r="81" spans="5:5" s="25" customFormat="1" ht="20.25">
      <c r="E81" s="30"/>
    </row>
    <row r="82" spans="5:5" s="25" customFormat="1" ht="20.25">
      <c r="E82" s="30"/>
    </row>
    <row r="83" spans="5:5" s="25" customFormat="1" ht="20.25">
      <c r="E83" s="30"/>
    </row>
    <row r="84" spans="5:5" s="25" customFormat="1" ht="20.25">
      <c r="E84" s="30"/>
    </row>
    <row r="85" spans="5:5" s="25" customFormat="1" ht="20.25">
      <c r="E85" s="30"/>
    </row>
    <row r="86" spans="5:5" s="25" customFormat="1" ht="20.25">
      <c r="E86" s="30"/>
    </row>
    <row r="87" spans="5:5" s="25" customFormat="1" ht="20.25">
      <c r="E87" s="30"/>
    </row>
    <row r="88" spans="5:5" s="25" customFormat="1" ht="20.25">
      <c r="E88" s="30"/>
    </row>
    <row r="89" spans="5:5" s="25" customFormat="1" ht="20.25">
      <c r="E89" s="30"/>
    </row>
    <row r="90" spans="5:5" s="25" customFormat="1" ht="20.25">
      <c r="E90" s="30"/>
    </row>
    <row r="91" spans="5:5" s="25" customFormat="1" ht="20.25">
      <c r="E91" s="30"/>
    </row>
    <row r="92" spans="5:5" s="25" customFormat="1" ht="20.25">
      <c r="E92" s="30"/>
    </row>
    <row r="93" spans="5:5" s="25" customFormat="1" ht="20.25">
      <c r="E93" s="30"/>
    </row>
    <row r="94" spans="5:5" s="25" customFormat="1" ht="20.25">
      <c r="E94" s="30"/>
    </row>
    <row r="95" spans="5:5" s="25" customFormat="1" ht="20.25">
      <c r="E95" s="30"/>
    </row>
    <row r="96" spans="5:5" s="25" customFormat="1" ht="20.25">
      <c r="E96" s="30"/>
    </row>
    <row r="97" spans="5:5" s="25" customFormat="1" ht="20.25">
      <c r="E97" s="30"/>
    </row>
    <row r="98" spans="5:5" s="25" customFormat="1" ht="20.25">
      <c r="E98" s="30"/>
    </row>
    <row r="99" spans="5:5" s="25" customFormat="1" ht="20.25">
      <c r="E99" s="30"/>
    </row>
    <row r="100" spans="5:5" s="25" customFormat="1" ht="20.25">
      <c r="E100" s="30"/>
    </row>
    <row r="101" spans="5:5" s="25" customFormat="1" ht="20.25">
      <c r="E101" s="30"/>
    </row>
    <row r="102" spans="5:5" s="25" customFormat="1" ht="20.25">
      <c r="E102" s="30"/>
    </row>
    <row r="103" spans="5:5" s="25" customFormat="1" ht="20.25">
      <c r="E103" s="30"/>
    </row>
    <row r="104" spans="5:5" s="25" customFormat="1" ht="20.25">
      <c r="E104" s="30"/>
    </row>
    <row r="105" spans="5:5" s="25" customFormat="1" ht="20.25">
      <c r="E105" s="30"/>
    </row>
    <row r="106" spans="5:5" s="25" customFormat="1" ht="20.25">
      <c r="E106" s="30"/>
    </row>
    <row r="107" spans="5:5" s="25" customFormat="1" ht="20.25">
      <c r="E107" s="30"/>
    </row>
    <row r="108" spans="5:5" s="25" customFormat="1" ht="20.25">
      <c r="E108" s="30"/>
    </row>
    <row r="109" spans="5:5" s="25" customFormat="1" ht="20.25">
      <c r="E109" s="30"/>
    </row>
    <row r="110" spans="5:5" s="25" customFormat="1" ht="20.25">
      <c r="E110" s="30"/>
    </row>
    <row r="111" spans="5:5" s="25" customFormat="1" ht="20.25">
      <c r="E111" s="30"/>
    </row>
    <row r="112" spans="5:5" s="25" customFormat="1" ht="20.25">
      <c r="E112" s="30"/>
    </row>
    <row r="113" spans="5:5" s="25" customFormat="1" ht="20.25">
      <c r="E113" s="30"/>
    </row>
    <row r="114" spans="5:5" s="25" customFormat="1" ht="20.25">
      <c r="E114" s="30"/>
    </row>
    <row r="115" spans="5:5" s="25" customFormat="1" ht="20.25">
      <c r="E115" s="30"/>
    </row>
    <row r="116" spans="5:5" s="25" customFormat="1" ht="20.25">
      <c r="E116" s="30"/>
    </row>
    <row r="117" spans="5:5" s="25" customFormat="1" ht="20.25">
      <c r="E117" s="30"/>
    </row>
    <row r="118" spans="5:5" s="25" customFormat="1" ht="20.25">
      <c r="E118" s="30"/>
    </row>
    <row r="119" spans="5:5" s="25" customFormat="1" ht="20.25">
      <c r="E119" s="30"/>
    </row>
    <row r="120" spans="5:5" s="25" customFormat="1" ht="20.25">
      <c r="E120" s="30"/>
    </row>
    <row r="121" spans="5:5" s="25" customFormat="1" ht="20.25">
      <c r="E121" s="30"/>
    </row>
    <row r="122" spans="5:5" s="25" customFormat="1" ht="20.25">
      <c r="E122" s="30"/>
    </row>
    <row r="123" spans="5:5" s="25" customFormat="1" ht="20.25">
      <c r="E123" s="30"/>
    </row>
    <row r="124" spans="5:5" s="25" customFormat="1" ht="20.25">
      <c r="E124" s="30"/>
    </row>
    <row r="125" spans="5:5" s="25" customFormat="1" ht="20.25">
      <c r="E125" s="30"/>
    </row>
    <row r="126" spans="5:5" s="25" customFormat="1" ht="20.25">
      <c r="E126" s="30"/>
    </row>
    <row r="127" spans="5:5" s="25" customFormat="1" ht="20.25">
      <c r="E127" s="30"/>
    </row>
    <row r="128" spans="5:5" s="25" customFormat="1" ht="20.25">
      <c r="E128" s="30"/>
    </row>
    <row r="129" spans="5:5" s="25" customFormat="1" ht="20.25">
      <c r="E129" s="30"/>
    </row>
    <row r="130" spans="5:5" s="25" customFormat="1" ht="20.25">
      <c r="E130" s="30"/>
    </row>
    <row r="131" spans="5:5" s="25" customFormat="1" ht="20.25">
      <c r="E131" s="30"/>
    </row>
    <row r="132" spans="5:5" s="25" customFormat="1" ht="20.25">
      <c r="E132" s="30"/>
    </row>
    <row r="133" spans="5:5" s="25" customFormat="1" ht="20.25">
      <c r="E133" s="30"/>
    </row>
    <row r="134" spans="5:5" s="25" customFormat="1" ht="20.25">
      <c r="E134" s="30"/>
    </row>
    <row r="135" spans="5:5" s="25" customFormat="1" ht="20.25">
      <c r="E135" s="30"/>
    </row>
    <row r="136" spans="5:5" s="25" customFormat="1" ht="20.25">
      <c r="E136" s="30"/>
    </row>
    <row r="137" spans="5:5" s="25" customFormat="1" ht="20.25">
      <c r="E137" s="30"/>
    </row>
    <row r="138" spans="5:5" s="25" customFormat="1" ht="20.25">
      <c r="E138" s="30"/>
    </row>
    <row r="139" spans="5:5" s="25" customFormat="1" ht="20.25">
      <c r="E139" s="30"/>
    </row>
    <row r="140" spans="5:5" s="25" customFormat="1" ht="20.25">
      <c r="E140" s="30"/>
    </row>
    <row r="141" spans="5:5" s="25" customFormat="1" ht="20.25">
      <c r="E141" s="30"/>
    </row>
    <row r="142" spans="5:5" s="25" customFormat="1" ht="20.25">
      <c r="E142" s="30"/>
    </row>
    <row r="143" spans="5:5" s="25" customFormat="1" ht="20.25">
      <c r="E143" s="30"/>
    </row>
    <row r="144" spans="5:5" s="25" customFormat="1" ht="20.25">
      <c r="E144" s="30"/>
    </row>
    <row r="145" spans="5:5" s="25" customFormat="1" ht="20.25">
      <c r="E145" s="30"/>
    </row>
    <row r="146" spans="5:5" s="25" customFormat="1" ht="20.25">
      <c r="E146" s="30"/>
    </row>
    <row r="147" spans="5:5" s="25" customFormat="1" ht="20.25">
      <c r="E147" s="30"/>
    </row>
    <row r="148" spans="5:5" s="25" customFormat="1" ht="20.25">
      <c r="E148" s="30"/>
    </row>
    <row r="149" spans="5:5" s="25" customFormat="1" ht="20.25">
      <c r="E149" s="30"/>
    </row>
    <row r="150" spans="5:5" s="25" customFormat="1" ht="20.25">
      <c r="E150" s="30"/>
    </row>
    <row r="151" spans="5:5" s="25" customFormat="1" ht="20.25">
      <c r="E151" s="30"/>
    </row>
    <row r="152" spans="5:5" s="25" customFormat="1" ht="20.25">
      <c r="E152" s="30"/>
    </row>
    <row r="153" spans="5:5" s="25" customFormat="1" ht="20.25">
      <c r="E153" s="30"/>
    </row>
    <row r="154" spans="5:5" s="25" customFormat="1" ht="20.25">
      <c r="E154" s="30"/>
    </row>
    <row r="155" spans="5:5" s="25" customFormat="1" ht="20.25">
      <c r="E155" s="30"/>
    </row>
    <row r="156" spans="5:5" s="25" customFormat="1" ht="20.25">
      <c r="E156" s="30"/>
    </row>
    <row r="157" spans="5:5" s="25" customFormat="1" ht="20.25">
      <c r="E157" s="30"/>
    </row>
    <row r="158" spans="5:5" s="25" customFormat="1" ht="20.25">
      <c r="E158" s="30"/>
    </row>
    <row r="159" spans="5:5" s="25" customFormat="1" ht="20.25">
      <c r="E159" s="30"/>
    </row>
    <row r="160" spans="5:5" s="25" customFormat="1" ht="20.25">
      <c r="E160" s="30"/>
    </row>
    <row r="161" spans="5:5" s="25" customFormat="1" ht="20.25">
      <c r="E161" s="30"/>
    </row>
    <row r="162" spans="5:5" s="25" customFormat="1" ht="20.25">
      <c r="E162" s="30"/>
    </row>
    <row r="163" spans="5:5" s="25" customFormat="1" ht="20.25">
      <c r="E163" s="30"/>
    </row>
    <row r="164" spans="5:5" s="25" customFormat="1" ht="20.25">
      <c r="E164" s="30"/>
    </row>
    <row r="165" spans="5:5" s="25" customFormat="1" ht="20.25">
      <c r="E165" s="30"/>
    </row>
    <row r="166" spans="5:5" s="25" customFormat="1" ht="20.25">
      <c r="E166" s="30"/>
    </row>
    <row r="167" spans="5:5" s="25" customFormat="1" ht="20.25">
      <c r="E167" s="30"/>
    </row>
    <row r="168" spans="5:5" s="25" customFormat="1" ht="20.25">
      <c r="E168" s="30"/>
    </row>
    <row r="169" spans="5:5" s="25" customFormat="1" ht="20.25">
      <c r="E169" s="30"/>
    </row>
    <row r="170" spans="5:5" s="25" customFormat="1" ht="20.25">
      <c r="E170" s="30"/>
    </row>
    <row r="171" spans="5:5" s="25" customFormat="1" ht="20.25">
      <c r="E171" s="30"/>
    </row>
    <row r="172" spans="5:5" s="25" customFormat="1" ht="20.25">
      <c r="E172" s="30"/>
    </row>
    <row r="173" spans="5:5" s="25" customFormat="1" ht="20.25">
      <c r="E173" s="30"/>
    </row>
    <row r="174" spans="5:5" s="25" customFormat="1" ht="20.25">
      <c r="E174" s="30"/>
    </row>
    <row r="175" spans="5:5" s="25" customFormat="1" ht="20.25">
      <c r="E175" s="30"/>
    </row>
    <row r="176" spans="5:5" s="25" customFormat="1" ht="20.25">
      <c r="E176" s="30"/>
    </row>
    <row r="177" spans="5:5" s="25" customFormat="1" ht="20.25">
      <c r="E177" s="30"/>
    </row>
    <row r="178" spans="5:5" s="25" customFormat="1" ht="20.25">
      <c r="E178" s="30"/>
    </row>
    <row r="179" spans="5:5" s="25" customFormat="1" ht="20.25">
      <c r="E179" s="30"/>
    </row>
    <row r="180" spans="5:5" s="25" customFormat="1" ht="20.25">
      <c r="E180" s="30"/>
    </row>
    <row r="181" spans="5:5" s="25" customFormat="1" ht="20.25">
      <c r="E181" s="30"/>
    </row>
    <row r="182" spans="5:5" s="25" customFormat="1" ht="20.25">
      <c r="E182" s="30"/>
    </row>
    <row r="183" spans="5:5" s="25" customFormat="1" ht="20.25">
      <c r="E183" s="30"/>
    </row>
    <row r="184" spans="5:5" s="25" customFormat="1" ht="20.25">
      <c r="E184" s="30"/>
    </row>
    <row r="185" spans="5:5" s="25" customFormat="1" ht="20.25">
      <c r="E185" s="30"/>
    </row>
    <row r="186" spans="5:5" s="25" customFormat="1" ht="20.25">
      <c r="E186" s="30"/>
    </row>
    <row r="187" spans="5:5" s="25" customFormat="1" ht="20.25">
      <c r="E187" s="30"/>
    </row>
    <row r="188" spans="5:5" s="25" customFormat="1" ht="20.25">
      <c r="E188" s="30"/>
    </row>
    <row r="189" spans="5:5" s="25" customFormat="1" ht="20.25">
      <c r="E189" s="30"/>
    </row>
    <row r="190" spans="5:5" s="25" customFormat="1" ht="20.25">
      <c r="E190" s="30"/>
    </row>
    <row r="191" spans="5:5" s="25" customFormat="1" ht="20.25">
      <c r="E191" s="30"/>
    </row>
    <row r="192" spans="5:5" s="25" customFormat="1" ht="20.25">
      <c r="E192" s="30"/>
    </row>
    <row r="193" spans="5:5" s="25" customFormat="1" ht="20.25">
      <c r="E193" s="30"/>
    </row>
    <row r="194" spans="5:5" s="25" customFormat="1" ht="20.25">
      <c r="E194" s="30"/>
    </row>
    <row r="195" spans="5:5" s="25" customFormat="1" ht="20.25">
      <c r="E195" s="30"/>
    </row>
    <row r="196" spans="5:5" s="25" customFormat="1" ht="20.25">
      <c r="E196" s="30"/>
    </row>
    <row r="197" spans="5:5" s="25" customFormat="1" ht="20.25">
      <c r="E197" s="30"/>
    </row>
    <row r="198" spans="5:5" s="25" customFormat="1" ht="20.25">
      <c r="E198" s="30"/>
    </row>
    <row r="199" spans="5:5" s="1" customFormat="1">
      <c r="E199" s="18"/>
    </row>
    <row r="200" spans="5:5" s="1" customFormat="1">
      <c r="E200" s="18"/>
    </row>
    <row r="201" spans="5:5" s="1" customFormat="1">
      <c r="E201" s="18"/>
    </row>
    <row r="202" spans="5:5" s="1" customFormat="1">
      <c r="E202" s="18"/>
    </row>
    <row r="203" spans="5:5" s="1" customFormat="1">
      <c r="E203" s="18"/>
    </row>
    <row r="204" spans="5:5" s="1" customFormat="1">
      <c r="E204" s="18"/>
    </row>
    <row r="205" spans="5:5" s="1" customFormat="1">
      <c r="E205" s="18"/>
    </row>
    <row r="206" spans="5:5" s="1" customFormat="1">
      <c r="E206" s="18"/>
    </row>
    <row r="207" spans="5:5" s="1" customFormat="1">
      <c r="E207" s="18"/>
    </row>
    <row r="208" spans="5:5" s="1" customFormat="1">
      <c r="E208" s="18"/>
    </row>
    <row r="209" spans="5:5" s="1" customFormat="1">
      <c r="E209" s="18"/>
    </row>
    <row r="210" spans="5:5" s="1" customFormat="1">
      <c r="E210" s="18"/>
    </row>
    <row r="211" spans="5:5" s="1" customFormat="1">
      <c r="E211" s="18"/>
    </row>
    <row r="212" spans="5:5" s="1" customFormat="1">
      <c r="E212" s="18"/>
    </row>
    <row r="213" spans="5:5" s="1" customFormat="1">
      <c r="E213" s="18"/>
    </row>
    <row r="214" spans="5:5" s="1" customFormat="1">
      <c r="E214" s="18"/>
    </row>
    <row r="215" spans="5:5" s="1" customFormat="1">
      <c r="E215" s="18"/>
    </row>
    <row r="216" spans="5:5" s="1" customFormat="1">
      <c r="E216" s="18"/>
    </row>
    <row r="217" spans="5:5" s="1" customFormat="1">
      <c r="E217" s="18"/>
    </row>
    <row r="218" spans="5:5" s="1" customFormat="1">
      <c r="E218" s="18"/>
    </row>
    <row r="219" spans="5:5" s="1" customFormat="1">
      <c r="E219" s="18"/>
    </row>
    <row r="220" spans="5:5" s="1" customFormat="1">
      <c r="E220" s="18"/>
    </row>
    <row r="221" spans="5:5" s="1" customFormat="1">
      <c r="E221" s="18"/>
    </row>
    <row r="222" spans="5:5" s="1" customFormat="1">
      <c r="E222" s="18"/>
    </row>
    <row r="223" spans="5:5" s="1" customFormat="1">
      <c r="E223" s="18"/>
    </row>
    <row r="224" spans="5:5" s="1" customFormat="1">
      <c r="E224" s="18"/>
    </row>
    <row r="225" spans="5:5" s="1" customFormat="1">
      <c r="E225" s="18"/>
    </row>
    <row r="226" spans="5:5" s="1" customFormat="1">
      <c r="E226" s="18"/>
    </row>
    <row r="227" spans="5:5" s="1" customFormat="1">
      <c r="E227" s="18"/>
    </row>
    <row r="228" spans="5:5" s="1" customFormat="1">
      <c r="E228" s="18"/>
    </row>
    <row r="229" spans="5:5" s="1" customFormat="1">
      <c r="E229" s="18"/>
    </row>
    <row r="230" spans="5:5" s="1" customFormat="1">
      <c r="E230" s="18"/>
    </row>
    <row r="231" spans="5:5" s="1" customFormat="1">
      <c r="E231" s="18"/>
    </row>
    <row r="232" spans="5:5" s="1" customFormat="1">
      <c r="E232" s="18"/>
    </row>
    <row r="233" spans="5:5" s="1" customFormat="1">
      <c r="E233" s="18"/>
    </row>
    <row r="234" spans="5:5" s="1" customFormat="1">
      <c r="E234" s="18"/>
    </row>
    <row r="235" spans="5:5" s="1" customFormat="1">
      <c r="E235" s="18"/>
    </row>
    <row r="236" spans="5:5" s="1" customFormat="1">
      <c r="E236" s="18"/>
    </row>
    <row r="237" spans="5:5" s="1" customFormat="1">
      <c r="E237" s="18"/>
    </row>
    <row r="238" spans="5:5" s="1" customFormat="1">
      <c r="E238" s="18"/>
    </row>
    <row r="239" spans="5:5" s="1" customFormat="1">
      <c r="E239" s="18"/>
    </row>
    <row r="240" spans="5:5" s="1" customFormat="1">
      <c r="E240" s="18"/>
    </row>
    <row r="241" spans="5:5" s="1" customFormat="1">
      <c r="E241" s="18"/>
    </row>
    <row r="242" spans="5:5" s="1" customFormat="1">
      <c r="E242" s="18"/>
    </row>
    <row r="243" spans="5:5" s="1" customFormat="1">
      <c r="E243" s="18"/>
    </row>
    <row r="244" spans="5:5" s="1" customFormat="1">
      <c r="E244" s="18"/>
    </row>
    <row r="245" spans="5:5" s="1" customFormat="1">
      <c r="E245" s="18"/>
    </row>
    <row r="246" spans="5:5" s="1" customFormat="1">
      <c r="E246" s="18"/>
    </row>
    <row r="247" spans="5:5" s="1" customFormat="1">
      <c r="E247" s="18"/>
    </row>
    <row r="248" spans="5:5" s="1" customFormat="1">
      <c r="E248" s="18"/>
    </row>
    <row r="249" spans="5:5" s="1" customFormat="1">
      <c r="E249" s="18"/>
    </row>
    <row r="250" spans="5:5" s="1" customFormat="1">
      <c r="E250" s="18"/>
    </row>
    <row r="251" spans="5:5" s="1" customFormat="1">
      <c r="E251" s="18"/>
    </row>
    <row r="252" spans="5:5" s="1" customFormat="1">
      <c r="E252" s="18"/>
    </row>
    <row r="253" spans="5:5" s="1" customFormat="1">
      <c r="E253" s="18"/>
    </row>
    <row r="254" spans="5:5" s="1" customFormat="1">
      <c r="E254" s="18"/>
    </row>
    <row r="255" spans="5:5" s="1" customFormat="1">
      <c r="E255" s="18"/>
    </row>
    <row r="256" spans="5:5" s="1" customFormat="1">
      <c r="E256" s="18"/>
    </row>
    <row r="257" spans="5:5" s="1" customFormat="1">
      <c r="E257" s="18"/>
    </row>
    <row r="258" spans="5:5" s="1" customFormat="1">
      <c r="E258" s="18"/>
    </row>
    <row r="259" spans="5:5" s="1" customFormat="1">
      <c r="E259" s="18"/>
    </row>
    <row r="260" spans="5:5" s="1" customFormat="1">
      <c r="E260" s="18"/>
    </row>
    <row r="261" spans="5:5" s="1" customFormat="1">
      <c r="E261" s="18"/>
    </row>
    <row r="262" spans="5:5" s="1" customFormat="1">
      <c r="E262" s="18"/>
    </row>
    <row r="263" spans="5:5" s="1" customFormat="1">
      <c r="E263" s="18"/>
    </row>
    <row r="264" spans="5:5" s="1" customFormat="1">
      <c r="E264" s="18"/>
    </row>
    <row r="265" spans="5:5" s="1" customFormat="1">
      <c r="E265" s="18"/>
    </row>
    <row r="266" spans="5:5" s="1" customFormat="1">
      <c r="E266" s="18"/>
    </row>
    <row r="267" spans="5:5" s="1" customFormat="1">
      <c r="E267" s="18"/>
    </row>
    <row r="268" spans="5:5" s="1" customFormat="1">
      <c r="E268" s="18"/>
    </row>
    <row r="269" spans="5:5" s="1" customFormat="1">
      <c r="E269" s="18"/>
    </row>
    <row r="270" spans="5:5" s="1" customFormat="1">
      <c r="E270" s="18"/>
    </row>
    <row r="271" spans="5:5" s="1" customFormat="1">
      <c r="E271" s="18"/>
    </row>
    <row r="272" spans="5:5" s="1" customFormat="1">
      <c r="E272" s="18"/>
    </row>
    <row r="273" spans="5:5" s="1" customFormat="1">
      <c r="E273" s="18"/>
    </row>
    <row r="274" spans="5:5" s="1" customFormat="1">
      <c r="E274" s="18"/>
    </row>
    <row r="275" spans="5:5" s="1" customFormat="1">
      <c r="E275" s="18"/>
    </row>
    <row r="276" spans="5:5" s="1" customFormat="1">
      <c r="E276" s="18"/>
    </row>
    <row r="277" spans="5:5" s="1" customFormat="1">
      <c r="E277" s="18"/>
    </row>
    <row r="278" spans="5:5" s="1" customFormat="1">
      <c r="E278" s="18"/>
    </row>
    <row r="279" spans="5:5" s="1" customFormat="1">
      <c r="E279" s="18"/>
    </row>
    <row r="280" spans="5:5" s="1" customFormat="1">
      <c r="E280" s="18"/>
    </row>
    <row r="281" spans="5:5" s="1" customFormat="1">
      <c r="E281" s="18"/>
    </row>
    <row r="282" spans="5:5" s="1" customFormat="1">
      <c r="E282" s="18"/>
    </row>
    <row r="283" spans="5:5" s="1" customFormat="1">
      <c r="E283" s="18"/>
    </row>
    <row r="284" spans="5:5" s="1" customFormat="1">
      <c r="E284" s="18"/>
    </row>
    <row r="285" spans="5:5" s="1" customFormat="1">
      <c r="E285" s="18"/>
    </row>
    <row r="286" spans="5:5" s="1" customFormat="1">
      <c r="E286" s="18"/>
    </row>
    <row r="287" spans="5:5" s="1" customFormat="1">
      <c r="E287" s="18"/>
    </row>
    <row r="288" spans="5:5" s="1" customFormat="1">
      <c r="E288" s="18"/>
    </row>
    <row r="289" spans="5:5" s="1" customFormat="1">
      <c r="E289" s="18"/>
    </row>
    <row r="290" spans="5:5" s="1" customFormat="1">
      <c r="E290" s="18"/>
    </row>
    <row r="291" spans="5:5" s="1" customFormat="1">
      <c r="E291" s="18"/>
    </row>
    <row r="292" spans="5:5" s="1" customFormat="1">
      <c r="E292" s="18"/>
    </row>
    <row r="293" spans="5:5" s="1" customFormat="1">
      <c r="E293" s="18"/>
    </row>
    <row r="294" spans="5:5" s="1" customFormat="1">
      <c r="E294" s="18"/>
    </row>
    <row r="295" spans="5:5" s="1" customFormat="1">
      <c r="E295" s="18"/>
    </row>
    <row r="296" spans="5:5" s="1" customFormat="1">
      <c r="E296" s="18"/>
    </row>
    <row r="297" spans="5:5" s="1" customFormat="1">
      <c r="E297" s="18"/>
    </row>
    <row r="298" spans="5:5" s="1" customFormat="1">
      <c r="E298" s="18"/>
    </row>
    <row r="299" spans="5:5" s="1" customFormat="1">
      <c r="E299" s="18"/>
    </row>
    <row r="300" spans="5:5" s="1" customFormat="1">
      <c r="E300" s="18"/>
    </row>
    <row r="301" spans="5:5" s="1" customFormat="1">
      <c r="E301" s="18"/>
    </row>
    <row r="302" spans="5:5" s="1" customFormat="1">
      <c r="E302" s="18"/>
    </row>
    <row r="303" spans="5:5" s="1" customFormat="1">
      <c r="E303" s="18"/>
    </row>
    <row r="304" spans="5:5" s="1" customFormat="1">
      <c r="E304" s="18"/>
    </row>
    <row r="305" spans="5:5" s="1" customFormat="1">
      <c r="E305" s="18"/>
    </row>
    <row r="306" spans="5:5" s="1" customFormat="1">
      <c r="E306" s="18"/>
    </row>
    <row r="307" spans="5:5" s="1" customFormat="1">
      <c r="E307" s="18"/>
    </row>
    <row r="308" spans="5:5" s="1" customFormat="1">
      <c r="E308" s="18"/>
    </row>
    <row r="309" spans="5:5" s="1" customFormat="1">
      <c r="E309" s="18"/>
    </row>
    <row r="310" spans="5:5" s="1" customFormat="1">
      <c r="E310" s="18"/>
    </row>
    <row r="311" spans="5:5" s="1" customFormat="1">
      <c r="E311" s="18"/>
    </row>
    <row r="312" spans="5:5" s="1" customFormat="1">
      <c r="E312" s="18"/>
    </row>
    <row r="313" spans="5:5" s="1" customFormat="1">
      <c r="E313" s="18"/>
    </row>
    <row r="314" spans="5:5" s="1" customFormat="1">
      <c r="E314" s="18"/>
    </row>
    <row r="315" spans="5:5" s="1" customFormat="1">
      <c r="E315" s="18"/>
    </row>
    <row r="316" spans="5:5" s="1" customFormat="1">
      <c r="E316" s="18"/>
    </row>
    <row r="317" spans="5:5" s="1" customFormat="1">
      <c r="E317" s="18"/>
    </row>
    <row r="318" spans="5:5" s="1" customFormat="1">
      <c r="E318" s="18"/>
    </row>
    <row r="319" spans="5:5" s="1" customFormat="1">
      <c r="E319" s="18"/>
    </row>
    <row r="320" spans="5:5" s="1" customFormat="1">
      <c r="E320" s="18"/>
    </row>
    <row r="321" spans="5:5" s="1" customFormat="1">
      <c r="E321" s="18"/>
    </row>
    <row r="322" spans="5:5" s="1" customFormat="1">
      <c r="E322" s="18"/>
    </row>
    <row r="323" spans="5:5" s="1" customFormat="1">
      <c r="E323" s="18"/>
    </row>
    <row r="324" spans="5:5" s="1" customFormat="1">
      <c r="E324" s="18"/>
    </row>
    <row r="325" spans="5:5" s="1" customFormat="1">
      <c r="E325" s="18"/>
    </row>
    <row r="326" spans="5:5" s="1" customFormat="1">
      <c r="E326" s="18"/>
    </row>
    <row r="327" spans="5:5" s="1" customFormat="1">
      <c r="E327" s="18"/>
    </row>
    <row r="328" spans="5:5" s="1" customFormat="1">
      <c r="E328" s="18"/>
    </row>
    <row r="329" spans="5:5" s="1" customFormat="1">
      <c r="E329" s="18"/>
    </row>
    <row r="330" spans="5:5" s="1" customFormat="1">
      <c r="E330" s="18"/>
    </row>
    <row r="331" spans="5:5" s="1" customFormat="1">
      <c r="E331" s="18"/>
    </row>
    <row r="332" spans="5:5" s="1" customFormat="1">
      <c r="E332" s="18"/>
    </row>
    <row r="333" spans="5:5" s="1" customFormat="1">
      <c r="E333" s="18"/>
    </row>
    <row r="334" spans="5:5" s="1" customFormat="1">
      <c r="E334" s="18"/>
    </row>
    <row r="335" spans="5:5" s="1" customFormat="1">
      <c r="E335" s="18"/>
    </row>
    <row r="336" spans="5:5" s="1" customFormat="1">
      <c r="E336" s="18"/>
    </row>
    <row r="337" spans="5:5" s="1" customFormat="1">
      <c r="E337" s="18"/>
    </row>
    <row r="338" spans="5:5" s="1" customFormat="1">
      <c r="E338" s="18"/>
    </row>
    <row r="339" spans="5:5" s="1" customFormat="1">
      <c r="E339" s="18"/>
    </row>
    <row r="340" spans="5:5" s="1" customFormat="1">
      <c r="E340" s="18"/>
    </row>
    <row r="341" spans="5:5" s="1" customFormat="1">
      <c r="E341" s="18"/>
    </row>
    <row r="342" spans="5:5" s="1" customFormat="1">
      <c r="E342" s="18"/>
    </row>
    <row r="343" spans="5:5" s="1" customFormat="1">
      <c r="E343" s="18"/>
    </row>
    <row r="344" spans="5:5" s="1" customFormat="1">
      <c r="E344" s="18"/>
    </row>
    <row r="345" spans="5:5" s="1" customFormat="1">
      <c r="E345" s="18"/>
    </row>
    <row r="346" spans="5:5" s="1" customFormat="1">
      <c r="E346" s="18"/>
    </row>
    <row r="347" spans="5:5" s="1" customFormat="1">
      <c r="E347" s="18"/>
    </row>
    <row r="348" spans="5:5" s="1" customFormat="1">
      <c r="E348" s="18"/>
    </row>
    <row r="349" spans="5:5" s="1" customFormat="1">
      <c r="E349" s="18"/>
    </row>
    <row r="350" spans="5:5" s="1" customFormat="1">
      <c r="E350" s="18"/>
    </row>
    <row r="351" spans="5:5" s="1" customFormat="1">
      <c r="E351" s="18"/>
    </row>
    <row r="352" spans="5:5" s="1" customFormat="1">
      <c r="E352" s="18"/>
    </row>
    <row r="353" spans="5:5" s="1" customFormat="1">
      <c r="E353" s="18"/>
    </row>
    <row r="354" spans="5:5" s="1" customFormat="1">
      <c r="E354" s="18"/>
    </row>
    <row r="355" spans="5:5" s="1" customFormat="1">
      <c r="E355" s="18"/>
    </row>
    <row r="356" spans="5:5" s="1" customFormat="1">
      <c r="E356" s="18"/>
    </row>
    <row r="357" spans="5:5" s="1" customFormat="1">
      <c r="E357" s="18"/>
    </row>
    <row r="358" spans="5:5" s="1" customFormat="1">
      <c r="E358" s="18"/>
    </row>
    <row r="359" spans="5:5" s="1" customFormat="1">
      <c r="E359" s="18"/>
    </row>
    <row r="360" spans="5:5" s="1" customFormat="1">
      <c r="E360" s="18"/>
    </row>
    <row r="361" spans="5:5" s="1" customFormat="1">
      <c r="E361" s="18"/>
    </row>
    <row r="362" spans="5:5" s="1" customFormat="1">
      <c r="E362" s="18"/>
    </row>
    <row r="363" spans="5:5" s="1" customFormat="1">
      <c r="E363" s="18"/>
    </row>
    <row r="364" spans="5:5" s="1" customFormat="1">
      <c r="E364" s="18"/>
    </row>
    <row r="365" spans="5:5" s="1" customFormat="1">
      <c r="E365" s="18"/>
    </row>
    <row r="366" spans="5:5" s="1" customFormat="1">
      <c r="E366" s="18"/>
    </row>
    <row r="367" spans="5:5" s="1" customFormat="1">
      <c r="E367" s="18"/>
    </row>
    <row r="368" spans="5:5" s="1" customFormat="1">
      <c r="E368" s="18"/>
    </row>
    <row r="369" spans="5:5" s="1" customFormat="1">
      <c r="E369" s="18"/>
    </row>
    <row r="370" spans="5:5" s="1" customFormat="1">
      <c r="E370" s="18"/>
    </row>
    <row r="371" spans="5:5" s="1" customFormat="1">
      <c r="E371" s="18"/>
    </row>
    <row r="372" spans="5:5" s="1" customFormat="1">
      <c r="E372" s="18"/>
    </row>
    <row r="373" spans="5:5" s="1" customFormat="1">
      <c r="E373" s="18"/>
    </row>
    <row r="374" spans="5:5" s="1" customFormat="1">
      <c r="E374" s="18"/>
    </row>
    <row r="375" spans="5:5" s="1" customFormat="1">
      <c r="E375" s="18"/>
    </row>
    <row r="376" spans="5:5" s="1" customFormat="1">
      <c r="E376" s="18"/>
    </row>
    <row r="377" spans="5:5" s="1" customFormat="1">
      <c r="E377" s="18"/>
    </row>
    <row r="378" spans="5:5" s="1" customFormat="1">
      <c r="E378" s="18"/>
    </row>
    <row r="379" spans="5:5" s="1" customFormat="1">
      <c r="E379" s="18"/>
    </row>
    <row r="380" spans="5:5" s="1" customFormat="1">
      <c r="E380" s="18"/>
    </row>
    <row r="381" spans="5:5" s="1" customFormat="1">
      <c r="E381" s="18"/>
    </row>
    <row r="382" spans="5:5" s="1" customFormat="1">
      <c r="E382" s="18"/>
    </row>
    <row r="383" spans="5:5" s="1" customFormat="1">
      <c r="E383" s="18"/>
    </row>
    <row r="384" spans="5:5" s="1" customFormat="1">
      <c r="E384" s="18"/>
    </row>
    <row r="385" spans="5:5" s="1" customFormat="1">
      <c r="E385" s="18"/>
    </row>
    <row r="386" spans="5:5" s="1" customFormat="1">
      <c r="E386" s="18"/>
    </row>
    <row r="387" spans="5:5" s="1" customFormat="1">
      <c r="E387" s="18"/>
    </row>
    <row r="388" spans="5:5" s="1" customFormat="1">
      <c r="E388" s="18"/>
    </row>
    <row r="389" spans="5:5" s="1" customFormat="1">
      <c r="E389" s="18"/>
    </row>
    <row r="390" spans="5:5" s="1" customFormat="1">
      <c r="E390" s="18"/>
    </row>
    <row r="391" spans="5:5" s="1" customFormat="1">
      <c r="E391" s="18"/>
    </row>
    <row r="392" spans="5:5" s="1" customFormat="1">
      <c r="E392" s="18"/>
    </row>
    <row r="393" spans="5:5" s="1" customFormat="1">
      <c r="E393" s="18"/>
    </row>
    <row r="394" spans="5:5" s="1" customFormat="1">
      <c r="E394" s="18"/>
    </row>
    <row r="395" spans="5:5" s="1" customFormat="1">
      <c r="E395" s="18"/>
    </row>
    <row r="396" spans="5:5" s="1" customFormat="1">
      <c r="E396" s="18"/>
    </row>
    <row r="397" spans="5:5" s="1" customFormat="1">
      <c r="E397" s="18"/>
    </row>
    <row r="398" spans="5:5" s="1" customFormat="1">
      <c r="E398" s="18"/>
    </row>
    <row r="399" spans="5:5" s="1" customFormat="1">
      <c r="E399" s="18"/>
    </row>
    <row r="400" spans="5:5" s="1" customFormat="1">
      <c r="E400" s="18"/>
    </row>
    <row r="401" spans="5:5" s="1" customFormat="1">
      <c r="E401" s="18"/>
    </row>
    <row r="402" spans="5:5" s="1" customFormat="1">
      <c r="E402" s="18"/>
    </row>
    <row r="403" spans="5:5" s="1" customFormat="1">
      <c r="E403" s="18"/>
    </row>
    <row r="404" spans="5:5" s="1" customFormat="1">
      <c r="E404" s="18"/>
    </row>
    <row r="405" spans="5:5" s="1" customFormat="1">
      <c r="E405" s="18"/>
    </row>
    <row r="406" spans="5:5" s="1" customFormat="1">
      <c r="E406" s="18"/>
    </row>
    <row r="407" spans="5:5" s="1" customFormat="1">
      <c r="E407" s="18"/>
    </row>
    <row r="408" spans="5:5" s="1" customFormat="1">
      <c r="E408" s="18"/>
    </row>
    <row r="409" spans="5:5" s="1" customFormat="1">
      <c r="E409" s="18"/>
    </row>
    <row r="410" spans="5:5" s="1" customFormat="1">
      <c r="E410" s="18"/>
    </row>
    <row r="411" spans="5:5" s="1" customFormat="1">
      <c r="E411" s="18"/>
    </row>
    <row r="412" spans="5:5" s="1" customFormat="1">
      <c r="E412" s="18"/>
    </row>
    <row r="413" spans="5:5" s="1" customFormat="1">
      <c r="E413" s="18"/>
    </row>
    <row r="414" spans="5:5" s="1" customFormat="1">
      <c r="E414" s="18"/>
    </row>
    <row r="415" spans="5:5" s="1" customFormat="1">
      <c r="E415" s="18"/>
    </row>
    <row r="416" spans="5:5" s="1" customFormat="1">
      <c r="E416" s="18"/>
    </row>
    <row r="417" spans="5:5" s="1" customFormat="1">
      <c r="E417" s="18"/>
    </row>
    <row r="418" spans="5:5" s="1" customFormat="1">
      <c r="E418" s="18"/>
    </row>
    <row r="419" spans="5:5" s="1" customFormat="1">
      <c r="E419" s="18"/>
    </row>
    <row r="420" spans="5:5" s="1" customFormat="1">
      <c r="E420" s="18"/>
    </row>
    <row r="421" spans="5:5" s="1" customFormat="1">
      <c r="E421" s="18"/>
    </row>
    <row r="422" spans="5:5" s="1" customFormat="1">
      <c r="E422" s="18"/>
    </row>
    <row r="423" spans="5:5" s="1" customFormat="1">
      <c r="E423" s="18"/>
    </row>
    <row r="424" spans="5:5" s="1" customFormat="1">
      <c r="E424" s="18"/>
    </row>
    <row r="425" spans="5:5" s="1" customFormat="1">
      <c r="E425" s="18"/>
    </row>
    <row r="426" spans="5:5" s="1" customFormat="1">
      <c r="E426" s="18"/>
    </row>
    <row r="427" spans="5:5" s="1" customFormat="1">
      <c r="E427" s="18"/>
    </row>
    <row r="428" spans="5:5" s="1" customFormat="1">
      <c r="E428" s="18"/>
    </row>
    <row r="429" spans="5:5" s="1" customFormat="1">
      <c r="E429" s="18"/>
    </row>
    <row r="430" spans="5:5" s="1" customFormat="1">
      <c r="E430" s="18"/>
    </row>
    <row r="431" spans="5:5" s="1" customFormat="1">
      <c r="E431" s="18"/>
    </row>
    <row r="432" spans="5:5" s="1" customFormat="1">
      <c r="E432" s="18"/>
    </row>
    <row r="433" spans="5:5" s="1" customFormat="1">
      <c r="E433" s="18"/>
    </row>
    <row r="434" spans="5:5" s="1" customFormat="1">
      <c r="E434" s="18"/>
    </row>
    <row r="435" spans="5:5" s="1" customFormat="1">
      <c r="E435" s="18"/>
    </row>
    <row r="436" spans="5:5" s="1" customFormat="1">
      <c r="E436" s="18"/>
    </row>
    <row r="437" spans="5:5" s="1" customFormat="1">
      <c r="E437" s="18"/>
    </row>
    <row r="438" spans="5:5" s="1" customFormat="1">
      <c r="E438" s="18"/>
    </row>
    <row r="439" spans="5:5" s="1" customFormat="1">
      <c r="E439" s="18"/>
    </row>
    <row r="440" spans="5:5" s="1" customFormat="1">
      <c r="E440" s="18"/>
    </row>
    <row r="441" spans="5:5" s="1" customFormat="1">
      <c r="E441" s="18"/>
    </row>
    <row r="442" spans="5:5" s="1" customFormat="1">
      <c r="E442" s="18"/>
    </row>
    <row r="443" spans="5:5" s="1" customFormat="1">
      <c r="E443" s="18"/>
    </row>
    <row r="444" spans="5:5" s="1" customFormat="1">
      <c r="E444" s="18"/>
    </row>
    <row r="445" spans="5:5" s="1" customFormat="1">
      <c r="E445" s="18"/>
    </row>
    <row r="446" spans="5:5" s="1" customFormat="1">
      <c r="E446" s="18"/>
    </row>
    <row r="447" spans="5:5" s="1" customFormat="1">
      <c r="E447" s="18"/>
    </row>
    <row r="448" spans="5:5" s="1" customFormat="1">
      <c r="E448" s="18"/>
    </row>
    <row r="449" spans="5:5" s="1" customFormat="1">
      <c r="E449" s="18"/>
    </row>
    <row r="450" spans="5:5" s="1" customFormat="1">
      <c r="E450" s="18"/>
    </row>
    <row r="451" spans="5:5" s="1" customFormat="1">
      <c r="E451" s="18"/>
    </row>
    <row r="452" spans="5:5" s="1" customFormat="1">
      <c r="E452" s="18"/>
    </row>
    <row r="453" spans="5:5" s="1" customFormat="1">
      <c r="E453" s="18"/>
    </row>
    <row r="454" spans="5:5" s="1" customFormat="1">
      <c r="E454" s="18"/>
    </row>
    <row r="455" spans="5:5" s="1" customFormat="1">
      <c r="E455" s="18"/>
    </row>
    <row r="456" spans="5:5" s="1" customFormat="1">
      <c r="E456" s="18"/>
    </row>
    <row r="457" spans="5:5" s="1" customFormat="1">
      <c r="E457" s="18"/>
    </row>
    <row r="458" spans="5:5" s="1" customFormat="1">
      <c r="E458" s="18"/>
    </row>
    <row r="459" spans="5:5" s="1" customFormat="1">
      <c r="E459" s="18"/>
    </row>
    <row r="460" spans="5:5" s="1" customFormat="1">
      <c r="E460" s="18"/>
    </row>
    <row r="461" spans="5:5" s="1" customFormat="1">
      <c r="E461" s="18"/>
    </row>
    <row r="462" spans="5:5" s="1" customFormat="1">
      <c r="E462" s="18"/>
    </row>
    <row r="463" spans="5:5" s="1" customFormat="1">
      <c r="E463" s="18"/>
    </row>
    <row r="464" spans="5:5" s="1" customFormat="1">
      <c r="E464" s="18"/>
    </row>
    <row r="465" spans="5:5" s="1" customFormat="1">
      <c r="E465" s="18"/>
    </row>
    <row r="466" spans="5:5" s="1" customFormat="1">
      <c r="E466" s="18"/>
    </row>
    <row r="467" spans="5:5" s="1" customFormat="1">
      <c r="E467" s="18"/>
    </row>
    <row r="468" spans="5:5" s="1" customFormat="1">
      <c r="E468" s="18"/>
    </row>
    <row r="469" spans="5:5" s="1" customFormat="1">
      <c r="E469" s="18"/>
    </row>
    <row r="470" spans="5:5" s="1" customFormat="1">
      <c r="E470" s="18"/>
    </row>
    <row r="471" spans="5:5" s="1" customFormat="1">
      <c r="E471" s="18"/>
    </row>
    <row r="472" spans="5:5" s="1" customFormat="1">
      <c r="E472" s="18"/>
    </row>
    <row r="473" spans="5:5" s="1" customFormat="1">
      <c r="E473" s="18"/>
    </row>
    <row r="474" spans="5:5" s="1" customFormat="1">
      <c r="E474" s="18"/>
    </row>
    <row r="475" spans="5:5" s="1" customFormat="1">
      <c r="E475" s="18"/>
    </row>
    <row r="476" spans="5:5" s="1" customFormat="1">
      <c r="E476" s="18"/>
    </row>
    <row r="477" spans="5:5" s="1" customFormat="1">
      <c r="E477" s="18"/>
    </row>
    <row r="478" spans="5:5" s="1" customFormat="1">
      <c r="E478" s="18"/>
    </row>
    <row r="479" spans="5:5" s="1" customFormat="1">
      <c r="E479" s="18"/>
    </row>
    <row r="480" spans="5:5" s="1" customFormat="1">
      <c r="E480" s="18"/>
    </row>
    <row r="481" spans="5:5" s="1" customFormat="1">
      <c r="E481" s="18"/>
    </row>
    <row r="482" spans="5:5" s="1" customFormat="1">
      <c r="E482" s="18"/>
    </row>
    <row r="483" spans="5:5" s="1" customFormat="1">
      <c r="E483" s="18"/>
    </row>
    <row r="484" spans="5:5" s="1" customFormat="1">
      <c r="E484" s="18"/>
    </row>
    <row r="485" spans="5:5" s="1" customFormat="1">
      <c r="E485" s="18"/>
    </row>
    <row r="486" spans="5:5" s="1" customFormat="1">
      <c r="E486" s="18"/>
    </row>
    <row r="487" spans="5:5" s="1" customFormat="1">
      <c r="E487" s="18"/>
    </row>
    <row r="488" spans="5:5" s="1" customFormat="1">
      <c r="E488" s="18"/>
    </row>
    <row r="489" spans="5:5" s="1" customFormat="1">
      <c r="E489" s="18"/>
    </row>
    <row r="490" spans="5:5" s="1" customFormat="1">
      <c r="E490" s="18"/>
    </row>
    <row r="491" spans="5:5" s="1" customFormat="1">
      <c r="E491" s="18"/>
    </row>
    <row r="492" spans="5:5" s="1" customFormat="1">
      <c r="E492" s="18"/>
    </row>
    <row r="493" spans="5:5" s="1" customFormat="1">
      <c r="E493" s="18"/>
    </row>
    <row r="494" spans="5:5" s="1" customFormat="1">
      <c r="E494" s="18"/>
    </row>
    <row r="495" spans="5:5" s="1" customFormat="1">
      <c r="E495" s="18"/>
    </row>
    <row r="496" spans="5:5" s="1" customFormat="1">
      <c r="E496" s="18"/>
    </row>
    <row r="497" spans="5:5" s="1" customFormat="1">
      <c r="E497" s="18"/>
    </row>
    <row r="498" spans="5:5" s="1" customFormat="1">
      <c r="E498" s="18"/>
    </row>
    <row r="499" spans="5:5" s="1" customFormat="1">
      <c r="E499" s="18"/>
    </row>
    <row r="500" spans="5:5" s="1" customFormat="1">
      <c r="E500" s="18"/>
    </row>
    <row r="501" spans="5:5" s="1" customFormat="1">
      <c r="E501" s="18"/>
    </row>
    <row r="502" spans="5:5" s="1" customFormat="1">
      <c r="E502" s="18"/>
    </row>
    <row r="503" spans="5:5" s="1" customFormat="1">
      <c r="E503" s="18"/>
    </row>
    <row r="504" spans="5:5" s="1" customFormat="1">
      <c r="E504" s="18"/>
    </row>
    <row r="505" spans="5:5" s="1" customFormat="1">
      <c r="E505" s="18"/>
    </row>
    <row r="506" spans="5:5" s="1" customFormat="1">
      <c r="E506" s="18"/>
    </row>
    <row r="507" spans="5:5" s="1" customFormat="1">
      <c r="E507" s="18"/>
    </row>
    <row r="508" spans="5:5" s="1" customFormat="1">
      <c r="E508" s="18"/>
    </row>
    <row r="509" spans="5:5" s="1" customFormat="1">
      <c r="E509" s="18"/>
    </row>
    <row r="510" spans="5:5" s="1" customFormat="1">
      <c r="E510" s="18"/>
    </row>
    <row r="511" spans="5:5" s="1" customFormat="1">
      <c r="E511" s="18"/>
    </row>
    <row r="512" spans="5:5" s="1" customFormat="1">
      <c r="E512" s="18"/>
    </row>
    <row r="513" spans="5:5" s="1" customFormat="1">
      <c r="E513" s="18"/>
    </row>
    <row r="514" spans="5:5" s="1" customFormat="1">
      <c r="E514" s="18"/>
    </row>
    <row r="515" spans="5:5" s="1" customFormat="1">
      <c r="E515" s="18"/>
    </row>
    <row r="516" spans="5:5" s="1" customFormat="1">
      <c r="E516" s="18"/>
    </row>
    <row r="517" spans="5:5" s="1" customFormat="1">
      <c r="E517" s="18"/>
    </row>
    <row r="518" spans="5:5" s="1" customFormat="1">
      <c r="E518" s="18"/>
    </row>
    <row r="519" spans="5:5" s="1" customFormat="1">
      <c r="E519" s="18"/>
    </row>
    <row r="520" spans="5:5" s="1" customFormat="1">
      <c r="E520" s="18"/>
    </row>
    <row r="521" spans="5:5" s="1" customFormat="1">
      <c r="E521" s="18"/>
    </row>
    <row r="522" spans="5:5" s="1" customFormat="1">
      <c r="E522" s="18"/>
    </row>
    <row r="523" spans="5:5" s="1" customFormat="1">
      <c r="E523" s="18"/>
    </row>
    <row r="524" spans="5:5" s="1" customFormat="1">
      <c r="E524" s="18"/>
    </row>
    <row r="525" spans="5:5" s="1" customFormat="1">
      <c r="E525" s="18"/>
    </row>
    <row r="526" spans="5:5" s="1" customFormat="1">
      <c r="E526" s="18"/>
    </row>
    <row r="527" spans="5:5" s="1" customFormat="1">
      <c r="E527" s="18"/>
    </row>
    <row r="528" spans="5:5" s="1" customFormat="1">
      <c r="E528" s="18"/>
    </row>
    <row r="529" spans="5:5" s="1" customFormat="1">
      <c r="E529" s="18"/>
    </row>
    <row r="530" spans="5:5" s="1" customFormat="1">
      <c r="E530" s="18"/>
    </row>
    <row r="531" spans="5:5" s="1" customFormat="1">
      <c r="E531" s="18"/>
    </row>
    <row r="532" spans="5:5" s="1" customFormat="1">
      <c r="E532" s="18"/>
    </row>
    <row r="533" spans="5:5" s="1" customFormat="1">
      <c r="E533" s="18"/>
    </row>
    <row r="534" spans="5:5" s="1" customFormat="1">
      <c r="E534" s="18"/>
    </row>
    <row r="535" spans="5:5" s="1" customFormat="1">
      <c r="E535" s="18"/>
    </row>
    <row r="536" spans="5:5" s="1" customFormat="1">
      <c r="E536" s="18"/>
    </row>
    <row r="537" spans="5:5" s="1" customFormat="1">
      <c r="E537" s="18"/>
    </row>
    <row r="538" spans="5:5" s="1" customFormat="1">
      <c r="E538" s="18"/>
    </row>
    <row r="539" spans="5:5" s="1" customFormat="1">
      <c r="E539" s="18"/>
    </row>
    <row r="540" spans="5:5" s="1" customFormat="1">
      <c r="E540" s="18"/>
    </row>
    <row r="541" spans="5:5" s="1" customFormat="1">
      <c r="E541" s="18"/>
    </row>
    <row r="542" spans="5:5" s="1" customFormat="1">
      <c r="E542" s="18"/>
    </row>
    <row r="543" spans="5:5" s="1" customFormat="1">
      <c r="E543" s="18"/>
    </row>
    <row r="544" spans="5:5" s="1" customFormat="1">
      <c r="E544" s="18"/>
    </row>
    <row r="545" spans="5:5" s="1" customFormat="1">
      <c r="E545" s="18"/>
    </row>
    <row r="546" spans="5:5" s="1" customFormat="1">
      <c r="E546" s="18"/>
    </row>
    <row r="547" spans="5:5" s="1" customFormat="1">
      <c r="E547" s="18"/>
    </row>
    <row r="548" spans="5:5" s="1" customFormat="1">
      <c r="E548" s="18"/>
    </row>
    <row r="549" spans="5:5" s="1" customFormat="1">
      <c r="E549" s="18"/>
    </row>
    <row r="550" spans="5:5" s="1" customFormat="1">
      <c r="E550" s="18"/>
    </row>
    <row r="551" spans="5:5" s="1" customFormat="1">
      <c r="E551" s="18"/>
    </row>
    <row r="552" spans="5:5" s="1" customFormat="1">
      <c r="E552" s="18"/>
    </row>
    <row r="553" spans="5:5" s="1" customFormat="1">
      <c r="E553" s="18"/>
    </row>
    <row r="554" spans="5:5" s="1" customFormat="1">
      <c r="E554" s="18"/>
    </row>
    <row r="555" spans="5:5" s="1" customFormat="1">
      <c r="E555" s="18"/>
    </row>
    <row r="556" spans="5:5" s="1" customFormat="1">
      <c r="E556" s="18"/>
    </row>
    <row r="557" spans="5:5" s="1" customFormat="1">
      <c r="E557" s="18"/>
    </row>
    <row r="558" spans="5:5" s="1" customFormat="1">
      <c r="E558" s="18"/>
    </row>
    <row r="559" spans="5:5" s="1" customFormat="1">
      <c r="E559" s="18"/>
    </row>
    <row r="560" spans="5:5" s="1" customFormat="1">
      <c r="E560" s="18"/>
    </row>
    <row r="561" spans="5:5" s="1" customFormat="1">
      <c r="E561" s="18"/>
    </row>
    <row r="562" spans="5:5" s="1" customFormat="1">
      <c r="E562" s="18"/>
    </row>
    <row r="563" spans="5:5" s="1" customFormat="1">
      <c r="E563" s="18"/>
    </row>
    <row r="564" spans="5:5" s="1" customFormat="1">
      <c r="E564" s="18"/>
    </row>
    <row r="565" spans="5:5" s="1" customFormat="1">
      <c r="E565" s="18"/>
    </row>
    <row r="566" spans="5:5" s="1" customFormat="1">
      <c r="E566" s="18"/>
    </row>
    <row r="567" spans="5:5" s="1" customFormat="1">
      <c r="E567" s="18"/>
    </row>
    <row r="568" spans="5:5" s="1" customFormat="1">
      <c r="E568" s="18"/>
    </row>
    <row r="569" spans="5:5" s="1" customFormat="1">
      <c r="E569" s="18"/>
    </row>
    <row r="570" spans="5:5" s="1" customFormat="1">
      <c r="E570" s="18"/>
    </row>
    <row r="571" spans="5:5" s="1" customFormat="1">
      <c r="E571" s="18"/>
    </row>
    <row r="572" spans="5:5" s="1" customFormat="1">
      <c r="E572" s="18"/>
    </row>
    <row r="573" spans="5:5" s="1" customFormat="1">
      <c r="E573" s="18"/>
    </row>
    <row r="574" spans="5:5" s="1" customFormat="1">
      <c r="E574" s="18"/>
    </row>
    <row r="575" spans="5:5" s="1" customFormat="1">
      <c r="E575" s="18"/>
    </row>
    <row r="576" spans="5:5" s="1" customFormat="1">
      <c r="E576" s="18"/>
    </row>
    <row r="577" spans="5:5" s="1" customFormat="1">
      <c r="E577" s="18"/>
    </row>
    <row r="578" spans="5:5" s="1" customFormat="1">
      <c r="E578" s="18"/>
    </row>
    <row r="579" spans="5:5" s="1" customFormat="1">
      <c r="E579" s="18"/>
    </row>
    <row r="580" spans="5:5" s="1" customFormat="1">
      <c r="E580" s="18"/>
    </row>
    <row r="581" spans="5:5" s="1" customFormat="1">
      <c r="E581" s="18"/>
    </row>
    <row r="582" spans="5:5" s="1" customFormat="1">
      <c r="E582" s="18"/>
    </row>
    <row r="583" spans="5:5" s="1" customFormat="1">
      <c r="E583" s="18"/>
    </row>
    <row r="584" spans="5:5" s="1" customFormat="1">
      <c r="E584" s="18"/>
    </row>
    <row r="585" spans="5:5" s="1" customFormat="1">
      <c r="E585" s="18"/>
    </row>
    <row r="586" spans="5:5" s="1" customFormat="1">
      <c r="E586" s="18"/>
    </row>
    <row r="587" spans="5:5" s="1" customFormat="1">
      <c r="E587" s="18"/>
    </row>
    <row r="588" spans="5:5" s="1" customFormat="1">
      <c r="E588" s="18"/>
    </row>
    <row r="589" spans="5:5" s="1" customFormat="1">
      <c r="E589" s="18"/>
    </row>
    <row r="590" spans="5:5" s="1" customFormat="1">
      <c r="E590" s="18"/>
    </row>
    <row r="591" spans="5:5" s="1" customFormat="1">
      <c r="E591" s="18"/>
    </row>
    <row r="592" spans="5:5" s="1" customFormat="1">
      <c r="E592" s="18"/>
    </row>
    <row r="593" spans="5:5" s="1" customFormat="1">
      <c r="E593" s="18"/>
    </row>
    <row r="594" spans="5:5" s="1" customFormat="1">
      <c r="E594" s="18"/>
    </row>
    <row r="595" spans="5:5" s="1" customFormat="1">
      <c r="E595" s="18"/>
    </row>
    <row r="596" spans="5:5" s="1" customFormat="1">
      <c r="E596" s="18"/>
    </row>
    <row r="597" spans="5:5" s="1" customFormat="1">
      <c r="E597" s="18"/>
    </row>
    <row r="598" spans="5:5" s="1" customFormat="1">
      <c r="E598" s="18"/>
    </row>
    <row r="599" spans="5:5" s="1" customFormat="1">
      <c r="E599" s="18"/>
    </row>
    <row r="600" spans="5:5" s="1" customFormat="1">
      <c r="E600" s="18"/>
    </row>
    <row r="601" spans="5:5" s="1" customFormat="1">
      <c r="E601" s="18"/>
    </row>
    <row r="602" spans="5:5" s="1" customFormat="1">
      <c r="E602" s="18"/>
    </row>
    <row r="603" spans="5:5" s="1" customFormat="1">
      <c r="E603" s="18"/>
    </row>
    <row r="604" spans="5:5" s="1" customFormat="1">
      <c r="E604" s="18"/>
    </row>
    <row r="605" spans="5:5" s="1" customFormat="1">
      <c r="E605" s="18"/>
    </row>
    <row r="606" spans="5:5" s="1" customFormat="1">
      <c r="E606" s="18"/>
    </row>
    <row r="607" spans="5:5" s="1" customFormat="1">
      <c r="E607" s="18"/>
    </row>
    <row r="608" spans="5:5" s="1" customFormat="1">
      <c r="E608" s="18"/>
    </row>
    <row r="609" spans="5:5" s="1" customFormat="1">
      <c r="E609" s="18"/>
    </row>
    <row r="610" spans="5:5" s="1" customFormat="1">
      <c r="E610" s="18"/>
    </row>
    <row r="611" spans="5:5" s="1" customFormat="1">
      <c r="E611" s="18"/>
    </row>
    <row r="612" spans="5:5" s="1" customFormat="1">
      <c r="E612" s="18"/>
    </row>
    <row r="613" spans="5:5" s="1" customFormat="1">
      <c r="E613" s="18"/>
    </row>
    <row r="614" spans="5:5" s="1" customFormat="1">
      <c r="E614" s="18"/>
    </row>
    <row r="615" spans="5:5" s="1" customFormat="1">
      <c r="E615" s="18"/>
    </row>
    <row r="616" spans="5:5" s="1" customFormat="1">
      <c r="E616" s="18"/>
    </row>
    <row r="617" spans="5:5" s="1" customFormat="1">
      <c r="E617" s="18"/>
    </row>
    <row r="618" spans="5:5" s="1" customFormat="1">
      <c r="E618" s="18"/>
    </row>
    <row r="619" spans="5:5" s="1" customFormat="1">
      <c r="E619" s="18"/>
    </row>
    <row r="620" spans="5:5" s="1" customFormat="1">
      <c r="E620" s="18"/>
    </row>
    <row r="621" spans="5:5" s="1" customFormat="1">
      <c r="E621" s="18"/>
    </row>
    <row r="622" spans="5:5" s="1" customFormat="1">
      <c r="E622" s="18"/>
    </row>
    <row r="623" spans="5:5" s="1" customFormat="1">
      <c r="E623" s="18"/>
    </row>
    <row r="624" spans="5:5" s="1" customFormat="1">
      <c r="E624" s="18"/>
    </row>
    <row r="625" spans="5:5" s="1" customFormat="1">
      <c r="E625" s="18"/>
    </row>
    <row r="626" spans="5:5" s="1" customFormat="1">
      <c r="E626" s="18"/>
    </row>
    <row r="627" spans="5:5" s="1" customFormat="1">
      <c r="E627" s="18"/>
    </row>
    <row r="628" spans="5:5" s="1" customFormat="1">
      <c r="E628" s="18"/>
    </row>
    <row r="629" spans="5:5" s="1" customFormat="1">
      <c r="E629" s="18"/>
    </row>
    <row r="630" spans="5:5" s="1" customFormat="1">
      <c r="E630" s="18"/>
    </row>
    <row r="631" spans="5:5" s="1" customFormat="1">
      <c r="E631" s="18"/>
    </row>
    <row r="632" spans="5:5" s="1" customFormat="1">
      <c r="E632" s="18"/>
    </row>
    <row r="633" spans="5:5" s="1" customFormat="1">
      <c r="E633" s="18"/>
    </row>
    <row r="634" spans="5:5" s="1" customFormat="1">
      <c r="E634" s="18"/>
    </row>
    <row r="635" spans="5:5" s="1" customFormat="1">
      <c r="E635" s="18"/>
    </row>
    <row r="636" spans="5:5" s="1" customFormat="1">
      <c r="E636" s="18"/>
    </row>
    <row r="637" spans="5:5" s="1" customFormat="1">
      <c r="E637" s="18"/>
    </row>
    <row r="638" spans="5:5" s="1" customFormat="1">
      <c r="E638" s="18"/>
    </row>
    <row r="639" spans="5:5" s="1" customFormat="1">
      <c r="E639" s="18"/>
    </row>
    <row r="640" spans="5:5" s="1" customFormat="1">
      <c r="E640" s="18"/>
    </row>
    <row r="641" spans="5:5" s="1" customFormat="1">
      <c r="E641" s="18"/>
    </row>
    <row r="642" spans="5:5" s="1" customFormat="1">
      <c r="E642" s="18"/>
    </row>
    <row r="643" spans="5:5" s="1" customFormat="1">
      <c r="E643" s="18"/>
    </row>
    <row r="644" spans="5:5" s="1" customFormat="1">
      <c r="E644" s="18"/>
    </row>
    <row r="645" spans="5:5" s="1" customFormat="1">
      <c r="E645" s="18"/>
    </row>
    <row r="646" spans="5:5" s="1" customFormat="1">
      <c r="E646" s="18"/>
    </row>
    <row r="647" spans="5:5" s="1" customFormat="1">
      <c r="E647" s="18"/>
    </row>
    <row r="648" spans="5:5" s="1" customFormat="1">
      <c r="E648" s="18"/>
    </row>
    <row r="649" spans="5:5" s="1" customFormat="1">
      <c r="E649" s="18"/>
    </row>
    <row r="650" spans="5:5" s="1" customFormat="1">
      <c r="E650" s="18"/>
    </row>
    <row r="651" spans="5:5" s="1" customFormat="1">
      <c r="E651" s="18"/>
    </row>
    <row r="652" spans="5:5" s="1" customFormat="1">
      <c r="E652" s="18"/>
    </row>
    <row r="653" spans="5:5" s="1" customFormat="1">
      <c r="E653" s="18"/>
    </row>
    <row r="654" spans="5:5" s="1" customFormat="1">
      <c r="E654" s="18"/>
    </row>
    <row r="655" spans="5:5" s="1" customFormat="1">
      <c r="E655" s="18"/>
    </row>
    <row r="656" spans="5:5" s="1" customFormat="1">
      <c r="E656" s="18"/>
    </row>
    <row r="657" spans="5:5" s="1" customFormat="1">
      <c r="E657" s="18"/>
    </row>
    <row r="658" spans="5:5" s="1" customFormat="1">
      <c r="E658" s="18"/>
    </row>
    <row r="659" spans="5:5" s="1" customFormat="1">
      <c r="E659" s="18"/>
    </row>
    <row r="660" spans="5:5" s="1" customFormat="1">
      <c r="E660" s="18"/>
    </row>
    <row r="661" spans="5:5" s="1" customFormat="1">
      <c r="E661" s="18"/>
    </row>
    <row r="662" spans="5:5" s="1" customFormat="1">
      <c r="E662" s="18"/>
    </row>
    <row r="663" spans="5:5" s="1" customFormat="1">
      <c r="E663" s="18"/>
    </row>
    <row r="664" spans="5:5" s="1" customFormat="1">
      <c r="E664" s="18"/>
    </row>
    <row r="665" spans="5:5" s="1" customFormat="1">
      <c r="E665" s="18"/>
    </row>
    <row r="666" spans="5:5" s="1" customFormat="1">
      <c r="E666" s="18"/>
    </row>
    <row r="667" spans="5:5" s="1" customFormat="1">
      <c r="E667" s="18"/>
    </row>
    <row r="668" spans="5:5" s="1" customFormat="1">
      <c r="E668" s="18"/>
    </row>
    <row r="669" spans="5:5" s="1" customFormat="1">
      <c r="E669" s="18"/>
    </row>
    <row r="670" spans="5:5" s="1" customFormat="1">
      <c r="E670" s="18"/>
    </row>
    <row r="671" spans="5:5" s="1" customFormat="1">
      <c r="E671" s="18"/>
    </row>
    <row r="672" spans="5:5" s="1" customFormat="1">
      <c r="E672" s="18"/>
    </row>
    <row r="673" spans="5:5" s="1" customFormat="1">
      <c r="E673" s="18"/>
    </row>
    <row r="674" spans="5:5" s="1" customFormat="1">
      <c r="E674" s="18"/>
    </row>
    <row r="675" spans="5:5" s="1" customFormat="1">
      <c r="E675" s="18"/>
    </row>
    <row r="676" spans="5:5" s="1" customFormat="1">
      <c r="E676" s="18"/>
    </row>
    <row r="677" spans="5:5" s="1" customFormat="1">
      <c r="E677" s="18"/>
    </row>
    <row r="678" spans="5:5" s="1" customFormat="1">
      <c r="E678" s="18"/>
    </row>
    <row r="679" spans="5:5" s="1" customFormat="1">
      <c r="E679" s="18"/>
    </row>
    <row r="680" spans="5:5" s="1" customFormat="1">
      <c r="E680" s="18"/>
    </row>
    <row r="681" spans="5:5" s="1" customFormat="1">
      <c r="E681" s="18"/>
    </row>
    <row r="682" spans="5:5" s="1" customFormat="1">
      <c r="E682" s="18"/>
    </row>
    <row r="683" spans="5:5" s="1" customFormat="1">
      <c r="E683" s="18"/>
    </row>
    <row r="684" spans="5:5" s="1" customFormat="1">
      <c r="E684" s="18"/>
    </row>
    <row r="685" spans="5:5" s="1" customFormat="1">
      <c r="E685" s="18"/>
    </row>
    <row r="686" spans="5:5" s="1" customFormat="1">
      <c r="E686" s="18"/>
    </row>
    <row r="687" spans="5:5" s="1" customFormat="1">
      <c r="E687" s="18"/>
    </row>
    <row r="688" spans="5:5" s="1" customFormat="1">
      <c r="E688" s="18"/>
    </row>
    <row r="689" spans="5:5" s="1" customFormat="1">
      <c r="E689" s="18"/>
    </row>
    <row r="690" spans="5:5" s="1" customFormat="1">
      <c r="E690" s="18"/>
    </row>
    <row r="691" spans="5:5" s="1" customFormat="1">
      <c r="E691" s="18"/>
    </row>
    <row r="692" spans="5:5" s="1" customFormat="1">
      <c r="E692" s="18"/>
    </row>
    <row r="693" spans="5:5" s="1" customFormat="1">
      <c r="E693" s="18"/>
    </row>
    <row r="694" spans="5:5" s="1" customFormat="1">
      <c r="E694" s="18"/>
    </row>
    <row r="695" spans="5:5" s="1" customFormat="1">
      <c r="E695" s="18"/>
    </row>
    <row r="696" spans="5:5" s="1" customFormat="1">
      <c r="E696" s="18"/>
    </row>
    <row r="697" spans="5:5" s="1" customFormat="1">
      <c r="E697" s="18"/>
    </row>
    <row r="698" spans="5:5" s="1" customFormat="1">
      <c r="E698" s="18"/>
    </row>
    <row r="699" spans="5:5" s="1" customFormat="1">
      <c r="E699" s="18"/>
    </row>
    <row r="700" spans="5:5" s="1" customFormat="1">
      <c r="E700" s="18"/>
    </row>
    <row r="701" spans="5:5" s="1" customFormat="1">
      <c r="E701" s="18"/>
    </row>
    <row r="702" spans="5:5" s="1" customFormat="1">
      <c r="E702" s="18"/>
    </row>
    <row r="703" spans="5:5" s="1" customFormat="1">
      <c r="E703" s="18"/>
    </row>
    <row r="704" spans="5:5" s="1" customFormat="1">
      <c r="E704" s="18"/>
    </row>
    <row r="705" spans="5:5" s="1" customFormat="1">
      <c r="E705" s="18"/>
    </row>
    <row r="706" spans="5:5" s="1" customFormat="1">
      <c r="E706" s="18"/>
    </row>
    <row r="707" spans="5:5" s="1" customFormat="1">
      <c r="E707" s="18"/>
    </row>
    <row r="708" spans="5:5" s="1" customFormat="1">
      <c r="E708" s="18"/>
    </row>
    <row r="709" spans="5:5" s="1" customFormat="1">
      <c r="E709" s="18"/>
    </row>
    <row r="710" spans="5:5" s="1" customFormat="1">
      <c r="E710" s="18"/>
    </row>
    <row r="711" spans="5:5" s="1" customFormat="1">
      <c r="E711" s="18"/>
    </row>
    <row r="712" spans="5:5" s="1" customFormat="1">
      <c r="E712" s="18"/>
    </row>
    <row r="713" spans="5:5" s="1" customFormat="1">
      <c r="E713" s="18"/>
    </row>
    <row r="714" spans="5:5" s="1" customFormat="1">
      <c r="E714" s="18"/>
    </row>
    <row r="715" spans="5:5" s="1" customFormat="1">
      <c r="E715" s="18"/>
    </row>
    <row r="716" spans="5:5" s="1" customFormat="1">
      <c r="E716" s="18"/>
    </row>
    <row r="717" spans="5:5" s="1" customFormat="1">
      <c r="E717" s="18"/>
    </row>
    <row r="718" spans="5:5" s="1" customFormat="1">
      <c r="E718" s="18"/>
    </row>
  </sheetData>
  <mergeCells count="37">
    <mergeCell ref="C40:E40"/>
    <mergeCell ref="C48:E48"/>
    <mergeCell ref="C45:E45"/>
    <mergeCell ref="C49:E49"/>
    <mergeCell ref="C50:E50"/>
    <mergeCell ref="C51:E51"/>
    <mergeCell ref="C41:E41"/>
    <mergeCell ref="C42:E42"/>
    <mergeCell ref="C43:E43"/>
    <mergeCell ref="C44:E44"/>
    <mergeCell ref="C58:E58"/>
    <mergeCell ref="C59:E59"/>
    <mergeCell ref="C60:E60"/>
    <mergeCell ref="C61:E61"/>
    <mergeCell ref="C52:E52"/>
    <mergeCell ref="C53:E53"/>
    <mergeCell ref="C57:E57"/>
    <mergeCell ref="C36:E36"/>
    <mergeCell ref="C37:E37"/>
    <mergeCell ref="C26:E26"/>
    <mergeCell ref="C27:E27"/>
    <mergeCell ref="C28:E28"/>
    <mergeCell ref="C29:E29"/>
    <mergeCell ref="C33:E33"/>
    <mergeCell ref="C34:E34"/>
    <mergeCell ref="C35:E35"/>
    <mergeCell ref="C32:E32"/>
    <mergeCell ref="C20:E20"/>
    <mergeCell ref="C21:E21"/>
    <mergeCell ref="C25:E25"/>
    <mergeCell ref="B2:E2"/>
    <mergeCell ref="B14:E14"/>
    <mergeCell ref="C17:E17"/>
    <mergeCell ref="C18:E18"/>
    <mergeCell ref="C19:E19"/>
    <mergeCell ref="C16:E16"/>
    <mergeCell ref="C24:E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2:S43"/>
  <sheetViews>
    <sheetView showGridLines="0" zoomScale="70" zoomScaleNormal="70" workbookViewId="0">
      <selection activeCell="B1" sqref="B1"/>
    </sheetView>
  </sheetViews>
  <sheetFormatPr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5703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229"/>
      <c r="C3" s="230"/>
      <c r="D3" s="230"/>
      <c r="E3" s="230"/>
      <c r="F3" s="230"/>
      <c r="G3" s="230"/>
      <c r="H3" s="230"/>
      <c r="I3" s="231"/>
    </row>
    <row r="4" spans="2:19">
      <c r="B4" s="499" t="s">
        <v>492</v>
      </c>
      <c r="C4" s="500"/>
      <c r="D4" s="500"/>
      <c r="E4" s="501" t="s">
        <v>493</v>
      </c>
      <c r="F4" s="501"/>
      <c r="G4" s="501"/>
      <c r="H4" s="501"/>
      <c r="I4" s="502"/>
      <c r="Q4" s="496" t="s">
        <v>494</v>
      </c>
      <c r="R4" s="496"/>
    </row>
    <row r="5" spans="2:19">
      <c r="B5" s="499"/>
      <c r="C5" s="500"/>
      <c r="D5" s="500"/>
      <c r="E5" s="501"/>
      <c r="F5" s="501"/>
      <c r="G5" s="501"/>
      <c r="H5" s="501"/>
      <c r="I5" s="502"/>
      <c r="Q5" s="496"/>
      <c r="R5" s="496"/>
    </row>
    <row r="6" spans="2:19">
      <c r="B6" s="499"/>
      <c r="C6" s="500"/>
      <c r="D6" s="500"/>
      <c r="E6" s="501"/>
      <c r="F6" s="501"/>
      <c r="G6" s="501"/>
      <c r="H6" s="501"/>
      <c r="I6" s="502"/>
      <c r="Q6" s="496"/>
      <c r="R6" s="496"/>
    </row>
    <row r="7" spans="2:19" ht="15.75" thickBot="1">
      <c r="B7" s="232"/>
      <c r="I7" s="233"/>
    </row>
    <row r="8" spans="2:19" ht="62.25" customHeight="1" thickBot="1">
      <c r="B8" s="503" t="s">
        <v>451</v>
      </c>
      <c r="C8" s="504"/>
      <c r="D8" s="234" t="s">
        <v>495</v>
      </c>
      <c r="E8" s="235">
        <v>5</v>
      </c>
      <c r="F8" s="235">
        <v>10</v>
      </c>
      <c r="G8" s="235">
        <v>15</v>
      </c>
      <c r="H8" s="235">
        <v>20</v>
      </c>
      <c r="I8" s="236">
        <v>25</v>
      </c>
      <c r="K8" s="489" t="s">
        <v>496</v>
      </c>
      <c r="L8" s="490"/>
      <c r="M8" s="490"/>
      <c r="N8" s="490"/>
      <c r="O8" s="490"/>
      <c r="P8" s="491"/>
      <c r="Q8" s="488" t="s">
        <v>497</v>
      </c>
      <c r="R8" s="488"/>
      <c r="S8" s="9" t="s">
        <v>445</v>
      </c>
    </row>
    <row r="9" spans="2:19" ht="62.25" customHeight="1" thickBot="1">
      <c r="B9" s="503"/>
      <c r="C9" s="504"/>
      <c r="D9" s="234" t="s">
        <v>498</v>
      </c>
      <c r="E9" s="237">
        <v>4</v>
      </c>
      <c r="F9" s="237">
        <v>8</v>
      </c>
      <c r="G9" s="235">
        <v>12</v>
      </c>
      <c r="H9" s="235">
        <v>16</v>
      </c>
      <c r="I9" s="236">
        <v>20</v>
      </c>
      <c r="K9" s="492" t="s">
        <v>499</v>
      </c>
      <c r="L9" s="493"/>
      <c r="M9" s="493"/>
      <c r="N9" s="493"/>
      <c r="O9" s="493"/>
      <c r="P9" s="493"/>
      <c r="Q9" s="494" t="s">
        <v>500</v>
      </c>
      <c r="R9" s="495"/>
      <c r="S9" s="9" t="s">
        <v>446</v>
      </c>
    </row>
    <row r="10" spans="2:19" ht="62.25" customHeight="1" thickBot="1">
      <c r="B10" s="503"/>
      <c r="C10" s="504"/>
      <c r="D10" s="234" t="s">
        <v>501</v>
      </c>
      <c r="E10" s="237">
        <v>3</v>
      </c>
      <c r="F10" s="237">
        <v>6</v>
      </c>
      <c r="G10" s="237">
        <v>9</v>
      </c>
      <c r="H10" s="235">
        <v>12</v>
      </c>
      <c r="I10" s="236">
        <v>15</v>
      </c>
      <c r="K10" s="497" t="s">
        <v>472</v>
      </c>
      <c r="L10" s="498"/>
      <c r="M10" s="498"/>
      <c r="N10" s="498"/>
      <c r="O10" s="498"/>
      <c r="P10" s="498"/>
      <c r="Q10" s="488" t="s">
        <v>502</v>
      </c>
      <c r="R10" s="488"/>
      <c r="S10" s="9" t="s">
        <v>503</v>
      </c>
    </row>
    <row r="11" spans="2:19" ht="62.25" customHeight="1">
      <c r="B11" s="503"/>
      <c r="C11" s="504"/>
      <c r="D11" s="234" t="s">
        <v>504</v>
      </c>
      <c r="E11" s="238">
        <v>2</v>
      </c>
      <c r="F11" s="237">
        <v>4</v>
      </c>
      <c r="G11" s="237">
        <v>6</v>
      </c>
      <c r="H11" s="235">
        <v>8</v>
      </c>
      <c r="I11" s="236">
        <v>10</v>
      </c>
      <c r="K11" s="505" t="s">
        <v>505</v>
      </c>
      <c r="L11" s="506"/>
      <c r="M11" s="506"/>
      <c r="N11" s="506"/>
      <c r="O11" s="506"/>
      <c r="P11" s="506"/>
      <c r="Q11" s="488" t="s">
        <v>444</v>
      </c>
      <c r="R11" s="507"/>
      <c r="S11" s="9" t="s">
        <v>444</v>
      </c>
    </row>
    <row r="12" spans="2:19" ht="62.25" customHeight="1">
      <c r="B12" s="503"/>
      <c r="C12" s="504"/>
      <c r="D12" s="234" t="s">
        <v>506</v>
      </c>
      <c r="E12" s="238">
        <v>1</v>
      </c>
      <c r="F12" s="238">
        <v>2</v>
      </c>
      <c r="G12" s="237">
        <v>3</v>
      </c>
      <c r="H12" s="235">
        <v>4</v>
      </c>
      <c r="I12" s="236">
        <v>5</v>
      </c>
    </row>
    <row r="13" spans="2:19" ht="62.25" customHeight="1" thickBot="1">
      <c r="B13" s="239"/>
      <c r="C13" s="486" t="s">
        <v>507</v>
      </c>
      <c r="D13" s="487"/>
      <c r="E13" s="240" t="s">
        <v>508</v>
      </c>
      <c r="F13" s="240" t="s">
        <v>509</v>
      </c>
      <c r="G13" s="240" t="s">
        <v>510</v>
      </c>
      <c r="H13" s="240" t="s">
        <v>511</v>
      </c>
      <c r="I13" s="241" t="s">
        <v>512</v>
      </c>
    </row>
    <row r="17" spans="4:6">
      <c r="D17" s="9"/>
      <c r="E17" s="9"/>
      <c r="F17" s="9"/>
    </row>
    <row r="18" spans="4:6" ht="15.75">
      <c r="D18" s="14" t="s">
        <v>513</v>
      </c>
      <c r="E18" s="31" t="s">
        <v>505</v>
      </c>
      <c r="F18" s="31">
        <v>1</v>
      </c>
    </row>
    <row r="19" spans="4:6" ht="15.75">
      <c r="D19" t="s">
        <v>513</v>
      </c>
      <c r="E19" s="238" t="s">
        <v>505</v>
      </c>
      <c r="F19" s="238">
        <v>1</v>
      </c>
    </row>
    <row r="20" spans="4:6">
      <c r="D20" t="s">
        <v>514</v>
      </c>
      <c r="E20" t="s">
        <v>505</v>
      </c>
      <c r="F20">
        <v>2</v>
      </c>
    </row>
    <row r="21" spans="4:6">
      <c r="D21" t="s">
        <v>515</v>
      </c>
      <c r="E21" t="s">
        <v>472</v>
      </c>
      <c r="F21">
        <v>2</v>
      </c>
    </row>
    <row r="22" spans="4:6">
      <c r="D22" t="s">
        <v>516</v>
      </c>
      <c r="E22" t="s">
        <v>517</v>
      </c>
      <c r="F22">
        <v>3</v>
      </c>
    </row>
    <row r="23" spans="4:6">
      <c r="D23" t="s">
        <v>518</v>
      </c>
      <c r="E23" t="s">
        <v>496</v>
      </c>
      <c r="F23">
        <v>4</v>
      </c>
    </row>
    <row r="24" spans="4:6">
      <c r="D24" t="s">
        <v>519</v>
      </c>
      <c r="E24" t="s">
        <v>505</v>
      </c>
      <c r="F24">
        <v>1</v>
      </c>
    </row>
    <row r="25" spans="4:6">
      <c r="D25" t="s">
        <v>520</v>
      </c>
      <c r="E25" t="s">
        <v>472</v>
      </c>
      <c r="F25">
        <v>2</v>
      </c>
    </row>
    <row r="26" spans="4:6">
      <c r="D26" t="s">
        <v>521</v>
      </c>
      <c r="E26" t="s">
        <v>472</v>
      </c>
      <c r="F26">
        <v>2</v>
      </c>
    </row>
    <row r="27" spans="4:6">
      <c r="D27" t="s">
        <v>522</v>
      </c>
      <c r="E27" t="s">
        <v>499</v>
      </c>
      <c r="F27">
        <v>3</v>
      </c>
    </row>
    <row r="28" spans="4:6">
      <c r="D28" t="s">
        <v>523</v>
      </c>
      <c r="E28" t="s">
        <v>496</v>
      </c>
      <c r="F28">
        <v>4</v>
      </c>
    </row>
    <row r="29" spans="4:6">
      <c r="D29" t="s">
        <v>524</v>
      </c>
      <c r="E29" t="s">
        <v>472</v>
      </c>
      <c r="F29">
        <v>2</v>
      </c>
    </row>
    <row r="30" spans="4:6">
      <c r="D30" t="s">
        <v>525</v>
      </c>
      <c r="E30" t="s">
        <v>472</v>
      </c>
      <c r="F30">
        <v>2</v>
      </c>
    </row>
    <row r="31" spans="4:6">
      <c r="D31" t="s">
        <v>526</v>
      </c>
      <c r="E31" t="s">
        <v>472</v>
      </c>
      <c r="F31">
        <v>2</v>
      </c>
    </row>
    <row r="32" spans="4:6">
      <c r="D32" t="s">
        <v>527</v>
      </c>
      <c r="E32" t="s">
        <v>499</v>
      </c>
      <c r="F32">
        <v>3</v>
      </c>
    </row>
    <row r="33" spans="4:6">
      <c r="D33" t="s">
        <v>528</v>
      </c>
      <c r="E33" t="s">
        <v>496</v>
      </c>
      <c r="F33">
        <v>4</v>
      </c>
    </row>
    <row r="34" spans="4:6">
      <c r="D34" t="s">
        <v>529</v>
      </c>
      <c r="E34" t="s">
        <v>472</v>
      </c>
      <c r="F34">
        <v>2</v>
      </c>
    </row>
    <row r="35" spans="4:6">
      <c r="D35" t="s">
        <v>530</v>
      </c>
      <c r="E35" t="s">
        <v>472</v>
      </c>
      <c r="F35">
        <v>2</v>
      </c>
    </row>
    <row r="36" spans="4:6">
      <c r="D36" t="s">
        <v>531</v>
      </c>
      <c r="E36" t="s">
        <v>499</v>
      </c>
      <c r="F36">
        <v>3</v>
      </c>
    </row>
    <row r="37" spans="4:6">
      <c r="D37" t="s">
        <v>532</v>
      </c>
      <c r="E37" t="s">
        <v>499</v>
      </c>
      <c r="F37">
        <v>3</v>
      </c>
    </row>
    <row r="38" spans="4:6">
      <c r="D38" t="s">
        <v>533</v>
      </c>
      <c r="E38" t="s">
        <v>496</v>
      </c>
      <c r="F38">
        <v>4</v>
      </c>
    </row>
    <row r="39" spans="4:6">
      <c r="D39" t="s">
        <v>534</v>
      </c>
      <c r="E39" t="s">
        <v>499</v>
      </c>
      <c r="F39">
        <v>3</v>
      </c>
    </row>
    <row r="40" spans="4:6">
      <c r="D40" t="s">
        <v>535</v>
      </c>
      <c r="E40" t="s">
        <v>499</v>
      </c>
      <c r="F40">
        <v>3</v>
      </c>
    </row>
    <row r="41" spans="4:6">
      <c r="D41" t="s">
        <v>536</v>
      </c>
      <c r="E41" t="s">
        <v>499</v>
      </c>
      <c r="F41">
        <v>3</v>
      </c>
    </row>
    <row r="42" spans="4:6">
      <c r="D42" t="s">
        <v>537</v>
      </c>
      <c r="E42" t="s">
        <v>499</v>
      </c>
      <c r="F42">
        <v>3</v>
      </c>
    </row>
    <row r="43" spans="4:6">
      <c r="D43" t="s">
        <v>538</v>
      </c>
      <c r="E43" t="s">
        <v>496</v>
      </c>
      <c r="F43">
        <v>4</v>
      </c>
    </row>
  </sheetData>
  <mergeCells count="13">
    <mergeCell ref="Q4:R6"/>
    <mergeCell ref="K10:P10"/>
    <mergeCell ref="B4:D6"/>
    <mergeCell ref="E4:I6"/>
    <mergeCell ref="B8:C12"/>
    <mergeCell ref="K11:P11"/>
    <mergeCell ref="Q11:R11"/>
    <mergeCell ref="C13:D13"/>
    <mergeCell ref="Q10:R10"/>
    <mergeCell ref="K8:P8"/>
    <mergeCell ref="Q8:R8"/>
    <mergeCell ref="K9:P9"/>
    <mergeCell ref="Q9:R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M99"/>
  <sheetViews>
    <sheetView showGridLines="0" topLeftCell="D5" zoomScaleNormal="100" workbookViewId="0">
      <selection activeCell="M10" sqref="M10:M19"/>
    </sheetView>
  </sheetViews>
  <sheetFormatPr defaultColWidth="11.42578125" defaultRowHeight="15"/>
  <cols>
    <col min="1" max="1" width="6.140625" style="247" customWidth="1"/>
    <col min="2" max="2" width="28.5703125" style="247" customWidth="1"/>
    <col min="3" max="3" width="42" customWidth="1"/>
    <col min="4" max="4" width="15.42578125" style="248" customWidth="1"/>
    <col min="5" max="5" width="10.85546875" style="249" customWidth="1"/>
    <col min="6" max="6" width="13.7109375" style="249" customWidth="1"/>
    <col min="7" max="7" width="14.140625" customWidth="1"/>
    <col min="8" max="8" width="51.5703125" customWidth="1"/>
    <col min="9" max="9" width="10.5703125" customWidth="1"/>
    <col min="10" max="10" width="11" customWidth="1"/>
    <col min="11" max="11" width="15" customWidth="1"/>
    <col min="12" max="12" width="14.42578125" customWidth="1"/>
    <col min="13" max="13" width="103.42578125" customWidth="1"/>
  </cols>
  <sheetData>
    <row r="1" spans="1:13" s="11" customFormat="1" ht="16.5" customHeight="1">
      <c r="A1" s="476"/>
      <c r="B1" s="476"/>
      <c r="C1" s="476"/>
      <c r="D1" s="525"/>
      <c r="E1" s="525"/>
      <c r="F1" s="525"/>
      <c r="G1" s="525"/>
      <c r="H1" s="525"/>
      <c r="I1" s="525"/>
      <c r="J1" s="525"/>
      <c r="K1" s="521"/>
      <c r="L1" s="521"/>
      <c r="M1" s="521"/>
    </row>
    <row r="2" spans="1:13" s="11" customFormat="1" ht="39.75" customHeight="1">
      <c r="A2" s="476"/>
      <c r="B2" s="476"/>
      <c r="C2" s="476"/>
      <c r="D2" s="525"/>
      <c r="E2" s="525"/>
      <c r="F2" s="525"/>
      <c r="G2" s="525"/>
      <c r="H2" s="525"/>
      <c r="I2" s="525"/>
      <c r="J2" s="525"/>
      <c r="K2" s="521"/>
      <c r="L2" s="521"/>
      <c r="M2" s="521"/>
    </row>
    <row r="3" spans="1:13" s="11" customFormat="1" ht="3" customHeight="1">
      <c r="A3" s="476"/>
      <c r="B3" s="476"/>
      <c r="C3" s="476"/>
      <c r="D3" s="242"/>
      <c r="E3" s="242"/>
      <c r="F3" s="242"/>
      <c r="G3" s="242"/>
      <c r="H3" s="242"/>
      <c r="I3" s="242"/>
      <c r="J3" s="242"/>
      <c r="K3" s="521"/>
      <c r="L3" s="521"/>
      <c r="M3" s="521"/>
    </row>
    <row r="4" spans="1:13" s="11" customFormat="1" ht="21.75" customHeight="1">
      <c r="A4" s="522" t="s">
        <v>365</v>
      </c>
      <c r="B4" s="522"/>
      <c r="C4" s="524" t="str">
        <f>'6. Valoración Controles'!C4:K4</f>
        <v>MEJORAMIENTO INFRAESTRUCTURA FÍSICA</v>
      </c>
      <c r="D4" s="524"/>
      <c r="E4" s="524"/>
      <c r="F4" s="524"/>
      <c r="G4" s="524"/>
      <c r="H4" s="524"/>
      <c r="I4" s="524"/>
      <c r="J4" s="524"/>
      <c r="K4" s="524"/>
      <c r="L4" s="524"/>
      <c r="M4" s="524"/>
    </row>
    <row r="5" spans="1:13" s="11" customFormat="1" ht="40.9" customHeight="1">
      <c r="A5" s="522" t="s">
        <v>366</v>
      </c>
      <c r="B5" s="522"/>
      <c r="C5" s="523"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3"/>
      <c r="E5" s="523"/>
      <c r="F5" s="523"/>
      <c r="G5" s="523"/>
      <c r="H5" s="523"/>
      <c r="I5" s="523"/>
      <c r="J5" s="523"/>
      <c r="K5" s="523"/>
      <c r="L5" s="523"/>
      <c r="M5" s="523"/>
    </row>
    <row r="6" spans="1:13" s="11" customFormat="1" ht="24.75" customHeight="1" thickBot="1">
      <c r="A6" s="522" t="s">
        <v>367</v>
      </c>
      <c r="B6" s="522"/>
      <c r="C6" s="523" t="s">
        <v>270</v>
      </c>
      <c r="D6" s="523"/>
      <c r="E6" s="523"/>
      <c r="F6" s="523"/>
      <c r="G6" s="523"/>
      <c r="H6" s="523"/>
      <c r="I6" s="523"/>
      <c r="J6" s="523"/>
      <c r="K6" s="523"/>
      <c r="L6" s="523"/>
      <c r="M6" s="523"/>
    </row>
    <row r="7" spans="1:13" s="244" customFormat="1" ht="24.75" customHeight="1" thickTop="1" thickBot="1">
      <c r="A7" s="531" t="s">
        <v>539</v>
      </c>
      <c r="B7" s="532"/>
      <c r="C7" s="533"/>
      <c r="D7" s="534" t="s">
        <v>540</v>
      </c>
      <c r="E7" s="534"/>
      <c r="F7" s="534"/>
      <c r="G7" s="535" t="s">
        <v>541</v>
      </c>
      <c r="H7" s="526" t="s">
        <v>542</v>
      </c>
      <c r="I7" s="528" t="s">
        <v>543</v>
      </c>
      <c r="J7" s="529"/>
      <c r="K7" s="528" t="s">
        <v>544</v>
      </c>
      <c r="L7" s="529"/>
      <c r="M7" s="530" t="s">
        <v>545</v>
      </c>
    </row>
    <row r="8" spans="1:13" s="245" customFormat="1" ht="57" customHeight="1" thickTop="1" thickBot="1">
      <c r="A8" s="250" t="s">
        <v>41</v>
      </c>
      <c r="B8" s="250" t="s">
        <v>209</v>
      </c>
      <c r="C8" s="250" t="s">
        <v>211</v>
      </c>
      <c r="D8" s="251" t="s">
        <v>221</v>
      </c>
      <c r="E8" s="251" t="s">
        <v>546</v>
      </c>
      <c r="F8" s="251" t="s">
        <v>547</v>
      </c>
      <c r="G8" s="535"/>
      <c r="H8" s="527"/>
      <c r="I8" s="252" t="s">
        <v>548</v>
      </c>
      <c r="J8" s="252" t="s">
        <v>549</v>
      </c>
      <c r="K8" s="252" t="s">
        <v>550</v>
      </c>
      <c r="L8" s="252" t="s">
        <v>551</v>
      </c>
      <c r="M8" s="530"/>
    </row>
    <row r="9" spans="1:13" s="246" customFormat="1" ht="3.75" customHeight="1" thickTop="1" thickBot="1">
      <c r="A9" s="551"/>
      <c r="B9" s="551"/>
      <c r="C9" s="551"/>
      <c r="D9" s="551"/>
      <c r="E9" s="551"/>
      <c r="F9" s="551"/>
      <c r="G9" s="551"/>
      <c r="H9" s="253"/>
      <c r="I9" s="253"/>
      <c r="J9" s="253"/>
      <c r="K9" s="253"/>
      <c r="L9" s="253"/>
      <c r="M9" s="253"/>
    </row>
    <row r="10" spans="1:13" s="246" customFormat="1" ht="13.5" customHeight="1">
      <c r="A10" s="510">
        <f>'7. Mapa Final'!A10</f>
        <v>1</v>
      </c>
      <c r="B10" s="508" t="str">
        <f>'7. Mapa Final'!B10</f>
        <v>Dificultad en la adquisición de inmuebles</v>
      </c>
      <c r="C10" s="552" t="str">
        <f>'7. Mapa Final'!C10</f>
        <v>Posibilidad de no disminuir la brecha en materia de Infraestructura, debido a la falta de oportunidad por entidades externas que intervienen en el proceso de adquisición de inmuebles.</v>
      </c>
      <c r="D10" s="553" t="str">
        <f>'7. Mapa Final'!J10</f>
        <v>Media - 3</v>
      </c>
      <c r="E10" s="554" t="str">
        <f>'7. Mapa Final'!K10</f>
        <v>Leve - 1</v>
      </c>
      <c r="F10" s="543" t="str">
        <f>'7. Mapa Final'!M10</f>
        <v>Moderado - 3</v>
      </c>
      <c r="G10" s="424" t="s">
        <v>446</v>
      </c>
      <c r="H10" s="544" t="s">
        <v>552</v>
      </c>
      <c r="I10" s="545" t="s">
        <v>553</v>
      </c>
      <c r="J10" s="545"/>
      <c r="K10" s="548">
        <v>45292</v>
      </c>
      <c r="L10" s="548">
        <v>45382</v>
      </c>
      <c r="M10" s="549" t="s">
        <v>554</v>
      </c>
    </row>
    <row r="11" spans="1:13" s="246" customFormat="1" ht="13.5" customHeight="1">
      <c r="A11" s="511"/>
      <c r="B11" s="509"/>
      <c r="C11" s="518"/>
      <c r="D11" s="520"/>
      <c r="E11" s="517"/>
      <c r="F11" s="538"/>
      <c r="G11" s="425"/>
      <c r="H11" s="518"/>
      <c r="I11" s="537"/>
      <c r="J11" s="537"/>
      <c r="K11" s="537"/>
      <c r="L11" s="537"/>
      <c r="M11" s="550"/>
    </row>
    <row r="12" spans="1:13" s="246" customFormat="1" ht="13.5" customHeight="1">
      <c r="A12" s="511"/>
      <c r="B12" s="509"/>
      <c r="C12" s="518"/>
      <c r="D12" s="520"/>
      <c r="E12" s="517"/>
      <c r="F12" s="538"/>
      <c r="G12" s="425"/>
      <c r="H12" s="518"/>
      <c r="I12" s="537"/>
      <c r="J12" s="537"/>
      <c r="K12" s="537"/>
      <c r="L12" s="537"/>
      <c r="M12" s="550"/>
    </row>
    <row r="13" spans="1:13" s="246" customFormat="1" ht="13.5" customHeight="1">
      <c r="A13" s="511"/>
      <c r="B13" s="509"/>
      <c r="C13" s="518"/>
      <c r="D13" s="520"/>
      <c r="E13" s="517"/>
      <c r="F13" s="538"/>
      <c r="G13" s="425"/>
      <c r="H13" s="518"/>
      <c r="I13" s="537"/>
      <c r="J13" s="537"/>
      <c r="K13" s="537"/>
      <c r="L13" s="537"/>
      <c r="M13" s="550"/>
    </row>
    <row r="14" spans="1:13" s="246" customFormat="1" ht="13.5" customHeight="1">
      <c r="A14" s="511"/>
      <c r="B14" s="509"/>
      <c r="C14" s="518"/>
      <c r="D14" s="520"/>
      <c r="E14" s="517"/>
      <c r="F14" s="538"/>
      <c r="G14" s="425"/>
      <c r="H14" s="518"/>
      <c r="I14" s="537"/>
      <c r="J14" s="537"/>
      <c r="K14" s="537"/>
      <c r="L14" s="537"/>
      <c r="M14" s="550"/>
    </row>
    <row r="15" spans="1:13" s="246" customFormat="1" ht="13.5" customHeight="1">
      <c r="A15" s="511"/>
      <c r="B15" s="509"/>
      <c r="C15" s="518"/>
      <c r="D15" s="520"/>
      <c r="E15" s="517"/>
      <c r="F15" s="538"/>
      <c r="G15" s="425"/>
      <c r="H15" s="518"/>
      <c r="I15" s="537"/>
      <c r="J15" s="537"/>
      <c r="K15" s="537"/>
      <c r="L15" s="537"/>
      <c r="M15" s="550"/>
    </row>
    <row r="16" spans="1:13" s="246" customFormat="1" ht="13.5" customHeight="1">
      <c r="A16" s="511"/>
      <c r="B16" s="509"/>
      <c r="C16" s="518"/>
      <c r="D16" s="520"/>
      <c r="E16" s="517"/>
      <c r="F16" s="538"/>
      <c r="G16" s="425"/>
      <c r="H16" s="518"/>
      <c r="I16" s="537"/>
      <c r="J16" s="537"/>
      <c r="K16" s="537"/>
      <c r="L16" s="537"/>
      <c r="M16" s="550"/>
    </row>
    <row r="17" spans="1:13" s="246" customFormat="1" ht="13.5" customHeight="1">
      <c r="A17" s="511"/>
      <c r="B17" s="509"/>
      <c r="C17" s="518"/>
      <c r="D17" s="520"/>
      <c r="E17" s="517"/>
      <c r="F17" s="538"/>
      <c r="G17" s="425"/>
      <c r="H17" s="518"/>
      <c r="I17" s="537"/>
      <c r="J17" s="537"/>
      <c r="K17" s="537"/>
      <c r="L17" s="537"/>
      <c r="M17" s="550"/>
    </row>
    <row r="18" spans="1:13" s="246" customFormat="1" ht="9.75" customHeight="1">
      <c r="A18" s="511"/>
      <c r="B18" s="509"/>
      <c r="C18" s="518"/>
      <c r="D18" s="520"/>
      <c r="E18" s="517"/>
      <c r="F18" s="538"/>
      <c r="G18" s="425"/>
      <c r="H18" s="518"/>
      <c r="I18" s="537"/>
      <c r="J18" s="537"/>
      <c r="K18" s="537"/>
      <c r="L18" s="537"/>
      <c r="M18" s="550"/>
    </row>
    <row r="19" spans="1:13" s="246" customFormat="1" ht="175.15" customHeight="1">
      <c r="A19" s="511"/>
      <c r="B19" s="509"/>
      <c r="C19" s="518"/>
      <c r="D19" s="520"/>
      <c r="E19" s="517"/>
      <c r="F19" s="538"/>
      <c r="G19" s="425"/>
      <c r="H19" s="518"/>
      <c r="I19" s="537"/>
      <c r="J19" s="537"/>
      <c r="K19" s="537"/>
      <c r="L19" s="537"/>
      <c r="M19" s="550"/>
    </row>
    <row r="20" spans="1:13" s="246" customFormat="1" ht="30.75" customHeight="1">
      <c r="A20" s="511">
        <f>'7. Mapa Final'!A20</f>
        <v>2</v>
      </c>
      <c r="B20" s="509" t="str">
        <f>'7. Mapa Final'!B20</f>
        <v>Demora en la ejecución de los contratos de Estudios y Diseños  de infraestructura física</v>
      </c>
      <c r="C20" s="518" t="str">
        <f>'7. Mapa Final'!C20</f>
        <v>Posibilidad de que se genere retraso en la contratación de la construcción del proyecto, a causa de los cambios normativos, ajustes al programa arquitectónico o falta en la calidad de los diseños y estudios técnicos.</v>
      </c>
      <c r="D20" s="519" t="str">
        <f>'7. Mapa Final'!J20</f>
        <v>Media - 3</v>
      </c>
      <c r="E20" s="516" t="str">
        <f>'7. Mapa Final'!K20</f>
        <v>Leve - 1</v>
      </c>
      <c r="F20" s="538" t="str">
        <f>'7. Mapa Final'!M20</f>
        <v>Moderado - 3</v>
      </c>
      <c r="G20" s="425" t="s">
        <v>446</v>
      </c>
      <c r="H20" s="380" t="s">
        <v>555</v>
      </c>
      <c r="I20" s="537" t="s">
        <v>553</v>
      </c>
      <c r="J20" s="537"/>
      <c r="K20" s="536">
        <v>45292</v>
      </c>
      <c r="L20" s="536">
        <v>45382</v>
      </c>
      <c r="M20" s="539" t="s">
        <v>556</v>
      </c>
    </row>
    <row r="21" spans="1:13" s="246" customFormat="1" ht="25.5" customHeight="1">
      <c r="A21" s="511"/>
      <c r="B21" s="509"/>
      <c r="C21" s="518"/>
      <c r="D21" s="520"/>
      <c r="E21" s="517"/>
      <c r="F21" s="538"/>
      <c r="G21" s="425"/>
      <c r="H21" s="518"/>
      <c r="I21" s="537"/>
      <c r="J21" s="537"/>
      <c r="K21" s="537"/>
      <c r="L21" s="537"/>
      <c r="M21" s="540"/>
    </row>
    <row r="22" spans="1:13" s="246" customFormat="1" ht="36.75" customHeight="1">
      <c r="A22" s="511"/>
      <c r="B22" s="509"/>
      <c r="C22" s="518"/>
      <c r="D22" s="520"/>
      <c r="E22" s="517"/>
      <c r="F22" s="538"/>
      <c r="G22" s="425"/>
      <c r="H22" s="518"/>
      <c r="I22" s="537"/>
      <c r="J22" s="537"/>
      <c r="K22" s="537"/>
      <c r="L22" s="537"/>
      <c r="M22" s="540"/>
    </row>
    <row r="23" spans="1:13" s="246" customFormat="1" ht="28.5" customHeight="1">
      <c r="A23" s="511"/>
      <c r="B23" s="509"/>
      <c r="C23" s="518"/>
      <c r="D23" s="520"/>
      <c r="E23" s="517"/>
      <c r="F23" s="538"/>
      <c r="G23" s="425"/>
      <c r="H23" s="518"/>
      <c r="I23" s="537"/>
      <c r="J23" s="537"/>
      <c r="K23" s="537"/>
      <c r="L23" s="537"/>
      <c r="M23" s="540"/>
    </row>
    <row r="24" spans="1:13" s="246" customFormat="1" ht="179.45" customHeight="1">
      <c r="A24" s="511"/>
      <c r="B24" s="509"/>
      <c r="C24" s="518"/>
      <c r="D24" s="520"/>
      <c r="E24" s="517"/>
      <c r="F24" s="538"/>
      <c r="G24" s="425"/>
      <c r="H24" s="518"/>
      <c r="I24" s="537"/>
      <c r="J24" s="537"/>
      <c r="K24" s="537"/>
      <c r="L24" s="537"/>
      <c r="M24" s="541"/>
    </row>
    <row r="25" spans="1:13" s="246" customFormat="1" ht="33" customHeight="1">
      <c r="A25" s="511"/>
      <c r="B25" s="509"/>
      <c r="C25" s="518"/>
      <c r="D25" s="520"/>
      <c r="E25" s="517"/>
      <c r="F25" s="538"/>
      <c r="G25" s="425"/>
      <c r="H25" s="518"/>
      <c r="I25" s="537"/>
      <c r="J25" s="537"/>
      <c r="K25" s="537"/>
      <c r="L25" s="537"/>
      <c r="M25" s="539" t="s">
        <v>557</v>
      </c>
    </row>
    <row r="26" spans="1:13" s="246" customFormat="1" ht="29.25" customHeight="1">
      <c r="A26" s="511"/>
      <c r="B26" s="509"/>
      <c r="C26" s="518"/>
      <c r="D26" s="520"/>
      <c r="E26" s="517"/>
      <c r="F26" s="538"/>
      <c r="G26" s="425"/>
      <c r="H26" s="518"/>
      <c r="I26" s="537"/>
      <c r="J26" s="537"/>
      <c r="K26" s="537"/>
      <c r="L26" s="537"/>
      <c r="M26" s="540"/>
    </row>
    <row r="27" spans="1:13" s="246" customFormat="1" ht="40.5" customHeight="1">
      <c r="A27" s="511"/>
      <c r="B27" s="509"/>
      <c r="C27" s="518"/>
      <c r="D27" s="520"/>
      <c r="E27" s="517"/>
      <c r="F27" s="538"/>
      <c r="G27" s="425"/>
      <c r="H27" s="518"/>
      <c r="I27" s="537"/>
      <c r="J27" s="537"/>
      <c r="K27" s="537"/>
      <c r="L27" s="537"/>
      <c r="M27" s="540"/>
    </row>
    <row r="28" spans="1:13" s="246" customFormat="1" ht="37.5" customHeight="1">
      <c r="A28" s="511"/>
      <c r="B28" s="509"/>
      <c r="C28" s="518"/>
      <c r="D28" s="520"/>
      <c r="E28" s="517"/>
      <c r="F28" s="538"/>
      <c r="G28" s="425"/>
      <c r="H28" s="518"/>
      <c r="I28" s="537"/>
      <c r="J28" s="537"/>
      <c r="K28" s="537"/>
      <c r="L28" s="537"/>
      <c r="M28" s="540"/>
    </row>
    <row r="29" spans="1:13" s="246" customFormat="1" ht="25.5" customHeight="1">
      <c r="A29" s="511"/>
      <c r="B29" s="509"/>
      <c r="C29" s="518"/>
      <c r="D29" s="520"/>
      <c r="E29" s="517"/>
      <c r="F29" s="538"/>
      <c r="G29" s="425"/>
      <c r="H29" s="518"/>
      <c r="I29" s="537"/>
      <c r="J29" s="537"/>
      <c r="K29" s="537"/>
      <c r="L29" s="537"/>
      <c r="M29" s="541"/>
    </row>
    <row r="30" spans="1:13" s="246" customFormat="1" ht="13.5" customHeight="1">
      <c r="A30" s="513">
        <f>'7. Mapa Final'!A30</f>
        <v>3</v>
      </c>
      <c r="B30" s="509" t="str">
        <f>'7. Mapa Final'!B30</f>
        <v>Demora en la ejecución de los contratos de construcción y mobiliario en proyectos de inversión de los proyectos de mediana y baja  complejidad</v>
      </c>
      <c r="C30" s="518" t="str">
        <f>'7. Mapa Final'!C30</f>
        <v>Posibilidad de que la entrega de una sede judicial nueva se retrase, por factores asociados a la adquisición, contratación, ejecución de estudios, diseños y contrucción de infraestructura judicial.</v>
      </c>
      <c r="D30" s="519" t="str">
        <f>'7. Mapa Final'!J30</f>
        <v>Media - 3</v>
      </c>
      <c r="E30" s="516" t="str">
        <f>'7. Mapa Final'!K30</f>
        <v>Leve - 1</v>
      </c>
      <c r="F30" s="538" t="str">
        <f>'7. Mapa Final'!M30</f>
        <v>Moderado - 3</v>
      </c>
      <c r="G30" s="425" t="s">
        <v>446</v>
      </c>
      <c r="H30" s="380" t="s">
        <v>558</v>
      </c>
      <c r="I30" s="537" t="s">
        <v>553</v>
      </c>
      <c r="J30" s="537"/>
      <c r="K30" s="536">
        <v>45292</v>
      </c>
      <c r="L30" s="536">
        <v>45382</v>
      </c>
      <c r="M30" s="546" t="s">
        <v>559</v>
      </c>
    </row>
    <row r="31" spans="1:13" s="246" customFormat="1" ht="13.5" customHeight="1">
      <c r="A31" s="514"/>
      <c r="B31" s="509"/>
      <c r="C31" s="518"/>
      <c r="D31" s="520"/>
      <c r="E31" s="517"/>
      <c r="F31" s="538"/>
      <c r="G31" s="425"/>
      <c r="H31" s="518"/>
      <c r="I31" s="537"/>
      <c r="J31" s="537"/>
      <c r="K31" s="537"/>
      <c r="L31" s="537"/>
      <c r="M31" s="542"/>
    </row>
    <row r="32" spans="1:13" s="246" customFormat="1" ht="13.5" customHeight="1">
      <c r="A32" s="514"/>
      <c r="B32" s="509"/>
      <c r="C32" s="518"/>
      <c r="D32" s="520"/>
      <c r="E32" s="517"/>
      <c r="F32" s="538"/>
      <c r="G32" s="425"/>
      <c r="H32" s="518"/>
      <c r="I32" s="537"/>
      <c r="J32" s="537"/>
      <c r="K32" s="537"/>
      <c r="L32" s="537"/>
      <c r="M32" s="542"/>
    </row>
    <row r="33" spans="1:13" s="246" customFormat="1" ht="13.5" customHeight="1">
      <c r="A33" s="514"/>
      <c r="B33" s="509"/>
      <c r="C33" s="518"/>
      <c r="D33" s="520"/>
      <c r="E33" s="517"/>
      <c r="F33" s="538"/>
      <c r="G33" s="425"/>
      <c r="H33" s="518"/>
      <c r="I33" s="537"/>
      <c r="J33" s="537"/>
      <c r="K33" s="537"/>
      <c r="L33" s="537"/>
      <c r="M33" s="542"/>
    </row>
    <row r="34" spans="1:13" s="246" customFormat="1" ht="45.75" customHeight="1">
      <c r="A34" s="514"/>
      <c r="B34" s="509"/>
      <c r="C34" s="518"/>
      <c r="D34" s="520"/>
      <c r="E34" s="517"/>
      <c r="F34" s="538"/>
      <c r="G34" s="425"/>
      <c r="H34" s="518"/>
      <c r="I34" s="537"/>
      <c r="J34" s="537"/>
      <c r="K34" s="537"/>
      <c r="L34" s="537"/>
      <c r="M34" s="542"/>
    </row>
    <row r="35" spans="1:13" s="246" customFormat="1" ht="13.5" customHeight="1">
      <c r="A35" s="514"/>
      <c r="B35" s="509"/>
      <c r="C35" s="518"/>
      <c r="D35" s="520"/>
      <c r="E35" s="517"/>
      <c r="F35" s="538"/>
      <c r="G35" s="425"/>
      <c r="H35" s="518"/>
      <c r="I35" s="537"/>
      <c r="J35" s="537"/>
      <c r="K35" s="537"/>
      <c r="L35" s="537"/>
      <c r="M35" s="542"/>
    </row>
    <row r="36" spans="1:13" s="246" customFormat="1" ht="13.5" customHeight="1">
      <c r="A36" s="514"/>
      <c r="B36" s="509"/>
      <c r="C36" s="518"/>
      <c r="D36" s="520"/>
      <c r="E36" s="517"/>
      <c r="F36" s="538"/>
      <c r="G36" s="425"/>
      <c r="H36" s="518"/>
      <c r="I36" s="537"/>
      <c r="J36" s="537"/>
      <c r="K36" s="537"/>
      <c r="L36" s="537"/>
      <c r="M36" s="542"/>
    </row>
    <row r="37" spans="1:13" s="246" customFormat="1" ht="13.5" customHeight="1">
      <c r="A37" s="514"/>
      <c r="B37" s="509"/>
      <c r="C37" s="518"/>
      <c r="D37" s="520"/>
      <c r="E37" s="517"/>
      <c r="F37" s="538"/>
      <c r="G37" s="425"/>
      <c r="H37" s="518"/>
      <c r="I37" s="537"/>
      <c r="J37" s="537"/>
      <c r="K37" s="537"/>
      <c r="L37" s="537"/>
      <c r="M37" s="542"/>
    </row>
    <row r="38" spans="1:13" s="246" customFormat="1" ht="21.75" customHeight="1">
      <c r="A38" s="514"/>
      <c r="B38" s="509"/>
      <c r="C38" s="518"/>
      <c r="D38" s="520"/>
      <c r="E38" s="517"/>
      <c r="F38" s="538"/>
      <c r="G38" s="425"/>
      <c r="H38" s="518"/>
      <c r="I38" s="537"/>
      <c r="J38" s="537"/>
      <c r="K38" s="537"/>
      <c r="L38" s="537"/>
      <c r="M38" s="542"/>
    </row>
    <row r="39" spans="1:13" s="246" customFormat="1" ht="215.25" customHeight="1">
      <c r="A39" s="515"/>
      <c r="B39" s="509"/>
      <c r="C39" s="518"/>
      <c r="D39" s="520"/>
      <c r="E39" s="517"/>
      <c r="F39" s="538"/>
      <c r="G39" s="425"/>
      <c r="H39" s="518"/>
      <c r="I39" s="537"/>
      <c r="J39" s="537"/>
      <c r="K39" s="537"/>
      <c r="L39" s="537"/>
      <c r="M39" s="542"/>
    </row>
    <row r="40" spans="1:13" s="246" customFormat="1" ht="21.75" customHeight="1">
      <c r="A40" s="513">
        <v>4</v>
      </c>
      <c r="B40" s="509" t="str">
        <f>'7. Mapa Final'!B40</f>
        <v>Impacto ambiental negativo, ocasionado por las actividades constructivas en los proyectos</v>
      </c>
      <c r="C40" s="518" t="str">
        <f>'7. Mapa Final'!C40</f>
        <v>Posibilidad de que la ocurrencia de un incumplimiento ambiental, a causa del desconocimiento o la indebida aplicación de los requisitos ambientales, lo que puede acarrear sanciones y retrasos en los proyectos de infraestructura.</v>
      </c>
      <c r="D40" s="519" t="str">
        <f>'7. Mapa Final'!J50</f>
        <v>Muy Baja - 1</v>
      </c>
      <c r="E40" s="516" t="str">
        <f>'7. Mapa Final'!K40</f>
        <v>Menor - 2</v>
      </c>
      <c r="F40" s="538" t="str">
        <f>'7. Mapa Final'!M40</f>
        <v>Moderado - 6</v>
      </c>
      <c r="G40" s="425" t="s">
        <v>446</v>
      </c>
      <c r="H40" s="380" t="s">
        <v>560</v>
      </c>
      <c r="I40" s="537" t="s">
        <v>553</v>
      </c>
      <c r="J40" s="537"/>
      <c r="K40" s="536">
        <v>45292</v>
      </c>
      <c r="L40" s="536">
        <v>45382</v>
      </c>
      <c r="M40" s="542" t="s">
        <v>561</v>
      </c>
    </row>
    <row r="41" spans="1:13" s="246" customFormat="1" ht="21.75" customHeight="1">
      <c r="A41" s="514"/>
      <c r="B41" s="509"/>
      <c r="C41" s="518"/>
      <c r="D41" s="520"/>
      <c r="E41" s="517"/>
      <c r="F41" s="538"/>
      <c r="G41" s="425"/>
      <c r="H41" s="518"/>
      <c r="I41" s="537"/>
      <c r="J41" s="537"/>
      <c r="K41" s="537"/>
      <c r="L41" s="537"/>
      <c r="M41" s="542"/>
    </row>
    <row r="42" spans="1:13" s="246" customFormat="1" ht="21.75" customHeight="1">
      <c r="A42" s="514"/>
      <c r="B42" s="509"/>
      <c r="C42" s="518"/>
      <c r="D42" s="520"/>
      <c r="E42" s="517"/>
      <c r="F42" s="538"/>
      <c r="G42" s="425"/>
      <c r="H42" s="518"/>
      <c r="I42" s="537"/>
      <c r="J42" s="537"/>
      <c r="K42" s="537"/>
      <c r="L42" s="537"/>
      <c r="M42" s="542"/>
    </row>
    <row r="43" spans="1:13" s="246" customFormat="1" ht="21.75" customHeight="1">
      <c r="A43" s="514"/>
      <c r="B43" s="509"/>
      <c r="C43" s="518"/>
      <c r="D43" s="520"/>
      <c r="E43" s="517"/>
      <c r="F43" s="538"/>
      <c r="G43" s="425"/>
      <c r="H43" s="518"/>
      <c r="I43" s="537"/>
      <c r="J43" s="537"/>
      <c r="K43" s="537"/>
      <c r="L43" s="537"/>
      <c r="M43" s="542"/>
    </row>
    <row r="44" spans="1:13" s="246" customFormat="1" ht="21.75" customHeight="1">
      <c r="A44" s="514"/>
      <c r="B44" s="509"/>
      <c r="C44" s="518"/>
      <c r="D44" s="520"/>
      <c r="E44" s="517"/>
      <c r="F44" s="538"/>
      <c r="G44" s="425"/>
      <c r="H44" s="518"/>
      <c r="I44" s="537"/>
      <c r="J44" s="537"/>
      <c r="K44" s="537"/>
      <c r="L44" s="537"/>
      <c r="M44" s="542"/>
    </row>
    <row r="45" spans="1:13" s="246" customFormat="1" ht="21.75" customHeight="1">
      <c r="A45" s="514"/>
      <c r="B45" s="509"/>
      <c r="C45" s="518"/>
      <c r="D45" s="520"/>
      <c r="E45" s="517"/>
      <c r="F45" s="538"/>
      <c r="G45" s="425"/>
      <c r="H45" s="518"/>
      <c r="I45" s="537"/>
      <c r="J45" s="537"/>
      <c r="K45" s="537"/>
      <c r="L45" s="537"/>
      <c r="M45" s="542"/>
    </row>
    <row r="46" spans="1:13" s="246" customFormat="1" ht="21.75" customHeight="1">
      <c r="A46" s="514"/>
      <c r="B46" s="509"/>
      <c r="C46" s="518"/>
      <c r="D46" s="520"/>
      <c r="E46" s="517"/>
      <c r="F46" s="538"/>
      <c r="G46" s="425"/>
      <c r="H46" s="518"/>
      <c r="I46" s="537"/>
      <c r="J46" s="537"/>
      <c r="K46" s="537"/>
      <c r="L46" s="537"/>
      <c r="M46" s="542"/>
    </row>
    <row r="47" spans="1:13" s="246" customFormat="1" ht="21.75" customHeight="1">
      <c r="A47" s="514"/>
      <c r="B47" s="509"/>
      <c r="C47" s="518"/>
      <c r="D47" s="520"/>
      <c r="E47" s="517"/>
      <c r="F47" s="538"/>
      <c r="G47" s="425"/>
      <c r="H47" s="518"/>
      <c r="I47" s="537"/>
      <c r="J47" s="537"/>
      <c r="K47" s="537"/>
      <c r="L47" s="537"/>
      <c r="M47" s="542"/>
    </row>
    <row r="48" spans="1:13" s="246" customFormat="1" ht="21.75" customHeight="1">
      <c r="A48" s="514"/>
      <c r="B48" s="509"/>
      <c r="C48" s="518"/>
      <c r="D48" s="520"/>
      <c r="E48" s="517"/>
      <c r="F48" s="538"/>
      <c r="G48" s="425"/>
      <c r="H48" s="518"/>
      <c r="I48" s="537"/>
      <c r="J48" s="537"/>
      <c r="K48" s="537"/>
      <c r="L48" s="537"/>
      <c r="M48" s="542"/>
    </row>
    <row r="49" spans="1:13" s="246" customFormat="1" ht="21.75" customHeight="1">
      <c r="A49" s="515"/>
      <c r="B49" s="509"/>
      <c r="C49" s="518"/>
      <c r="D49" s="520"/>
      <c r="E49" s="517"/>
      <c r="F49" s="538"/>
      <c r="G49" s="425"/>
      <c r="H49" s="518"/>
      <c r="I49" s="537"/>
      <c r="J49" s="537"/>
      <c r="K49" s="537"/>
      <c r="L49" s="537"/>
      <c r="M49" s="542"/>
    </row>
    <row r="50" spans="1:13" s="246" customFormat="1" ht="13.5" customHeight="1">
      <c r="A50" s="512">
        <f>'7. Mapa Final'!A50</f>
        <v>5</v>
      </c>
      <c r="B50" s="509" t="str">
        <f>'7. Mapa Final'!B50</f>
        <v xml:space="preserve">Recibir dádivas o beneficios a nombre propio o de terceros para  afectar la seguridad o confidencialidad de la información   </v>
      </c>
      <c r="C50" s="518" t="str">
        <f>'7. Mapa Final'!C50</f>
        <v>Recibir dádivas o beneficios a nombre propio o de terceros por   revelar información confidencial,  alterar, retener o no publicar información.</v>
      </c>
      <c r="D50" s="519" t="str">
        <f>'7. Mapa Final'!J50</f>
        <v>Muy Baja - 1</v>
      </c>
      <c r="E50" s="516" t="str">
        <f>'7. Mapa Final'!K50</f>
        <v>Mayor - 4</v>
      </c>
      <c r="F50" s="538" t="str">
        <f>'7. Mapa Final'!M50</f>
        <v>Alto  - 4</v>
      </c>
      <c r="G50" s="425" t="s">
        <v>445</v>
      </c>
      <c r="H50" s="518" t="s">
        <v>562</v>
      </c>
      <c r="I50" s="537" t="s">
        <v>553</v>
      </c>
      <c r="J50" s="537"/>
      <c r="K50" s="536">
        <v>45292</v>
      </c>
      <c r="L50" s="536">
        <v>45382</v>
      </c>
      <c r="M50" s="547" t="s">
        <v>563</v>
      </c>
    </row>
    <row r="51" spans="1:13" s="246" customFormat="1" ht="13.5" customHeight="1">
      <c r="A51" s="512"/>
      <c r="B51" s="509"/>
      <c r="C51" s="518"/>
      <c r="D51" s="520"/>
      <c r="E51" s="517"/>
      <c r="F51" s="538"/>
      <c r="G51" s="425"/>
      <c r="H51" s="518"/>
      <c r="I51" s="537"/>
      <c r="J51" s="537"/>
      <c r="K51" s="537"/>
      <c r="L51" s="537"/>
      <c r="M51" s="547"/>
    </row>
    <row r="52" spans="1:13" s="246" customFormat="1" ht="13.5" customHeight="1">
      <c r="A52" s="512"/>
      <c r="B52" s="509"/>
      <c r="C52" s="518"/>
      <c r="D52" s="520"/>
      <c r="E52" s="517"/>
      <c r="F52" s="538"/>
      <c r="G52" s="425"/>
      <c r="H52" s="518"/>
      <c r="I52" s="537"/>
      <c r="J52" s="537"/>
      <c r="K52" s="537"/>
      <c r="L52" s="537"/>
      <c r="M52" s="547"/>
    </row>
    <row r="53" spans="1:13" s="246" customFormat="1" ht="13.5" customHeight="1">
      <c r="A53" s="512"/>
      <c r="B53" s="509"/>
      <c r="C53" s="518"/>
      <c r="D53" s="520"/>
      <c r="E53" s="517"/>
      <c r="F53" s="538"/>
      <c r="G53" s="425"/>
      <c r="H53" s="518"/>
      <c r="I53" s="537"/>
      <c r="J53" s="537"/>
      <c r="K53" s="537"/>
      <c r="L53" s="537"/>
      <c r="M53" s="547"/>
    </row>
    <row r="54" spans="1:13" s="246" customFormat="1" ht="13.5" customHeight="1">
      <c r="A54" s="512"/>
      <c r="B54" s="509"/>
      <c r="C54" s="518"/>
      <c r="D54" s="520"/>
      <c r="E54" s="517"/>
      <c r="F54" s="538"/>
      <c r="G54" s="425"/>
      <c r="H54" s="518"/>
      <c r="I54" s="537"/>
      <c r="J54" s="537"/>
      <c r="K54" s="537"/>
      <c r="L54" s="537"/>
      <c r="M54" s="547"/>
    </row>
    <row r="55" spans="1:13" s="246" customFormat="1" ht="13.5" customHeight="1">
      <c r="A55" s="512"/>
      <c r="B55" s="509"/>
      <c r="C55" s="518"/>
      <c r="D55" s="520"/>
      <c r="E55" s="517"/>
      <c r="F55" s="538"/>
      <c r="G55" s="425"/>
      <c r="H55" s="518"/>
      <c r="I55" s="537"/>
      <c r="J55" s="537"/>
      <c r="K55" s="537"/>
      <c r="L55" s="537"/>
      <c r="M55" s="547"/>
    </row>
    <row r="56" spans="1:13" s="246" customFormat="1" ht="13.5" customHeight="1">
      <c r="A56" s="512"/>
      <c r="B56" s="509"/>
      <c r="C56" s="518"/>
      <c r="D56" s="520"/>
      <c r="E56" s="517"/>
      <c r="F56" s="538"/>
      <c r="G56" s="425"/>
      <c r="H56" s="518"/>
      <c r="I56" s="537"/>
      <c r="J56" s="537"/>
      <c r="K56" s="537"/>
      <c r="L56" s="537"/>
      <c r="M56" s="547"/>
    </row>
    <row r="57" spans="1:13" s="246" customFormat="1" ht="13.5" customHeight="1">
      <c r="A57" s="512"/>
      <c r="B57" s="509"/>
      <c r="C57" s="518"/>
      <c r="D57" s="520"/>
      <c r="E57" s="517"/>
      <c r="F57" s="538"/>
      <c r="G57" s="425"/>
      <c r="H57" s="518"/>
      <c r="I57" s="537"/>
      <c r="J57" s="537"/>
      <c r="K57" s="537"/>
      <c r="L57" s="537"/>
      <c r="M57" s="547"/>
    </row>
    <row r="58" spans="1:13" s="246" customFormat="1" ht="21.75" customHeight="1">
      <c r="A58" s="512"/>
      <c r="B58" s="509"/>
      <c r="C58" s="518"/>
      <c r="D58" s="520"/>
      <c r="E58" s="517"/>
      <c r="F58" s="538"/>
      <c r="G58" s="425"/>
      <c r="H58" s="518"/>
      <c r="I58" s="537"/>
      <c r="J58" s="537"/>
      <c r="K58" s="537"/>
      <c r="L58" s="537"/>
      <c r="M58" s="547"/>
    </row>
    <row r="59" spans="1:13" s="246" customFormat="1" ht="21.75" customHeight="1">
      <c r="A59" s="512"/>
      <c r="B59" s="509"/>
      <c r="C59" s="518"/>
      <c r="D59" s="520"/>
      <c r="E59" s="517"/>
      <c r="F59" s="538"/>
      <c r="G59" s="425"/>
      <c r="H59" s="518"/>
      <c r="I59" s="537"/>
      <c r="J59" s="537"/>
      <c r="K59" s="537"/>
      <c r="L59" s="537"/>
      <c r="M59" s="547"/>
    </row>
    <row r="60" spans="1:13" s="246" customFormat="1" ht="13.5" customHeight="1">
      <c r="A60" s="512">
        <f>'7. Mapa Final'!A60</f>
        <v>6</v>
      </c>
      <c r="B60" s="509" t="str">
        <f>'7. Mapa Final'!B60</f>
        <v>Ofrecer, prometer, entregar, aceptar o solicitar una ventaja indebida  para influir  en la toma de decisiones  para  la adquisición de predios en donación.</v>
      </c>
      <c r="C60" s="518" t="str">
        <f>'7. Mapa Final'!C60</f>
        <v>Cuando se emite un concepto favorable que conlleve a la adquisición de un predio por donación omitiendo el cumplimiento de los requisitos establecidos, con el fin de favorecer intereses particulares.</v>
      </c>
      <c r="D60" s="519" t="str">
        <f>'7. Mapa Final'!J60</f>
        <v>Baja - 2</v>
      </c>
      <c r="E60" s="516" t="str">
        <f>'7. Mapa Final'!K60</f>
        <v>Leve - 1</v>
      </c>
      <c r="F60" s="538" t="str">
        <f>'7. Mapa Final'!M60</f>
        <v>Bajo - 2</v>
      </c>
      <c r="G60" s="425" t="s">
        <v>445</v>
      </c>
      <c r="H60" s="518" t="s">
        <v>564</v>
      </c>
      <c r="I60" s="537" t="s">
        <v>553</v>
      </c>
      <c r="J60" s="537"/>
      <c r="K60" s="536">
        <v>45292</v>
      </c>
      <c r="L60" s="536">
        <v>45382</v>
      </c>
      <c r="M60" s="542" t="s">
        <v>565</v>
      </c>
    </row>
    <row r="61" spans="1:13" s="246" customFormat="1" ht="13.5" customHeight="1">
      <c r="A61" s="512"/>
      <c r="B61" s="509"/>
      <c r="C61" s="518"/>
      <c r="D61" s="520"/>
      <c r="E61" s="517"/>
      <c r="F61" s="538"/>
      <c r="G61" s="425"/>
      <c r="H61" s="518"/>
      <c r="I61" s="537"/>
      <c r="J61" s="537"/>
      <c r="K61" s="537"/>
      <c r="L61" s="537"/>
      <c r="M61" s="542"/>
    </row>
    <row r="62" spans="1:13" s="246" customFormat="1" ht="13.5" customHeight="1">
      <c r="A62" s="512"/>
      <c r="B62" s="509"/>
      <c r="C62" s="518"/>
      <c r="D62" s="520"/>
      <c r="E62" s="517"/>
      <c r="F62" s="538"/>
      <c r="G62" s="425"/>
      <c r="H62" s="518"/>
      <c r="I62" s="537"/>
      <c r="J62" s="537"/>
      <c r="K62" s="537"/>
      <c r="L62" s="537"/>
      <c r="M62" s="542"/>
    </row>
    <row r="63" spans="1:13" s="246" customFormat="1" ht="13.5" customHeight="1">
      <c r="A63" s="512"/>
      <c r="B63" s="509"/>
      <c r="C63" s="518"/>
      <c r="D63" s="520"/>
      <c r="E63" s="517"/>
      <c r="F63" s="538"/>
      <c r="G63" s="425"/>
      <c r="H63" s="518"/>
      <c r="I63" s="537"/>
      <c r="J63" s="537"/>
      <c r="K63" s="537"/>
      <c r="L63" s="537"/>
      <c r="M63" s="542"/>
    </row>
    <row r="64" spans="1:13" s="246" customFormat="1" ht="13.5" customHeight="1">
      <c r="A64" s="512"/>
      <c r="B64" s="509"/>
      <c r="C64" s="518"/>
      <c r="D64" s="520"/>
      <c r="E64" s="517"/>
      <c r="F64" s="538"/>
      <c r="G64" s="425"/>
      <c r="H64" s="518"/>
      <c r="I64" s="537"/>
      <c r="J64" s="537"/>
      <c r="K64" s="537"/>
      <c r="L64" s="537"/>
      <c r="M64" s="542"/>
    </row>
    <row r="65" spans="1:13" s="246" customFormat="1" ht="13.5" customHeight="1">
      <c r="A65" s="512"/>
      <c r="B65" s="509"/>
      <c r="C65" s="518"/>
      <c r="D65" s="520"/>
      <c r="E65" s="517"/>
      <c r="F65" s="538"/>
      <c r="G65" s="425"/>
      <c r="H65" s="518"/>
      <c r="I65" s="537"/>
      <c r="J65" s="537"/>
      <c r="K65" s="537"/>
      <c r="L65" s="537"/>
      <c r="M65" s="542"/>
    </row>
    <row r="66" spans="1:13" s="246" customFormat="1" ht="13.5" customHeight="1">
      <c r="A66" s="512"/>
      <c r="B66" s="509"/>
      <c r="C66" s="518"/>
      <c r="D66" s="520"/>
      <c r="E66" s="517"/>
      <c r="F66" s="538"/>
      <c r="G66" s="425"/>
      <c r="H66" s="518"/>
      <c r="I66" s="537"/>
      <c r="J66" s="537"/>
      <c r="K66" s="537"/>
      <c r="L66" s="537"/>
      <c r="M66" s="542"/>
    </row>
    <row r="67" spans="1:13" s="246" customFormat="1" ht="13.5" customHeight="1">
      <c r="A67" s="512"/>
      <c r="B67" s="509"/>
      <c r="C67" s="518"/>
      <c r="D67" s="520"/>
      <c r="E67" s="517"/>
      <c r="F67" s="538"/>
      <c r="G67" s="425"/>
      <c r="H67" s="518"/>
      <c r="I67" s="537"/>
      <c r="J67" s="537"/>
      <c r="K67" s="537"/>
      <c r="L67" s="537"/>
      <c r="M67" s="542"/>
    </row>
    <row r="68" spans="1:13" s="246" customFormat="1" ht="21.75" customHeight="1">
      <c r="A68" s="512"/>
      <c r="B68" s="509"/>
      <c r="C68" s="518"/>
      <c r="D68" s="520"/>
      <c r="E68" s="517"/>
      <c r="F68" s="538"/>
      <c r="G68" s="425"/>
      <c r="H68" s="518"/>
      <c r="I68" s="537"/>
      <c r="J68" s="537"/>
      <c r="K68" s="537"/>
      <c r="L68" s="537"/>
      <c r="M68" s="542"/>
    </row>
    <row r="69" spans="1:13" s="246" customFormat="1" ht="21.75" customHeight="1">
      <c r="A69" s="512"/>
      <c r="B69" s="509"/>
      <c r="C69" s="518"/>
      <c r="D69" s="520"/>
      <c r="E69" s="517"/>
      <c r="F69" s="538"/>
      <c r="G69" s="425"/>
      <c r="H69" s="518"/>
      <c r="I69" s="537"/>
      <c r="J69" s="537"/>
      <c r="K69" s="537"/>
      <c r="L69" s="537"/>
      <c r="M69" s="542"/>
    </row>
    <row r="70" spans="1:13" s="246" customFormat="1" ht="13.5" customHeight="1">
      <c r="A70" s="512">
        <f>'7. Mapa Final'!A70</f>
        <v>7</v>
      </c>
      <c r="B70" s="509" t="str">
        <f>'7. Mapa Final'!B70</f>
        <v>Ofrecer, prometer, entregar, aceptar o solicitar una ventaja indebida para conseguir el favorecimiento competitivo  en  la evaluación técnica (proceso de selección) en  contratos de Estudios y Diseños o Construcción de sedes y despachos judiciales.</v>
      </c>
      <c r="C70" s="518" t="str">
        <f>'7. Mapa Final'!C70</f>
        <v>Cuando se emite un concepto técnico basado en una evaluación que redunde en ventajas para agentes internos y externos, sin la adecuada justificación técnica.</v>
      </c>
      <c r="D70" s="519" t="str">
        <f>'7. Mapa Final'!J70</f>
        <v>Muy Baja - 1</v>
      </c>
      <c r="E70" s="516" t="str">
        <f>'7. Mapa Final'!K70</f>
        <v>Moderado - 3</v>
      </c>
      <c r="F70" s="538" t="str">
        <f>'7. Mapa Final'!M70</f>
        <v>Moderado - 3</v>
      </c>
      <c r="G70" s="425" t="s">
        <v>445</v>
      </c>
      <c r="H70" s="380" t="s">
        <v>566</v>
      </c>
      <c r="I70" s="537" t="s">
        <v>553</v>
      </c>
      <c r="J70" s="537"/>
      <c r="K70" s="536">
        <v>45292</v>
      </c>
      <c r="L70" s="536">
        <v>45382</v>
      </c>
      <c r="M70" s="542" t="s">
        <v>563</v>
      </c>
    </row>
    <row r="71" spans="1:13" s="246" customFormat="1" ht="13.5" customHeight="1">
      <c r="A71" s="512"/>
      <c r="B71" s="509"/>
      <c r="C71" s="518"/>
      <c r="D71" s="520"/>
      <c r="E71" s="517"/>
      <c r="F71" s="538"/>
      <c r="G71" s="425"/>
      <c r="H71" s="518"/>
      <c r="I71" s="537"/>
      <c r="J71" s="537"/>
      <c r="K71" s="537"/>
      <c r="L71" s="537"/>
      <c r="M71" s="542"/>
    </row>
    <row r="72" spans="1:13" s="246" customFormat="1" ht="13.5" customHeight="1">
      <c r="A72" s="512"/>
      <c r="B72" s="509"/>
      <c r="C72" s="518"/>
      <c r="D72" s="520"/>
      <c r="E72" s="517"/>
      <c r="F72" s="538"/>
      <c r="G72" s="425"/>
      <c r="H72" s="518"/>
      <c r="I72" s="537"/>
      <c r="J72" s="537"/>
      <c r="K72" s="537"/>
      <c r="L72" s="537"/>
      <c r="M72" s="542"/>
    </row>
    <row r="73" spans="1:13" s="246" customFormat="1" ht="13.5" customHeight="1">
      <c r="A73" s="512"/>
      <c r="B73" s="509"/>
      <c r="C73" s="518"/>
      <c r="D73" s="520"/>
      <c r="E73" s="517"/>
      <c r="F73" s="538"/>
      <c r="G73" s="425"/>
      <c r="H73" s="518"/>
      <c r="I73" s="537"/>
      <c r="J73" s="537"/>
      <c r="K73" s="537"/>
      <c r="L73" s="537"/>
      <c r="M73" s="542"/>
    </row>
    <row r="74" spans="1:13" s="246" customFormat="1" ht="13.5" customHeight="1">
      <c r="A74" s="512"/>
      <c r="B74" s="509"/>
      <c r="C74" s="518"/>
      <c r="D74" s="520"/>
      <c r="E74" s="517"/>
      <c r="F74" s="538"/>
      <c r="G74" s="425"/>
      <c r="H74" s="518"/>
      <c r="I74" s="537"/>
      <c r="J74" s="537"/>
      <c r="K74" s="537"/>
      <c r="L74" s="537"/>
      <c r="M74" s="542"/>
    </row>
    <row r="75" spans="1:13" s="246" customFormat="1" ht="13.5" customHeight="1">
      <c r="A75" s="512"/>
      <c r="B75" s="509"/>
      <c r="C75" s="518"/>
      <c r="D75" s="520"/>
      <c r="E75" s="517"/>
      <c r="F75" s="538"/>
      <c r="G75" s="425"/>
      <c r="H75" s="518"/>
      <c r="I75" s="537"/>
      <c r="J75" s="537"/>
      <c r="K75" s="537"/>
      <c r="L75" s="537"/>
      <c r="M75" s="542"/>
    </row>
    <row r="76" spans="1:13" s="246" customFormat="1" ht="13.5" customHeight="1">
      <c r="A76" s="512"/>
      <c r="B76" s="509"/>
      <c r="C76" s="518"/>
      <c r="D76" s="520"/>
      <c r="E76" s="517"/>
      <c r="F76" s="538"/>
      <c r="G76" s="425"/>
      <c r="H76" s="518"/>
      <c r="I76" s="537"/>
      <c r="J76" s="537"/>
      <c r="K76" s="537"/>
      <c r="L76" s="537"/>
      <c r="M76" s="542"/>
    </row>
    <row r="77" spans="1:13" s="246" customFormat="1" ht="13.5" customHeight="1">
      <c r="A77" s="512"/>
      <c r="B77" s="509"/>
      <c r="C77" s="518"/>
      <c r="D77" s="520"/>
      <c r="E77" s="517"/>
      <c r="F77" s="538"/>
      <c r="G77" s="425"/>
      <c r="H77" s="518"/>
      <c r="I77" s="537"/>
      <c r="J77" s="537"/>
      <c r="K77" s="537"/>
      <c r="L77" s="537"/>
      <c r="M77" s="542"/>
    </row>
    <row r="78" spans="1:13" s="246" customFormat="1" ht="21.75" customHeight="1">
      <c r="A78" s="512"/>
      <c r="B78" s="509"/>
      <c r="C78" s="518"/>
      <c r="D78" s="520"/>
      <c r="E78" s="517"/>
      <c r="F78" s="538"/>
      <c r="G78" s="425"/>
      <c r="H78" s="518"/>
      <c r="I78" s="537"/>
      <c r="J78" s="537"/>
      <c r="K78" s="537"/>
      <c r="L78" s="537"/>
      <c r="M78" s="542"/>
    </row>
    <row r="79" spans="1:13" s="246" customFormat="1" ht="21.75" customHeight="1">
      <c r="A79" s="512"/>
      <c r="B79" s="509"/>
      <c r="C79" s="518"/>
      <c r="D79" s="520"/>
      <c r="E79" s="517"/>
      <c r="F79" s="538"/>
      <c r="G79" s="425"/>
      <c r="H79" s="518"/>
      <c r="I79" s="537"/>
      <c r="J79" s="537"/>
      <c r="K79" s="537"/>
      <c r="L79" s="537"/>
      <c r="M79" s="542"/>
    </row>
    <row r="80" spans="1:13" s="246" customFormat="1" ht="13.5" customHeight="1">
      <c r="A80" s="512">
        <f>'7. Mapa Final'!A80</f>
        <v>8</v>
      </c>
      <c r="B80" s="509" t="str">
        <f>'7. Mapa Final'!B80</f>
        <v>Ofrecer, prometer, entregar, aceptar o solicitar una ventaja indebida para conseguir el favorecimiento competitivo  en  la adición  de  contratos de Estudios y Diseños o construcción de sedes y despachos judiciales.</v>
      </c>
      <c r="C80" s="518" t="str">
        <f>'7. Mapa Final'!C80</f>
        <v>Cuando se adicionen contratos que son ventajosos para agentes internos y externos, sin la adecuada justificación que soporte su valor.</v>
      </c>
      <c r="D80" s="519" t="str">
        <f>'7. Mapa Final'!J80</f>
        <v>Muy Baja - 1</v>
      </c>
      <c r="E80" s="516" t="str">
        <f>'7. Mapa Final'!K80</f>
        <v>Menor - 2</v>
      </c>
      <c r="F80" s="538" t="str">
        <f>'7. Mapa Final'!M80</f>
        <v>Bajo - 2</v>
      </c>
      <c r="G80" s="425" t="s">
        <v>445</v>
      </c>
      <c r="H80" s="380" t="s">
        <v>567</v>
      </c>
      <c r="I80" s="537" t="s">
        <v>553</v>
      </c>
      <c r="J80" s="537"/>
      <c r="K80" s="536">
        <v>45292</v>
      </c>
      <c r="L80" s="536">
        <v>45382</v>
      </c>
      <c r="M80" s="542" t="s">
        <v>563</v>
      </c>
    </row>
    <row r="81" spans="1:13" s="246" customFormat="1" ht="13.5" customHeight="1">
      <c r="A81" s="512"/>
      <c r="B81" s="509"/>
      <c r="C81" s="518"/>
      <c r="D81" s="520"/>
      <c r="E81" s="517"/>
      <c r="F81" s="538"/>
      <c r="G81" s="425"/>
      <c r="H81" s="518"/>
      <c r="I81" s="537"/>
      <c r="J81" s="537"/>
      <c r="K81" s="537"/>
      <c r="L81" s="537"/>
      <c r="M81" s="542"/>
    </row>
    <row r="82" spans="1:13" s="246" customFormat="1" ht="13.5" customHeight="1">
      <c r="A82" s="512"/>
      <c r="B82" s="509"/>
      <c r="C82" s="518"/>
      <c r="D82" s="520"/>
      <c r="E82" s="517"/>
      <c r="F82" s="538"/>
      <c r="G82" s="425"/>
      <c r="H82" s="518"/>
      <c r="I82" s="537"/>
      <c r="J82" s="537"/>
      <c r="K82" s="537"/>
      <c r="L82" s="537"/>
      <c r="M82" s="542"/>
    </row>
    <row r="83" spans="1:13" s="246" customFormat="1" ht="13.5" customHeight="1">
      <c r="A83" s="512"/>
      <c r="B83" s="509"/>
      <c r="C83" s="518"/>
      <c r="D83" s="520"/>
      <c r="E83" s="517"/>
      <c r="F83" s="538"/>
      <c r="G83" s="425"/>
      <c r="H83" s="518"/>
      <c r="I83" s="537"/>
      <c r="J83" s="537"/>
      <c r="K83" s="537"/>
      <c r="L83" s="537"/>
      <c r="M83" s="542"/>
    </row>
    <row r="84" spans="1:13" s="246" customFormat="1" ht="13.5" customHeight="1">
      <c r="A84" s="512"/>
      <c r="B84" s="509"/>
      <c r="C84" s="518"/>
      <c r="D84" s="520"/>
      <c r="E84" s="517"/>
      <c r="F84" s="538"/>
      <c r="G84" s="425"/>
      <c r="H84" s="518"/>
      <c r="I84" s="537"/>
      <c r="J84" s="537"/>
      <c r="K84" s="537"/>
      <c r="L84" s="537"/>
      <c r="M84" s="542"/>
    </row>
    <row r="85" spans="1:13" s="246" customFormat="1" ht="13.5" customHeight="1">
      <c r="A85" s="512"/>
      <c r="B85" s="509"/>
      <c r="C85" s="518"/>
      <c r="D85" s="520"/>
      <c r="E85" s="517"/>
      <c r="F85" s="538"/>
      <c r="G85" s="425"/>
      <c r="H85" s="518"/>
      <c r="I85" s="537"/>
      <c r="J85" s="537"/>
      <c r="K85" s="537"/>
      <c r="L85" s="537"/>
      <c r="M85" s="542"/>
    </row>
    <row r="86" spans="1:13" s="246" customFormat="1" ht="13.5" customHeight="1">
      <c r="A86" s="512"/>
      <c r="B86" s="509"/>
      <c r="C86" s="518"/>
      <c r="D86" s="520"/>
      <c r="E86" s="517"/>
      <c r="F86" s="538"/>
      <c r="G86" s="425"/>
      <c r="H86" s="518"/>
      <c r="I86" s="537"/>
      <c r="J86" s="537"/>
      <c r="K86" s="537"/>
      <c r="L86" s="537"/>
      <c r="M86" s="542"/>
    </row>
    <row r="87" spans="1:13" s="246" customFormat="1" ht="13.5" customHeight="1">
      <c r="A87" s="512"/>
      <c r="B87" s="509"/>
      <c r="C87" s="518"/>
      <c r="D87" s="520"/>
      <c r="E87" s="517"/>
      <c r="F87" s="538"/>
      <c r="G87" s="425"/>
      <c r="H87" s="518"/>
      <c r="I87" s="537"/>
      <c r="J87" s="537"/>
      <c r="K87" s="537"/>
      <c r="L87" s="537"/>
      <c r="M87" s="542"/>
    </row>
    <row r="88" spans="1:13" s="246" customFormat="1" ht="21.75" customHeight="1">
      <c r="A88" s="512"/>
      <c r="B88" s="509"/>
      <c r="C88" s="518"/>
      <c r="D88" s="520"/>
      <c r="E88" s="517"/>
      <c r="F88" s="538"/>
      <c r="G88" s="425"/>
      <c r="H88" s="518"/>
      <c r="I88" s="537"/>
      <c r="J88" s="537"/>
      <c r="K88" s="537"/>
      <c r="L88" s="537"/>
      <c r="M88" s="542"/>
    </row>
    <row r="89" spans="1:13" s="246" customFormat="1" ht="21.75" customHeight="1">
      <c r="A89" s="512"/>
      <c r="B89" s="509"/>
      <c r="C89" s="518"/>
      <c r="D89" s="520"/>
      <c r="E89" s="517"/>
      <c r="F89" s="538"/>
      <c r="G89" s="425"/>
      <c r="H89" s="518"/>
      <c r="I89" s="537"/>
      <c r="J89" s="537"/>
      <c r="K89" s="537"/>
      <c r="L89" s="537"/>
      <c r="M89" s="542"/>
    </row>
    <row r="90" spans="1:13" s="246" customFormat="1" ht="13.5" customHeight="1">
      <c r="A90" s="512">
        <f>'7. Mapa Final'!A90</f>
        <v>9</v>
      </c>
      <c r="B90" s="509" t="str">
        <f>'7. Mapa Final'!B90</f>
        <v>Ofrecer, prometer, entregar, aceptar o solicitar una ventaja indebida para conseguir la recepción de Diseños u obras.</v>
      </c>
      <c r="C90" s="518" t="str">
        <f>'7. Mapa Final'!C90</f>
        <v>Cuando un agente interno o externos, obtiene una ventaja indebida por recibir Estudios y Diseños u Obras, que no cumplan con los requisitos contractuales.</v>
      </c>
      <c r="D90" s="519" t="str">
        <f>'7. Mapa Final'!J90</f>
        <v>Muy Baja - 1</v>
      </c>
      <c r="E90" s="516" t="str">
        <f>'7. Mapa Final'!K90</f>
        <v>Leve - 1</v>
      </c>
      <c r="F90" s="538" t="str">
        <f>'7. Mapa Final'!M90</f>
        <v>Bajo - 1</v>
      </c>
      <c r="G90" s="425" t="s">
        <v>445</v>
      </c>
      <c r="H90" s="518" t="s">
        <v>568</v>
      </c>
      <c r="I90" s="537" t="s">
        <v>553</v>
      </c>
      <c r="J90" s="537"/>
      <c r="K90" s="536">
        <v>45292</v>
      </c>
      <c r="L90" s="536">
        <v>45382</v>
      </c>
      <c r="M90" s="542" t="s">
        <v>563</v>
      </c>
    </row>
    <row r="91" spans="1:13" s="246" customFormat="1" ht="13.5" customHeight="1">
      <c r="A91" s="512"/>
      <c r="B91" s="509"/>
      <c r="C91" s="518"/>
      <c r="D91" s="520"/>
      <c r="E91" s="517"/>
      <c r="F91" s="538"/>
      <c r="G91" s="425"/>
      <c r="H91" s="518"/>
      <c r="I91" s="537"/>
      <c r="J91" s="537"/>
      <c r="K91" s="537"/>
      <c r="L91" s="537"/>
      <c r="M91" s="542"/>
    </row>
    <row r="92" spans="1:13" s="246" customFormat="1" ht="13.5" customHeight="1">
      <c r="A92" s="512"/>
      <c r="B92" s="509"/>
      <c r="C92" s="518"/>
      <c r="D92" s="520"/>
      <c r="E92" s="517"/>
      <c r="F92" s="538"/>
      <c r="G92" s="425"/>
      <c r="H92" s="518"/>
      <c r="I92" s="537"/>
      <c r="J92" s="537"/>
      <c r="K92" s="537"/>
      <c r="L92" s="537"/>
      <c r="M92" s="542"/>
    </row>
    <row r="93" spans="1:13" s="246" customFormat="1" ht="13.5" customHeight="1">
      <c r="A93" s="512"/>
      <c r="B93" s="509"/>
      <c r="C93" s="518"/>
      <c r="D93" s="520"/>
      <c r="E93" s="517"/>
      <c r="F93" s="538"/>
      <c r="G93" s="425"/>
      <c r="H93" s="518"/>
      <c r="I93" s="537"/>
      <c r="J93" s="537"/>
      <c r="K93" s="537"/>
      <c r="L93" s="537"/>
      <c r="M93" s="542"/>
    </row>
    <row r="94" spans="1:13" s="246" customFormat="1" ht="13.5" customHeight="1">
      <c r="A94" s="512"/>
      <c r="B94" s="509"/>
      <c r="C94" s="518"/>
      <c r="D94" s="520"/>
      <c r="E94" s="517"/>
      <c r="F94" s="538"/>
      <c r="G94" s="425"/>
      <c r="H94" s="518"/>
      <c r="I94" s="537"/>
      <c r="J94" s="537"/>
      <c r="K94" s="537"/>
      <c r="L94" s="537"/>
      <c r="M94" s="542"/>
    </row>
    <row r="95" spans="1:13" s="246" customFormat="1" ht="13.5" customHeight="1">
      <c r="A95" s="512"/>
      <c r="B95" s="509"/>
      <c r="C95" s="518"/>
      <c r="D95" s="520"/>
      <c r="E95" s="517"/>
      <c r="F95" s="538"/>
      <c r="G95" s="425"/>
      <c r="H95" s="518"/>
      <c r="I95" s="537"/>
      <c r="J95" s="537"/>
      <c r="K95" s="537"/>
      <c r="L95" s="537"/>
      <c r="M95" s="542"/>
    </row>
    <row r="96" spans="1:13" s="246" customFormat="1" ht="13.5" customHeight="1">
      <c r="A96" s="512"/>
      <c r="B96" s="509"/>
      <c r="C96" s="518"/>
      <c r="D96" s="520"/>
      <c r="E96" s="517"/>
      <c r="F96" s="538"/>
      <c r="G96" s="425"/>
      <c r="H96" s="518"/>
      <c r="I96" s="537"/>
      <c r="J96" s="537"/>
      <c r="K96" s="537"/>
      <c r="L96" s="537"/>
      <c r="M96" s="542"/>
    </row>
    <row r="97" spans="1:13" s="246" customFormat="1" ht="13.5" customHeight="1">
      <c r="A97" s="512"/>
      <c r="B97" s="509"/>
      <c r="C97" s="518"/>
      <c r="D97" s="520"/>
      <c r="E97" s="517"/>
      <c r="F97" s="538"/>
      <c r="G97" s="425"/>
      <c r="H97" s="518"/>
      <c r="I97" s="537"/>
      <c r="J97" s="537"/>
      <c r="K97" s="537"/>
      <c r="L97" s="537"/>
      <c r="M97" s="542"/>
    </row>
    <row r="98" spans="1:13" s="246" customFormat="1" ht="21.75" customHeight="1">
      <c r="A98" s="512"/>
      <c r="B98" s="509"/>
      <c r="C98" s="518"/>
      <c r="D98" s="520"/>
      <c r="E98" s="517"/>
      <c r="F98" s="538"/>
      <c r="G98" s="425"/>
      <c r="H98" s="518"/>
      <c r="I98" s="537"/>
      <c r="J98" s="537"/>
      <c r="K98" s="537"/>
      <c r="L98" s="537"/>
      <c r="M98" s="542"/>
    </row>
    <row r="99" spans="1:13" s="246" customFormat="1" ht="21.75" customHeight="1">
      <c r="A99" s="512"/>
      <c r="B99" s="509"/>
      <c r="C99" s="518"/>
      <c r="D99" s="520"/>
      <c r="E99" s="517"/>
      <c r="F99" s="538"/>
      <c r="G99" s="425"/>
      <c r="H99" s="518"/>
      <c r="I99" s="537"/>
      <c r="J99" s="537"/>
      <c r="K99" s="537"/>
      <c r="L99" s="537"/>
      <c r="M99" s="542"/>
    </row>
  </sheetData>
  <mergeCells count="135">
    <mergeCell ref="M40:M49"/>
    <mergeCell ref="A40:A49"/>
    <mergeCell ref="B40:B49"/>
    <mergeCell ref="C40:C49"/>
    <mergeCell ref="D40:D49"/>
    <mergeCell ref="E40:E49"/>
    <mergeCell ref="F40:F49"/>
    <mergeCell ref="G40:G49"/>
    <mergeCell ref="H40:H49"/>
    <mergeCell ref="I40:I49"/>
    <mergeCell ref="A80:A89"/>
    <mergeCell ref="J90:J99"/>
    <mergeCell ref="K90:K99"/>
    <mergeCell ref="L90:L99"/>
    <mergeCell ref="M90:M99"/>
    <mergeCell ref="F80:F89"/>
    <mergeCell ref="G80:G89"/>
    <mergeCell ref="H80:H89"/>
    <mergeCell ref="I80:I89"/>
    <mergeCell ref="J80:J89"/>
    <mergeCell ref="A90:A99"/>
    <mergeCell ref="B90:B99"/>
    <mergeCell ref="C90:C99"/>
    <mergeCell ref="D90:D99"/>
    <mergeCell ref="E90:E99"/>
    <mergeCell ref="F90:F99"/>
    <mergeCell ref="G90:G99"/>
    <mergeCell ref="H90:H99"/>
    <mergeCell ref="I90:I99"/>
    <mergeCell ref="B80:B89"/>
    <mergeCell ref="C80:C89"/>
    <mergeCell ref="D80:D89"/>
    <mergeCell ref="E80:E89"/>
    <mergeCell ref="I70:I79"/>
    <mergeCell ref="J70:J79"/>
    <mergeCell ref="K70:K79"/>
    <mergeCell ref="L70:L79"/>
    <mergeCell ref="M70:M79"/>
    <mergeCell ref="K80:K89"/>
    <mergeCell ref="L80:L89"/>
    <mergeCell ref="M80:M89"/>
    <mergeCell ref="A9:G9"/>
    <mergeCell ref="H20:H29"/>
    <mergeCell ref="A70:A79"/>
    <mergeCell ref="B70:B79"/>
    <mergeCell ref="C70:C79"/>
    <mergeCell ref="D70:D79"/>
    <mergeCell ref="E70:E79"/>
    <mergeCell ref="F70:F79"/>
    <mergeCell ref="G70:G79"/>
    <mergeCell ref="H70:H79"/>
    <mergeCell ref="C10:C19"/>
    <mergeCell ref="D10:D19"/>
    <mergeCell ref="E10:E19"/>
    <mergeCell ref="F50:F59"/>
    <mergeCell ref="G30:G39"/>
    <mergeCell ref="H30:H39"/>
    <mergeCell ref="B50:B59"/>
    <mergeCell ref="C50:C59"/>
    <mergeCell ref="D30:D39"/>
    <mergeCell ref="E30:E39"/>
    <mergeCell ref="D50:D59"/>
    <mergeCell ref="E50:E59"/>
    <mergeCell ref="J60:J69"/>
    <mergeCell ref="K60:K69"/>
    <mergeCell ref="B30:B39"/>
    <mergeCell ref="J40:J49"/>
    <mergeCell ref="K40:K49"/>
    <mergeCell ref="L60:L69"/>
    <mergeCell ref="M60:M69"/>
    <mergeCell ref="F10:F19"/>
    <mergeCell ref="G10:G19"/>
    <mergeCell ref="H10:H19"/>
    <mergeCell ref="I10:I19"/>
    <mergeCell ref="J10:J19"/>
    <mergeCell ref="M30:M39"/>
    <mergeCell ref="J50:J59"/>
    <mergeCell ref="K50:K59"/>
    <mergeCell ref="L50:L59"/>
    <mergeCell ref="M50:M59"/>
    <mergeCell ref="J30:J39"/>
    <mergeCell ref="K30:K39"/>
    <mergeCell ref="L30:L39"/>
    <mergeCell ref="I30:I39"/>
    <mergeCell ref="G50:G59"/>
    <mergeCell ref="H50:H59"/>
    <mergeCell ref="I50:I59"/>
    <mergeCell ref="L10:L19"/>
    <mergeCell ref="M10:M19"/>
    <mergeCell ref="K10:K19"/>
    <mergeCell ref="F30:F39"/>
    <mergeCell ref="L40:L49"/>
    <mergeCell ref="A60:A69"/>
    <mergeCell ref="B60:B69"/>
    <mergeCell ref="C60:C69"/>
    <mergeCell ref="D60:D69"/>
    <mergeCell ref="E60:E69"/>
    <mergeCell ref="F60:F69"/>
    <mergeCell ref="G60:G69"/>
    <mergeCell ref="H60:H69"/>
    <mergeCell ref="I60:I69"/>
    <mergeCell ref="A20:A29"/>
    <mergeCell ref="C20:C29"/>
    <mergeCell ref="L20:L29"/>
    <mergeCell ref="F20:F29"/>
    <mergeCell ref="G20:G29"/>
    <mergeCell ref="I20:I29"/>
    <mergeCell ref="J20:J29"/>
    <mergeCell ref="K20:K29"/>
    <mergeCell ref="M20:M24"/>
    <mergeCell ref="M25:M29"/>
    <mergeCell ref="B10:B19"/>
    <mergeCell ref="A10:A19"/>
    <mergeCell ref="A50:A59"/>
    <mergeCell ref="A30:A39"/>
    <mergeCell ref="E20:E29"/>
    <mergeCell ref="C30:C39"/>
    <mergeCell ref="D20:D29"/>
    <mergeCell ref="K1:M3"/>
    <mergeCell ref="A4:B4"/>
    <mergeCell ref="A5:B5"/>
    <mergeCell ref="C5:M5"/>
    <mergeCell ref="C4:M4"/>
    <mergeCell ref="A1:C3"/>
    <mergeCell ref="D1:J2"/>
    <mergeCell ref="H7:H8"/>
    <mergeCell ref="I7:J7"/>
    <mergeCell ref="K7:L7"/>
    <mergeCell ref="M7:M8"/>
    <mergeCell ref="A6:B6"/>
    <mergeCell ref="A7:C7"/>
    <mergeCell ref="D7:F7"/>
    <mergeCell ref="G7:G8"/>
    <mergeCell ref="C6:M6"/>
    <mergeCell ref="B20:B29"/>
  </mergeCells>
  <conditionalFormatting sqref="A7:B7">
    <cfRule type="containsText" dxfId="367" priority="31" operator="containsText" text="3- Moderado">
      <formula>NOT(ISERROR(SEARCH("3- Moderado",A7)))</formula>
    </cfRule>
    <cfRule type="containsText" dxfId="366" priority="32" operator="containsText" text="6- Moderado">
      <formula>NOT(ISERROR(SEARCH("6- Moderado",A7)))</formula>
    </cfRule>
    <cfRule type="containsText" dxfId="365" priority="33" operator="containsText" text="4- Moderado">
      <formula>NOT(ISERROR(SEARCH("4- Moderado",A7)))</formula>
    </cfRule>
    <cfRule type="containsText" dxfId="364" priority="34" operator="containsText" text="3- Bajo">
      <formula>NOT(ISERROR(SEARCH("3- Bajo",A7)))</formula>
    </cfRule>
    <cfRule type="containsText" dxfId="363" priority="35" operator="containsText" text="4- Bajo">
      <formula>NOT(ISERROR(SEARCH("4- Bajo",A7)))</formula>
    </cfRule>
    <cfRule type="containsText" dxfId="362" priority="36" operator="containsText" text="1- Bajo">
      <formula>NOT(ISERROR(SEARCH("1- Bajo",A7)))</formula>
    </cfRule>
  </conditionalFormatting>
  <conditionalFormatting sqref="A10:B10 D10:E10">
    <cfRule type="containsText" dxfId="361" priority="312" operator="containsText" text="3- Bajo">
      <formula>NOT(ISERROR(SEARCH("3- Bajo",A10)))</formula>
    </cfRule>
    <cfRule type="containsText" dxfId="360" priority="313" operator="containsText" text="4- Bajo">
      <formula>NOT(ISERROR(SEARCH("4- Bajo",A10)))</formula>
    </cfRule>
    <cfRule type="containsText" dxfId="359" priority="314" operator="containsText" text="1- Bajo">
      <formula>NOT(ISERROR(SEARCH("1- Bajo",A10)))</formula>
    </cfRule>
  </conditionalFormatting>
  <conditionalFormatting sqref="A20:B20 D20:E20">
    <cfRule type="containsText" dxfId="358" priority="285" operator="containsText" text="3- Bajo">
      <formula>NOT(ISERROR(SEARCH("3- Bajo",A20)))</formula>
    </cfRule>
    <cfRule type="containsText" dxfId="357" priority="286" operator="containsText" text="4- Bajo">
      <formula>NOT(ISERROR(SEARCH("4- Bajo",A20)))</formula>
    </cfRule>
    <cfRule type="containsText" dxfId="356" priority="287" operator="containsText" text="1- Bajo">
      <formula>NOT(ISERROR(SEARCH("1- Bajo",A20)))</formula>
    </cfRule>
  </conditionalFormatting>
  <conditionalFormatting sqref="A30:B30 D30:E30">
    <cfRule type="containsText" dxfId="355" priority="264" operator="containsText" text="3- Bajo">
      <formula>NOT(ISERROR(SEARCH("3- Bajo",A30)))</formula>
    </cfRule>
    <cfRule type="containsText" dxfId="354" priority="265" operator="containsText" text="4- Bajo">
      <formula>NOT(ISERROR(SEARCH("4- Bajo",A30)))</formula>
    </cfRule>
    <cfRule type="containsText" dxfId="353" priority="266" operator="containsText" text="1- Bajo">
      <formula>NOT(ISERROR(SEARCH("1- Bajo",A30)))</formula>
    </cfRule>
  </conditionalFormatting>
  <conditionalFormatting sqref="A40:B40">
    <cfRule type="containsText" dxfId="352" priority="13" operator="containsText" text="3- Moderado">
      <formula>NOT(ISERROR(SEARCH("3- Moderado",A40)))</formula>
    </cfRule>
    <cfRule type="containsText" dxfId="351" priority="14" operator="containsText" text="6- Moderado">
      <formula>NOT(ISERROR(SEARCH("6- Moderado",A40)))</formula>
    </cfRule>
    <cfRule type="containsText" dxfId="350" priority="15" operator="containsText" text="4- Moderado">
      <formula>NOT(ISERROR(SEARCH("4- Moderado",A40)))</formula>
    </cfRule>
    <cfRule type="containsText" dxfId="349" priority="16" operator="containsText" text="3- Bajo">
      <formula>NOT(ISERROR(SEARCH("3- Bajo",A40)))</formula>
    </cfRule>
    <cfRule type="containsText" dxfId="348" priority="17" operator="containsText" text="4- Bajo">
      <formula>NOT(ISERROR(SEARCH("4- Bajo",A40)))</formula>
    </cfRule>
    <cfRule type="containsText" dxfId="347" priority="18" operator="containsText" text="1- Bajo">
      <formula>NOT(ISERROR(SEARCH("1- Bajo",A40)))</formula>
    </cfRule>
  </conditionalFormatting>
  <conditionalFormatting sqref="A50:B50 D50:E50">
    <cfRule type="containsText" dxfId="346" priority="243" operator="containsText" text="3- Bajo">
      <formula>NOT(ISERROR(SEARCH("3- Bajo",A50)))</formula>
    </cfRule>
    <cfRule type="containsText" dxfId="345" priority="244" operator="containsText" text="4- Bajo">
      <formula>NOT(ISERROR(SEARCH("4- Bajo",A50)))</formula>
    </cfRule>
    <cfRule type="containsText" dxfId="344" priority="245" operator="containsText" text="1- Bajo">
      <formula>NOT(ISERROR(SEARCH("1- Bajo",A50)))</formula>
    </cfRule>
  </conditionalFormatting>
  <conditionalFormatting sqref="A60:B60 D60:E60">
    <cfRule type="containsText" dxfId="343" priority="222" operator="containsText" text="3- Bajo">
      <formula>NOT(ISERROR(SEARCH("3- Bajo",A60)))</formula>
    </cfRule>
    <cfRule type="containsText" dxfId="342" priority="223" operator="containsText" text="4- Bajo">
      <formula>NOT(ISERROR(SEARCH("4- Bajo",A60)))</formula>
    </cfRule>
    <cfRule type="containsText" dxfId="341" priority="224" operator="containsText" text="1- Bajo">
      <formula>NOT(ISERROR(SEARCH("1- Bajo",A60)))</formula>
    </cfRule>
  </conditionalFormatting>
  <conditionalFormatting sqref="A70:B70 D70:E70">
    <cfRule type="containsText" dxfId="340" priority="201" operator="containsText" text="3- Bajo">
      <formula>NOT(ISERROR(SEARCH("3- Bajo",A70)))</formula>
    </cfRule>
    <cfRule type="containsText" dxfId="339" priority="202" operator="containsText" text="4- Bajo">
      <formula>NOT(ISERROR(SEARCH("4- Bajo",A70)))</formula>
    </cfRule>
    <cfRule type="containsText" dxfId="338" priority="203" operator="containsText" text="1- Bajo">
      <formula>NOT(ISERROR(SEARCH("1- Bajo",A70)))</formula>
    </cfRule>
  </conditionalFormatting>
  <conditionalFormatting sqref="A80:B80 D80:E80">
    <cfRule type="containsText" dxfId="337" priority="180" operator="containsText" text="3- Bajo">
      <formula>NOT(ISERROR(SEARCH("3- Bajo",A80)))</formula>
    </cfRule>
    <cfRule type="containsText" dxfId="336" priority="181" operator="containsText" text="4- Bajo">
      <formula>NOT(ISERROR(SEARCH("4- Bajo",A80)))</formula>
    </cfRule>
    <cfRule type="containsText" dxfId="335" priority="182" operator="containsText" text="1- Bajo">
      <formula>NOT(ISERROR(SEARCH("1- Bajo",A80)))</formula>
    </cfRule>
  </conditionalFormatting>
  <conditionalFormatting sqref="A90:B90 D90:E90">
    <cfRule type="containsText" dxfId="334" priority="159" operator="containsText" text="3- Bajo">
      <formula>NOT(ISERROR(SEARCH("3- Bajo",A90)))</formula>
    </cfRule>
    <cfRule type="containsText" dxfId="333" priority="160" operator="containsText" text="4- Bajo">
      <formula>NOT(ISERROR(SEARCH("4- Bajo",A90)))</formula>
    </cfRule>
    <cfRule type="containsText" dxfId="332" priority="161" operator="containsText" text="1- Bajo">
      <formula>NOT(ISERROR(SEARCH("1- Bajo",A90)))</formula>
    </cfRule>
  </conditionalFormatting>
  <conditionalFormatting sqref="C8:F8">
    <cfRule type="containsText" dxfId="331" priority="25" operator="containsText" text="3- Moderado">
      <formula>NOT(ISERROR(SEARCH("3- Moderado",C8)))</formula>
    </cfRule>
    <cfRule type="containsText" dxfId="330" priority="26" operator="containsText" text="6- Moderado">
      <formula>NOT(ISERROR(SEARCH("6- Moderado",C8)))</formula>
    </cfRule>
    <cfRule type="containsText" dxfId="329" priority="27" operator="containsText" text="4- Moderado">
      <formula>NOT(ISERROR(SEARCH("4- Moderado",C8)))</formula>
    </cfRule>
    <cfRule type="containsText" dxfId="328" priority="28" operator="containsText" text="3- Bajo">
      <formula>NOT(ISERROR(SEARCH("3- Bajo",C8)))</formula>
    </cfRule>
    <cfRule type="containsText" dxfId="327" priority="29" operator="containsText" text="4- Bajo">
      <formula>NOT(ISERROR(SEARCH("4- Bajo",C8)))</formula>
    </cfRule>
    <cfRule type="containsText" dxfId="326" priority="30" operator="containsText" text="1- Bajo">
      <formula>NOT(ISERROR(SEARCH("1- Bajo",C8)))</formula>
    </cfRule>
  </conditionalFormatting>
  <conditionalFormatting sqref="D10:D99">
    <cfRule type="containsText" dxfId="325" priority="146" operator="containsText" text="Muy Alta">
      <formula>NOT(ISERROR(SEARCH("Muy Alta",D10)))</formula>
    </cfRule>
    <cfRule type="containsText" dxfId="324" priority="147" operator="containsText" text="Alta">
      <formula>NOT(ISERROR(SEARCH("Alta",D10)))</formula>
    </cfRule>
    <cfRule type="containsText" dxfId="323" priority="148" operator="containsText" text="Baja">
      <formula>NOT(ISERROR(SEARCH("Baja",D10)))</formula>
    </cfRule>
    <cfRule type="containsText" dxfId="322" priority="149" operator="containsText" text="Muy Baja">
      <formula>NOT(ISERROR(SEARCH("Muy Baja",D10)))</formula>
    </cfRule>
    <cfRule type="containsText" dxfId="321" priority="151" operator="containsText" text="Media">
      <formula>NOT(ISERROR(SEARCH("Media",D10)))</formula>
    </cfRule>
  </conditionalFormatting>
  <conditionalFormatting sqref="D10:E10 A10:B10">
    <cfRule type="containsText" dxfId="320" priority="309" operator="containsText" text="3- Moderado">
      <formula>NOT(ISERROR(SEARCH("3- Moderado",A10)))</formula>
    </cfRule>
    <cfRule type="containsText" dxfId="319" priority="310" operator="containsText" text="6- Moderado">
      <formula>NOT(ISERROR(SEARCH("6- Moderado",A10)))</formula>
    </cfRule>
    <cfRule type="containsText" dxfId="318" priority="311" operator="containsText" text="4- Moderado">
      <formula>NOT(ISERROR(SEARCH("4- Moderado",A10)))</formula>
    </cfRule>
  </conditionalFormatting>
  <conditionalFormatting sqref="D20:E20 A20:B20">
    <cfRule type="containsText" dxfId="317" priority="282" operator="containsText" text="3- Moderado">
      <formula>NOT(ISERROR(SEARCH("3- Moderado",A20)))</formula>
    </cfRule>
    <cfRule type="containsText" dxfId="316" priority="283" operator="containsText" text="6- Moderado">
      <formula>NOT(ISERROR(SEARCH("6- Moderado",A20)))</formula>
    </cfRule>
    <cfRule type="containsText" dxfId="315" priority="284" operator="containsText" text="4- Moderado">
      <formula>NOT(ISERROR(SEARCH("4- Moderado",A20)))</formula>
    </cfRule>
  </conditionalFormatting>
  <conditionalFormatting sqref="D30:E30 A30:B30">
    <cfRule type="containsText" dxfId="314" priority="261" operator="containsText" text="3- Moderado">
      <formula>NOT(ISERROR(SEARCH("3- Moderado",A30)))</formula>
    </cfRule>
    <cfRule type="containsText" dxfId="313" priority="262" operator="containsText" text="6- Moderado">
      <formula>NOT(ISERROR(SEARCH("6- Moderado",A30)))</formula>
    </cfRule>
    <cfRule type="containsText" dxfId="312" priority="263" operator="containsText" text="4- Moderado">
      <formula>NOT(ISERROR(SEARCH("4- Moderado",A30)))</formula>
    </cfRule>
  </conditionalFormatting>
  <conditionalFormatting sqref="D40:E40">
    <cfRule type="containsText" dxfId="311" priority="1" operator="containsText" text="3- Moderado">
      <formula>NOT(ISERROR(SEARCH("3- Moderado",D40)))</formula>
    </cfRule>
    <cfRule type="containsText" dxfId="310" priority="2" operator="containsText" text="6- Moderado">
      <formula>NOT(ISERROR(SEARCH("6- Moderado",D40)))</formula>
    </cfRule>
    <cfRule type="containsText" dxfId="309" priority="3" operator="containsText" text="4- Moderado">
      <formula>NOT(ISERROR(SEARCH("4- Moderado",D40)))</formula>
    </cfRule>
    <cfRule type="containsText" dxfId="308" priority="4" operator="containsText" text="3- Bajo">
      <formula>NOT(ISERROR(SEARCH("3- Bajo",D40)))</formula>
    </cfRule>
    <cfRule type="containsText" dxfId="307" priority="5" operator="containsText" text="4- Bajo">
      <formula>NOT(ISERROR(SEARCH("4- Bajo",D40)))</formula>
    </cfRule>
    <cfRule type="containsText" dxfId="306" priority="6" operator="containsText" text="1- Bajo">
      <formula>NOT(ISERROR(SEARCH("1- Bajo",D40)))</formula>
    </cfRule>
  </conditionalFormatting>
  <conditionalFormatting sqref="D50:E50 A50:B50">
    <cfRule type="containsText" dxfId="305" priority="240" operator="containsText" text="3- Moderado">
      <formula>NOT(ISERROR(SEARCH("3- Moderado",A50)))</formula>
    </cfRule>
    <cfRule type="containsText" dxfId="304" priority="241" operator="containsText" text="6- Moderado">
      <formula>NOT(ISERROR(SEARCH("6- Moderado",A50)))</formula>
    </cfRule>
    <cfRule type="containsText" dxfId="303" priority="242" operator="containsText" text="4- Moderado">
      <formula>NOT(ISERROR(SEARCH("4- Moderado",A50)))</formula>
    </cfRule>
  </conditionalFormatting>
  <conditionalFormatting sqref="D60:E60 A60:B60">
    <cfRule type="containsText" dxfId="302" priority="219" operator="containsText" text="3- Moderado">
      <formula>NOT(ISERROR(SEARCH("3- Moderado",A60)))</formula>
    </cfRule>
    <cfRule type="containsText" dxfId="301" priority="220" operator="containsText" text="6- Moderado">
      <formula>NOT(ISERROR(SEARCH("6- Moderado",A60)))</formula>
    </cfRule>
    <cfRule type="containsText" dxfId="300" priority="221" operator="containsText" text="4- Moderado">
      <formula>NOT(ISERROR(SEARCH("4- Moderado",A60)))</formula>
    </cfRule>
  </conditionalFormatting>
  <conditionalFormatting sqref="D70:E70 A70:B70">
    <cfRule type="containsText" dxfId="299" priority="198" operator="containsText" text="3- Moderado">
      <formula>NOT(ISERROR(SEARCH("3- Moderado",A70)))</formula>
    </cfRule>
    <cfRule type="containsText" dxfId="298" priority="199" operator="containsText" text="6- Moderado">
      <formula>NOT(ISERROR(SEARCH("6- Moderado",A70)))</formula>
    </cfRule>
    <cfRule type="containsText" dxfId="297" priority="200" operator="containsText" text="4- Moderado">
      <formula>NOT(ISERROR(SEARCH("4- Moderado",A70)))</formula>
    </cfRule>
  </conditionalFormatting>
  <conditionalFormatting sqref="D80:E80 A80:B80">
    <cfRule type="containsText" dxfId="296" priority="177" operator="containsText" text="3- Moderado">
      <formula>NOT(ISERROR(SEARCH("3- Moderado",A80)))</formula>
    </cfRule>
    <cfRule type="containsText" dxfId="295" priority="178" operator="containsText" text="6- Moderado">
      <formula>NOT(ISERROR(SEARCH("6- Moderado",A80)))</formula>
    </cfRule>
    <cfRule type="containsText" dxfId="294" priority="179" operator="containsText" text="4- Moderado">
      <formula>NOT(ISERROR(SEARCH("4- Moderado",A80)))</formula>
    </cfRule>
  </conditionalFormatting>
  <conditionalFormatting sqref="D90:E90 A90:B90">
    <cfRule type="containsText" dxfId="293" priority="156" operator="containsText" text="3- Moderado">
      <formula>NOT(ISERROR(SEARCH("3- Moderado",A90)))</formula>
    </cfRule>
    <cfRule type="containsText" dxfId="292" priority="157" operator="containsText" text="6- Moderado">
      <formula>NOT(ISERROR(SEARCH("6- Moderado",A90)))</formula>
    </cfRule>
    <cfRule type="containsText" dxfId="291" priority="158" operator="containsText" text="4- Moderado">
      <formula>NOT(ISERROR(SEARCH("4- Moderado",A90)))</formula>
    </cfRule>
  </conditionalFormatting>
  <conditionalFormatting sqref="E10:E99">
    <cfRule type="containsText" dxfId="290" priority="142" operator="containsText" text="Catastrófico">
      <formula>NOT(ISERROR(SEARCH("Catastrófico",E10)))</formula>
    </cfRule>
    <cfRule type="containsText" dxfId="289" priority="143" operator="containsText" text="Mayor">
      <formula>NOT(ISERROR(SEARCH("Mayor",E10)))</formula>
    </cfRule>
    <cfRule type="containsText" dxfId="288" priority="144" operator="containsText" text="Menor">
      <formula>NOT(ISERROR(SEARCH("Menor",E10)))</formula>
    </cfRule>
    <cfRule type="containsText" dxfId="287" priority="145" operator="containsText" text="Leve">
      <formula>NOT(ISERROR(SEARCH("Leve",E10)))</formula>
    </cfRule>
  </conditionalFormatting>
  <conditionalFormatting sqref="E10:F99">
    <cfRule type="containsText" dxfId="286" priority="150" operator="containsText" text="Moderado">
      <formula>NOT(ISERROR(SEARCH("Moderado",E10)))</formula>
    </cfRule>
  </conditionalFormatting>
  <conditionalFormatting sqref="F10:F19">
    <cfRule type="colorScale" priority="315">
      <colorScale>
        <cfvo type="min"/>
        <cfvo type="max"/>
        <color rgb="FFFF7128"/>
        <color rgb="FFFFEF9C"/>
      </colorScale>
    </cfRule>
  </conditionalFormatting>
  <conditionalFormatting sqref="F10:F99">
    <cfRule type="containsText" dxfId="285" priority="152" operator="containsText" text="Bajo">
      <formula>NOT(ISERROR(SEARCH("Bajo",F10)))</formula>
    </cfRule>
    <cfRule type="containsText" dxfId="284" priority="153" operator="containsText" text="Moderado">
      <formula>NOT(ISERROR(SEARCH("Moderado",F10)))</formula>
    </cfRule>
    <cfRule type="containsText" dxfId="283" priority="154" operator="containsText" text="Alto">
      <formula>NOT(ISERROR(SEARCH("Alto",F10)))</formula>
    </cfRule>
    <cfRule type="containsText" dxfId="282" priority="155" operator="containsText" text="Extremo">
      <formula>NOT(ISERROR(SEARCH("Extremo",F10)))</formula>
    </cfRule>
  </conditionalFormatting>
  <conditionalFormatting sqref="F20:F29">
    <cfRule type="colorScale" priority="288">
      <colorScale>
        <cfvo type="min"/>
        <cfvo type="max"/>
        <color rgb="FFFF7128"/>
        <color rgb="FFFFEF9C"/>
      </colorScale>
    </cfRule>
  </conditionalFormatting>
  <conditionalFormatting sqref="F30:F49">
    <cfRule type="colorScale" priority="267">
      <colorScale>
        <cfvo type="min"/>
        <cfvo type="max"/>
        <color rgb="FFFF7128"/>
        <color rgb="FFFFEF9C"/>
      </colorScale>
    </cfRule>
  </conditionalFormatting>
  <conditionalFormatting sqref="F50:F59">
    <cfRule type="colorScale" priority="246">
      <colorScale>
        <cfvo type="min"/>
        <cfvo type="max"/>
        <color rgb="FFFF7128"/>
        <color rgb="FFFFEF9C"/>
      </colorScale>
    </cfRule>
  </conditionalFormatting>
  <conditionalFormatting sqref="F60:F69">
    <cfRule type="colorScale" priority="225">
      <colorScale>
        <cfvo type="min"/>
        <cfvo type="max"/>
        <color rgb="FFFF7128"/>
        <color rgb="FFFFEF9C"/>
      </colorScale>
    </cfRule>
  </conditionalFormatting>
  <conditionalFormatting sqref="F70:F79">
    <cfRule type="colorScale" priority="204">
      <colorScale>
        <cfvo type="min"/>
        <cfvo type="max"/>
        <color rgb="FFFF7128"/>
        <color rgb="FFFFEF9C"/>
      </colorScale>
    </cfRule>
  </conditionalFormatting>
  <conditionalFormatting sqref="F80:F89">
    <cfRule type="colorScale" priority="183">
      <colorScale>
        <cfvo type="min"/>
        <cfvo type="max"/>
        <color rgb="FFFF7128"/>
        <color rgb="FFFFEF9C"/>
      </colorScale>
    </cfRule>
  </conditionalFormatting>
  <conditionalFormatting sqref="F90:F99">
    <cfRule type="colorScale" priority="1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'!$S$7:$S$10</xm:f>
          </x14:formula1>
          <xm:sqref>G9:G99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A83A-9435-4D36-A758-576302E7AE31}">
  <sheetPr>
    <tabColor theme="7" tint="0.39997558519241921"/>
  </sheetPr>
  <dimension ref="A1:M99"/>
  <sheetViews>
    <sheetView showGridLines="0" topLeftCell="H8" zoomScale="70" zoomScaleNormal="70" workbookViewId="0">
      <selection activeCell="M10" sqref="M10:M19"/>
    </sheetView>
  </sheetViews>
  <sheetFormatPr defaultColWidth="11.42578125" defaultRowHeight="15"/>
  <cols>
    <col min="1" max="1" width="6.140625" style="247" customWidth="1"/>
    <col min="2" max="2" width="22.42578125" style="247" customWidth="1"/>
    <col min="3" max="3" width="42" customWidth="1"/>
    <col min="4" max="4" width="15.5703125" style="248" customWidth="1"/>
    <col min="5" max="5" width="11.5703125" style="249" customWidth="1"/>
    <col min="6" max="6" width="12.7109375" style="249" customWidth="1"/>
    <col min="7" max="7" width="14.140625" customWidth="1"/>
    <col min="8" max="8" width="56" customWidth="1"/>
    <col min="9" max="9" width="10.5703125" customWidth="1"/>
    <col min="10" max="10" width="11" customWidth="1"/>
    <col min="11" max="11" width="15" customWidth="1"/>
    <col min="12" max="12" width="14.42578125" customWidth="1"/>
    <col min="13" max="13" width="97.140625" customWidth="1"/>
  </cols>
  <sheetData>
    <row r="1" spans="1:13" s="11" customFormat="1" ht="16.5" customHeight="1">
      <c r="A1" s="476"/>
      <c r="B1" s="476"/>
      <c r="C1" s="476"/>
      <c r="D1" s="525"/>
      <c r="E1" s="525"/>
      <c r="F1" s="525"/>
      <c r="G1" s="525"/>
      <c r="H1" s="525"/>
      <c r="I1" s="525"/>
      <c r="J1" s="525"/>
      <c r="K1" s="521"/>
      <c r="L1" s="521"/>
      <c r="M1" s="521"/>
    </row>
    <row r="2" spans="1:13" s="11" customFormat="1" ht="39.75" customHeight="1">
      <c r="A2" s="476"/>
      <c r="B2" s="476"/>
      <c r="C2" s="476"/>
      <c r="D2" s="525"/>
      <c r="E2" s="525"/>
      <c r="F2" s="525"/>
      <c r="G2" s="525"/>
      <c r="H2" s="525"/>
      <c r="I2" s="525"/>
      <c r="J2" s="525"/>
      <c r="K2" s="521"/>
      <c r="L2" s="521"/>
      <c r="M2" s="521"/>
    </row>
    <row r="3" spans="1:13" s="11" customFormat="1" ht="3" customHeight="1">
      <c r="A3" s="476"/>
      <c r="B3" s="476"/>
      <c r="C3" s="476"/>
      <c r="D3" s="242"/>
      <c r="E3" s="242"/>
      <c r="F3" s="242"/>
      <c r="G3" s="242"/>
      <c r="H3" s="242"/>
      <c r="I3" s="242"/>
      <c r="J3" s="242"/>
      <c r="K3" s="521"/>
      <c r="L3" s="521"/>
      <c r="M3" s="521"/>
    </row>
    <row r="4" spans="1:13" s="11" customFormat="1" ht="21.75" customHeight="1">
      <c r="A4" s="522" t="s">
        <v>365</v>
      </c>
      <c r="B4" s="522"/>
      <c r="C4" s="524" t="str">
        <f>'6. Valoración Controles'!C4:K4</f>
        <v>MEJORAMIENTO INFRAESTRUCTURA FÍSICA</v>
      </c>
      <c r="D4" s="524"/>
      <c r="E4" s="524"/>
      <c r="F4" s="524"/>
      <c r="G4" s="524"/>
      <c r="H4" s="524"/>
      <c r="I4" s="524"/>
      <c r="J4" s="524"/>
      <c r="K4" s="524"/>
      <c r="L4" s="524"/>
      <c r="M4" s="524"/>
    </row>
    <row r="5" spans="1:13" s="11" customFormat="1" ht="40.9" customHeight="1">
      <c r="A5" s="522" t="s">
        <v>366</v>
      </c>
      <c r="B5" s="522"/>
      <c r="C5" s="523"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3"/>
      <c r="E5" s="523"/>
      <c r="F5" s="523"/>
      <c r="G5" s="523"/>
      <c r="H5" s="523"/>
      <c r="I5" s="523"/>
      <c r="J5" s="523"/>
      <c r="K5" s="523"/>
      <c r="L5" s="523"/>
      <c r="M5" s="523"/>
    </row>
    <row r="6" spans="1:13" s="11" customFormat="1" ht="24.75" customHeight="1" thickBot="1">
      <c r="A6" s="522" t="s">
        <v>367</v>
      </c>
      <c r="B6" s="522"/>
      <c r="C6" s="523" t="s">
        <v>270</v>
      </c>
      <c r="D6" s="523"/>
      <c r="E6" s="523"/>
      <c r="F6" s="523"/>
      <c r="G6" s="523"/>
      <c r="H6" s="523"/>
      <c r="I6" s="523"/>
      <c r="J6" s="523"/>
      <c r="K6" s="523"/>
      <c r="L6" s="523"/>
      <c r="M6" s="523"/>
    </row>
    <row r="7" spans="1:13" s="244" customFormat="1" ht="24.75" customHeight="1" thickTop="1" thickBot="1">
      <c r="A7" s="531" t="s">
        <v>539</v>
      </c>
      <c r="B7" s="532"/>
      <c r="C7" s="533"/>
      <c r="D7" s="534" t="s">
        <v>540</v>
      </c>
      <c r="E7" s="534"/>
      <c r="F7" s="534"/>
      <c r="G7" s="535" t="s">
        <v>541</v>
      </c>
      <c r="H7" s="526" t="s">
        <v>542</v>
      </c>
      <c r="I7" s="528" t="s">
        <v>543</v>
      </c>
      <c r="J7" s="529"/>
      <c r="K7" s="528" t="s">
        <v>544</v>
      </c>
      <c r="L7" s="529"/>
      <c r="M7" s="530" t="s">
        <v>569</v>
      </c>
    </row>
    <row r="8" spans="1:13" s="245" customFormat="1" ht="57" customHeight="1" thickTop="1" thickBot="1">
      <c r="A8" s="250" t="s">
        <v>41</v>
      </c>
      <c r="B8" s="250" t="s">
        <v>209</v>
      </c>
      <c r="C8" s="250" t="s">
        <v>211</v>
      </c>
      <c r="D8" s="251" t="s">
        <v>221</v>
      </c>
      <c r="E8" s="251" t="s">
        <v>546</v>
      </c>
      <c r="F8" s="251" t="s">
        <v>547</v>
      </c>
      <c r="G8" s="535"/>
      <c r="H8" s="527"/>
      <c r="I8" s="252" t="s">
        <v>548</v>
      </c>
      <c r="J8" s="252" t="s">
        <v>549</v>
      </c>
      <c r="K8" s="252" t="s">
        <v>550</v>
      </c>
      <c r="L8" s="252" t="s">
        <v>551</v>
      </c>
      <c r="M8" s="530"/>
    </row>
    <row r="9" spans="1:13" s="246" customFormat="1" ht="3.75" customHeight="1" thickTop="1" thickBot="1">
      <c r="A9" s="557"/>
      <c r="B9" s="557"/>
      <c r="C9" s="557"/>
      <c r="D9" s="557"/>
      <c r="E9" s="557"/>
      <c r="F9" s="557"/>
      <c r="G9" s="557"/>
      <c r="H9" s="243"/>
      <c r="I9" s="243"/>
      <c r="J9" s="243"/>
      <c r="K9" s="243"/>
      <c r="L9" s="243"/>
      <c r="M9" s="243"/>
    </row>
    <row r="10" spans="1:13" s="246" customFormat="1" ht="40.5" customHeight="1">
      <c r="A10" s="510">
        <f>'7. Mapa Final'!A10</f>
        <v>1</v>
      </c>
      <c r="B10" s="508" t="str">
        <f>'7. Mapa Final'!B10</f>
        <v>Dificultad en la adquisición de inmuebles</v>
      </c>
      <c r="C10" s="552" t="str">
        <f>'7. Mapa Final'!C10</f>
        <v>Posibilidad de no disminuir la brecha en materia de Infraestructura, debido a la falta de oportunidad por entidades externas que intervienen en el proceso de adquisición de inmuebles.</v>
      </c>
      <c r="D10" s="553" t="str">
        <f>'7. Mapa Final'!J10</f>
        <v>Media - 3</v>
      </c>
      <c r="E10" s="554" t="str">
        <f>'7. Mapa Final'!K10</f>
        <v>Leve - 1</v>
      </c>
      <c r="F10" s="543" t="str">
        <f>'7. Mapa Final'!M10</f>
        <v>Moderado - 3</v>
      </c>
      <c r="G10" s="424"/>
      <c r="H10" s="544" t="s">
        <v>570</v>
      </c>
      <c r="I10" s="545" t="s">
        <v>553</v>
      </c>
      <c r="J10" s="545"/>
      <c r="K10" s="548">
        <v>45383</v>
      </c>
      <c r="L10" s="548">
        <v>45473</v>
      </c>
      <c r="M10" s="555" t="s">
        <v>571</v>
      </c>
    </row>
    <row r="11" spans="1:13" s="246" customFormat="1" ht="41.25" customHeight="1">
      <c r="A11" s="511"/>
      <c r="B11" s="509"/>
      <c r="C11" s="518"/>
      <c r="D11" s="520"/>
      <c r="E11" s="517"/>
      <c r="F11" s="538"/>
      <c r="G11" s="425"/>
      <c r="H11" s="518"/>
      <c r="I11" s="537"/>
      <c r="J11" s="537"/>
      <c r="K11" s="537"/>
      <c r="L11" s="537"/>
      <c r="M11" s="556"/>
    </row>
    <row r="12" spans="1:13" s="246" customFormat="1" ht="51" customHeight="1">
      <c r="A12" s="511"/>
      <c r="B12" s="509"/>
      <c r="C12" s="518"/>
      <c r="D12" s="520"/>
      <c r="E12" s="517"/>
      <c r="F12" s="538"/>
      <c r="G12" s="425"/>
      <c r="H12" s="518"/>
      <c r="I12" s="537"/>
      <c r="J12" s="537"/>
      <c r="K12" s="537"/>
      <c r="L12" s="537"/>
      <c r="M12" s="556"/>
    </row>
    <row r="13" spans="1:13" s="246" customFormat="1" ht="43.5" customHeight="1">
      <c r="A13" s="511"/>
      <c r="B13" s="509"/>
      <c r="C13" s="518"/>
      <c r="D13" s="520"/>
      <c r="E13" s="517"/>
      <c r="F13" s="538"/>
      <c r="G13" s="425"/>
      <c r="H13" s="518"/>
      <c r="I13" s="537"/>
      <c r="J13" s="537"/>
      <c r="K13" s="537"/>
      <c r="L13" s="537"/>
      <c r="M13" s="556"/>
    </row>
    <row r="14" spans="1:13" s="246" customFormat="1" ht="54" customHeight="1">
      <c r="A14" s="511"/>
      <c r="B14" s="509"/>
      <c r="C14" s="518"/>
      <c r="D14" s="520"/>
      <c r="E14" s="517"/>
      <c r="F14" s="538"/>
      <c r="G14" s="425"/>
      <c r="H14" s="518"/>
      <c r="I14" s="537"/>
      <c r="J14" s="537"/>
      <c r="K14" s="537"/>
      <c r="L14" s="537"/>
      <c r="M14" s="556"/>
    </row>
    <row r="15" spans="1:13" s="246" customFormat="1" ht="57.75" customHeight="1">
      <c r="A15" s="511"/>
      <c r="B15" s="509"/>
      <c r="C15" s="518"/>
      <c r="D15" s="520"/>
      <c r="E15" s="517"/>
      <c r="F15" s="538"/>
      <c r="G15" s="425"/>
      <c r="H15" s="518"/>
      <c r="I15" s="537"/>
      <c r="J15" s="537"/>
      <c r="K15" s="537"/>
      <c r="L15" s="537"/>
      <c r="M15" s="556"/>
    </row>
    <row r="16" spans="1:13" s="246" customFormat="1" ht="75" customHeight="1">
      <c r="A16" s="511"/>
      <c r="B16" s="509"/>
      <c r="C16" s="518"/>
      <c r="D16" s="520"/>
      <c r="E16" s="517"/>
      <c r="F16" s="538"/>
      <c r="G16" s="425"/>
      <c r="H16" s="518"/>
      <c r="I16" s="537"/>
      <c r="J16" s="537"/>
      <c r="K16" s="537"/>
      <c r="L16" s="537"/>
      <c r="M16" s="556"/>
    </row>
    <row r="17" spans="1:13" s="246" customFormat="1" ht="47.25" customHeight="1">
      <c r="A17" s="511"/>
      <c r="B17" s="509"/>
      <c r="C17" s="518"/>
      <c r="D17" s="520"/>
      <c r="E17" s="517"/>
      <c r="F17" s="538"/>
      <c r="G17" s="425"/>
      <c r="H17" s="518"/>
      <c r="I17" s="537"/>
      <c r="J17" s="537"/>
      <c r="K17" s="537"/>
      <c r="L17" s="537"/>
      <c r="M17" s="556"/>
    </row>
    <row r="18" spans="1:13" s="246" customFormat="1" ht="48" customHeight="1">
      <c r="A18" s="511"/>
      <c r="B18" s="509"/>
      <c r="C18" s="518"/>
      <c r="D18" s="520"/>
      <c r="E18" s="517"/>
      <c r="F18" s="538"/>
      <c r="G18" s="425"/>
      <c r="H18" s="518"/>
      <c r="I18" s="537"/>
      <c r="J18" s="537"/>
      <c r="K18" s="537"/>
      <c r="L18" s="537"/>
      <c r="M18" s="556"/>
    </row>
    <row r="19" spans="1:13" s="246" customFormat="1" ht="28.5" customHeight="1">
      <c r="A19" s="511"/>
      <c r="B19" s="509"/>
      <c r="C19" s="518"/>
      <c r="D19" s="520"/>
      <c r="E19" s="517"/>
      <c r="F19" s="538"/>
      <c r="G19" s="425"/>
      <c r="H19" s="518"/>
      <c r="I19" s="537"/>
      <c r="J19" s="537"/>
      <c r="K19" s="537"/>
      <c r="L19" s="537"/>
      <c r="M19" s="556"/>
    </row>
    <row r="20" spans="1:13" s="246" customFormat="1" ht="73.5" customHeight="1">
      <c r="A20" s="511">
        <f>'7. Mapa Final'!A20</f>
        <v>2</v>
      </c>
      <c r="B20" s="509" t="str">
        <f>'7. Mapa Final'!B20</f>
        <v>Demora en la ejecución de los contratos de Estudios y Diseños  de infraestructura física</v>
      </c>
      <c r="C20" s="518" t="str">
        <f>'7. Mapa Final'!C20</f>
        <v>Posibilidad de que se genere retraso en la contratación de la construcción del proyecto, a causa de los cambios normativos, ajustes al programa arquitectónico o falta en la calidad de los diseños y estudios técnicos.</v>
      </c>
      <c r="D20" s="519" t="str">
        <f>'7. Mapa Final'!J20</f>
        <v>Media - 3</v>
      </c>
      <c r="E20" s="516" t="str">
        <f>'7. Mapa Final'!K20</f>
        <v>Leve - 1</v>
      </c>
      <c r="F20" s="538" t="str">
        <f>'7. Mapa Final'!M20</f>
        <v>Moderado - 3</v>
      </c>
      <c r="G20" s="425"/>
      <c r="H20" s="380" t="s">
        <v>555</v>
      </c>
      <c r="I20" s="537" t="s">
        <v>553</v>
      </c>
      <c r="J20" s="537"/>
      <c r="K20" s="536">
        <v>45383</v>
      </c>
      <c r="L20" s="536">
        <v>45473</v>
      </c>
      <c r="M20" s="558" t="s">
        <v>572</v>
      </c>
    </row>
    <row r="21" spans="1:13" s="246" customFormat="1" ht="55.5" customHeight="1">
      <c r="A21" s="511"/>
      <c r="B21" s="509"/>
      <c r="C21" s="518"/>
      <c r="D21" s="520"/>
      <c r="E21" s="517"/>
      <c r="F21" s="538"/>
      <c r="G21" s="425"/>
      <c r="H21" s="518"/>
      <c r="I21" s="537"/>
      <c r="J21" s="537"/>
      <c r="K21" s="537"/>
      <c r="L21" s="537"/>
      <c r="M21" s="559"/>
    </row>
    <row r="22" spans="1:13" s="246" customFormat="1" ht="47.25" customHeight="1">
      <c r="A22" s="511"/>
      <c r="B22" s="509"/>
      <c r="C22" s="518"/>
      <c r="D22" s="520"/>
      <c r="E22" s="517"/>
      <c r="F22" s="538"/>
      <c r="G22" s="425"/>
      <c r="H22" s="518"/>
      <c r="I22" s="537"/>
      <c r="J22" s="537"/>
      <c r="K22" s="537"/>
      <c r="L22" s="537"/>
      <c r="M22" s="559"/>
    </row>
    <row r="23" spans="1:13" s="246" customFormat="1" ht="40.5" customHeight="1">
      <c r="A23" s="511"/>
      <c r="B23" s="509"/>
      <c r="C23" s="518"/>
      <c r="D23" s="520"/>
      <c r="E23" s="517"/>
      <c r="F23" s="538"/>
      <c r="G23" s="425"/>
      <c r="H23" s="518"/>
      <c r="I23" s="537"/>
      <c r="J23" s="537"/>
      <c r="K23" s="537"/>
      <c r="L23" s="537"/>
      <c r="M23" s="559"/>
    </row>
    <row r="24" spans="1:13" s="246" customFormat="1" ht="47.25" customHeight="1">
      <c r="A24" s="511"/>
      <c r="B24" s="509"/>
      <c r="C24" s="518"/>
      <c r="D24" s="520"/>
      <c r="E24" s="517"/>
      <c r="F24" s="538"/>
      <c r="G24" s="425"/>
      <c r="H24" s="518"/>
      <c r="I24" s="537"/>
      <c r="J24" s="537"/>
      <c r="K24" s="537"/>
      <c r="L24" s="537"/>
      <c r="M24" s="559"/>
    </row>
    <row r="25" spans="1:13" s="246" customFormat="1" ht="46.5" customHeight="1">
      <c r="A25" s="511"/>
      <c r="B25" s="509"/>
      <c r="C25" s="518"/>
      <c r="D25" s="520"/>
      <c r="E25" s="517"/>
      <c r="F25" s="538"/>
      <c r="G25" s="425"/>
      <c r="H25" s="518"/>
      <c r="I25" s="537"/>
      <c r="J25" s="537"/>
      <c r="K25" s="537"/>
      <c r="L25" s="537"/>
      <c r="M25" s="560"/>
    </row>
    <row r="26" spans="1:13" s="246" customFormat="1" ht="56.25" customHeight="1">
      <c r="A26" s="511"/>
      <c r="B26" s="509"/>
      <c r="C26" s="518"/>
      <c r="D26" s="520"/>
      <c r="E26" s="517"/>
      <c r="F26" s="538"/>
      <c r="G26" s="425"/>
      <c r="H26" s="518"/>
      <c r="I26" s="537"/>
      <c r="J26" s="537"/>
      <c r="K26" s="537"/>
      <c r="L26" s="537"/>
      <c r="M26" s="561" t="s">
        <v>573</v>
      </c>
    </row>
    <row r="27" spans="1:13" s="246" customFormat="1" ht="41.25" customHeight="1">
      <c r="A27" s="511"/>
      <c r="B27" s="509"/>
      <c r="C27" s="518"/>
      <c r="D27" s="520"/>
      <c r="E27" s="517"/>
      <c r="F27" s="538"/>
      <c r="G27" s="425"/>
      <c r="H27" s="518"/>
      <c r="I27" s="537"/>
      <c r="J27" s="537"/>
      <c r="K27" s="537"/>
      <c r="L27" s="537"/>
      <c r="M27" s="561"/>
    </row>
    <row r="28" spans="1:13" s="246" customFormat="1" ht="105" customHeight="1">
      <c r="A28" s="511"/>
      <c r="B28" s="509"/>
      <c r="C28" s="518"/>
      <c r="D28" s="520"/>
      <c r="E28" s="517"/>
      <c r="F28" s="538"/>
      <c r="G28" s="425"/>
      <c r="H28" s="518"/>
      <c r="I28" s="537"/>
      <c r="J28" s="537"/>
      <c r="K28" s="537"/>
      <c r="L28" s="537"/>
      <c r="M28" s="561"/>
    </row>
    <row r="29" spans="1:13" s="246" customFormat="1" ht="39" customHeight="1">
      <c r="A29" s="511"/>
      <c r="B29" s="509"/>
      <c r="C29" s="518"/>
      <c r="D29" s="520"/>
      <c r="E29" s="517"/>
      <c r="F29" s="538"/>
      <c r="G29" s="425"/>
      <c r="H29" s="518"/>
      <c r="I29" s="537"/>
      <c r="J29" s="537"/>
      <c r="K29" s="537"/>
      <c r="L29" s="537"/>
      <c r="M29" s="562"/>
    </row>
    <row r="30" spans="1:13" s="246" customFormat="1" ht="34.5" customHeight="1">
      <c r="A30" s="511">
        <f>'7. Mapa Final'!A30</f>
        <v>3</v>
      </c>
      <c r="B30" s="509" t="str">
        <f>'7. Mapa Final'!B30</f>
        <v>Demora en la ejecución de los contratos de construcción y mobiliario en proyectos de inversión de los proyectos de mediana y baja  complejidad</v>
      </c>
      <c r="C30" s="518" t="str">
        <f>'7. Mapa Final'!C30</f>
        <v>Posibilidad de que la entrega de una sede judicial nueva se retrase, por factores asociados a la adquisición, contratación, ejecución de estudios, diseños y contrucción de infraestructura judicial.</v>
      </c>
      <c r="D30" s="519" t="str">
        <f>'7. Mapa Final'!J30</f>
        <v>Media - 3</v>
      </c>
      <c r="E30" s="516" t="str">
        <f>'7. Mapa Final'!K30</f>
        <v>Leve - 1</v>
      </c>
      <c r="F30" s="538" t="str">
        <f>'7. Mapa Final'!M30</f>
        <v>Moderado - 3</v>
      </c>
      <c r="G30" s="425"/>
      <c r="H30" s="380" t="s">
        <v>558</v>
      </c>
      <c r="I30" s="537" t="s">
        <v>553</v>
      </c>
      <c r="J30" s="537"/>
      <c r="K30" s="536">
        <v>45383</v>
      </c>
      <c r="L30" s="536">
        <v>45473</v>
      </c>
      <c r="M30" s="546" t="s">
        <v>559</v>
      </c>
    </row>
    <row r="31" spans="1:13" s="246" customFormat="1" ht="43.5" customHeight="1">
      <c r="A31" s="511"/>
      <c r="B31" s="509"/>
      <c r="C31" s="518"/>
      <c r="D31" s="520"/>
      <c r="E31" s="517"/>
      <c r="F31" s="538"/>
      <c r="G31" s="425"/>
      <c r="H31" s="518"/>
      <c r="I31" s="537"/>
      <c r="J31" s="537"/>
      <c r="K31" s="537"/>
      <c r="L31" s="537"/>
      <c r="M31" s="542"/>
    </row>
    <row r="32" spans="1:13" s="246" customFormat="1" ht="65.25" customHeight="1">
      <c r="A32" s="511"/>
      <c r="B32" s="509"/>
      <c r="C32" s="518"/>
      <c r="D32" s="520"/>
      <c r="E32" s="517"/>
      <c r="F32" s="538"/>
      <c r="G32" s="425"/>
      <c r="H32" s="518"/>
      <c r="I32" s="537"/>
      <c r="J32" s="537"/>
      <c r="K32" s="537"/>
      <c r="L32" s="537"/>
      <c r="M32" s="542"/>
    </row>
    <row r="33" spans="1:13" s="246" customFormat="1" ht="45.75" customHeight="1">
      <c r="A33" s="511"/>
      <c r="B33" s="509"/>
      <c r="C33" s="518"/>
      <c r="D33" s="520"/>
      <c r="E33" s="517"/>
      <c r="F33" s="538"/>
      <c r="G33" s="425"/>
      <c r="H33" s="518"/>
      <c r="I33" s="537"/>
      <c r="J33" s="537"/>
      <c r="K33" s="537"/>
      <c r="L33" s="537"/>
      <c r="M33" s="542"/>
    </row>
    <row r="34" spans="1:13" s="246" customFormat="1" ht="42.75" customHeight="1">
      <c r="A34" s="511"/>
      <c r="B34" s="509"/>
      <c r="C34" s="518"/>
      <c r="D34" s="520"/>
      <c r="E34" s="517"/>
      <c r="F34" s="538"/>
      <c r="G34" s="425"/>
      <c r="H34" s="518"/>
      <c r="I34" s="537"/>
      <c r="J34" s="537"/>
      <c r="K34" s="537"/>
      <c r="L34" s="537"/>
      <c r="M34" s="542"/>
    </row>
    <row r="35" spans="1:13" s="246" customFormat="1" ht="48" customHeight="1">
      <c r="A35" s="511"/>
      <c r="B35" s="509"/>
      <c r="C35" s="518"/>
      <c r="D35" s="520"/>
      <c r="E35" s="517"/>
      <c r="F35" s="538"/>
      <c r="G35" s="425"/>
      <c r="H35" s="518"/>
      <c r="I35" s="537"/>
      <c r="J35" s="537"/>
      <c r="K35" s="537"/>
      <c r="L35" s="537"/>
      <c r="M35" s="542"/>
    </row>
    <row r="36" spans="1:13" s="246" customFormat="1" ht="52.5" customHeight="1">
      <c r="A36" s="511"/>
      <c r="B36" s="509"/>
      <c r="C36" s="518"/>
      <c r="D36" s="520"/>
      <c r="E36" s="517"/>
      <c r="F36" s="538"/>
      <c r="G36" s="425"/>
      <c r="H36" s="518"/>
      <c r="I36" s="537"/>
      <c r="J36" s="537"/>
      <c r="K36" s="537"/>
      <c r="L36" s="537"/>
      <c r="M36" s="542"/>
    </row>
    <row r="37" spans="1:13" s="246" customFormat="1" ht="45.75" customHeight="1">
      <c r="A37" s="511"/>
      <c r="B37" s="509"/>
      <c r="C37" s="518"/>
      <c r="D37" s="520"/>
      <c r="E37" s="517"/>
      <c r="F37" s="538"/>
      <c r="G37" s="425"/>
      <c r="H37" s="518"/>
      <c r="I37" s="537"/>
      <c r="J37" s="537"/>
      <c r="K37" s="537"/>
      <c r="L37" s="537"/>
      <c r="M37" s="542"/>
    </row>
    <row r="38" spans="1:13" s="246" customFormat="1" ht="21.75" customHeight="1">
      <c r="A38" s="511"/>
      <c r="B38" s="509"/>
      <c r="C38" s="518"/>
      <c r="D38" s="520"/>
      <c r="E38" s="517"/>
      <c r="F38" s="538"/>
      <c r="G38" s="425"/>
      <c r="H38" s="518"/>
      <c r="I38" s="537"/>
      <c r="J38" s="537"/>
      <c r="K38" s="537"/>
      <c r="L38" s="537"/>
      <c r="M38" s="542"/>
    </row>
    <row r="39" spans="1:13" s="246" customFormat="1" ht="21.75" customHeight="1">
      <c r="A39" s="511"/>
      <c r="B39" s="509"/>
      <c r="C39" s="518"/>
      <c r="D39" s="520"/>
      <c r="E39" s="517"/>
      <c r="F39" s="538"/>
      <c r="G39" s="425"/>
      <c r="H39" s="518"/>
      <c r="I39" s="537"/>
      <c r="J39" s="537"/>
      <c r="K39" s="537"/>
      <c r="L39" s="537"/>
      <c r="M39" s="542"/>
    </row>
    <row r="40" spans="1:13" s="246" customFormat="1" ht="13.5" customHeight="1">
      <c r="A40" s="513">
        <v>4</v>
      </c>
      <c r="B40" s="509" t="str">
        <f>'7. Mapa Final'!B40</f>
        <v>Impacto ambiental negativo, ocasionado por las actividades constructivas en los proyectos</v>
      </c>
      <c r="C40" s="518" t="str">
        <f>'7. Mapa Final'!C40</f>
        <v>Posibilidad de que la ocurrencia de un incumplimiento ambiental, a causa del desconocimiento o la indebida aplicación de los requisitos ambientales, lo que puede acarrear sanciones y retrasos en los proyectos de infraestructura.</v>
      </c>
      <c r="D40" s="519" t="str">
        <f>'7. Mapa Final'!J50</f>
        <v>Muy Baja - 1</v>
      </c>
      <c r="E40" s="516" t="str">
        <f>'7. Mapa Final'!K40</f>
        <v>Menor - 2</v>
      </c>
      <c r="F40" s="538" t="str">
        <f>'7. Mapa Final'!M40</f>
        <v>Moderado - 6</v>
      </c>
      <c r="G40" s="425" t="s">
        <v>446</v>
      </c>
      <c r="H40" s="380" t="s">
        <v>560</v>
      </c>
      <c r="I40" s="537" t="s">
        <v>553</v>
      </c>
      <c r="J40" s="537"/>
      <c r="K40" s="536">
        <v>45292</v>
      </c>
      <c r="L40" s="536" t="s">
        <v>574</v>
      </c>
      <c r="M40" s="542" t="s">
        <v>561</v>
      </c>
    </row>
    <row r="41" spans="1:13" s="246" customFormat="1" ht="13.5" customHeight="1">
      <c r="A41" s="514"/>
      <c r="B41" s="509"/>
      <c r="C41" s="518"/>
      <c r="D41" s="520"/>
      <c r="E41" s="517"/>
      <c r="F41" s="538"/>
      <c r="G41" s="425"/>
      <c r="H41" s="518"/>
      <c r="I41" s="537"/>
      <c r="J41" s="537"/>
      <c r="K41" s="537"/>
      <c r="L41" s="537"/>
      <c r="M41" s="542"/>
    </row>
    <row r="42" spans="1:13" s="246" customFormat="1" ht="13.5" customHeight="1">
      <c r="A42" s="514"/>
      <c r="B42" s="509"/>
      <c r="C42" s="518"/>
      <c r="D42" s="520"/>
      <c r="E42" s="517"/>
      <c r="F42" s="538"/>
      <c r="G42" s="425"/>
      <c r="H42" s="518"/>
      <c r="I42" s="537"/>
      <c r="J42" s="537"/>
      <c r="K42" s="537"/>
      <c r="L42" s="537"/>
      <c r="M42" s="542"/>
    </row>
    <row r="43" spans="1:13" s="246" customFormat="1" ht="13.5" customHeight="1">
      <c r="A43" s="514"/>
      <c r="B43" s="509"/>
      <c r="C43" s="518"/>
      <c r="D43" s="520"/>
      <c r="E43" s="517"/>
      <c r="F43" s="538"/>
      <c r="G43" s="425"/>
      <c r="H43" s="518"/>
      <c r="I43" s="537"/>
      <c r="J43" s="537"/>
      <c r="K43" s="537"/>
      <c r="L43" s="537"/>
      <c r="M43" s="542"/>
    </row>
    <row r="44" spans="1:13" s="246" customFormat="1" ht="13.5" customHeight="1">
      <c r="A44" s="514"/>
      <c r="B44" s="509"/>
      <c r="C44" s="518"/>
      <c r="D44" s="520"/>
      <c r="E44" s="517"/>
      <c r="F44" s="538"/>
      <c r="G44" s="425"/>
      <c r="H44" s="518"/>
      <c r="I44" s="537"/>
      <c r="J44" s="537"/>
      <c r="K44" s="537"/>
      <c r="L44" s="537"/>
      <c r="M44" s="542"/>
    </row>
    <row r="45" spans="1:13" s="246" customFormat="1" ht="13.5" customHeight="1">
      <c r="A45" s="514"/>
      <c r="B45" s="509"/>
      <c r="C45" s="518"/>
      <c r="D45" s="520"/>
      <c r="E45" s="517"/>
      <c r="F45" s="538"/>
      <c r="G45" s="425"/>
      <c r="H45" s="518"/>
      <c r="I45" s="537"/>
      <c r="J45" s="537"/>
      <c r="K45" s="537"/>
      <c r="L45" s="537"/>
      <c r="M45" s="542"/>
    </row>
    <row r="46" spans="1:13" s="246" customFormat="1" ht="13.5" customHeight="1">
      <c r="A46" s="514"/>
      <c r="B46" s="509"/>
      <c r="C46" s="518"/>
      <c r="D46" s="520"/>
      <c r="E46" s="517"/>
      <c r="F46" s="538"/>
      <c r="G46" s="425"/>
      <c r="H46" s="518"/>
      <c r="I46" s="537"/>
      <c r="J46" s="537"/>
      <c r="K46" s="537"/>
      <c r="L46" s="537"/>
      <c r="M46" s="542"/>
    </row>
    <row r="47" spans="1:13" s="246" customFormat="1" ht="13.5" customHeight="1">
      <c r="A47" s="514"/>
      <c r="B47" s="509"/>
      <c r="C47" s="518"/>
      <c r="D47" s="520"/>
      <c r="E47" s="517"/>
      <c r="F47" s="538"/>
      <c r="G47" s="425"/>
      <c r="H47" s="518"/>
      <c r="I47" s="537"/>
      <c r="J47" s="537"/>
      <c r="K47" s="537"/>
      <c r="L47" s="537"/>
      <c r="M47" s="542"/>
    </row>
    <row r="48" spans="1:13" s="246" customFormat="1" ht="21.75" customHeight="1">
      <c r="A48" s="514"/>
      <c r="B48" s="509"/>
      <c r="C48" s="518"/>
      <c r="D48" s="520"/>
      <c r="E48" s="517"/>
      <c r="F48" s="538"/>
      <c r="G48" s="425"/>
      <c r="H48" s="518"/>
      <c r="I48" s="537"/>
      <c r="J48" s="537"/>
      <c r="K48" s="537"/>
      <c r="L48" s="537"/>
      <c r="M48" s="542"/>
    </row>
    <row r="49" spans="1:13" s="246" customFormat="1" ht="21.75" customHeight="1">
      <c r="A49" s="515"/>
      <c r="B49" s="509"/>
      <c r="C49" s="518"/>
      <c r="D49" s="520"/>
      <c r="E49" s="517"/>
      <c r="F49" s="538"/>
      <c r="G49" s="425"/>
      <c r="H49" s="518"/>
      <c r="I49" s="537"/>
      <c r="J49" s="537"/>
      <c r="K49" s="537"/>
      <c r="L49" s="537"/>
      <c r="M49" s="542"/>
    </row>
    <row r="50" spans="1:13" s="246" customFormat="1" ht="13.5" customHeight="1">
      <c r="A50" s="512">
        <f>'7. Mapa Final'!A50</f>
        <v>5</v>
      </c>
      <c r="B50" s="563" t="str">
        <f>'7. Mapa Final'!B50</f>
        <v xml:space="preserve">Recibir dádivas o beneficios a nombre propio o de terceros para  afectar la seguridad o confidencialidad de la información   </v>
      </c>
      <c r="C50" s="518" t="str">
        <f>'7. Mapa Final'!C50</f>
        <v>Recibir dádivas o beneficios a nombre propio o de terceros por   revelar información confidencial,  alterar, retener o no publicar información.</v>
      </c>
      <c r="D50" s="519" t="str">
        <f>'7. Mapa Final'!J50</f>
        <v>Muy Baja - 1</v>
      </c>
      <c r="E50" s="516" t="str">
        <f>'7. Mapa Final'!K50</f>
        <v>Mayor - 4</v>
      </c>
      <c r="F50" s="538" t="str">
        <f>'7. Mapa Final'!M50</f>
        <v>Alto  - 4</v>
      </c>
      <c r="G50" s="425"/>
      <c r="H50" s="518" t="s">
        <v>562</v>
      </c>
      <c r="I50" s="537" t="s">
        <v>553</v>
      </c>
      <c r="J50" s="537"/>
      <c r="K50" s="536">
        <v>45383</v>
      </c>
      <c r="L50" s="536">
        <v>45473</v>
      </c>
      <c r="M50" s="547" t="s">
        <v>563</v>
      </c>
    </row>
    <row r="51" spans="1:13" s="246" customFormat="1" ht="13.5" customHeight="1">
      <c r="A51" s="512"/>
      <c r="B51" s="563"/>
      <c r="C51" s="518"/>
      <c r="D51" s="520"/>
      <c r="E51" s="517"/>
      <c r="F51" s="538"/>
      <c r="G51" s="425"/>
      <c r="H51" s="518"/>
      <c r="I51" s="537"/>
      <c r="J51" s="537"/>
      <c r="K51" s="537"/>
      <c r="L51" s="537"/>
      <c r="M51" s="547"/>
    </row>
    <row r="52" spans="1:13" s="246" customFormat="1" ht="13.5" customHeight="1">
      <c r="A52" s="512"/>
      <c r="B52" s="563"/>
      <c r="C52" s="518"/>
      <c r="D52" s="520"/>
      <c r="E52" s="517"/>
      <c r="F52" s="538"/>
      <c r="G52" s="425"/>
      <c r="H52" s="518"/>
      <c r="I52" s="537"/>
      <c r="J52" s="537"/>
      <c r="K52" s="537"/>
      <c r="L52" s="537"/>
      <c r="M52" s="547"/>
    </row>
    <row r="53" spans="1:13" s="246" customFormat="1" ht="13.5" customHeight="1">
      <c r="A53" s="512"/>
      <c r="B53" s="563"/>
      <c r="C53" s="518"/>
      <c r="D53" s="520"/>
      <c r="E53" s="517"/>
      <c r="F53" s="538"/>
      <c r="G53" s="425"/>
      <c r="H53" s="518"/>
      <c r="I53" s="537"/>
      <c r="J53" s="537"/>
      <c r="K53" s="537"/>
      <c r="L53" s="537"/>
      <c r="M53" s="547"/>
    </row>
    <row r="54" spans="1:13" s="246" customFormat="1" ht="13.5" customHeight="1">
      <c r="A54" s="512"/>
      <c r="B54" s="563"/>
      <c r="C54" s="518"/>
      <c r="D54" s="520"/>
      <c r="E54" s="517"/>
      <c r="F54" s="538"/>
      <c r="G54" s="425"/>
      <c r="H54" s="518"/>
      <c r="I54" s="537"/>
      <c r="J54" s="537"/>
      <c r="K54" s="537"/>
      <c r="L54" s="537"/>
      <c r="M54" s="547"/>
    </row>
    <row r="55" spans="1:13" s="246" customFormat="1" ht="13.5" customHeight="1">
      <c r="A55" s="512"/>
      <c r="B55" s="563"/>
      <c r="C55" s="518"/>
      <c r="D55" s="520"/>
      <c r="E55" s="517"/>
      <c r="F55" s="538"/>
      <c r="G55" s="425"/>
      <c r="H55" s="518"/>
      <c r="I55" s="537"/>
      <c r="J55" s="537"/>
      <c r="K55" s="537"/>
      <c r="L55" s="537"/>
      <c r="M55" s="547"/>
    </row>
    <row r="56" spans="1:13" s="246" customFormat="1" ht="13.5" customHeight="1">
      <c r="A56" s="512"/>
      <c r="B56" s="563"/>
      <c r="C56" s="518"/>
      <c r="D56" s="520"/>
      <c r="E56" s="517"/>
      <c r="F56" s="538"/>
      <c r="G56" s="425"/>
      <c r="H56" s="518"/>
      <c r="I56" s="537"/>
      <c r="J56" s="537"/>
      <c r="K56" s="537"/>
      <c r="L56" s="537"/>
      <c r="M56" s="547"/>
    </row>
    <row r="57" spans="1:13" s="246" customFormat="1" ht="13.5" customHeight="1">
      <c r="A57" s="512"/>
      <c r="B57" s="563"/>
      <c r="C57" s="518"/>
      <c r="D57" s="520"/>
      <c r="E57" s="517"/>
      <c r="F57" s="538"/>
      <c r="G57" s="425"/>
      <c r="H57" s="518"/>
      <c r="I57" s="537"/>
      <c r="J57" s="537"/>
      <c r="K57" s="537"/>
      <c r="L57" s="537"/>
      <c r="M57" s="547"/>
    </row>
    <row r="58" spans="1:13" s="246" customFormat="1" ht="21.75" customHeight="1">
      <c r="A58" s="512"/>
      <c r="B58" s="563"/>
      <c r="C58" s="518"/>
      <c r="D58" s="520"/>
      <c r="E58" s="517"/>
      <c r="F58" s="538"/>
      <c r="G58" s="425"/>
      <c r="H58" s="518"/>
      <c r="I58" s="537"/>
      <c r="J58" s="537"/>
      <c r="K58" s="537"/>
      <c r="L58" s="537"/>
      <c r="M58" s="547"/>
    </row>
    <row r="59" spans="1:13" s="246" customFormat="1" ht="21.75" customHeight="1">
      <c r="A59" s="512"/>
      <c r="B59" s="563"/>
      <c r="C59" s="518"/>
      <c r="D59" s="520"/>
      <c r="E59" s="517"/>
      <c r="F59" s="538"/>
      <c r="G59" s="425"/>
      <c r="H59" s="518"/>
      <c r="I59" s="537"/>
      <c r="J59" s="537"/>
      <c r="K59" s="537"/>
      <c r="L59" s="537"/>
      <c r="M59" s="547"/>
    </row>
    <row r="60" spans="1:13" s="246" customFormat="1" ht="13.5" customHeight="1">
      <c r="A60" s="512">
        <f>'7. Mapa Final'!A60</f>
        <v>6</v>
      </c>
      <c r="B60" s="563" t="str">
        <f>'7. Mapa Final'!B60</f>
        <v>Ofrecer, prometer, entregar, aceptar o solicitar una ventaja indebida  para influir  en la toma de decisiones  para  la adquisición de predios en donación.</v>
      </c>
      <c r="C60" s="518" t="str">
        <f>'7. Mapa Final'!C60</f>
        <v>Cuando se emite un concepto favorable que conlleve a la adquisición de un predio por donación omitiendo el cumplimiento de los requisitos establecidos, con el fin de favorecer intereses particulares.</v>
      </c>
      <c r="D60" s="519" t="str">
        <f>'7. Mapa Final'!J60</f>
        <v>Baja - 2</v>
      </c>
      <c r="E60" s="516" t="str">
        <f>'7. Mapa Final'!K60</f>
        <v>Leve - 1</v>
      </c>
      <c r="F60" s="538" t="str">
        <f>'7. Mapa Final'!M60</f>
        <v>Bajo - 2</v>
      </c>
      <c r="G60" s="425"/>
      <c r="H60" s="518" t="s">
        <v>564</v>
      </c>
      <c r="I60" s="537" t="s">
        <v>553</v>
      </c>
      <c r="J60" s="537"/>
      <c r="K60" s="536">
        <v>45383</v>
      </c>
      <c r="L60" s="536">
        <v>45473</v>
      </c>
      <c r="M60" s="542" t="s">
        <v>565</v>
      </c>
    </row>
    <row r="61" spans="1:13" s="246" customFormat="1" ht="13.5" customHeight="1">
      <c r="A61" s="512"/>
      <c r="B61" s="563"/>
      <c r="C61" s="518"/>
      <c r="D61" s="520"/>
      <c r="E61" s="517"/>
      <c r="F61" s="538"/>
      <c r="G61" s="425"/>
      <c r="H61" s="518"/>
      <c r="I61" s="537"/>
      <c r="J61" s="537"/>
      <c r="K61" s="537"/>
      <c r="L61" s="537"/>
      <c r="M61" s="542"/>
    </row>
    <row r="62" spans="1:13" s="246" customFormat="1" ht="13.5" customHeight="1">
      <c r="A62" s="512"/>
      <c r="B62" s="563"/>
      <c r="C62" s="518"/>
      <c r="D62" s="520"/>
      <c r="E62" s="517"/>
      <c r="F62" s="538"/>
      <c r="G62" s="425"/>
      <c r="H62" s="518"/>
      <c r="I62" s="537"/>
      <c r="J62" s="537"/>
      <c r="K62" s="537"/>
      <c r="L62" s="537"/>
      <c r="M62" s="542"/>
    </row>
    <row r="63" spans="1:13" s="246" customFormat="1" ht="13.5" customHeight="1">
      <c r="A63" s="512"/>
      <c r="B63" s="563"/>
      <c r="C63" s="518"/>
      <c r="D63" s="520"/>
      <c r="E63" s="517"/>
      <c r="F63" s="538"/>
      <c r="G63" s="425"/>
      <c r="H63" s="518"/>
      <c r="I63" s="537"/>
      <c r="J63" s="537"/>
      <c r="K63" s="537"/>
      <c r="L63" s="537"/>
      <c r="M63" s="542"/>
    </row>
    <row r="64" spans="1:13" s="246" customFormat="1" ht="13.5" customHeight="1">
      <c r="A64" s="512"/>
      <c r="B64" s="563"/>
      <c r="C64" s="518"/>
      <c r="D64" s="520"/>
      <c r="E64" s="517"/>
      <c r="F64" s="538"/>
      <c r="G64" s="425"/>
      <c r="H64" s="518"/>
      <c r="I64" s="537"/>
      <c r="J64" s="537"/>
      <c r="K64" s="537"/>
      <c r="L64" s="537"/>
      <c r="M64" s="542"/>
    </row>
    <row r="65" spans="1:13" s="246" customFormat="1" ht="13.5" customHeight="1">
      <c r="A65" s="512"/>
      <c r="B65" s="563"/>
      <c r="C65" s="518"/>
      <c r="D65" s="520"/>
      <c r="E65" s="517"/>
      <c r="F65" s="538"/>
      <c r="G65" s="425"/>
      <c r="H65" s="518"/>
      <c r="I65" s="537"/>
      <c r="J65" s="537"/>
      <c r="K65" s="537"/>
      <c r="L65" s="537"/>
      <c r="M65" s="542"/>
    </row>
    <row r="66" spans="1:13" s="246" customFormat="1" ht="13.5" customHeight="1">
      <c r="A66" s="512"/>
      <c r="B66" s="563"/>
      <c r="C66" s="518"/>
      <c r="D66" s="520"/>
      <c r="E66" s="517"/>
      <c r="F66" s="538"/>
      <c r="G66" s="425"/>
      <c r="H66" s="518"/>
      <c r="I66" s="537"/>
      <c r="J66" s="537"/>
      <c r="K66" s="537"/>
      <c r="L66" s="537"/>
      <c r="M66" s="542"/>
    </row>
    <row r="67" spans="1:13" s="246" customFormat="1" ht="13.5" customHeight="1">
      <c r="A67" s="512"/>
      <c r="B67" s="563"/>
      <c r="C67" s="518"/>
      <c r="D67" s="520"/>
      <c r="E67" s="517"/>
      <c r="F67" s="538"/>
      <c r="G67" s="425"/>
      <c r="H67" s="518"/>
      <c r="I67" s="537"/>
      <c r="J67" s="537"/>
      <c r="K67" s="537"/>
      <c r="L67" s="537"/>
      <c r="M67" s="542"/>
    </row>
    <row r="68" spans="1:13" s="246" customFormat="1" ht="21.75" customHeight="1">
      <c r="A68" s="512"/>
      <c r="B68" s="563"/>
      <c r="C68" s="518"/>
      <c r="D68" s="520"/>
      <c r="E68" s="517"/>
      <c r="F68" s="538"/>
      <c r="G68" s="425"/>
      <c r="H68" s="518"/>
      <c r="I68" s="537"/>
      <c r="J68" s="537"/>
      <c r="K68" s="537"/>
      <c r="L68" s="537"/>
      <c r="M68" s="542"/>
    </row>
    <row r="69" spans="1:13" s="246" customFormat="1" ht="21.75" customHeight="1">
      <c r="A69" s="512"/>
      <c r="B69" s="563"/>
      <c r="C69" s="518"/>
      <c r="D69" s="520"/>
      <c r="E69" s="517"/>
      <c r="F69" s="538"/>
      <c r="G69" s="425"/>
      <c r="H69" s="518"/>
      <c r="I69" s="537"/>
      <c r="J69" s="537"/>
      <c r="K69" s="537"/>
      <c r="L69" s="537"/>
      <c r="M69" s="542"/>
    </row>
    <row r="70" spans="1:13" s="246" customFormat="1" ht="13.5" customHeight="1">
      <c r="A70" s="512">
        <f>'7. Mapa Final'!A70</f>
        <v>7</v>
      </c>
      <c r="B70" s="563" t="str">
        <f>'7. Mapa Final'!B70</f>
        <v>Ofrecer, prometer, entregar, aceptar o solicitar una ventaja indebida para conseguir el favorecimiento competitivo  en  la evaluación técnica (proceso de selección) en  contratos de Estudios y Diseños o Construcción de sedes y despachos judiciales.</v>
      </c>
      <c r="C70" s="518" t="str">
        <f>'7. Mapa Final'!C70</f>
        <v>Cuando se emite un concepto técnico basado en una evaluación que redunde en ventajas para agentes internos y externos, sin la adecuada justificación técnica.</v>
      </c>
      <c r="D70" s="519" t="str">
        <f>'7. Mapa Final'!J70</f>
        <v>Muy Baja - 1</v>
      </c>
      <c r="E70" s="516" t="str">
        <f>'7. Mapa Final'!K70</f>
        <v>Moderado - 3</v>
      </c>
      <c r="F70" s="538" t="str">
        <f>'7. Mapa Final'!M70</f>
        <v>Moderado - 3</v>
      </c>
      <c r="G70" s="425"/>
      <c r="H70" s="380" t="s">
        <v>566</v>
      </c>
      <c r="I70" s="537" t="s">
        <v>553</v>
      </c>
      <c r="J70" s="537"/>
      <c r="K70" s="536">
        <v>45383</v>
      </c>
      <c r="L70" s="536">
        <v>45473</v>
      </c>
      <c r="M70" s="542" t="s">
        <v>563</v>
      </c>
    </row>
    <row r="71" spans="1:13" s="246" customFormat="1" ht="13.5" customHeight="1">
      <c r="A71" s="512"/>
      <c r="B71" s="563"/>
      <c r="C71" s="518"/>
      <c r="D71" s="520"/>
      <c r="E71" s="517"/>
      <c r="F71" s="538"/>
      <c r="G71" s="425"/>
      <c r="H71" s="518"/>
      <c r="I71" s="537"/>
      <c r="J71" s="537"/>
      <c r="K71" s="537"/>
      <c r="L71" s="537"/>
      <c r="M71" s="542"/>
    </row>
    <row r="72" spans="1:13" s="246" customFormat="1" ht="13.5" customHeight="1">
      <c r="A72" s="512"/>
      <c r="B72" s="563"/>
      <c r="C72" s="518"/>
      <c r="D72" s="520"/>
      <c r="E72" s="517"/>
      <c r="F72" s="538"/>
      <c r="G72" s="425"/>
      <c r="H72" s="518"/>
      <c r="I72" s="537"/>
      <c r="J72" s="537"/>
      <c r="K72" s="537"/>
      <c r="L72" s="537"/>
      <c r="M72" s="542"/>
    </row>
    <row r="73" spans="1:13" s="246" customFormat="1" ht="13.5" customHeight="1">
      <c r="A73" s="512"/>
      <c r="B73" s="563"/>
      <c r="C73" s="518"/>
      <c r="D73" s="520"/>
      <c r="E73" s="517"/>
      <c r="F73" s="538"/>
      <c r="G73" s="425"/>
      <c r="H73" s="518"/>
      <c r="I73" s="537"/>
      <c r="J73" s="537"/>
      <c r="K73" s="537"/>
      <c r="L73" s="537"/>
      <c r="M73" s="542"/>
    </row>
    <row r="74" spans="1:13" s="246" customFormat="1" ht="13.5" customHeight="1">
      <c r="A74" s="512"/>
      <c r="B74" s="563"/>
      <c r="C74" s="518"/>
      <c r="D74" s="520"/>
      <c r="E74" s="517"/>
      <c r="F74" s="538"/>
      <c r="G74" s="425"/>
      <c r="H74" s="518"/>
      <c r="I74" s="537"/>
      <c r="J74" s="537"/>
      <c r="K74" s="537"/>
      <c r="L74" s="537"/>
      <c r="M74" s="542"/>
    </row>
    <row r="75" spans="1:13" s="246" customFormat="1" ht="13.5" customHeight="1">
      <c r="A75" s="512"/>
      <c r="B75" s="563"/>
      <c r="C75" s="518"/>
      <c r="D75" s="520"/>
      <c r="E75" s="517"/>
      <c r="F75" s="538"/>
      <c r="G75" s="425"/>
      <c r="H75" s="518"/>
      <c r="I75" s="537"/>
      <c r="J75" s="537"/>
      <c r="K75" s="537"/>
      <c r="L75" s="537"/>
      <c r="M75" s="542"/>
    </row>
    <row r="76" spans="1:13" s="246" customFormat="1" ht="13.5" customHeight="1">
      <c r="A76" s="512"/>
      <c r="B76" s="563"/>
      <c r="C76" s="518"/>
      <c r="D76" s="520"/>
      <c r="E76" s="517"/>
      <c r="F76" s="538"/>
      <c r="G76" s="425"/>
      <c r="H76" s="518"/>
      <c r="I76" s="537"/>
      <c r="J76" s="537"/>
      <c r="K76" s="537"/>
      <c r="L76" s="537"/>
      <c r="M76" s="542"/>
    </row>
    <row r="77" spans="1:13" s="246" customFormat="1" ht="13.5" customHeight="1">
      <c r="A77" s="512"/>
      <c r="B77" s="563"/>
      <c r="C77" s="518"/>
      <c r="D77" s="520"/>
      <c r="E77" s="517"/>
      <c r="F77" s="538"/>
      <c r="G77" s="425"/>
      <c r="H77" s="518"/>
      <c r="I77" s="537"/>
      <c r="J77" s="537"/>
      <c r="K77" s="537"/>
      <c r="L77" s="537"/>
      <c r="M77" s="542"/>
    </row>
    <row r="78" spans="1:13" s="246" customFormat="1" ht="21.75" customHeight="1">
      <c r="A78" s="512"/>
      <c r="B78" s="563"/>
      <c r="C78" s="518"/>
      <c r="D78" s="520"/>
      <c r="E78" s="517"/>
      <c r="F78" s="538"/>
      <c r="G78" s="425"/>
      <c r="H78" s="518"/>
      <c r="I78" s="537"/>
      <c r="J78" s="537"/>
      <c r="K78" s="537"/>
      <c r="L78" s="537"/>
      <c r="M78" s="542"/>
    </row>
    <row r="79" spans="1:13" s="246" customFormat="1" ht="21.75" customHeight="1">
      <c r="A79" s="512"/>
      <c r="B79" s="563"/>
      <c r="C79" s="518"/>
      <c r="D79" s="520"/>
      <c r="E79" s="517"/>
      <c r="F79" s="538"/>
      <c r="G79" s="425"/>
      <c r="H79" s="518"/>
      <c r="I79" s="537"/>
      <c r="J79" s="537"/>
      <c r="K79" s="537"/>
      <c r="L79" s="537"/>
      <c r="M79" s="542"/>
    </row>
    <row r="80" spans="1:13" s="246" customFormat="1" ht="13.5" customHeight="1">
      <c r="A80" s="512">
        <f>'7. Mapa Final'!A80</f>
        <v>8</v>
      </c>
      <c r="B80" s="563" t="str">
        <f>'7. Mapa Final'!B80</f>
        <v>Ofrecer, prometer, entregar, aceptar o solicitar una ventaja indebida para conseguir el favorecimiento competitivo  en  la adición  de  contratos de Estudios y Diseños o construcción de sedes y despachos judiciales.</v>
      </c>
      <c r="C80" s="518" t="str">
        <f>'7. Mapa Final'!C80</f>
        <v>Cuando se adicionen contratos que son ventajosos para agentes internos y externos, sin la adecuada justificación que soporte su valor.</v>
      </c>
      <c r="D80" s="519" t="str">
        <f>'7. Mapa Final'!J80</f>
        <v>Muy Baja - 1</v>
      </c>
      <c r="E80" s="516" t="str">
        <f>'7. Mapa Final'!K80</f>
        <v>Menor - 2</v>
      </c>
      <c r="F80" s="538" t="str">
        <f>'7. Mapa Final'!M80</f>
        <v>Bajo - 2</v>
      </c>
      <c r="G80" s="425"/>
      <c r="H80" s="380" t="s">
        <v>567</v>
      </c>
      <c r="I80" s="537" t="s">
        <v>553</v>
      </c>
      <c r="J80" s="537"/>
      <c r="K80" s="536">
        <v>45383</v>
      </c>
      <c r="L80" s="536">
        <v>45473</v>
      </c>
      <c r="M80" s="542" t="s">
        <v>563</v>
      </c>
    </row>
    <row r="81" spans="1:13" s="246" customFormat="1" ht="13.5" customHeight="1">
      <c r="A81" s="512"/>
      <c r="B81" s="563"/>
      <c r="C81" s="518"/>
      <c r="D81" s="520"/>
      <c r="E81" s="517"/>
      <c r="F81" s="538"/>
      <c r="G81" s="425"/>
      <c r="H81" s="518"/>
      <c r="I81" s="537"/>
      <c r="J81" s="537"/>
      <c r="K81" s="537"/>
      <c r="L81" s="537"/>
      <c r="M81" s="542"/>
    </row>
    <row r="82" spans="1:13" s="246" customFormat="1" ht="13.5" customHeight="1">
      <c r="A82" s="512"/>
      <c r="B82" s="563"/>
      <c r="C82" s="518"/>
      <c r="D82" s="520"/>
      <c r="E82" s="517"/>
      <c r="F82" s="538"/>
      <c r="G82" s="425"/>
      <c r="H82" s="518"/>
      <c r="I82" s="537"/>
      <c r="J82" s="537"/>
      <c r="K82" s="537"/>
      <c r="L82" s="537"/>
      <c r="M82" s="542"/>
    </row>
    <row r="83" spans="1:13" s="246" customFormat="1" ht="13.5" customHeight="1">
      <c r="A83" s="512"/>
      <c r="B83" s="563"/>
      <c r="C83" s="518"/>
      <c r="D83" s="520"/>
      <c r="E83" s="517"/>
      <c r="F83" s="538"/>
      <c r="G83" s="425"/>
      <c r="H83" s="518"/>
      <c r="I83" s="537"/>
      <c r="J83" s="537"/>
      <c r="K83" s="537"/>
      <c r="L83" s="537"/>
      <c r="M83" s="542"/>
    </row>
    <row r="84" spans="1:13" s="246" customFormat="1" ht="13.5" customHeight="1">
      <c r="A84" s="512"/>
      <c r="B84" s="563"/>
      <c r="C84" s="518"/>
      <c r="D84" s="520"/>
      <c r="E84" s="517"/>
      <c r="F84" s="538"/>
      <c r="G84" s="425"/>
      <c r="H84" s="518"/>
      <c r="I84" s="537"/>
      <c r="J84" s="537"/>
      <c r="K84" s="537"/>
      <c r="L84" s="537"/>
      <c r="M84" s="542"/>
    </row>
    <row r="85" spans="1:13" s="246" customFormat="1" ht="13.5" customHeight="1">
      <c r="A85" s="512"/>
      <c r="B85" s="563"/>
      <c r="C85" s="518"/>
      <c r="D85" s="520"/>
      <c r="E85" s="517"/>
      <c r="F85" s="538"/>
      <c r="G85" s="425"/>
      <c r="H85" s="518"/>
      <c r="I85" s="537"/>
      <c r="J85" s="537"/>
      <c r="K85" s="537"/>
      <c r="L85" s="537"/>
      <c r="M85" s="542"/>
    </row>
    <row r="86" spans="1:13" s="246" customFormat="1" ht="13.5" customHeight="1">
      <c r="A86" s="512"/>
      <c r="B86" s="563"/>
      <c r="C86" s="518"/>
      <c r="D86" s="520"/>
      <c r="E86" s="517"/>
      <c r="F86" s="538"/>
      <c r="G86" s="425"/>
      <c r="H86" s="518"/>
      <c r="I86" s="537"/>
      <c r="J86" s="537"/>
      <c r="K86" s="537"/>
      <c r="L86" s="537"/>
      <c r="M86" s="542"/>
    </row>
    <row r="87" spans="1:13" s="246" customFormat="1" ht="13.5" customHeight="1">
      <c r="A87" s="512"/>
      <c r="B87" s="563"/>
      <c r="C87" s="518"/>
      <c r="D87" s="520"/>
      <c r="E87" s="517"/>
      <c r="F87" s="538"/>
      <c r="G87" s="425"/>
      <c r="H87" s="518"/>
      <c r="I87" s="537"/>
      <c r="J87" s="537"/>
      <c r="K87" s="537"/>
      <c r="L87" s="537"/>
      <c r="M87" s="542"/>
    </row>
    <row r="88" spans="1:13" s="246" customFormat="1" ht="21.75" customHeight="1">
      <c r="A88" s="512"/>
      <c r="B88" s="563"/>
      <c r="C88" s="518"/>
      <c r="D88" s="520"/>
      <c r="E88" s="517"/>
      <c r="F88" s="538"/>
      <c r="G88" s="425"/>
      <c r="H88" s="518"/>
      <c r="I88" s="537"/>
      <c r="J88" s="537"/>
      <c r="K88" s="537"/>
      <c r="L88" s="537"/>
      <c r="M88" s="542"/>
    </row>
    <row r="89" spans="1:13" s="246" customFormat="1" ht="21.75" customHeight="1">
      <c r="A89" s="512"/>
      <c r="B89" s="563"/>
      <c r="C89" s="518"/>
      <c r="D89" s="520"/>
      <c r="E89" s="517"/>
      <c r="F89" s="538"/>
      <c r="G89" s="425"/>
      <c r="H89" s="518"/>
      <c r="I89" s="537"/>
      <c r="J89" s="537"/>
      <c r="K89" s="537"/>
      <c r="L89" s="537"/>
      <c r="M89" s="542"/>
    </row>
    <row r="90" spans="1:13">
      <c r="A90" s="512">
        <f>'7. Mapa Final'!A90</f>
        <v>9</v>
      </c>
      <c r="B90" s="563" t="str">
        <f>'7. Mapa Final'!B90</f>
        <v>Ofrecer, prometer, entregar, aceptar o solicitar una ventaja indebida para conseguir la recepción de Diseños u obras.</v>
      </c>
      <c r="C90" s="518" t="str">
        <f>'7. Mapa Final'!C90</f>
        <v>Cuando un agente interno o externos, obtiene una ventaja indebida por recibir Estudios y Diseños u Obras, que no cumplan con los requisitos contractuales.</v>
      </c>
      <c r="D90" s="519" t="str">
        <f>'7. Mapa Final'!J90</f>
        <v>Muy Baja - 1</v>
      </c>
      <c r="E90" s="516" t="str">
        <f>'7. Mapa Final'!K90</f>
        <v>Leve - 1</v>
      </c>
      <c r="F90" s="538" t="str">
        <f>'7. Mapa Final'!M90</f>
        <v>Bajo - 1</v>
      </c>
      <c r="G90" s="425"/>
      <c r="H90" s="518" t="s">
        <v>568</v>
      </c>
      <c r="I90" s="537" t="s">
        <v>553</v>
      </c>
      <c r="J90" s="537"/>
      <c r="K90" s="536">
        <v>45383</v>
      </c>
      <c r="L90" s="536">
        <v>45473</v>
      </c>
      <c r="M90" s="542" t="s">
        <v>563</v>
      </c>
    </row>
    <row r="91" spans="1:13">
      <c r="A91" s="512"/>
      <c r="B91" s="563"/>
      <c r="C91" s="518"/>
      <c r="D91" s="520"/>
      <c r="E91" s="517"/>
      <c r="F91" s="538"/>
      <c r="G91" s="425"/>
      <c r="H91" s="518"/>
      <c r="I91" s="537"/>
      <c r="J91" s="537"/>
      <c r="K91" s="537"/>
      <c r="L91" s="537"/>
      <c r="M91" s="542"/>
    </row>
    <row r="92" spans="1:13">
      <c r="A92" s="512"/>
      <c r="B92" s="563"/>
      <c r="C92" s="518"/>
      <c r="D92" s="520"/>
      <c r="E92" s="517"/>
      <c r="F92" s="538"/>
      <c r="G92" s="425"/>
      <c r="H92" s="518"/>
      <c r="I92" s="537"/>
      <c r="J92" s="537"/>
      <c r="K92" s="537"/>
      <c r="L92" s="537"/>
      <c r="M92" s="542"/>
    </row>
    <row r="93" spans="1:13">
      <c r="A93" s="512"/>
      <c r="B93" s="563"/>
      <c r="C93" s="518"/>
      <c r="D93" s="520"/>
      <c r="E93" s="517"/>
      <c r="F93" s="538"/>
      <c r="G93" s="425"/>
      <c r="H93" s="518"/>
      <c r="I93" s="537"/>
      <c r="J93" s="537"/>
      <c r="K93" s="537"/>
      <c r="L93" s="537"/>
      <c r="M93" s="542"/>
    </row>
    <row r="94" spans="1:13">
      <c r="A94" s="512"/>
      <c r="B94" s="563"/>
      <c r="C94" s="518"/>
      <c r="D94" s="520"/>
      <c r="E94" s="517"/>
      <c r="F94" s="538"/>
      <c r="G94" s="425"/>
      <c r="H94" s="518"/>
      <c r="I94" s="537"/>
      <c r="J94" s="537"/>
      <c r="K94" s="537"/>
      <c r="L94" s="537"/>
      <c r="M94" s="542"/>
    </row>
    <row r="95" spans="1:13">
      <c r="A95" s="512"/>
      <c r="B95" s="563"/>
      <c r="C95" s="518"/>
      <c r="D95" s="520"/>
      <c r="E95" s="517"/>
      <c r="F95" s="538"/>
      <c r="G95" s="425"/>
      <c r="H95" s="518"/>
      <c r="I95" s="537"/>
      <c r="J95" s="537"/>
      <c r="K95" s="537"/>
      <c r="L95" s="537"/>
      <c r="M95" s="542"/>
    </row>
    <row r="96" spans="1:13">
      <c r="A96" s="512"/>
      <c r="B96" s="563"/>
      <c r="C96" s="518"/>
      <c r="D96" s="520"/>
      <c r="E96" s="517"/>
      <c r="F96" s="538"/>
      <c r="G96" s="425"/>
      <c r="H96" s="518"/>
      <c r="I96" s="537"/>
      <c r="J96" s="537"/>
      <c r="K96" s="537"/>
      <c r="L96" s="537"/>
      <c r="M96" s="542"/>
    </row>
    <row r="97" spans="1:13">
      <c r="A97" s="512"/>
      <c r="B97" s="563"/>
      <c r="C97" s="518"/>
      <c r="D97" s="520"/>
      <c r="E97" s="517"/>
      <c r="F97" s="538"/>
      <c r="G97" s="425"/>
      <c r="H97" s="518"/>
      <c r="I97" s="537"/>
      <c r="J97" s="537"/>
      <c r="K97" s="537"/>
      <c r="L97" s="537"/>
      <c r="M97" s="542"/>
    </row>
    <row r="98" spans="1:13">
      <c r="A98" s="512"/>
      <c r="B98" s="563"/>
      <c r="C98" s="518"/>
      <c r="D98" s="520"/>
      <c r="E98" s="517"/>
      <c r="F98" s="538"/>
      <c r="G98" s="425"/>
      <c r="H98" s="518"/>
      <c r="I98" s="537"/>
      <c r="J98" s="537"/>
      <c r="K98" s="537"/>
      <c r="L98" s="537"/>
      <c r="M98" s="542"/>
    </row>
    <row r="99" spans="1:13">
      <c r="A99" s="512"/>
      <c r="B99" s="563"/>
      <c r="C99" s="518"/>
      <c r="D99" s="520"/>
      <c r="E99" s="517"/>
      <c r="F99" s="538"/>
      <c r="G99" s="425"/>
      <c r="H99" s="518"/>
      <c r="I99" s="537"/>
      <c r="J99" s="537"/>
      <c r="K99" s="537"/>
      <c r="L99" s="537"/>
      <c r="M99" s="542"/>
    </row>
  </sheetData>
  <mergeCells count="135">
    <mergeCell ref="I90:I99"/>
    <mergeCell ref="J90:J99"/>
    <mergeCell ref="K90:K99"/>
    <mergeCell ref="L90:L99"/>
    <mergeCell ref="M90:M99"/>
    <mergeCell ref="L80:L89"/>
    <mergeCell ref="M80:M89"/>
    <mergeCell ref="A90:A99"/>
    <mergeCell ref="B90:B99"/>
    <mergeCell ref="C90:C99"/>
    <mergeCell ref="D90:D99"/>
    <mergeCell ref="E90:E99"/>
    <mergeCell ref="F90:F99"/>
    <mergeCell ref="G90:G99"/>
    <mergeCell ref="H90:H99"/>
    <mergeCell ref="F80:F89"/>
    <mergeCell ref="G80:G89"/>
    <mergeCell ref="H80:H89"/>
    <mergeCell ref="I80:I89"/>
    <mergeCell ref="J80:J89"/>
    <mergeCell ref="K80:K89"/>
    <mergeCell ref="I70:I79"/>
    <mergeCell ref="J70:J79"/>
    <mergeCell ref="K70:K79"/>
    <mergeCell ref="L70:L79"/>
    <mergeCell ref="M70:M79"/>
    <mergeCell ref="A80:A89"/>
    <mergeCell ref="B80:B89"/>
    <mergeCell ref="C80:C89"/>
    <mergeCell ref="D80:D89"/>
    <mergeCell ref="E80:E89"/>
    <mergeCell ref="A70:A79"/>
    <mergeCell ref="B70:B79"/>
    <mergeCell ref="C70:C79"/>
    <mergeCell ref="D70:D79"/>
    <mergeCell ref="E70:E79"/>
    <mergeCell ref="F70:F79"/>
    <mergeCell ref="G70:G79"/>
    <mergeCell ref="H70:H79"/>
    <mergeCell ref="F60:F69"/>
    <mergeCell ref="G60:G69"/>
    <mergeCell ref="H60:H69"/>
    <mergeCell ref="I50:I59"/>
    <mergeCell ref="J50:J59"/>
    <mergeCell ref="K50:K59"/>
    <mergeCell ref="L50:L59"/>
    <mergeCell ref="M50:M59"/>
    <mergeCell ref="A60:A69"/>
    <mergeCell ref="B60:B69"/>
    <mergeCell ref="C60:C69"/>
    <mergeCell ref="D60:D69"/>
    <mergeCell ref="E60:E69"/>
    <mergeCell ref="L60:L69"/>
    <mergeCell ref="M60:M69"/>
    <mergeCell ref="I60:I69"/>
    <mergeCell ref="J60:J69"/>
    <mergeCell ref="K60:K69"/>
    <mergeCell ref="A50:A59"/>
    <mergeCell ref="B50:B59"/>
    <mergeCell ref="C50:C59"/>
    <mergeCell ref="D50:D59"/>
    <mergeCell ref="E50:E59"/>
    <mergeCell ref="F50:F59"/>
    <mergeCell ref="G50:G59"/>
    <mergeCell ref="H50:H59"/>
    <mergeCell ref="F40:F49"/>
    <mergeCell ref="G40:G49"/>
    <mergeCell ref="H40:H49"/>
    <mergeCell ref="K30:K39"/>
    <mergeCell ref="L30:L39"/>
    <mergeCell ref="M30:M39"/>
    <mergeCell ref="A40:A49"/>
    <mergeCell ref="B40:B49"/>
    <mergeCell ref="C40:C49"/>
    <mergeCell ref="D40:D49"/>
    <mergeCell ref="E40:E49"/>
    <mergeCell ref="L40:L49"/>
    <mergeCell ref="M40:M49"/>
    <mergeCell ref="I40:I49"/>
    <mergeCell ref="J40:J49"/>
    <mergeCell ref="K40:K49"/>
    <mergeCell ref="M20:M25"/>
    <mergeCell ref="M26:M2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I30:I39"/>
    <mergeCell ref="J30:J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D1:J2"/>
    <mergeCell ref="K1:M3"/>
    <mergeCell ref="A4:B4"/>
    <mergeCell ref="C4:M4"/>
    <mergeCell ref="A5:B5"/>
    <mergeCell ref="C5:M5"/>
    <mergeCell ref="A6:B6"/>
    <mergeCell ref="C6:M6"/>
  </mergeCells>
  <conditionalFormatting sqref="A7:B7">
    <cfRule type="containsText" dxfId="281" priority="34" operator="containsText" text="3- Moderado">
      <formula>NOT(ISERROR(SEARCH("3- Moderado",A7)))</formula>
    </cfRule>
    <cfRule type="containsText" dxfId="280" priority="35" operator="containsText" text="6- Moderado">
      <formula>NOT(ISERROR(SEARCH("6- Moderado",A7)))</formula>
    </cfRule>
    <cfRule type="containsText" dxfId="279" priority="36" operator="containsText" text="4- Moderado">
      <formula>NOT(ISERROR(SEARCH("4- Moderado",A7)))</formula>
    </cfRule>
    <cfRule type="containsText" dxfId="278" priority="37" operator="containsText" text="3- Bajo">
      <formula>NOT(ISERROR(SEARCH("3- Bajo",A7)))</formula>
    </cfRule>
    <cfRule type="containsText" dxfId="277" priority="38" operator="containsText" text="4- Bajo">
      <formula>NOT(ISERROR(SEARCH("4- Bajo",A7)))</formula>
    </cfRule>
    <cfRule type="containsText" dxfId="276" priority="39" operator="containsText" text="1- Bajo">
      <formula>NOT(ISERROR(SEARCH("1- Bajo",A7)))</formula>
    </cfRule>
  </conditionalFormatting>
  <conditionalFormatting sqref="A10:B10 D10:E10">
    <cfRule type="containsText" dxfId="275" priority="106" operator="containsText" text="3- Bajo">
      <formula>NOT(ISERROR(SEARCH("3- Bajo",A10)))</formula>
    </cfRule>
    <cfRule type="containsText" dxfId="274" priority="107" operator="containsText" text="4- Bajo">
      <formula>NOT(ISERROR(SEARCH("4- Bajo",A10)))</formula>
    </cfRule>
    <cfRule type="containsText" dxfId="273" priority="108" operator="containsText" text="1- Bajo">
      <formula>NOT(ISERROR(SEARCH("1- Bajo",A10)))</formula>
    </cfRule>
  </conditionalFormatting>
  <conditionalFormatting sqref="A20:B20 D20:E20">
    <cfRule type="containsText" dxfId="272" priority="99" operator="containsText" text="3- Bajo">
      <formula>NOT(ISERROR(SEARCH("3- Bajo",A20)))</formula>
    </cfRule>
    <cfRule type="containsText" dxfId="271" priority="100" operator="containsText" text="4- Bajo">
      <formula>NOT(ISERROR(SEARCH("4- Bajo",A20)))</formula>
    </cfRule>
    <cfRule type="containsText" dxfId="270" priority="101" operator="containsText" text="1- Bajo">
      <formula>NOT(ISERROR(SEARCH("1- Bajo",A20)))</formula>
    </cfRule>
  </conditionalFormatting>
  <conditionalFormatting sqref="A30:B30 D30:E30">
    <cfRule type="containsText" dxfId="269" priority="92" operator="containsText" text="3- Bajo">
      <formula>NOT(ISERROR(SEARCH("3- Bajo",A30)))</formula>
    </cfRule>
    <cfRule type="containsText" dxfId="268" priority="93" operator="containsText" text="4- Bajo">
      <formula>NOT(ISERROR(SEARCH("4- Bajo",A30)))</formula>
    </cfRule>
    <cfRule type="containsText" dxfId="267" priority="94" operator="containsText" text="1- Bajo">
      <formula>NOT(ISERROR(SEARCH("1- Bajo",A30)))</formula>
    </cfRule>
  </conditionalFormatting>
  <conditionalFormatting sqref="A50:B50 D50:E50">
    <cfRule type="containsText" dxfId="266" priority="85" operator="containsText" text="3- Bajo">
      <formula>NOT(ISERROR(SEARCH("3- Bajo",A50)))</formula>
    </cfRule>
    <cfRule type="containsText" dxfId="265" priority="86" operator="containsText" text="4- Bajo">
      <formula>NOT(ISERROR(SEARCH("4- Bajo",A50)))</formula>
    </cfRule>
    <cfRule type="containsText" dxfId="264" priority="87" operator="containsText" text="1- Bajo">
      <formula>NOT(ISERROR(SEARCH("1- Bajo",A50)))</formula>
    </cfRule>
  </conditionalFormatting>
  <conditionalFormatting sqref="A60:B60 D60:E60">
    <cfRule type="containsText" dxfId="263" priority="78" operator="containsText" text="3- Bajo">
      <formula>NOT(ISERROR(SEARCH("3- Bajo",A60)))</formula>
    </cfRule>
    <cfRule type="containsText" dxfId="262" priority="79" operator="containsText" text="4- Bajo">
      <formula>NOT(ISERROR(SEARCH("4- Bajo",A60)))</formula>
    </cfRule>
    <cfRule type="containsText" dxfId="261" priority="80" operator="containsText" text="1- Bajo">
      <formula>NOT(ISERROR(SEARCH("1- Bajo",A60)))</formula>
    </cfRule>
  </conditionalFormatting>
  <conditionalFormatting sqref="A70:B70 D70:E70">
    <cfRule type="containsText" dxfId="260" priority="71" operator="containsText" text="3- Bajo">
      <formula>NOT(ISERROR(SEARCH("3- Bajo",A70)))</formula>
    </cfRule>
    <cfRule type="containsText" dxfId="259" priority="72" operator="containsText" text="4- Bajo">
      <formula>NOT(ISERROR(SEARCH("4- Bajo",A70)))</formula>
    </cfRule>
    <cfRule type="containsText" dxfId="258" priority="73" operator="containsText" text="1- Bajo">
      <formula>NOT(ISERROR(SEARCH("1- Bajo",A70)))</formula>
    </cfRule>
  </conditionalFormatting>
  <conditionalFormatting sqref="A80:B80 D80:E80">
    <cfRule type="containsText" dxfId="257" priority="64" operator="containsText" text="3- Bajo">
      <formula>NOT(ISERROR(SEARCH("3- Bajo",A80)))</formula>
    </cfRule>
    <cfRule type="containsText" dxfId="256" priority="65" operator="containsText" text="4- Bajo">
      <formula>NOT(ISERROR(SEARCH("4- Bajo",A80)))</formula>
    </cfRule>
    <cfRule type="containsText" dxfId="255" priority="66" operator="containsText" text="1- Bajo">
      <formula>NOT(ISERROR(SEARCH("1- Bajo",A80)))</formula>
    </cfRule>
  </conditionalFormatting>
  <conditionalFormatting sqref="A90:B90 D90:E90">
    <cfRule type="containsText" dxfId="254" priority="57" operator="containsText" text="3- Bajo">
      <formula>NOT(ISERROR(SEARCH("3- Bajo",A90)))</formula>
    </cfRule>
    <cfRule type="containsText" dxfId="253" priority="58" operator="containsText" text="4- Bajo">
      <formula>NOT(ISERROR(SEARCH("4- Bajo",A90)))</formula>
    </cfRule>
    <cfRule type="containsText" dxfId="252" priority="59" operator="containsText" text="1- Bajo">
      <formula>NOT(ISERROR(SEARCH("1- Bajo",A90)))</formula>
    </cfRule>
  </conditionalFormatting>
  <conditionalFormatting sqref="C8:F8">
    <cfRule type="containsText" dxfId="251" priority="28" operator="containsText" text="3- Moderado">
      <formula>NOT(ISERROR(SEARCH("3- Moderado",C8)))</formula>
    </cfRule>
    <cfRule type="containsText" dxfId="250" priority="29" operator="containsText" text="6- Moderado">
      <formula>NOT(ISERROR(SEARCH("6- Moderado",C8)))</formula>
    </cfRule>
    <cfRule type="containsText" dxfId="249" priority="30" operator="containsText" text="4- Moderado">
      <formula>NOT(ISERROR(SEARCH("4- Moderado",C8)))</formula>
    </cfRule>
    <cfRule type="containsText" dxfId="248" priority="31" operator="containsText" text="3- Bajo">
      <formula>NOT(ISERROR(SEARCH("3- Bajo",C8)))</formula>
    </cfRule>
    <cfRule type="containsText" dxfId="247" priority="32" operator="containsText" text="4- Bajo">
      <formula>NOT(ISERROR(SEARCH("4- Bajo",C8)))</formula>
    </cfRule>
    <cfRule type="containsText" dxfId="246" priority="33" operator="containsText" text="1- Bajo">
      <formula>NOT(ISERROR(SEARCH("1- Bajo",C8)))</formula>
    </cfRule>
  </conditionalFormatting>
  <conditionalFormatting sqref="D10:D39 D50:D99">
    <cfRule type="containsText" dxfId="245" priority="44" operator="containsText" text="Muy Alta">
      <formula>NOT(ISERROR(SEARCH("Muy Alta",D10)))</formula>
    </cfRule>
    <cfRule type="containsText" dxfId="244" priority="45" operator="containsText" text="Alta">
      <formula>NOT(ISERROR(SEARCH("Alta",D10)))</formula>
    </cfRule>
    <cfRule type="containsText" dxfId="243" priority="46" operator="containsText" text="Baja">
      <formula>NOT(ISERROR(SEARCH("Baja",D10)))</formula>
    </cfRule>
    <cfRule type="containsText" dxfId="242" priority="47" operator="containsText" text="Muy Baja">
      <formula>NOT(ISERROR(SEARCH("Muy Baja",D10)))</formula>
    </cfRule>
    <cfRule type="containsText" dxfId="241" priority="49" operator="containsText" text="Media">
      <formula>NOT(ISERROR(SEARCH("Media",D10)))</formula>
    </cfRule>
  </conditionalFormatting>
  <conditionalFormatting sqref="D10:E10 A10:B10">
    <cfRule type="containsText" dxfId="240" priority="103" operator="containsText" text="3- Moderado">
      <formula>NOT(ISERROR(SEARCH("3- Moderado",A10)))</formula>
    </cfRule>
    <cfRule type="containsText" dxfId="239" priority="104" operator="containsText" text="6- Moderado">
      <formula>NOT(ISERROR(SEARCH("6- Moderado",A10)))</formula>
    </cfRule>
    <cfRule type="containsText" dxfId="238" priority="105" operator="containsText" text="4- Moderado">
      <formula>NOT(ISERROR(SEARCH("4- Moderado",A10)))</formula>
    </cfRule>
  </conditionalFormatting>
  <conditionalFormatting sqref="D20:E20 A20:B20">
    <cfRule type="containsText" dxfId="237" priority="96" operator="containsText" text="3- Moderado">
      <formula>NOT(ISERROR(SEARCH("3- Moderado",A20)))</formula>
    </cfRule>
    <cfRule type="containsText" dxfId="236" priority="97" operator="containsText" text="6- Moderado">
      <formula>NOT(ISERROR(SEARCH("6- Moderado",A20)))</formula>
    </cfRule>
    <cfRule type="containsText" dxfId="235" priority="98" operator="containsText" text="4- Moderado">
      <formula>NOT(ISERROR(SEARCH("4- Moderado",A20)))</formula>
    </cfRule>
  </conditionalFormatting>
  <conditionalFormatting sqref="D30:E30 A30:B30">
    <cfRule type="containsText" dxfId="234" priority="89" operator="containsText" text="3- Moderado">
      <formula>NOT(ISERROR(SEARCH("3- Moderado",A30)))</formula>
    </cfRule>
    <cfRule type="containsText" dxfId="233" priority="90" operator="containsText" text="6- Moderado">
      <formula>NOT(ISERROR(SEARCH("6- Moderado",A30)))</formula>
    </cfRule>
    <cfRule type="containsText" dxfId="232" priority="91" operator="containsText" text="4- Moderado">
      <formula>NOT(ISERROR(SEARCH("4- Moderado",A30)))</formula>
    </cfRule>
  </conditionalFormatting>
  <conditionalFormatting sqref="D50:E50 A50:B50">
    <cfRule type="containsText" dxfId="231" priority="82" operator="containsText" text="3- Moderado">
      <formula>NOT(ISERROR(SEARCH("3- Moderado",A50)))</formula>
    </cfRule>
    <cfRule type="containsText" dxfId="230" priority="83" operator="containsText" text="6- Moderado">
      <formula>NOT(ISERROR(SEARCH("6- Moderado",A50)))</formula>
    </cfRule>
    <cfRule type="containsText" dxfId="229" priority="84" operator="containsText" text="4- Moderado">
      <formula>NOT(ISERROR(SEARCH("4- Moderado",A50)))</formula>
    </cfRule>
  </conditionalFormatting>
  <conditionalFormatting sqref="D60:E60 A60:B60">
    <cfRule type="containsText" dxfId="228" priority="75" operator="containsText" text="3- Moderado">
      <formula>NOT(ISERROR(SEARCH("3- Moderado",A60)))</formula>
    </cfRule>
    <cfRule type="containsText" dxfId="227" priority="76" operator="containsText" text="6- Moderado">
      <formula>NOT(ISERROR(SEARCH("6- Moderado",A60)))</formula>
    </cfRule>
    <cfRule type="containsText" dxfId="226" priority="77" operator="containsText" text="4- Moderado">
      <formula>NOT(ISERROR(SEARCH("4- Moderado",A60)))</formula>
    </cfRule>
  </conditionalFormatting>
  <conditionalFormatting sqref="D70:E70 A70:B70">
    <cfRule type="containsText" dxfId="225" priority="68" operator="containsText" text="3- Moderado">
      <formula>NOT(ISERROR(SEARCH("3- Moderado",A70)))</formula>
    </cfRule>
    <cfRule type="containsText" dxfId="224" priority="69" operator="containsText" text="6- Moderado">
      <formula>NOT(ISERROR(SEARCH("6- Moderado",A70)))</formula>
    </cfRule>
    <cfRule type="containsText" dxfId="223" priority="70" operator="containsText" text="4- Moderado">
      <formula>NOT(ISERROR(SEARCH("4- Moderado",A70)))</formula>
    </cfRule>
  </conditionalFormatting>
  <conditionalFormatting sqref="D80:E80 A80:B80">
    <cfRule type="containsText" dxfId="222" priority="61" operator="containsText" text="3- Moderado">
      <formula>NOT(ISERROR(SEARCH("3- Moderado",A80)))</formula>
    </cfRule>
    <cfRule type="containsText" dxfId="221" priority="62" operator="containsText" text="6- Moderado">
      <formula>NOT(ISERROR(SEARCH("6- Moderado",A80)))</formula>
    </cfRule>
    <cfRule type="containsText" dxfId="220" priority="63" operator="containsText" text="4- Moderado">
      <formula>NOT(ISERROR(SEARCH("4- Moderado",A80)))</formula>
    </cfRule>
  </conditionalFormatting>
  <conditionalFormatting sqref="D90:E90 A90:B90">
    <cfRule type="containsText" dxfId="219" priority="54" operator="containsText" text="3- Moderado">
      <formula>NOT(ISERROR(SEARCH("3- Moderado",A90)))</formula>
    </cfRule>
    <cfRule type="containsText" dxfId="218" priority="55" operator="containsText" text="6- Moderado">
      <formula>NOT(ISERROR(SEARCH("6- Moderado",A90)))</formula>
    </cfRule>
    <cfRule type="containsText" dxfId="217" priority="56" operator="containsText" text="4- Moderado">
      <formula>NOT(ISERROR(SEARCH("4- Moderado",A90)))</formula>
    </cfRule>
  </conditionalFormatting>
  <conditionalFormatting sqref="E10:E39 E50:E99">
    <cfRule type="containsText" dxfId="216" priority="40" operator="containsText" text="Catastrófico">
      <formula>NOT(ISERROR(SEARCH("Catastrófico",E10)))</formula>
    </cfRule>
    <cfRule type="containsText" dxfId="215" priority="41" operator="containsText" text="Mayor">
      <formula>NOT(ISERROR(SEARCH("Mayor",E10)))</formula>
    </cfRule>
    <cfRule type="containsText" dxfId="214" priority="42" operator="containsText" text="Menor">
      <formula>NOT(ISERROR(SEARCH("Menor",E10)))</formula>
    </cfRule>
    <cfRule type="containsText" dxfId="213" priority="43" operator="containsText" text="Leve">
      <formula>NOT(ISERROR(SEARCH("Leve",E10)))</formula>
    </cfRule>
  </conditionalFormatting>
  <conditionalFormatting sqref="E10:F39 E50:F99">
    <cfRule type="containsText" dxfId="212" priority="48" operator="containsText" text="Moderado">
      <formula>NOT(ISERROR(SEARCH("Moderado",E10)))</formula>
    </cfRule>
  </conditionalFormatting>
  <conditionalFormatting sqref="F10:F19">
    <cfRule type="colorScale" priority="109">
      <colorScale>
        <cfvo type="min"/>
        <cfvo type="max"/>
        <color rgb="FFFF7128"/>
        <color rgb="FFFFEF9C"/>
      </colorScale>
    </cfRule>
  </conditionalFormatting>
  <conditionalFormatting sqref="F10:F39 F50:F99">
    <cfRule type="containsText" dxfId="211" priority="50" operator="containsText" text="Bajo">
      <formula>NOT(ISERROR(SEARCH("Bajo",F10)))</formula>
    </cfRule>
    <cfRule type="containsText" dxfId="210" priority="51" operator="containsText" text="Moderado">
      <formula>NOT(ISERROR(SEARCH("Moderado",F10)))</formula>
    </cfRule>
    <cfRule type="containsText" dxfId="209" priority="52" operator="containsText" text="Alto">
      <formula>NOT(ISERROR(SEARCH("Alto",F10)))</formula>
    </cfRule>
    <cfRule type="containsText" dxfId="208" priority="53" operator="containsText" text="Extremo">
      <formula>NOT(ISERROR(SEARCH("Extremo",F10)))</formula>
    </cfRule>
  </conditionalFormatting>
  <conditionalFormatting sqref="F20:F29">
    <cfRule type="colorScale" priority="102">
      <colorScale>
        <cfvo type="min"/>
        <cfvo type="max"/>
        <color rgb="FFFF7128"/>
        <color rgb="FFFFEF9C"/>
      </colorScale>
    </cfRule>
  </conditionalFormatting>
  <conditionalFormatting sqref="F30:F39">
    <cfRule type="colorScale" priority="95">
      <colorScale>
        <cfvo type="min"/>
        <cfvo type="max"/>
        <color rgb="FFFF7128"/>
        <color rgb="FFFFEF9C"/>
      </colorScale>
    </cfRule>
  </conditionalFormatting>
  <conditionalFormatting sqref="F40:F49">
    <cfRule type="colorScale" priority="27">
      <colorScale>
        <cfvo type="min"/>
        <cfvo type="max"/>
        <color rgb="FFFF7128"/>
        <color rgb="FFFFEF9C"/>
      </colorScale>
    </cfRule>
  </conditionalFormatting>
  <conditionalFormatting sqref="F50:F59">
    <cfRule type="colorScale" priority="88">
      <colorScale>
        <cfvo type="min"/>
        <cfvo type="max"/>
        <color rgb="FFFF7128"/>
        <color rgb="FFFFEF9C"/>
      </colorScale>
    </cfRule>
  </conditionalFormatting>
  <conditionalFormatting sqref="F60:F69">
    <cfRule type="colorScale" priority="81">
      <colorScale>
        <cfvo type="min"/>
        <cfvo type="max"/>
        <color rgb="FFFF7128"/>
        <color rgb="FFFFEF9C"/>
      </colorScale>
    </cfRule>
  </conditionalFormatting>
  <conditionalFormatting sqref="F70:F79">
    <cfRule type="colorScale" priority="74">
      <colorScale>
        <cfvo type="min"/>
        <cfvo type="max"/>
        <color rgb="FFFF7128"/>
        <color rgb="FFFFEF9C"/>
      </colorScale>
    </cfRule>
  </conditionalFormatting>
  <conditionalFormatting sqref="F80:F89">
    <cfRule type="colorScale" priority="67">
      <colorScale>
        <cfvo type="min"/>
        <cfvo type="max"/>
        <color rgb="FFFF7128"/>
        <color rgb="FFFFEF9C"/>
      </colorScale>
    </cfRule>
  </conditionalFormatting>
  <conditionalFormatting sqref="F90:F9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1CF35A87-6A81-4A17-B570-9601600D0BD5}"/>
    <dataValidation allowBlank="1" showInputMessage="1" showErrorMessage="1" prompt="Seleccionar si el responsable es el responsable de las acciones es el nivel central" sqref="I7:I8" xr:uid="{8B51F6EB-F26E-41F4-B87F-151CADE59567}"/>
    <dataValidation allowBlank="1" showInputMessage="1" showErrorMessage="1" prompt="Describir las actividades que se van a desarrollar para el proyecto" sqref="H7" xr:uid="{2D0E92DC-9DED-4F8B-B66C-8ED4BEE36B41}"/>
    <dataValidation allowBlank="1" showInputMessage="1" showErrorMessage="1" prompt="Registrar qué factor  que ocasina el riesgo: un facot identtficado el contexto._x000a_O  personas, recursos, estilo de direccion , factores externos, , codiciones ambientales" sqref="C8" xr:uid="{EDF4B441-A43A-46B4-A84F-1246E66DABD9}"/>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text="3- Moderado" id="{BFA69D13-98B8-49F7-9448-A9C8DA6D9495}">
            <xm:f>NOT(ISERROR(SEARCH("3- Moderado",'Seguimiento 1 Trimestre'!A40)))</xm:f>
            <x14:dxf>
              <fill>
                <patternFill>
                  <bgColor rgb="FFFFFF00"/>
                </patternFill>
              </fill>
            </x14:dxf>
          </x14:cfRule>
          <x14:cfRule type="containsText" priority="8" operator="containsText" text="6- Moderado" id="{B63BEED6-75A9-4622-BF1D-F21F000FAC77}">
            <xm:f>NOT(ISERROR(SEARCH("6- Moderado",'Seguimiento 1 Trimestre'!A40)))</xm:f>
            <x14:dxf>
              <fill>
                <patternFill>
                  <bgColor rgb="FFFFFF00"/>
                </patternFill>
              </fill>
            </x14:dxf>
          </x14:cfRule>
          <x14:cfRule type="containsText" priority="9" operator="containsText" text="4- Moderado" id="{AB2E6D65-0542-41D3-BC1C-B0D4A471895B}">
            <xm:f>NOT(ISERROR(SEARCH("4- Moderado",'Seguimiento 1 Trimestre'!A40)))</xm:f>
            <x14:dxf>
              <fill>
                <patternFill>
                  <bgColor rgb="FFFFFF00"/>
                </patternFill>
              </fill>
            </x14:dxf>
          </x14:cfRule>
          <x14:cfRule type="containsText" priority="10" operator="containsText" text="3- Bajo" id="{C09791F4-876B-46A4-A4E0-6A0AC4AE8564}">
            <xm:f>NOT(ISERROR(SEARCH("3- Bajo",'Seguimiento 1 Trimestre'!A40)))</xm:f>
            <x14:dxf>
              <fill>
                <patternFill>
                  <bgColor rgb="FF00B050"/>
                </patternFill>
              </fill>
            </x14:dxf>
          </x14:cfRule>
          <x14:cfRule type="containsText" priority="11" operator="containsText" text="4- Bajo" id="{8A23456A-D266-4358-A6BF-D5ED2003CB4A}">
            <xm:f>NOT(ISERROR(SEARCH("4- Bajo",'Seguimiento 1 Trimestre'!A40)))</xm:f>
            <x14:dxf>
              <fill>
                <patternFill>
                  <bgColor rgb="FF00B050"/>
                </patternFill>
              </fill>
            </x14:dxf>
          </x14:cfRule>
          <x14:cfRule type="containsText" priority="12" operator="containsText" text="1- Bajo" id="{786CE774-AEA9-4176-B28C-35825C590526}">
            <xm:f>NOT(ISERROR(SEARCH("1- Bajo",'Seguimiento 1 Trimestre'!A40)))</xm:f>
            <x14:dxf>
              <fill>
                <patternFill>
                  <bgColor rgb="FF00B050"/>
                </patternFill>
              </fill>
            </x14:dxf>
          </x14:cfRule>
          <xm:sqref>A40:B40 D40:E40</xm:sqref>
        </x14:conditionalFormatting>
        <x14:conditionalFormatting xmlns:xm="http://schemas.microsoft.com/office/excel/2006/main">
          <x14:cfRule type="containsText" priority="17" operator="containsText" text="Muy Alta" id="{839D6C30-40C0-47D2-AFD3-13836B12CAE3}">
            <xm:f>NOT(ISERROR(SEARCH("Muy Alta",'Seguimiento 1 Trimestre'!D40)))</xm:f>
            <x14:dxf>
              <fill>
                <patternFill>
                  <bgColor rgb="FFFF0000"/>
                </patternFill>
              </fill>
            </x14:dxf>
          </x14:cfRule>
          <x14:cfRule type="containsText" priority="18" operator="containsText" text="Alta" id="{03B1D47B-06ED-4A55-9B1F-BA4237E425D6}">
            <xm:f>NOT(ISERROR(SEARCH("Alta",'Seguimiento 1 Trimestre'!D40)))</xm:f>
            <x14:dxf>
              <fill>
                <patternFill>
                  <bgColor rgb="FFFFC000"/>
                </patternFill>
              </fill>
            </x14:dxf>
          </x14:cfRule>
          <x14:cfRule type="containsText" priority="19" operator="containsText" text="Baja" id="{7FCE326D-176F-4113-80A6-D664FE10213C}">
            <xm:f>NOT(ISERROR(SEARCH("Baja",'Seguimiento 1 Trimestre'!D40)))</xm:f>
            <x14:dxf>
              <font>
                <color theme="1"/>
              </font>
              <fill>
                <patternFill>
                  <bgColor rgb="FF00B050"/>
                </patternFill>
              </fill>
            </x14:dxf>
          </x14:cfRule>
          <x14:cfRule type="containsText" priority="20" operator="containsText" text="Muy Baja" id="{3D67F9A2-934B-494B-980D-9954CD41CA62}">
            <xm:f>NOT(ISERROR(SEARCH("Muy Baja",'Seguimiento 1 Trimestre'!D40)))</xm:f>
            <x14:dxf>
              <font>
                <color theme="1"/>
              </font>
              <fill>
                <patternFill>
                  <bgColor rgb="FF92D050"/>
                </patternFill>
              </fill>
            </x14:dxf>
          </x14:cfRule>
          <x14:cfRule type="containsText" priority="22" operator="containsText" text="Media" id="{C3E9E1C1-2C81-48F7-9DD3-3EB0063C9812}">
            <xm:f>NOT(ISERROR(SEARCH("Media",'Seguimiento 1 Trimestre'!D40)))</xm:f>
            <x14:dxf>
              <font>
                <color theme="1"/>
              </font>
              <fill>
                <patternFill>
                  <bgColor theme="7" tint="0.39994506668294322"/>
                </patternFill>
              </fill>
            </x14:dxf>
          </x14:cfRule>
          <xm:sqref>D40:D49</xm:sqref>
        </x14:conditionalFormatting>
        <x14:conditionalFormatting xmlns:xm="http://schemas.microsoft.com/office/excel/2006/main">
          <x14:cfRule type="containsText" priority="13" operator="containsText" text="Catastrófico" id="{0124D14B-C4CA-4C1A-8098-704419A1298A}">
            <xm:f>NOT(ISERROR(SEARCH("Catastrófico",'Seguimiento 1 Trimestre'!E40)))</xm:f>
            <x14:dxf>
              <font>
                <color theme="1"/>
              </font>
              <fill>
                <patternFill>
                  <bgColor rgb="FFFF0000"/>
                </patternFill>
              </fill>
            </x14:dxf>
          </x14:cfRule>
          <x14:cfRule type="containsText" priority="14" operator="containsText" text="Mayor" id="{19589675-FEAC-4ED1-9FD4-6B88CFF89ADF}">
            <xm:f>NOT(ISERROR(SEARCH("Mayor",'Seguimiento 1 Trimestre'!E40)))</xm:f>
            <x14:dxf>
              <font>
                <color theme="1"/>
              </font>
              <fill>
                <patternFill>
                  <bgColor rgb="FFFFC000"/>
                </patternFill>
              </fill>
            </x14:dxf>
          </x14:cfRule>
          <x14:cfRule type="containsText" priority="15" operator="containsText" text="Menor" id="{7844CB08-84A5-4F23-908E-09DF56A37113}">
            <xm:f>NOT(ISERROR(SEARCH("Menor",'Seguimiento 1 Trimestre'!E40)))</xm:f>
            <x14:dxf>
              <font>
                <color theme="1"/>
              </font>
              <fill>
                <patternFill>
                  <bgColor rgb="FF00B050"/>
                </patternFill>
              </fill>
            </x14:dxf>
          </x14:cfRule>
          <x14:cfRule type="containsText" priority="16" operator="containsText" text="Leve" id="{3116AAFF-0C72-4274-8A74-BE3CC01FBECC}">
            <xm:f>NOT(ISERROR(SEARCH("Leve",'Seguimiento 1 Trimestre'!E40)))</xm:f>
            <x14:dxf>
              <font>
                <color theme="1"/>
              </font>
              <fill>
                <patternFill>
                  <bgColor rgb="FF92D050"/>
                </patternFill>
              </fill>
            </x14:dxf>
          </x14:cfRule>
          <xm:sqref>E40:E49</xm:sqref>
        </x14:conditionalFormatting>
        <x14:conditionalFormatting xmlns:xm="http://schemas.microsoft.com/office/excel/2006/main">
          <x14:cfRule type="containsText" priority="21" operator="containsText" text="Moderado" id="{70FEA081-19EE-4D0E-A8A1-ACF50C9A501B}">
            <xm:f>NOT(ISERROR(SEARCH("Moderado",'Seguimiento 1 Trimestre'!E40)))</xm:f>
            <x14:dxf>
              <font>
                <color theme="1"/>
              </font>
              <fill>
                <patternFill>
                  <bgColor theme="7" tint="0.39994506668294322"/>
                </patternFill>
              </fill>
            </x14:dxf>
          </x14:cfRule>
          <xm:sqref>E40:F49</xm:sqref>
        </x14:conditionalFormatting>
        <x14:conditionalFormatting xmlns:xm="http://schemas.microsoft.com/office/excel/2006/main">
          <x14:cfRule type="containsText" priority="23" operator="containsText" text="Bajo" id="{2AFBCFFA-2944-4A44-88E3-A959BF8F004D}">
            <xm:f>NOT(ISERROR(SEARCH("Bajo",'Seguimiento 1 Trimestre'!F40)))</xm:f>
            <x14:dxf>
              <fill>
                <patternFill>
                  <bgColor rgb="FF00B050"/>
                </patternFill>
              </fill>
            </x14:dxf>
          </x14:cfRule>
          <x14:cfRule type="containsText" priority="24" operator="containsText" text="Moderado" id="{7B17E766-8575-4EA3-B2A2-B5D226CD212F}">
            <xm:f>NOT(ISERROR(SEARCH("Moderado",'Seguimiento 1 Trimestre'!F40)))</xm:f>
            <x14:dxf>
              <fill>
                <patternFill>
                  <bgColor rgb="FFFFFF00"/>
                </patternFill>
              </fill>
            </x14:dxf>
          </x14:cfRule>
          <x14:cfRule type="containsText" priority="25" operator="containsText" text="Alto" id="{F7D69230-5C5D-46EB-BD4F-C9FC1FCE2391}">
            <xm:f>NOT(ISERROR(SEARCH("Alto",'Seguimiento 1 Trimestre'!F40)))</xm:f>
            <x14:dxf>
              <fill>
                <patternFill>
                  <bgColor rgb="FFFFC000"/>
                </patternFill>
              </fill>
            </x14:dxf>
          </x14:cfRule>
          <x14:cfRule type="containsText" priority="26" operator="containsText" text="Extremo" id="{94EDC8E4-02D7-431F-99C7-625893266C00}">
            <xm:f>NOT(ISERROR(SEARCH("Extremo",'Seguimiento 1 Trimestre'!F40)))</xm:f>
            <x14:dxf>
              <fill>
                <patternFill>
                  <bgColor rgb="FFFF0000"/>
                </patternFill>
              </fill>
            </x14:dxf>
          </x14:cfRule>
          <xm:sqref>F40:F49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AAC1E6A-4084-42A8-ADFF-1DB1095CC1E2}">
          <x14:formula1>
            <xm:f>'9- Matriz de Calor '!$S$7:$S$10</xm:f>
          </x14:formula1>
          <xm:sqref>G9:G99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2624-5EF6-44A9-B59D-D11B76BF70E6}">
  <sheetPr>
    <tabColor theme="7" tint="0.39997558519241921"/>
  </sheetPr>
  <dimension ref="A1:M99"/>
  <sheetViews>
    <sheetView showGridLines="0" topLeftCell="G10" zoomScale="80" zoomScaleNormal="80" workbookViewId="0">
      <selection activeCell="M10" sqref="M10:M19"/>
    </sheetView>
  </sheetViews>
  <sheetFormatPr defaultColWidth="11.42578125" defaultRowHeight="15"/>
  <cols>
    <col min="1" max="1" width="6.140625" style="247" customWidth="1"/>
    <col min="2" max="2" width="22.42578125" style="247" customWidth="1"/>
    <col min="3" max="3" width="42" customWidth="1"/>
    <col min="4" max="4" width="15.5703125" style="248" customWidth="1"/>
    <col min="5" max="5" width="11.5703125" style="249" customWidth="1"/>
    <col min="6" max="6" width="12.7109375" style="249" customWidth="1"/>
    <col min="7" max="7" width="14.140625" customWidth="1"/>
    <col min="8" max="8" width="56" customWidth="1"/>
    <col min="9" max="9" width="10.5703125" customWidth="1"/>
    <col min="10" max="10" width="11" customWidth="1"/>
    <col min="11" max="11" width="15" customWidth="1"/>
    <col min="12" max="12" width="14.42578125" customWidth="1"/>
    <col min="13" max="13" width="97.140625" customWidth="1"/>
  </cols>
  <sheetData>
    <row r="1" spans="1:13" s="11" customFormat="1" ht="16.5" customHeight="1">
      <c r="A1" s="476"/>
      <c r="B1" s="476"/>
      <c r="C1" s="476"/>
      <c r="D1" s="525"/>
      <c r="E1" s="525"/>
      <c r="F1" s="525"/>
      <c r="G1" s="525"/>
      <c r="H1" s="525"/>
      <c r="I1" s="525"/>
      <c r="J1" s="525"/>
      <c r="K1" s="521"/>
      <c r="L1" s="521"/>
      <c r="M1" s="521"/>
    </row>
    <row r="2" spans="1:13" s="11" customFormat="1" ht="39.75" customHeight="1">
      <c r="A2" s="476"/>
      <c r="B2" s="476"/>
      <c r="C2" s="476"/>
      <c r="D2" s="525"/>
      <c r="E2" s="525"/>
      <c r="F2" s="525"/>
      <c r="G2" s="525"/>
      <c r="H2" s="525"/>
      <c r="I2" s="525"/>
      <c r="J2" s="525"/>
      <c r="K2" s="521"/>
      <c r="L2" s="521"/>
      <c r="M2" s="521"/>
    </row>
    <row r="3" spans="1:13" s="11" customFormat="1" ht="3" customHeight="1">
      <c r="A3" s="476"/>
      <c r="B3" s="476"/>
      <c r="C3" s="476"/>
      <c r="D3" s="242"/>
      <c r="E3" s="242"/>
      <c r="F3" s="242"/>
      <c r="G3" s="242"/>
      <c r="H3" s="242"/>
      <c r="I3" s="242"/>
      <c r="J3" s="242"/>
      <c r="K3" s="521"/>
      <c r="L3" s="521"/>
      <c r="M3" s="521"/>
    </row>
    <row r="4" spans="1:13" s="11" customFormat="1" ht="21.75" customHeight="1">
      <c r="A4" s="522" t="s">
        <v>365</v>
      </c>
      <c r="B4" s="522"/>
      <c r="C4" s="524" t="str">
        <f>'6. Valoración Controles'!C4:K4</f>
        <v>MEJORAMIENTO INFRAESTRUCTURA FÍSICA</v>
      </c>
      <c r="D4" s="524"/>
      <c r="E4" s="524"/>
      <c r="F4" s="524"/>
      <c r="G4" s="524"/>
      <c r="H4" s="524"/>
      <c r="I4" s="524"/>
      <c r="J4" s="524"/>
      <c r="K4" s="524"/>
      <c r="L4" s="524"/>
      <c r="M4" s="524"/>
    </row>
    <row r="5" spans="1:13" s="11" customFormat="1" ht="40.9" customHeight="1">
      <c r="A5" s="522" t="s">
        <v>366</v>
      </c>
      <c r="B5" s="522"/>
      <c r="C5" s="523"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3"/>
      <c r="E5" s="523"/>
      <c r="F5" s="523"/>
      <c r="G5" s="523"/>
      <c r="H5" s="523"/>
      <c r="I5" s="523"/>
      <c r="J5" s="523"/>
      <c r="K5" s="523"/>
      <c r="L5" s="523"/>
      <c r="M5" s="523"/>
    </row>
    <row r="6" spans="1:13" s="11" customFormat="1" ht="24.75" customHeight="1" thickBot="1">
      <c r="A6" s="522" t="s">
        <v>367</v>
      </c>
      <c r="B6" s="522"/>
      <c r="C6" s="523" t="s">
        <v>270</v>
      </c>
      <c r="D6" s="523"/>
      <c r="E6" s="523"/>
      <c r="F6" s="523"/>
      <c r="G6" s="523"/>
      <c r="H6" s="523"/>
      <c r="I6" s="523"/>
      <c r="J6" s="523"/>
      <c r="K6" s="523"/>
      <c r="L6" s="523"/>
      <c r="M6" s="523"/>
    </row>
    <row r="7" spans="1:13" s="244" customFormat="1" ht="24.75" customHeight="1" thickTop="1" thickBot="1">
      <c r="A7" s="531" t="s">
        <v>539</v>
      </c>
      <c r="B7" s="532"/>
      <c r="C7" s="533"/>
      <c r="D7" s="534" t="s">
        <v>540</v>
      </c>
      <c r="E7" s="534"/>
      <c r="F7" s="534"/>
      <c r="G7" s="535" t="s">
        <v>541</v>
      </c>
      <c r="H7" s="526" t="s">
        <v>542</v>
      </c>
      <c r="I7" s="528" t="s">
        <v>543</v>
      </c>
      <c r="J7" s="529"/>
      <c r="K7" s="528" t="s">
        <v>544</v>
      </c>
      <c r="L7" s="529"/>
      <c r="M7" s="530" t="s">
        <v>575</v>
      </c>
    </row>
    <row r="8" spans="1:13" s="245" customFormat="1" ht="57" customHeight="1" thickTop="1" thickBot="1">
      <c r="A8" s="250" t="s">
        <v>41</v>
      </c>
      <c r="B8" s="250" t="s">
        <v>209</v>
      </c>
      <c r="C8" s="250" t="s">
        <v>211</v>
      </c>
      <c r="D8" s="251" t="s">
        <v>221</v>
      </c>
      <c r="E8" s="251" t="s">
        <v>546</v>
      </c>
      <c r="F8" s="251" t="s">
        <v>547</v>
      </c>
      <c r="G8" s="535"/>
      <c r="H8" s="527"/>
      <c r="I8" s="252" t="s">
        <v>548</v>
      </c>
      <c r="J8" s="252" t="s">
        <v>549</v>
      </c>
      <c r="K8" s="252" t="s">
        <v>550</v>
      </c>
      <c r="L8" s="252" t="s">
        <v>551</v>
      </c>
      <c r="M8" s="530"/>
    </row>
    <row r="9" spans="1:13" s="246" customFormat="1" ht="3.75" customHeight="1" thickTop="1" thickBot="1">
      <c r="A9" s="557"/>
      <c r="B9" s="557"/>
      <c r="C9" s="557"/>
      <c r="D9" s="557"/>
      <c r="E9" s="557"/>
      <c r="F9" s="557"/>
      <c r="G9" s="557"/>
      <c r="H9" s="243"/>
      <c r="I9" s="243"/>
      <c r="J9" s="243"/>
      <c r="K9" s="243"/>
      <c r="L9" s="243"/>
      <c r="M9" s="243"/>
    </row>
    <row r="10" spans="1:13" s="246" customFormat="1" ht="40.5" customHeight="1">
      <c r="A10" s="510">
        <f>'7. Mapa Final'!A10</f>
        <v>1</v>
      </c>
      <c r="B10" s="508" t="str">
        <f>'7. Mapa Final'!B10</f>
        <v>Dificultad en la adquisición de inmuebles</v>
      </c>
      <c r="C10" s="552" t="str">
        <f>'7. Mapa Final'!C10</f>
        <v>Posibilidad de no disminuir la brecha en materia de Infraestructura, debido a la falta de oportunidad por entidades externas que intervienen en el proceso de adquisición de inmuebles.</v>
      </c>
      <c r="D10" s="553" t="str">
        <f>'7. Mapa Final'!J10</f>
        <v>Media - 3</v>
      </c>
      <c r="E10" s="554" t="str">
        <f>'7. Mapa Final'!K10</f>
        <v>Leve - 1</v>
      </c>
      <c r="F10" s="543" t="str">
        <f>'7. Mapa Final'!M10</f>
        <v>Moderado - 3</v>
      </c>
      <c r="G10" s="424"/>
      <c r="H10" s="544" t="s">
        <v>570</v>
      </c>
      <c r="I10" s="545" t="s">
        <v>553</v>
      </c>
      <c r="J10" s="545"/>
      <c r="K10" s="548">
        <v>45444</v>
      </c>
      <c r="L10" s="548">
        <v>45565</v>
      </c>
      <c r="M10" s="564" t="s">
        <v>576</v>
      </c>
    </row>
    <row r="11" spans="1:13" s="246" customFormat="1" ht="41.25" customHeight="1">
      <c r="A11" s="511"/>
      <c r="B11" s="509"/>
      <c r="C11" s="518"/>
      <c r="D11" s="520"/>
      <c r="E11" s="517"/>
      <c r="F11" s="538"/>
      <c r="G11" s="425"/>
      <c r="H11" s="518"/>
      <c r="I11" s="537"/>
      <c r="J11" s="537"/>
      <c r="K11" s="537"/>
      <c r="L11" s="537"/>
      <c r="M11" s="565"/>
    </row>
    <row r="12" spans="1:13" s="246" customFormat="1" ht="72" customHeight="1">
      <c r="A12" s="511"/>
      <c r="B12" s="509"/>
      <c r="C12" s="518"/>
      <c r="D12" s="520"/>
      <c r="E12" s="517"/>
      <c r="F12" s="538"/>
      <c r="G12" s="425"/>
      <c r="H12" s="518"/>
      <c r="I12" s="537"/>
      <c r="J12" s="537"/>
      <c r="K12" s="537"/>
      <c r="L12" s="537"/>
      <c r="M12" s="565"/>
    </row>
    <row r="13" spans="1:13" s="246" customFormat="1" ht="43.5" customHeight="1">
      <c r="A13" s="511"/>
      <c r="B13" s="509"/>
      <c r="C13" s="518"/>
      <c r="D13" s="520"/>
      <c r="E13" s="517"/>
      <c r="F13" s="538"/>
      <c r="G13" s="425"/>
      <c r="H13" s="518"/>
      <c r="I13" s="537"/>
      <c r="J13" s="537"/>
      <c r="K13" s="537"/>
      <c r="L13" s="537"/>
      <c r="M13" s="565"/>
    </row>
    <row r="14" spans="1:13" s="246" customFormat="1" ht="54" customHeight="1">
      <c r="A14" s="511"/>
      <c r="B14" s="509"/>
      <c r="C14" s="518"/>
      <c r="D14" s="520"/>
      <c r="E14" s="517"/>
      <c r="F14" s="538"/>
      <c r="G14" s="425"/>
      <c r="H14" s="518"/>
      <c r="I14" s="537"/>
      <c r="J14" s="537"/>
      <c r="K14" s="537"/>
      <c r="L14" s="537"/>
      <c r="M14" s="565"/>
    </row>
    <row r="15" spans="1:13" s="246" customFormat="1" ht="57.75" customHeight="1">
      <c r="A15" s="511"/>
      <c r="B15" s="509"/>
      <c r="C15" s="518"/>
      <c r="D15" s="520"/>
      <c r="E15" s="517"/>
      <c r="F15" s="538"/>
      <c r="G15" s="425"/>
      <c r="H15" s="518"/>
      <c r="I15" s="537"/>
      <c r="J15" s="537"/>
      <c r="K15" s="537"/>
      <c r="L15" s="537"/>
      <c r="M15" s="565"/>
    </row>
    <row r="16" spans="1:13" s="246" customFormat="1" ht="75" customHeight="1">
      <c r="A16" s="511"/>
      <c r="B16" s="509"/>
      <c r="C16" s="518"/>
      <c r="D16" s="520"/>
      <c r="E16" s="517"/>
      <c r="F16" s="538"/>
      <c r="G16" s="425"/>
      <c r="H16" s="518"/>
      <c r="I16" s="537"/>
      <c r="J16" s="537"/>
      <c r="K16" s="537"/>
      <c r="L16" s="537"/>
      <c r="M16" s="565"/>
    </row>
    <row r="17" spans="1:13" s="246" customFormat="1" ht="47.25" customHeight="1">
      <c r="A17" s="511"/>
      <c r="B17" s="509"/>
      <c r="C17" s="518"/>
      <c r="D17" s="520"/>
      <c r="E17" s="517"/>
      <c r="F17" s="538"/>
      <c r="G17" s="425"/>
      <c r="H17" s="518"/>
      <c r="I17" s="537"/>
      <c r="J17" s="537"/>
      <c r="K17" s="537"/>
      <c r="L17" s="537"/>
      <c r="M17" s="565"/>
    </row>
    <row r="18" spans="1:13" s="246" customFormat="1" ht="48" customHeight="1">
      <c r="A18" s="511"/>
      <c r="B18" s="509"/>
      <c r="C18" s="518"/>
      <c r="D18" s="520"/>
      <c r="E18" s="517"/>
      <c r="F18" s="538"/>
      <c r="G18" s="425"/>
      <c r="H18" s="518"/>
      <c r="I18" s="537"/>
      <c r="J18" s="537"/>
      <c r="K18" s="537"/>
      <c r="L18" s="537"/>
      <c r="M18" s="565"/>
    </row>
    <row r="19" spans="1:13" s="246" customFormat="1" ht="28.5" customHeight="1">
      <c r="A19" s="511"/>
      <c r="B19" s="509"/>
      <c r="C19" s="518"/>
      <c r="D19" s="520"/>
      <c r="E19" s="517"/>
      <c r="F19" s="538"/>
      <c r="G19" s="425"/>
      <c r="H19" s="518"/>
      <c r="I19" s="537"/>
      <c r="J19" s="537"/>
      <c r="K19" s="537"/>
      <c r="L19" s="537"/>
      <c r="M19" s="565"/>
    </row>
    <row r="20" spans="1:13" s="246" customFormat="1" ht="73.5" customHeight="1">
      <c r="A20" s="511">
        <f>'7. Mapa Final'!A20</f>
        <v>2</v>
      </c>
      <c r="B20" s="509" t="str">
        <f>'7. Mapa Final'!B20</f>
        <v>Demora en la ejecución de los contratos de Estudios y Diseños  de infraestructura física</v>
      </c>
      <c r="C20" s="518" t="str">
        <f>'7. Mapa Final'!C20</f>
        <v>Posibilidad de que se genere retraso en la contratación de la construcción del proyecto, a causa de los cambios normativos, ajustes al programa arquitectónico o falta en la calidad de los diseños y estudios técnicos.</v>
      </c>
      <c r="D20" s="519" t="str">
        <f>'7. Mapa Final'!J20</f>
        <v>Media - 3</v>
      </c>
      <c r="E20" s="516" t="str">
        <f>'7. Mapa Final'!K20</f>
        <v>Leve - 1</v>
      </c>
      <c r="F20" s="538" t="str">
        <f>'7. Mapa Final'!M20</f>
        <v>Moderado - 3</v>
      </c>
      <c r="G20" s="425"/>
      <c r="H20" s="380" t="s">
        <v>555</v>
      </c>
      <c r="I20" s="537" t="s">
        <v>553</v>
      </c>
      <c r="J20" s="537"/>
      <c r="K20" s="536">
        <v>45444</v>
      </c>
      <c r="L20" s="536">
        <v>45565</v>
      </c>
      <c r="M20" s="539" t="s">
        <v>577</v>
      </c>
    </row>
    <row r="21" spans="1:13" s="246" customFormat="1" ht="45" customHeight="1">
      <c r="A21" s="511"/>
      <c r="B21" s="509"/>
      <c r="C21" s="518"/>
      <c r="D21" s="520"/>
      <c r="E21" s="517"/>
      <c r="F21" s="538"/>
      <c r="G21" s="425"/>
      <c r="H21" s="518"/>
      <c r="I21" s="537"/>
      <c r="J21" s="537"/>
      <c r="K21" s="537"/>
      <c r="L21" s="537"/>
      <c r="M21" s="540"/>
    </row>
    <row r="22" spans="1:13" s="246" customFormat="1" ht="42.75" customHeight="1">
      <c r="A22" s="511"/>
      <c r="B22" s="509"/>
      <c r="C22" s="518"/>
      <c r="D22" s="520"/>
      <c r="E22" s="517"/>
      <c r="F22" s="538"/>
      <c r="G22" s="425"/>
      <c r="H22" s="518"/>
      <c r="I22" s="537"/>
      <c r="J22" s="537"/>
      <c r="K22" s="537"/>
      <c r="L22" s="537"/>
      <c r="M22" s="540"/>
    </row>
    <row r="23" spans="1:13" s="246" customFormat="1" ht="40.5" customHeight="1">
      <c r="A23" s="511"/>
      <c r="B23" s="509"/>
      <c r="C23" s="518"/>
      <c r="D23" s="520"/>
      <c r="E23" s="517"/>
      <c r="F23" s="538"/>
      <c r="G23" s="425"/>
      <c r="H23" s="518"/>
      <c r="I23" s="537"/>
      <c r="J23" s="537"/>
      <c r="K23" s="537"/>
      <c r="L23" s="537"/>
      <c r="M23" s="540"/>
    </row>
    <row r="24" spans="1:13" s="246" customFormat="1" ht="28.5" customHeight="1">
      <c r="A24" s="511"/>
      <c r="B24" s="509"/>
      <c r="C24" s="518"/>
      <c r="D24" s="520"/>
      <c r="E24" s="517"/>
      <c r="F24" s="538"/>
      <c r="G24" s="425"/>
      <c r="H24" s="518"/>
      <c r="I24" s="537"/>
      <c r="J24" s="537"/>
      <c r="K24" s="537"/>
      <c r="L24" s="537"/>
      <c r="M24" s="540"/>
    </row>
    <row r="25" spans="1:13" s="246" customFormat="1" ht="38.25" customHeight="1">
      <c r="A25" s="511"/>
      <c r="B25" s="509"/>
      <c r="C25" s="518"/>
      <c r="D25" s="520"/>
      <c r="E25" s="517"/>
      <c r="F25" s="538"/>
      <c r="G25" s="425"/>
      <c r="H25" s="518"/>
      <c r="I25" s="537"/>
      <c r="J25" s="537"/>
      <c r="K25" s="537"/>
      <c r="L25" s="537"/>
      <c r="M25" s="541"/>
    </row>
    <row r="26" spans="1:13" s="246" customFormat="1" ht="56.25" customHeight="1">
      <c r="A26" s="511"/>
      <c r="B26" s="509"/>
      <c r="C26" s="518"/>
      <c r="D26" s="520"/>
      <c r="E26" s="517"/>
      <c r="F26" s="538"/>
      <c r="G26" s="425"/>
      <c r="H26" s="518"/>
      <c r="I26" s="537"/>
      <c r="J26" s="537"/>
      <c r="K26" s="537"/>
      <c r="L26" s="537"/>
      <c r="M26" s="566" t="s">
        <v>578</v>
      </c>
    </row>
    <row r="27" spans="1:13" s="246" customFormat="1" ht="41.25" customHeight="1">
      <c r="A27" s="511"/>
      <c r="B27" s="509"/>
      <c r="C27" s="518"/>
      <c r="D27" s="520"/>
      <c r="E27" s="517"/>
      <c r="F27" s="538"/>
      <c r="G27" s="425"/>
      <c r="H27" s="518"/>
      <c r="I27" s="537"/>
      <c r="J27" s="537"/>
      <c r="K27" s="537"/>
      <c r="L27" s="537"/>
      <c r="M27" s="566"/>
    </row>
    <row r="28" spans="1:13" s="246" customFormat="1" ht="105" customHeight="1">
      <c r="A28" s="511"/>
      <c r="B28" s="509"/>
      <c r="C28" s="518"/>
      <c r="D28" s="520"/>
      <c r="E28" s="517"/>
      <c r="F28" s="538"/>
      <c r="G28" s="425"/>
      <c r="H28" s="518"/>
      <c r="I28" s="537"/>
      <c r="J28" s="537"/>
      <c r="K28" s="537"/>
      <c r="L28" s="537"/>
      <c r="M28" s="566"/>
    </row>
    <row r="29" spans="1:13" s="246" customFormat="1" ht="39" customHeight="1">
      <c r="A29" s="511"/>
      <c r="B29" s="509"/>
      <c r="C29" s="518"/>
      <c r="D29" s="520"/>
      <c r="E29" s="517"/>
      <c r="F29" s="538"/>
      <c r="G29" s="425"/>
      <c r="H29" s="518"/>
      <c r="I29" s="537"/>
      <c r="J29" s="537"/>
      <c r="K29" s="537"/>
      <c r="L29" s="537"/>
      <c r="M29" s="567"/>
    </row>
    <row r="30" spans="1:13" s="246" customFormat="1" ht="59.25" customHeight="1">
      <c r="A30" s="511">
        <f>'7. Mapa Final'!A30</f>
        <v>3</v>
      </c>
      <c r="B30" s="509" t="str">
        <f>'7. Mapa Final'!B30</f>
        <v>Demora en la ejecución de los contratos de construcción y mobiliario en proyectos de inversión de los proyectos de mediana y baja  complejidad</v>
      </c>
      <c r="C30" s="518" t="str">
        <f>'7. Mapa Final'!C30</f>
        <v>Posibilidad de que la entrega de una sede judicial nueva se retrase, por factores asociados a la adquisición, contratación, ejecución de estudios, diseños y contrucción de infraestructura judicial.</v>
      </c>
      <c r="D30" s="519" t="str">
        <f>'7. Mapa Final'!J30</f>
        <v>Media - 3</v>
      </c>
      <c r="E30" s="516" t="str">
        <f>'7. Mapa Final'!K30</f>
        <v>Leve - 1</v>
      </c>
      <c r="F30" s="538" t="str">
        <f>'7. Mapa Final'!M30</f>
        <v>Moderado - 3</v>
      </c>
      <c r="G30" s="425"/>
      <c r="H30" s="380" t="s">
        <v>558</v>
      </c>
      <c r="I30" s="537" t="s">
        <v>553</v>
      </c>
      <c r="J30" s="537"/>
      <c r="K30" s="536">
        <v>45444</v>
      </c>
      <c r="L30" s="536">
        <v>45565</v>
      </c>
      <c r="M30" s="568" t="s">
        <v>579</v>
      </c>
    </row>
    <row r="31" spans="1:13" s="246" customFormat="1" ht="58.5" customHeight="1">
      <c r="A31" s="511"/>
      <c r="B31" s="509"/>
      <c r="C31" s="518"/>
      <c r="D31" s="520"/>
      <c r="E31" s="517"/>
      <c r="F31" s="538"/>
      <c r="G31" s="425"/>
      <c r="H31" s="518"/>
      <c r="I31" s="537"/>
      <c r="J31" s="537"/>
      <c r="K31" s="537"/>
      <c r="L31" s="537"/>
      <c r="M31" s="565"/>
    </row>
    <row r="32" spans="1:13" s="246" customFormat="1" ht="65.25" customHeight="1">
      <c r="A32" s="511"/>
      <c r="B32" s="509"/>
      <c r="C32" s="518"/>
      <c r="D32" s="520"/>
      <c r="E32" s="517"/>
      <c r="F32" s="538"/>
      <c r="G32" s="425"/>
      <c r="H32" s="518"/>
      <c r="I32" s="537"/>
      <c r="J32" s="537"/>
      <c r="K32" s="537"/>
      <c r="L32" s="537"/>
      <c r="M32" s="565"/>
    </row>
    <row r="33" spans="1:13" s="246" customFormat="1" ht="72.75" customHeight="1">
      <c r="A33" s="511"/>
      <c r="B33" s="509"/>
      <c r="C33" s="518"/>
      <c r="D33" s="520"/>
      <c r="E33" s="517"/>
      <c r="F33" s="538"/>
      <c r="G33" s="425"/>
      <c r="H33" s="518"/>
      <c r="I33" s="537"/>
      <c r="J33" s="537"/>
      <c r="K33" s="537"/>
      <c r="L33" s="537"/>
      <c r="M33" s="565"/>
    </row>
    <row r="34" spans="1:13" s="246" customFormat="1" ht="42.75" customHeight="1">
      <c r="A34" s="511"/>
      <c r="B34" s="509"/>
      <c r="C34" s="518"/>
      <c r="D34" s="520"/>
      <c r="E34" s="517"/>
      <c r="F34" s="538"/>
      <c r="G34" s="425"/>
      <c r="H34" s="518"/>
      <c r="I34" s="537"/>
      <c r="J34" s="537"/>
      <c r="K34" s="537"/>
      <c r="L34" s="537"/>
      <c r="M34" s="565"/>
    </row>
    <row r="35" spans="1:13" s="246" customFormat="1" ht="48" customHeight="1">
      <c r="A35" s="511"/>
      <c r="B35" s="509"/>
      <c r="C35" s="518"/>
      <c r="D35" s="520"/>
      <c r="E35" s="517"/>
      <c r="F35" s="538"/>
      <c r="G35" s="425"/>
      <c r="H35" s="518"/>
      <c r="I35" s="537"/>
      <c r="J35" s="537"/>
      <c r="K35" s="537"/>
      <c r="L35" s="537"/>
      <c r="M35" s="565"/>
    </row>
    <row r="36" spans="1:13" s="246" customFormat="1" ht="52.5" customHeight="1">
      <c r="A36" s="511"/>
      <c r="B36" s="509"/>
      <c r="C36" s="518"/>
      <c r="D36" s="520"/>
      <c r="E36" s="517"/>
      <c r="F36" s="538"/>
      <c r="G36" s="425"/>
      <c r="H36" s="518"/>
      <c r="I36" s="537"/>
      <c r="J36" s="537"/>
      <c r="K36" s="537"/>
      <c r="L36" s="537"/>
      <c r="M36" s="565"/>
    </row>
    <row r="37" spans="1:13" s="246" customFormat="1" ht="45.75" customHeight="1">
      <c r="A37" s="511"/>
      <c r="B37" s="509"/>
      <c r="C37" s="518"/>
      <c r="D37" s="520"/>
      <c r="E37" s="517"/>
      <c r="F37" s="538"/>
      <c r="G37" s="425"/>
      <c r="H37" s="518"/>
      <c r="I37" s="537"/>
      <c r="J37" s="537"/>
      <c r="K37" s="537"/>
      <c r="L37" s="537"/>
      <c r="M37" s="565"/>
    </row>
    <row r="38" spans="1:13" s="246" customFormat="1" ht="45.75" customHeight="1">
      <c r="A38" s="511"/>
      <c r="B38" s="509"/>
      <c r="C38" s="518"/>
      <c r="D38" s="520"/>
      <c r="E38" s="517"/>
      <c r="F38" s="538"/>
      <c r="G38" s="425"/>
      <c r="H38" s="518"/>
      <c r="I38" s="537"/>
      <c r="J38" s="537"/>
      <c r="K38" s="537"/>
      <c r="L38" s="537"/>
      <c r="M38" s="565"/>
    </row>
    <row r="39" spans="1:13" s="246" customFormat="1" ht="45" customHeight="1">
      <c r="A39" s="511"/>
      <c r="B39" s="509"/>
      <c r="C39" s="518"/>
      <c r="D39" s="520"/>
      <c r="E39" s="517"/>
      <c r="F39" s="538"/>
      <c r="G39" s="425"/>
      <c r="H39" s="518"/>
      <c r="I39" s="537"/>
      <c r="J39" s="537"/>
      <c r="K39" s="537"/>
      <c r="L39" s="537"/>
      <c r="M39" s="565"/>
    </row>
    <row r="40" spans="1:13" s="246" customFormat="1" ht="13.5" customHeight="1">
      <c r="A40" s="513">
        <v>4</v>
      </c>
      <c r="B40" s="509" t="str">
        <f>'7. Mapa Final'!B40</f>
        <v>Impacto ambiental negativo, ocasionado por las actividades constructivas en los proyectos</v>
      </c>
      <c r="C40" s="518" t="str">
        <f>'7. Mapa Final'!C40</f>
        <v>Posibilidad de que la ocurrencia de un incumplimiento ambiental, a causa del desconocimiento o la indebida aplicación de los requisitos ambientales, lo que puede acarrear sanciones y retrasos en los proyectos de infraestructura.</v>
      </c>
      <c r="D40" s="519" t="str">
        <f>'7. Mapa Final'!J50</f>
        <v>Muy Baja - 1</v>
      </c>
      <c r="E40" s="516" t="str">
        <f>'7. Mapa Final'!K40</f>
        <v>Menor - 2</v>
      </c>
      <c r="F40" s="538" t="str">
        <f>'7. Mapa Final'!M40</f>
        <v>Moderado - 6</v>
      </c>
      <c r="G40" s="425" t="s">
        <v>446</v>
      </c>
      <c r="H40" s="380" t="s">
        <v>560</v>
      </c>
      <c r="I40" s="537" t="s">
        <v>553</v>
      </c>
      <c r="J40" s="537"/>
      <c r="K40" s="536">
        <v>45444</v>
      </c>
      <c r="L40" s="536" t="s">
        <v>580</v>
      </c>
      <c r="M40" s="542" t="s">
        <v>561</v>
      </c>
    </row>
    <row r="41" spans="1:13" s="246" customFormat="1" ht="13.5" customHeight="1">
      <c r="A41" s="514"/>
      <c r="B41" s="509"/>
      <c r="C41" s="518"/>
      <c r="D41" s="520"/>
      <c r="E41" s="517"/>
      <c r="F41" s="538"/>
      <c r="G41" s="425"/>
      <c r="H41" s="518"/>
      <c r="I41" s="537"/>
      <c r="J41" s="537"/>
      <c r="K41" s="537"/>
      <c r="L41" s="537"/>
      <c r="M41" s="542"/>
    </row>
    <row r="42" spans="1:13" s="246" customFormat="1" ht="13.5" customHeight="1">
      <c r="A42" s="514"/>
      <c r="B42" s="509"/>
      <c r="C42" s="518"/>
      <c r="D42" s="520"/>
      <c r="E42" s="517"/>
      <c r="F42" s="538"/>
      <c r="G42" s="425"/>
      <c r="H42" s="518"/>
      <c r="I42" s="537"/>
      <c r="J42" s="537"/>
      <c r="K42" s="537"/>
      <c r="L42" s="537"/>
      <c r="M42" s="542"/>
    </row>
    <row r="43" spans="1:13" s="246" customFormat="1" ht="13.5" customHeight="1">
      <c r="A43" s="514"/>
      <c r="B43" s="509"/>
      <c r="C43" s="518"/>
      <c r="D43" s="520"/>
      <c r="E43" s="517"/>
      <c r="F43" s="538"/>
      <c r="G43" s="425"/>
      <c r="H43" s="518"/>
      <c r="I43" s="537"/>
      <c r="J43" s="537"/>
      <c r="K43" s="537"/>
      <c r="L43" s="537"/>
      <c r="M43" s="542"/>
    </row>
    <row r="44" spans="1:13" s="246" customFormat="1" ht="13.5" customHeight="1">
      <c r="A44" s="514"/>
      <c r="B44" s="509"/>
      <c r="C44" s="518"/>
      <c r="D44" s="520"/>
      <c r="E44" s="517"/>
      <c r="F44" s="538"/>
      <c r="G44" s="425"/>
      <c r="H44" s="518"/>
      <c r="I44" s="537"/>
      <c r="J44" s="537"/>
      <c r="K44" s="537"/>
      <c r="L44" s="537"/>
      <c r="M44" s="542"/>
    </row>
    <row r="45" spans="1:13" s="246" customFormat="1" ht="13.5" customHeight="1">
      <c r="A45" s="514"/>
      <c r="B45" s="509"/>
      <c r="C45" s="518"/>
      <c r="D45" s="520"/>
      <c r="E45" s="517"/>
      <c r="F45" s="538"/>
      <c r="G45" s="425"/>
      <c r="H45" s="518"/>
      <c r="I45" s="537"/>
      <c r="J45" s="537"/>
      <c r="K45" s="537"/>
      <c r="L45" s="537"/>
      <c r="M45" s="542"/>
    </row>
    <row r="46" spans="1:13" s="246" customFormat="1" ht="13.5" customHeight="1">
      <c r="A46" s="514"/>
      <c r="B46" s="509"/>
      <c r="C46" s="518"/>
      <c r="D46" s="520"/>
      <c r="E46" s="517"/>
      <c r="F46" s="538"/>
      <c r="G46" s="425"/>
      <c r="H46" s="518"/>
      <c r="I46" s="537"/>
      <c r="J46" s="537"/>
      <c r="K46" s="537"/>
      <c r="L46" s="537"/>
      <c r="M46" s="542"/>
    </row>
    <row r="47" spans="1:13" s="246" customFormat="1" ht="13.5" customHeight="1">
      <c r="A47" s="514"/>
      <c r="B47" s="509"/>
      <c r="C47" s="518"/>
      <c r="D47" s="520"/>
      <c r="E47" s="517"/>
      <c r="F47" s="538"/>
      <c r="G47" s="425"/>
      <c r="H47" s="518"/>
      <c r="I47" s="537"/>
      <c r="J47" s="537"/>
      <c r="K47" s="537"/>
      <c r="L47" s="537"/>
      <c r="M47" s="542"/>
    </row>
    <row r="48" spans="1:13" s="246" customFormat="1" ht="21.75" customHeight="1">
      <c r="A48" s="514"/>
      <c r="B48" s="509"/>
      <c r="C48" s="518"/>
      <c r="D48" s="520"/>
      <c r="E48" s="517"/>
      <c r="F48" s="538"/>
      <c r="G48" s="425"/>
      <c r="H48" s="518"/>
      <c r="I48" s="537"/>
      <c r="J48" s="537"/>
      <c r="K48" s="537"/>
      <c r="L48" s="537"/>
      <c r="M48" s="542"/>
    </row>
    <row r="49" spans="1:13" s="246" customFormat="1" ht="21.75" customHeight="1">
      <c r="A49" s="515"/>
      <c r="B49" s="509"/>
      <c r="C49" s="518"/>
      <c r="D49" s="520"/>
      <c r="E49" s="517"/>
      <c r="F49" s="538"/>
      <c r="G49" s="425"/>
      <c r="H49" s="518"/>
      <c r="I49" s="537"/>
      <c r="J49" s="537"/>
      <c r="K49" s="537"/>
      <c r="L49" s="537"/>
      <c r="M49" s="542"/>
    </row>
    <row r="50" spans="1:13" s="246" customFormat="1" ht="13.5" customHeight="1">
      <c r="A50" s="512">
        <f>'7. Mapa Final'!A50</f>
        <v>5</v>
      </c>
      <c r="B50" s="563" t="str">
        <f>'7. Mapa Final'!B50</f>
        <v xml:space="preserve">Recibir dádivas o beneficios a nombre propio o de terceros para  afectar la seguridad o confidencialidad de la información   </v>
      </c>
      <c r="C50" s="518" t="str">
        <f>'7. Mapa Final'!C50</f>
        <v>Recibir dádivas o beneficios a nombre propio o de terceros por   revelar información confidencial,  alterar, retener o no publicar información.</v>
      </c>
      <c r="D50" s="519" t="str">
        <f>'7. Mapa Final'!J50</f>
        <v>Muy Baja - 1</v>
      </c>
      <c r="E50" s="516" t="str">
        <f>'7. Mapa Final'!K50</f>
        <v>Mayor - 4</v>
      </c>
      <c r="F50" s="538" t="str">
        <f>'7. Mapa Final'!M50</f>
        <v>Alto  - 4</v>
      </c>
      <c r="G50" s="425"/>
      <c r="H50" s="518" t="s">
        <v>562</v>
      </c>
      <c r="I50" s="537" t="s">
        <v>553</v>
      </c>
      <c r="J50" s="537"/>
      <c r="K50" s="536">
        <v>45444</v>
      </c>
      <c r="L50" s="536">
        <v>45565</v>
      </c>
      <c r="M50" s="547" t="s">
        <v>563</v>
      </c>
    </row>
    <row r="51" spans="1:13" s="246" customFormat="1" ht="13.5" customHeight="1">
      <c r="A51" s="512"/>
      <c r="B51" s="563"/>
      <c r="C51" s="518"/>
      <c r="D51" s="520"/>
      <c r="E51" s="517"/>
      <c r="F51" s="538"/>
      <c r="G51" s="425"/>
      <c r="H51" s="518"/>
      <c r="I51" s="537"/>
      <c r="J51" s="537"/>
      <c r="K51" s="537"/>
      <c r="L51" s="537"/>
      <c r="M51" s="547"/>
    </row>
    <row r="52" spans="1:13" s="246" customFormat="1" ht="13.5" customHeight="1">
      <c r="A52" s="512"/>
      <c r="B52" s="563"/>
      <c r="C52" s="518"/>
      <c r="D52" s="520"/>
      <c r="E52" s="517"/>
      <c r="F52" s="538"/>
      <c r="G52" s="425"/>
      <c r="H52" s="518"/>
      <c r="I52" s="537"/>
      <c r="J52" s="537"/>
      <c r="K52" s="537"/>
      <c r="L52" s="537"/>
      <c r="M52" s="547"/>
    </row>
    <row r="53" spans="1:13" s="246" customFormat="1" ht="13.5" customHeight="1">
      <c r="A53" s="512"/>
      <c r="B53" s="563"/>
      <c r="C53" s="518"/>
      <c r="D53" s="520"/>
      <c r="E53" s="517"/>
      <c r="F53" s="538"/>
      <c r="G53" s="425"/>
      <c r="H53" s="518"/>
      <c r="I53" s="537"/>
      <c r="J53" s="537"/>
      <c r="K53" s="537"/>
      <c r="L53" s="537"/>
      <c r="M53" s="547"/>
    </row>
    <row r="54" spans="1:13" s="246" customFormat="1" ht="13.5" customHeight="1">
      <c r="A54" s="512"/>
      <c r="B54" s="563"/>
      <c r="C54" s="518"/>
      <c r="D54" s="520"/>
      <c r="E54" s="517"/>
      <c r="F54" s="538"/>
      <c r="G54" s="425"/>
      <c r="H54" s="518"/>
      <c r="I54" s="537"/>
      <c r="J54" s="537"/>
      <c r="K54" s="537"/>
      <c r="L54" s="537"/>
      <c r="M54" s="547"/>
    </row>
    <row r="55" spans="1:13" s="246" customFormat="1" ht="13.5" customHeight="1">
      <c r="A55" s="512"/>
      <c r="B55" s="563"/>
      <c r="C55" s="518"/>
      <c r="D55" s="520"/>
      <c r="E55" s="517"/>
      <c r="F55" s="538"/>
      <c r="G55" s="425"/>
      <c r="H55" s="518"/>
      <c r="I55" s="537"/>
      <c r="J55" s="537"/>
      <c r="K55" s="537"/>
      <c r="L55" s="537"/>
      <c r="M55" s="547"/>
    </row>
    <row r="56" spans="1:13" s="246" customFormat="1" ht="13.5" customHeight="1">
      <c r="A56" s="512"/>
      <c r="B56" s="563"/>
      <c r="C56" s="518"/>
      <c r="D56" s="520"/>
      <c r="E56" s="517"/>
      <c r="F56" s="538"/>
      <c r="G56" s="425"/>
      <c r="H56" s="518"/>
      <c r="I56" s="537"/>
      <c r="J56" s="537"/>
      <c r="K56" s="537"/>
      <c r="L56" s="537"/>
      <c r="M56" s="547"/>
    </row>
    <row r="57" spans="1:13" s="246" customFormat="1" ht="13.5" customHeight="1">
      <c r="A57" s="512"/>
      <c r="B57" s="563"/>
      <c r="C57" s="518"/>
      <c r="D57" s="520"/>
      <c r="E57" s="517"/>
      <c r="F57" s="538"/>
      <c r="G57" s="425"/>
      <c r="H57" s="518"/>
      <c r="I57" s="537"/>
      <c r="J57" s="537"/>
      <c r="K57" s="537"/>
      <c r="L57" s="537"/>
      <c r="M57" s="547"/>
    </row>
    <row r="58" spans="1:13" s="246" customFormat="1" ht="21.75" customHeight="1">
      <c r="A58" s="512"/>
      <c r="B58" s="563"/>
      <c r="C58" s="518"/>
      <c r="D58" s="520"/>
      <c r="E58" s="517"/>
      <c r="F58" s="538"/>
      <c r="G58" s="425"/>
      <c r="H58" s="518"/>
      <c r="I58" s="537"/>
      <c r="J58" s="537"/>
      <c r="K58" s="537"/>
      <c r="L58" s="537"/>
      <c r="M58" s="547"/>
    </row>
    <row r="59" spans="1:13" s="246" customFormat="1" ht="21.75" customHeight="1">
      <c r="A59" s="512"/>
      <c r="B59" s="563"/>
      <c r="C59" s="518"/>
      <c r="D59" s="520"/>
      <c r="E59" s="517"/>
      <c r="F59" s="538"/>
      <c r="G59" s="425"/>
      <c r="H59" s="518"/>
      <c r="I59" s="537"/>
      <c r="J59" s="537"/>
      <c r="K59" s="537"/>
      <c r="L59" s="537"/>
      <c r="M59" s="547"/>
    </row>
    <row r="60" spans="1:13" s="246" customFormat="1" ht="13.5" customHeight="1">
      <c r="A60" s="512">
        <f>'7. Mapa Final'!A60</f>
        <v>6</v>
      </c>
      <c r="B60" s="563" t="str">
        <f>'7. Mapa Final'!B60</f>
        <v>Ofrecer, prometer, entregar, aceptar o solicitar una ventaja indebida  para influir  en la toma de decisiones  para  la adquisición de predios en donación.</v>
      </c>
      <c r="C60" s="518" t="str">
        <f>'7. Mapa Final'!C60</f>
        <v>Cuando se emite un concepto favorable que conlleve a la adquisición de un predio por donación omitiendo el cumplimiento de los requisitos establecidos, con el fin de favorecer intereses particulares.</v>
      </c>
      <c r="D60" s="519" t="str">
        <f>'7. Mapa Final'!J60</f>
        <v>Baja - 2</v>
      </c>
      <c r="E60" s="516" t="str">
        <f>'7. Mapa Final'!K60</f>
        <v>Leve - 1</v>
      </c>
      <c r="F60" s="538" t="str">
        <f>'7. Mapa Final'!M60</f>
        <v>Bajo - 2</v>
      </c>
      <c r="G60" s="425"/>
      <c r="H60" s="518" t="s">
        <v>564</v>
      </c>
      <c r="I60" s="537" t="s">
        <v>553</v>
      </c>
      <c r="J60" s="537"/>
      <c r="K60" s="536">
        <v>45444</v>
      </c>
      <c r="L60" s="536">
        <v>45565</v>
      </c>
      <c r="M60" s="542" t="s">
        <v>565</v>
      </c>
    </row>
    <row r="61" spans="1:13" s="246" customFormat="1" ht="13.5" customHeight="1">
      <c r="A61" s="512"/>
      <c r="B61" s="563"/>
      <c r="C61" s="518"/>
      <c r="D61" s="520"/>
      <c r="E61" s="517"/>
      <c r="F61" s="538"/>
      <c r="G61" s="425"/>
      <c r="H61" s="518"/>
      <c r="I61" s="537"/>
      <c r="J61" s="537"/>
      <c r="K61" s="537"/>
      <c r="L61" s="537"/>
      <c r="M61" s="542"/>
    </row>
    <row r="62" spans="1:13" s="246" customFormat="1" ht="13.5" customHeight="1">
      <c r="A62" s="512"/>
      <c r="B62" s="563"/>
      <c r="C62" s="518"/>
      <c r="D62" s="520"/>
      <c r="E62" s="517"/>
      <c r="F62" s="538"/>
      <c r="G62" s="425"/>
      <c r="H62" s="518"/>
      <c r="I62" s="537"/>
      <c r="J62" s="537"/>
      <c r="K62" s="537"/>
      <c r="L62" s="537"/>
      <c r="M62" s="542"/>
    </row>
    <row r="63" spans="1:13" s="246" customFormat="1" ht="13.5" customHeight="1">
      <c r="A63" s="512"/>
      <c r="B63" s="563"/>
      <c r="C63" s="518"/>
      <c r="D63" s="520"/>
      <c r="E63" s="517"/>
      <c r="F63" s="538"/>
      <c r="G63" s="425"/>
      <c r="H63" s="518"/>
      <c r="I63" s="537"/>
      <c r="J63" s="537"/>
      <c r="K63" s="537"/>
      <c r="L63" s="537"/>
      <c r="M63" s="542"/>
    </row>
    <row r="64" spans="1:13" s="246" customFormat="1" ht="13.5" customHeight="1">
      <c r="A64" s="512"/>
      <c r="B64" s="563"/>
      <c r="C64" s="518"/>
      <c r="D64" s="520"/>
      <c r="E64" s="517"/>
      <c r="F64" s="538"/>
      <c r="G64" s="425"/>
      <c r="H64" s="518"/>
      <c r="I64" s="537"/>
      <c r="J64" s="537"/>
      <c r="K64" s="537"/>
      <c r="L64" s="537"/>
      <c r="M64" s="542"/>
    </row>
    <row r="65" spans="1:13" s="246" customFormat="1" ht="13.5" customHeight="1">
      <c r="A65" s="512"/>
      <c r="B65" s="563"/>
      <c r="C65" s="518"/>
      <c r="D65" s="520"/>
      <c r="E65" s="517"/>
      <c r="F65" s="538"/>
      <c r="G65" s="425"/>
      <c r="H65" s="518"/>
      <c r="I65" s="537"/>
      <c r="J65" s="537"/>
      <c r="K65" s="537"/>
      <c r="L65" s="537"/>
      <c r="M65" s="542"/>
    </row>
    <row r="66" spans="1:13" s="246" customFormat="1" ht="13.5" customHeight="1">
      <c r="A66" s="512"/>
      <c r="B66" s="563"/>
      <c r="C66" s="518"/>
      <c r="D66" s="520"/>
      <c r="E66" s="517"/>
      <c r="F66" s="538"/>
      <c r="G66" s="425"/>
      <c r="H66" s="518"/>
      <c r="I66" s="537"/>
      <c r="J66" s="537"/>
      <c r="K66" s="537"/>
      <c r="L66" s="537"/>
      <c r="M66" s="542"/>
    </row>
    <row r="67" spans="1:13" s="246" customFormat="1" ht="13.5" customHeight="1">
      <c r="A67" s="512"/>
      <c r="B67" s="563"/>
      <c r="C67" s="518"/>
      <c r="D67" s="520"/>
      <c r="E67" s="517"/>
      <c r="F67" s="538"/>
      <c r="G67" s="425"/>
      <c r="H67" s="518"/>
      <c r="I67" s="537"/>
      <c r="J67" s="537"/>
      <c r="K67" s="537"/>
      <c r="L67" s="537"/>
      <c r="M67" s="542"/>
    </row>
    <row r="68" spans="1:13" s="246" customFormat="1" ht="21.75" customHeight="1">
      <c r="A68" s="512"/>
      <c r="B68" s="563"/>
      <c r="C68" s="518"/>
      <c r="D68" s="520"/>
      <c r="E68" s="517"/>
      <c r="F68" s="538"/>
      <c r="G68" s="425"/>
      <c r="H68" s="518"/>
      <c r="I68" s="537"/>
      <c r="J68" s="537"/>
      <c r="K68" s="537"/>
      <c r="L68" s="537"/>
      <c r="M68" s="542"/>
    </row>
    <row r="69" spans="1:13" s="246" customFormat="1" ht="21.75" customHeight="1">
      <c r="A69" s="512"/>
      <c r="B69" s="563"/>
      <c r="C69" s="518"/>
      <c r="D69" s="520"/>
      <c r="E69" s="517"/>
      <c r="F69" s="538"/>
      <c r="G69" s="425"/>
      <c r="H69" s="518"/>
      <c r="I69" s="537"/>
      <c r="J69" s="537"/>
      <c r="K69" s="537"/>
      <c r="L69" s="537"/>
      <c r="M69" s="542"/>
    </row>
    <row r="70" spans="1:13" s="246" customFormat="1" ht="13.5" customHeight="1">
      <c r="A70" s="512">
        <f>'7. Mapa Final'!A70</f>
        <v>7</v>
      </c>
      <c r="B70" s="563" t="str">
        <f>'7. Mapa Final'!B70</f>
        <v>Ofrecer, prometer, entregar, aceptar o solicitar una ventaja indebida para conseguir el favorecimiento competitivo  en  la evaluación técnica (proceso de selección) en  contratos de Estudios y Diseños o Construcción de sedes y despachos judiciales.</v>
      </c>
      <c r="C70" s="518" t="str">
        <f>'7. Mapa Final'!C70</f>
        <v>Cuando se emite un concepto técnico basado en una evaluación que redunde en ventajas para agentes internos y externos, sin la adecuada justificación técnica.</v>
      </c>
      <c r="D70" s="519" t="str">
        <f>'7. Mapa Final'!J70</f>
        <v>Muy Baja - 1</v>
      </c>
      <c r="E70" s="516" t="str">
        <f>'7. Mapa Final'!K70</f>
        <v>Moderado - 3</v>
      </c>
      <c r="F70" s="538" t="str">
        <f>'7. Mapa Final'!M70</f>
        <v>Moderado - 3</v>
      </c>
      <c r="G70" s="425"/>
      <c r="H70" s="380" t="s">
        <v>566</v>
      </c>
      <c r="I70" s="537" t="s">
        <v>553</v>
      </c>
      <c r="J70" s="537"/>
      <c r="K70" s="536">
        <v>45444</v>
      </c>
      <c r="L70" s="536">
        <v>45565</v>
      </c>
      <c r="M70" s="542" t="s">
        <v>563</v>
      </c>
    </row>
    <row r="71" spans="1:13" s="246" customFormat="1" ht="13.5" customHeight="1">
      <c r="A71" s="512"/>
      <c r="B71" s="563"/>
      <c r="C71" s="518"/>
      <c r="D71" s="520"/>
      <c r="E71" s="517"/>
      <c r="F71" s="538"/>
      <c r="G71" s="425"/>
      <c r="H71" s="518"/>
      <c r="I71" s="537"/>
      <c r="J71" s="537"/>
      <c r="K71" s="537"/>
      <c r="L71" s="537"/>
      <c r="M71" s="542"/>
    </row>
    <row r="72" spans="1:13" s="246" customFormat="1" ht="13.5" customHeight="1">
      <c r="A72" s="512"/>
      <c r="B72" s="563"/>
      <c r="C72" s="518"/>
      <c r="D72" s="520"/>
      <c r="E72" s="517"/>
      <c r="F72" s="538"/>
      <c r="G72" s="425"/>
      <c r="H72" s="518"/>
      <c r="I72" s="537"/>
      <c r="J72" s="537"/>
      <c r="K72" s="537"/>
      <c r="L72" s="537"/>
      <c r="M72" s="542"/>
    </row>
    <row r="73" spans="1:13" s="246" customFormat="1" ht="13.5" customHeight="1">
      <c r="A73" s="512"/>
      <c r="B73" s="563"/>
      <c r="C73" s="518"/>
      <c r="D73" s="520"/>
      <c r="E73" s="517"/>
      <c r="F73" s="538"/>
      <c r="G73" s="425"/>
      <c r="H73" s="518"/>
      <c r="I73" s="537"/>
      <c r="J73" s="537"/>
      <c r="K73" s="537"/>
      <c r="L73" s="537"/>
      <c r="M73" s="542"/>
    </row>
    <row r="74" spans="1:13" s="246" customFormat="1" ht="13.5" customHeight="1">
      <c r="A74" s="512"/>
      <c r="B74" s="563"/>
      <c r="C74" s="518"/>
      <c r="D74" s="520"/>
      <c r="E74" s="517"/>
      <c r="F74" s="538"/>
      <c r="G74" s="425"/>
      <c r="H74" s="518"/>
      <c r="I74" s="537"/>
      <c r="J74" s="537"/>
      <c r="K74" s="537"/>
      <c r="L74" s="537"/>
      <c r="M74" s="542"/>
    </row>
    <row r="75" spans="1:13" s="246" customFormat="1" ht="13.5" customHeight="1">
      <c r="A75" s="512"/>
      <c r="B75" s="563"/>
      <c r="C75" s="518"/>
      <c r="D75" s="520"/>
      <c r="E75" s="517"/>
      <c r="F75" s="538"/>
      <c r="G75" s="425"/>
      <c r="H75" s="518"/>
      <c r="I75" s="537"/>
      <c r="J75" s="537"/>
      <c r="K75" s="537"/>
      <c r="L75" s="537"/>
      <c r="M75" s="542"/>
    </row>
    <row r="76" spans="1:13" s="246" customFormat="1" ht="13.5" customHeight="1">
      <c r="A76" s="512"/>
      <c r="B76" s="563"/>
      <c r="C76" s="518"/>
      <c r="D76" s="520"/>
      <c r="E76" s="517"/>
      <c r="F76" s="538"/>
      <c r="G76" s="425"/>
      <c r="H76" s="518"/>
      <c r="I76" s="537"/>
      <c r="J76" s="537"/>
      <c r="K76" s="537"/>
      <c r="L76" s="537"/>
      <c r="M76" s="542"/>
    </row>
    <row r="77" spans="1:13" s="246" customFormat="1" ht="13.5" customHeight="1">
      <c r="A77" s="512"/>
      <c r="B77" s="563"/>
      <c r="C77" s="518"/>
      <c r="D77" s="520"/>
      <c r="E77" s="517"/>
      <c r="F77" s="538"/>
      <c r="G77" s="425"/>
      <c r="H77" s="518"/>
      <c r="I77" s="537"/>
      <c r="J77" s="537"/>
      <c r="K77" s="537"/>
      <c r="L77" s="537"/>
      <c r="M77" s="542"/>
    </row>
    <row r="78" spans="1:13" s="246" customFormat="1" ht="21.75" customHeight="1">
      <c r="A78" s="512"/>
      <c r="B78" s="563"/>
      <c r="C78" s="518"/>
      <c r="D78" s="520"/>
      <c r="E78" s="517"/>
      <c r="F78" s="538"/>
      <c r="G78" s="425"/>
      <c r="H78" s="518"/>
      <c r="I78" s="537"/>
      <c r="J78" s="537"/>
      <c r="K78" s="537"/>
      <c r="L78" s="537"/>
      <c r="M78" s="542"/>
    </row>
    <row r="79" spans="1:13" s="246" customFormat="1" ht="21.75" customHeight="1">
      <c r="A79" s="512"/>
      <c r="B79" s="563"/>
      <c r="C79" s="518"/>
      <c r="D79" s="520"/>
      <c r="E79" s="517"/>
      <c r="F79" s="538"/>
      <c r="G79" s="425"/>
      <c r="H79" s="518"/>
      <c r="I79" s="537"/>
      <c r="J79" s="537"/>
      <c r="K79" s="537"/>
      <c r="L79" s="537"/>
      <c r="M79" s="542"/>
    </row>
    <row r="80" spans="1:13" s="246" customFormat="1" ht="13.5" customHeight="1">
      <c r="A80" s="512">
        <f>'7. Mapa Final'!A80</f>
        <v>8</v>
      </c>
      <c r="B80" s="563" t="str">
        <f>'7. Mapa Final'!B80</f>
        <v>Ofrecer, prometer, entregar, aceptar o solicitar una ventaja indebida para conseguir el favorecimiento competitivo  en  la adición  de  contratos de Estudios y Diseños o construcción de sedes y despachos judiciales.</v>
      </c>
      <c r="C80" s="518" t="str">
        <f>'7. Mapa Final'!C80</f>
        <v>Cuando se adicionen contratos que son ventajosos para agentes internos y externos, sin la adecuada justificación que soporte su valor.</v>
      </c>
      <c r="D80" s="519" t="str">
        <f>'7. Mapa Final'!J80</f>
        <v>Muy Baja - 1</v>
      </c>
      <c r="E80" s="516" t="str">
        <f>'7. Mapa Final'!K80</f>
        <v>Menor - 2</v>
      </c>
      <c r="F80" s="538" t="str">
        <f>'7. Mapa Final'!M80</f>
        <v>Bajo - 2</v>
      </c>
      <c r="G80" s="425"/>
      <c r="H80" s="380" t="s">
        <v>567</v>
      </c>
      <c r="I80" s="537" t="s">
        <v>553</v>
      </c>
      <c r="J80" s="537"/>
      <c r="K80" s="536">
        <v>45444</v>
      </c>
      <c r="L80" s="536">
        <v>45565</v>
      </c>
      <c r="M80" s="542" t="s">
        <v>563</v>
      </c>
    </row>
    <row r="81" spans="1:13" s="246" customFormat="1" ht="13.5" customHeight="1">
      <c r="A81" s="512"/>
      <c r="B81" s="563"/>
      <c r="C81" s="518"/>
      <c r="D81" s="520"/>
      <c r="E81" s="517"/>
      <c r="F81" s="538"/>
      <c r="G81" s="425"/>
      <c r="H81" s="518"/>
      <c r="I81" s="537"/>
      <c r="J81" s="537"/>
      <c r="K81" s="537"/>
      <c r="L81" s="537"/>
      <c r="M81" s="542"/>
    </row>
    <row r="82" spans="1:13" s="246" customFormat="1" ht="13.5" customHeight="1">
      <c r="A82" s="512"/>
      <c r="B82" s="563"/>
      <c r="C82" s="518"/>
      <c r="D82" s="520"/>
      <c r="E82" s="517"/>
      <c r="F82" s="538"/>
      <c r="G82" s="425"/>
      <c r="H82" s="518"/>
      <c r="I82" s="537"/>
      <c r="J82" s="537"/>
      <c r="K82" s="537"/>
      <c r="L82" s="537"/>
      <c r="M82" s="542"/>
    </row>
    <row r="83" spans="1:13" s="246" customFormat="1" ht="13.5" customHeight="1">
      <c r="A83" s="512"/>
      <c r="B83" s="563"/>
      <c r="C83" s="518"/>
      <c r="D83" s="520"/>
      <c r="E83" s="517"/>
      <c r="F83" s="538"/>
      <c r="G83" s="425"/>
      <c r="H83" s="518"/>
      <c r="I83" s="537"/>
      <c r="J83" s="537"/>
      <c r="K83" s="537"/>
      <c r="L83" s="537"/>
      <c r="M83" s="542"/>
    </row>
    <row r="84" spans="1:13" s="246" customFormat="1" ht="13.5" customHeight="1">
      <c r="A84" s="512"/>
      <c r="B84" s="563"/>
      <c r="C84" s="518"/>
      <c r="D84" s="520"/>
      <c r="E84" s="517"/>
      <c r="F84" s="538"/>
      <c r="G84" s="425"/>
      <c r="H84" s="518"/>
      <c r="I84" s="537"/>
      <c r="J84" s="537"/>
      <c r="K84" s="537"/>
      <c r="L84" s="537"/>
      <c r="M84" s="542"/>
    </row>
    <row r="85" spans="1:13" s="246" customFormat="1" ht="13.5" customHeight="1">
      <c r="A85" s="512"/>
      <c r="B85" s="563"/>
      <c r="C85" s="518"/>
      <c r="D85" s="520"/>
      <c r="E85" s="517"/>
      <c r="F85" s="538"/>
      <c r="G85" s="425"/>
      <c r="H85" s="518"/>
      <c r="I85" s="537"/>
      <c r="J85" s="537"/>
      <c r="K85" s="537"/>
      <c r="L85" s="537"/>
      <c r="M85" s="542"/>
    </row>
    <row r="86" spans="1:13" s="246" customFormat="1" ht="13.5" customHeight="1">
      <c r="A86" s="512"/>
      <c r="B86" s="563"/>
      <c r="C86" s="518"/>
      <c r="D86" s="520"/>
      <c r="E86" s="517"/>
      <c r="F86" s="538"/>
      <c r="G86" s="425"/>
      <c r="H86" s="518"/>
      <c r="I86" s="537"/>
      <c r="J86" s="537"/>
      <c r="K86" s="537"/>
      <c r="L86" s="537"/>
      <c r="M86" s="542"/>
    </row>
    <row r="87" spans="1:13" s="246" customFormat="1" ht="13.5" customHeight="1">
      <c r="A87" s="512"/>
      <c r="B87" s="563"/>
      <c r="C87" s="518"/>
      <c r="D87" s="520"/>
      <c r="E87" s="517"/>
      <c r="F87" s="538"/>
      <c r="G87" s="425"/>
      <c r="H87" s="518"/>
      <c r="I87" s="537"/>
      <c r="J87" s="537"/>
      <c r="K87" s="537"/>
      <c r="L87" s="537"/>
      <c r="M87" s="542"/>
    </row>
    <row r="88" spans="1:13" s="246" customFormat="1" ht="21.75" customHeight="1">
      <c r="A88" s="512"/>
      <c r="B88" s="563"/>
      <c r="C88" s="518"/>
      <c r="D88" s="520"/>
      <c r="E88" s="517"/>
      <c r="F88" s="538"/>
      <c r="G88" s="425"/>
      <c r="H88" s="518"/>
      <c r="I88" s="537"/>
      <c r="J88" s="537"/>
      <c r="K88" s="537"/>
      <c r="L88" s="537"/>
      <c r="M88" s="542"/>
    </row>
    <row r="89" spans="1:13" s="246" customFormat="1" ht="21.75" customHeight="1">
      <c r="A89" s="512"/>
      <c r="B89" s="563"/>
      <c r="C89" s="518"/>
      <c r="D89" s="520"/>
      <c r="E89" s="517"/>
      <c r="F89" s="538"/>
      <c r="G89" s="425"/>
      <c r="H89" s="518"/>
      <c r="I89" s="537"/>
      <c r="J89" s="537"/>
      <c r="K89" s="537"/>
      <c r="L89" s="537"/>
      <c r="M89" s="542"/>
    </row>
    <row r="90" spans="1:13">
      <c r="A90" s="512">
        <f>'7. Mapa Final'!A90</f>
        <v>9</v>
      </c>
      <c r="B90" s="563" t="str">
        <f>'7. Mapa Final'!B90</f>
        <v>Ofrecer, prometer, entregar, aceptar o solicitar una ventaja indebida para conseguir la recepción de Diseños u obras.</v>
      </c>
      <c r="C90" s="518" t="str">
        <f>'7. Mapa Final'!C90</f>
        <v>Cuando un agente interno o externos, obtiene una ventaja indebida por recibir Estudios y Diseños u Obras, que no cumplan con los requisitos contractuales.</v>
      </c>
      <c r="D90" s="519" t="str">
        <f>'7. Mapa Final'!J90</f>
        <v>Muy Baja - 1</v>
      </c>
      <c r="E90" s="516" t="str">
        <f>'7. Mapa Final'!K90</f>
        <v>Leve - 1</v>
      </c>
      <c r="F90" s="538" t="str">
        <f>'7. Mapa Final'!M90</f>
        <v>Bajo - 1</v>
      </c>
      <c r="G90" s="425"/>
      <c r="H90" s="518" t="s">
        <v>568</v>
      </c>
      <c r="I90" s="537" t="s">
        <v>553</v>
      </c>
      <c r="J90" s="537"/>
      <c r="K90" s="536">
        <v>45444</v>
      </c>
      <c r="L90" s="536">
        <v>45565</v>
      </c>
      <c r="M90" s="542" t="s">
        <v>563</v>
      </c>
    </row>
    <row r="91" spans="1:13">
      <c r="A91" s="512"/>
      <c r="B91" s="563"/>
      <c r="C91" s="518"/>
      <c r="D91" s="520"/>
      <c r="E91" s="517"/>
      <c r="F91" s="538"/>
      <c r="G91" s="425"/>
      <c r="H91" s="518"/>
      <c r="I91" s="537"/>
      <c r="J91" s="537"/>
      <c r="K91" s="537"/>
      <c r="L91" s="537"/>
      <c r="M91" s="542"/>
    </row>
    <row r="92" spans="1:13">
      <c r="A92" s="512"/>
      <c r="B92" s="563"/>
      <c r="C92" s="518"/>
      <c r="D92" s="520"/>
      <c r="E92" s="517"/>
      <c r="F92" s="538"/>
      <c r="G92" s="425"/>
      <c r="H92" s="518"/>
      <c r="I92" s="537"/>
      <c r="J92" s="537"/>
      <c r="K92" s="537"/>
      <c r="L92" s="537"/>
      <c r="M92" s="542"/>
    </row>
    <row r="93" spans="1:13">
      <c r="A93" s="512"/>
      <c r="B93" s="563"/>
      <c r="C93" s="518"/>
      <c r="D93" s="520"/>
      <c r="E93" s="517"/>
      <c r="F93" s="538"/>
      <c r="G93" s="425"/>
      <c r="H93" s="518"/>
      <c r="I93" s="537"/>
      <c r="J93" s="537"/>
      <c r="K93" s="537"/>
      <c r="L93" s="537"/>
      <c r="M93" s="542"/>
    </row>
    <row r="94" spans="1:13">
      <c r="A94" s="512"/>
      <c r="B94" s="563"/>
      <c r="C94" s="518"/>
      <c r="D94" s="520"/>
      <c r="E94" s="517"/>
      <c r="F94" s="538"/>
      <c r="G94" s="425"/>
      <c r="H94" s="518"/>
      <c r="I94" s="537"/>
      <c r="J94" s="537"/>
      <c r="K94" s="537"/>
      <c r="L94" s="537"/>
      <c r="M94" s="542"/>
    </row>
    <row r="95" spans="1:13">
      <c r="A95" s="512"/>
      <c r="B95" s="563"/>
      <c r="C95" s="518"/>
      <c r="D95" s="520"/>
      <c r="E95" s="517"/>
      <c r="F95" s="538"/>
      <c r="G95" s="425"/>
      <c r="H95" s="518"/>
      <c r="I95" s="537"/>
      <c r="J95" s="537"/>
      <c r="K95" s="537"/>
      <c r="L95" s="537"/>
      <c r="M95" s="542"/>
    </row>
    <row r="96" spans="1:13">
      <c r="A96" s="512"/>
      <c r="B96" s="563"/>
      <c r="C96" s="518"/>
      <c r="D96" s="520"/>
      <c r="E96" s="517"/>
      <c r="F96" s="538"/>
      <c r="G96" s="425"/>
      <c r="H96" s="518"/>
      <c r="I96" s="537"/>
      <c r="J96" s="537"/>
      <c r="K96" s="537"/>
      <c r="L96" s="537"/>
      <c r="M96" s="542"/>
    </row>
    <row r="97" spans="1:13">
      <c r="A97" s="512"/>
      <c r="B97" s="563"/>
      <c r="C97" s="518"/>
      <c r="D97" s="520"/>
      <c r="E97" s="517"/>
      <c r="F97" s="538"/>
      <c r="G97" s="425"/>
      <c r="H97" s="518"/>
      <c r="I97" s="537"/>
      <c r="J97" s="537"/>
      <c r="K97" s="537"/>
      <c r="L97" s="537"/>
      <c r="M97" s="542"/>
    </row>
    <row r="98" spans="1:13">
      <c r="A98" s="512"/>
      <c r="B98" s="563"/>
      <c r="C98" s="518"/>
      <c r="D98" s="520"/>
      <c r="E98" s="517"/>
      <c r="F98" s="538"/>
      <c r="G98" s="425"/>
      <c r="H98" s="518"/>
      <c r="I98" s="537"/>
      <c r="J98" s="537"/>
      <c r="K98" s="537"/>
      <c r="L98" s="537"/>
      <c r="M98" s="542"/>
    </row>
    <row r="99" spans="1:13">
      <c r="A99" s="512"/>
      <c r="B99" s="563"/>
      <c r="C99" s="518"/>
      <c r="D99" s="520"/>
      <c r="E99" s="517"/>
      <c r="F99" s="538"/>
      <c r="G99" s="425"/>
      <c r="H99" s="518"/>
      <c r="I99" s="537"/>
      <c r="J99" s="537"/>
      <c r="K99" s="537"/>
      <c r="L99" s="537"/>
      <c r="M99" s="542"/>
    </row>
  </sheetData>
  <mergeCells count="135">
    <mergeCell ref="I90:I99"/>
    <mergeCell ref="J90:J99"/>
    <mergeCell ref="K90:K99"/>
    <mergeCell ref="L90:L99"/>
    <mergeCell ref="M90:M99"/>
    <mergeCell ref="L80:L89"/>
    <mergeCell ref="M80:M89"/>
    <mergeCell ref="A90:A99"/>
    <mergeCell ref="B90:B99"/>
    <mergeCell ref="C90:C99"/>
    <mergeCell ref="D90:D99"/>
    <mergeCell ref="E90:E99"/>
    <mergeCell ref="F90:F99"/>
    <mergeCell ref="G90:G99"/>
    <mergeCell ref="H90:H99"/>
    <mergeCell ref="F80:F89"/>
    <mergeCell ref="G80:G89"/>
    <mergeCell ref="H80:H89"/>
    <mergeCell ref="I80:I89"/>
    <mergeCell ref="J80:J89"/>
    <mergeCell ref="K80:K89"/>
    <mergeCell ref="I70:I79"/>
    <mergeCell ref="J70:J79"/>
    <mergeCell ref="K70:K79"/>
    <mergeCell ref="L70:L79"/>
    <mergeCell ref="M70:M79"/>
    <mergeCell ref="A80:A89"/>
    <mergeCell ref="B80:B89"/>
    <mergeCell ref="C80:C89"/>
    <mergeCell ref="D80:D89"/>
    <mergeCell ref="E80:E89"/>
    <mergeCell ref="A70:A79"/>
    <mergeCell ref="B70:B79"/>
    <mergeCell ref="C70:C79"/>
    <mergeCell ref="D70:D79"/>
    <mergeCell ref="E70:E79"/>
    <mergeCell ref="F70:F79"/>
    <mergeCell ref="G70:G79"/>
    <mergeCell ref="H70:H79"/>
    <mergeCell ref="F60:F69"/>
    <mergeCell ref="G60:G69"/>
    <mergeCell ref="H60:H69"/>
    <mergeCell ref="I50:I59"/>
    <mergeCell ref="J50:J59"/>
    <mergeCell ref="K50:K59"/>
    <mergeCell ref="L50:L59"/>
    <mergeCell ref="M50:M59"/>
    <mergeCell ref="A60:A69"/>
    <mergeCell ref="B60:B69"/>
    <mergeCell ref="C60:C69"/>
    <mergeCell ref="D60:D69"/>
    <mergeCell ref="E60:E69"/>
    <mergeCell ref="L60:L69"/>
    <mergeCell ref="M60:M69"/>
    <mergeCell ref="I60:I69"/>
    <mergeCell ref="J60:J69"/>
    <mergeCell ref="K60:K69"/>
    <mergeCell ref="A50:A59"/>
    <mergeCell ref="B50:B59"/>
    <mergeCell ref="C50:C59"/>
    <mergeCell ref="D50:D59"/>
    <mergeCell ref="E50:E59"/>
    <mergeCell ref="F50:F59"/>
    <mergeCell ref="G50:G59"/>
    <mergeCell ref="H50:H59"/>
    <mergeCell ref="F40:F49"/>
    <mergeCell ref="G40:G49"/>
    <mergeCell ref="H40:H49"/>
    <mergeCell ref="K30:K39"/>
    <mergeCell ref="L30:L39"/>
    <mergeCell ref="M30:M39"/>
    <mergeCell ref="A40:A49"/>
    <mergeCell ref="B40:B49"/>
    <mergeCell ref="C40:C49"/>
    <mergeCell ref="D40:D49"/>
    <mergeCell ref="E40:E49"/>
    <mergeCell ref="L40:L49"/>
    <mergeCell ref="M40:M49"/>
    <mergeCell ref="I40:I49"/>
    <mergeCell ref="J40:J49"/>
    <mergeCell ref="K40:K49"/>
    <mergeCell ref="M20:M25"/>
    <mergeCell ref="M26:M2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I30:I39"/>
    <mergeCell ref="J30:J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D1:J2"/>
    <mergeCell ref="K1:M3"/>
    <mergeCell ref="A4:B4"/>
    <mergeCell ref="C4:M4"/>
    <mergeCell ref="A5:B5"/>
    <mergeCell ref="C5:M5"/>
    <mergeCell ref="A6:B6"/>
    <mergeCell ref="C6:M6"/>
  </mergeCells>
  <conditionalFormatting sqref="A7:B7">
    <cfRule type="containsText" dxfId="187" priority="34" operator="containsText" text="3- Moderado">
      <formula>NOT(ISERROR(SEARCH("3- Moderado",A7)))</formula>
    </cfRule>
    <cfRule type="containsText" dxfId="186" priority="35" operator="containsText" text="6- Moderado">
      <formula>NOT(ISERROR(SEARCH("6- Moderado",A7)))</formula>
    </cfRule>
    <cfRule type="containsText" dxfId="185" priority="36" operator="containsText" text="4- Moderado">
      <formula>NOT(ISERROR(SEARCH("4- Moderado",A7)))</formula>
    </cfRule>
    <cfRule type="containsText" dxfId="184" priority="37" operator="containsText" text="3- Bajo">
      <formula>NOT(ISERROR(SEARCH("3- Bajo",A7)))</formula>
    </cfRule>
    <cfRule type="containsText" dxfId="183" priority="38" operator="containsText" text="4- Bajo">
      <formula>NOT(ISERROR(SEARCH("4- Bajo",A7)))</formula>
    </cfRule>
    <cfRule type="containsText" dxfId="182" priority="39" operator="containsText" text="1- Bajo">
      <formula>NOT(ISERROR(SEARCH("1- Bajo",A7)))</formula>
    </cfRule>
  </conditionalFormatting>
  <conditionalFormatting sqref="A10:B10 D10:E10">
    <cfRule type="containsText" dxfId="181" priority="106" operator="containsText" text="3- Bajo">
      <formula>NOT(ISERROR(SEARCH("3- Bajo",A10)))</formula>
    </cfRule>
    <cfRule type="containsText" dxfId="180" priority="107" operator="containsText" text="4- Bajo">
      <formula>NOT(ISERROR(SEARCH("4- Bajo",A10)))</formula>
    </cfRule>
    <cfRule type="containsText" dxfId="179" priority="108" operator="containsText" text="1- Bajo">
      <formula>NOT(ISERROR(SEARCH("1- Bajo",A10)))</formula>
    </cfRule>
  </conditionalFormatting>
  <conditionalFormatting sqref="A20:B20 D20:E20">
    <cfRule type="containsText" dxfId="178" priority="99" operator="containsText" text="3- Bajo">
      <formula>NOT(ISERROR(SEARCH("3- Bajo",A20)))</formula>
    </cfRule>
    <cfRule type="containsText" dxfId="177" priority="100" operator="containsText" text="4- Bajo">
      <formula>NOT(ISERROR(SEARCH("4- Bajo",A20)))</formula>
    </cfRule>
    <cfRule type="containsText" dxfId="176" priority="101" operator="containsText" text="1- Bajo">
      <formula>NOT(ISERROR(SEARCH("1- Bajo",A20)))</formula>
    </cfRule>
  </conditionalFormatting>
  <conditionalFormatting sqref="A30:B30 D30:E30">
    <cfRule type="containsText" dxfId="175" priority="92" operator="containsText" text="3- Bajo">
      <formula>NOT(ISERROR(SEARCH("3- Bajo",A30)))</formula>
    </cfRule>
    <cfRule type="containsText" dxfId="174" priority="93" operator="containsText" text="4- Bajo">
      <formula>NOT(ISERROR(SEARCH("4- Bajo",A30)))</formula>
    </cfRule>
    <cfRule type="containsText" dxfId="173" priority="94" operator="containsText" text="1- Bajo">
      <formula>NOT(ISERROR(SEARCH("1- Bajo",A30)))</formula>
    </cfRule>
  </conditionalFormatting>
  <conditionalFormatting sqref="A50:B50 D50:E50">
    <cfRule type="containsText" dxfId="172" priority="85" operator="containsText" text="3- Bajo">
      <formula>NOT(ISERROR(SEARCH("3- Bajo",A50)))</formula>
    </cfRule>
    <cfRule type="containsText" dxfId="171" priority="86" operator="containsText" text="4- Bajo">
      <formula>NOT(ISERROR(SEARCH("4- Bajo",A50)))</formula>
    </cfRule>
    <cfRule type="containsText" dxfId="170" priority="87" operator="containsText" text="1- Bajo">
      <formula>NOT(ISERROR(SEARCH("1- Bajo",A50)))</formula>
    </cfRule>
  </conditionalFormatting>
  <conditionalFormatting sqref="A60:B60 D60:E60">
    <cfRule type="containsText" dxfId="169" priority="78" operator="containsText" text="3- Bajo">
      <formula>NOT(ISERROR(SEARCH("3- Bajo",A60)))</formula>
    </cfRule>
    <cfRule type="containsText" dxfId="168" priority="79" operator="containsText" text="4- Bajo">
      <formula>NOT(ISERROR(SEARCH("4- Bajo",A60)))</formula>
    </cfRule>
    <cfRule type="containsText" dxfId="167" priority="80" operator="containsText" text="1- Bajo">
      <formula>NOT(ISERROR(SEARCH("1- Bajo",A60)))</formula>
    </cfRule>
  </conditionalFormatting>
  <conditionalFormatting sqref="A70:B70 D70:E70">
    <cfRule type="containsText" dxfId="166" priority="71" operator="containsText" text="3- Bajo">
      <formula>NOT(ISERROR(SEARCH("3- Bajo",A70)))</formula>
    </cfRule>
    <cfRule type="containsText" dxfId="165" priority="72" operator="containsText" text="4- Bajo">
      <formula>NOT(ISERROR(SEARCH("4- Bajo",A70)))</formula>
    </cfRule>
    <cfRule type="containsText" dxfId="164" priority="73" operator="containsText" text="1- Bajo">
      <formula>NOT(ISERROR(SEARCH("1- Bajo",A70)))</formula>
    </cfRule>
  </conditionalFormatting>
  <conditionalFormatting sqref="A80:B80 D80:E80">
    <cfRule type="containsText" dxfId="163" priority="64" operator="containsText" text="3- Bajo">
      <formula>NOT(ISERROR(SEARCH("3- Bajo",A80)))</formula>
    </cfRule>
    <cfRule type="containsText" dxfId="162" priority="65" operator="containsText" text="4- Bajo">
      <formula>NOT(ISERROR(SEARCH("4- Bajo",A80)))</formula>
    </cfRule>
    <cfRule type="containsText" dxfId="161" priority="66" operator="containsText" text="1- Bajo">
      <formula>NOT(ISERROR(SEARCH("1- Bajo",A80)))</formula>
    </cfRule>
  </conditionalFormatting>
  <conditionalFormatting sqref="A90:B90 D90:E90">
    <cfRule type="containsText" dxfId="160" priority="57" operator="containsText" text="3- Bajo">
      <formula>NOT(ISERROR(SEARCH("3- Bajo",A90)))</formula>
    </cfRule>
    <cfRule type="containsText" dxfId="159" priority="58" operator="containsText" text="4- Bajo">
      <formula>NOT(ISERROR(SEARCH("4- Bajo",A90)))</formula>
    </cfRule>
    <cfRule type="containsText" dxfId="158" priority="59" operator="containsText" text="1- Bajo">
      <formula>NOT(ISERROR(SEARCH("1- Bajo",A90)))</formula>
    </cfRule>
  </conditionalFormatting>
  <conditionalFormatting sqref="C8:F8">
    <cfRule type="containsText" dxfId="157" priority="28" operator="containsText" text="3- Moderado">
      <formula>NOT(ISERROR(SEARCH("3- Moderado",C8)))</formula>
    </cfRule>
    <cfRule type="containsText" dxfId="156" priority="29" operator="containsText" text="6- Moderado">
      <formula>NOT(ISERROR(SEARCH("6- Moderado",C8)))</formula>
    </cfRule>
    <cfRule type="containsText" dxfId="155" priority="30" operator="containsText" text="4- Moderado">
      <formula>NOT(ISERROR(SEARCH("4- Moderado",C8)))</formula>
    </cfRule>
    <cfRule type="containsText" dxfId="154" priority="31" operator="containsText" text="3- Bajo">
      <formula>NOT(ISERROR(SEARCH("3- Bajo",C8)))</formula>
    </cfRule>
    <cfRule type="containsText" dxfId="153" priority="32" operator="containsText" text="4- Bajo">
      <formula>NOT(ISERROR(SEARCH("4- Bajo",C8)))</formula>
    </cfRule>
    <cfRule type="containsText" dxfId="152" priority="33" operator="containsText" text="1- Bajo">
      <formula>NOT(ISERROR(SEARCH("1- Bajo",C8)))</formula>
    </cfRule>
  </conditionalFormatting>
  <conditionalFormatting sqref="D10:D39 D50:D99">
    <cfRule type="containsText" dxfId="151" priority="44" operator="containsText" text="Muy Alta">
      <formula>NOT(ISERROR(SEARCH("Muy Alta",D10)))</formula>
    </cfRule>
    <cfRule type="containsText" dxfId="150" priority="45" operator="containsText" text="Alta">
      <formula>NOT(ISERROR(SEARCH("Alta",D10)))</formula>
    </cfRule>
    <cfRule type="containsText" dxfId="149" priority="46" operator="containsText" text="Baja">
      <formula>NOT(ISERROR(SEARCH("Baja",D10)))</formula>
    </cfRule>
    <cfRule type="containsText" dxfId="148" priority="47" operator="containsText" text="Muy Baja">
      <formula>NOT(ISERROR(SEARCH("Muy Baja",D10)))</formula>
    </cfRule>
    <cfRule type="containsText" dxfId="147" priority="49" operator="containsText" text="Media">
      <formula>NOT(ISERROR(SEARCH("Media",D10)))</formula>
    </cfRule>
  </conditionalFormatting>
  <conditionalFormatting sqref="D10:E10 A10:B10">
    <cfRule type="containsText" dxfId="146" priority="103" operator="containsText" text="3- Moderado">
      <formula>NOT(ISERROR(SEARCH("3- Moderado",A10)))</formula>
    </cfRule>
    <cfRule type="containsText" dxfId="145" priority="104" operator="containsText" text="6- Moderado">
      <formula>NOT(ISERROR(SEARCH("6- Moderado",A10)))</formula>
    </cfRule>
    <cfRule type="containsText" dxfId="144" priority="105" operator="containsText" text="4- Moderado">
      <formula>NOT(ISERROR(SEARCH("4- Moderado",A10)))</formula>
    </cfRule>
  </conditionalFormatting>
  <conditionalFormatting sqref="D20:E20 A20:B20">
    <cfRule type="containsText" dxfId="143" priority="96" operator="containsText" text="3- Moderado">
      <formula>NOT(ISERROR(SEARCH("3- Moderado",A20)))</formula>
    </cfRule>
    <cfRule type="containsText" dxfId="142" priority="97" operator="containsText" text="6- Moderado">
      <formula>NOT(ISERROR(SEARCH("6- Moderado",A20)))</formula>
    </cfRule>
    <cfRule type="containsText" dxfId="141" priority="98" operator="containsText" text="4- Moderado">
      <formula>NOT(ISERROR(SEARCH("4- Moderado",A20)))</formula>
    </cfRule>
  </conditionalFormatting>
  <conditionalFormatting sqref="D30:E30 A30:B30">
    <cfRule type="containsText" dxfId="140" priority="89" operator="containsText" text="3- Moderado">
      <formula>NOT(ISERROR(SEARCH("3- Moderado",A30)))</formula>
    </cfRule>
    <cfRule type="containsText" dxfId="139" priority="90" operator="containsText" text="6- Moderado">
      <formula>NOT(ISERROR(SEARCH("6- Moderado",A30)))</formula>
    </cfRule>
    <cfRule type="containsText" dxfId="138" priority="91" operator="containsText" text="4- Moderado">
      <formula>NOT(ISERROR(SEARCH("4- Moderado",A30)))</formula>
    </cfRule>
  </conditionalFormatting>
  <conditionalFormatting sqref="D50:E50 A50:B50">
    <cfRule type="containsText" dxfId="137" priority="82" operator="containsText" text="3- Moderado">
      <formula>NOT(ISERROR(SEARCH("3- Moderado",A50)))</formula>
    </cfRule>
    <cfRule type="containsText" dxfId="136" priority="83" operator="containsText" text="6- Moderado">
      <formula>NOT(ISERROR(SEARCH("6- Moderado",A50)))</formula>
    </cfRule>
    <cfRule type="containsText" dxfId="135" priority="84" operator="containsText" text="4- Moderado">
      <formula>NOT(ISERROR(SEARCH("4- Moderado",A50)))</formula>
    </cfRule>
  </conditionalFormatting>
  <conditionalFormatting sqref="D60:E60 A60:B60">
    <cfRule type="containsText" dxfId="134" priority="75" operator="containsText" text="3- Moderado">
      <formula>NOT(ISERROR(SEARCH("3- Moderado",A60)))</formula>
    </cfRule>
    <cfRule type="containsText" dxfId="133" priority="76" operator="containsText" text="6- Moderado">
      <formula>NOT(ISERROR(SEARCH("6- Moderado",A60)))</formula>
    </cfRule>
    <cfRule type="containsText" dxfId="132" priority="77" operator="containsText" text="4- Moderado">
      <formula>NOT(ISERROR(SEARCH("4- Moderado",A60)))</formula>
    </cfRule>
  </conditionalFormatting>
  <conditionalFormatting sqref="D70:E70 A70:B70">
    <cfRule type="containsText" dxfId="131" priority="68" operator="containsText" text="3- Moderado">
      <formula>NOT(ISERROR(SEARCH("3- Moderado",A70)))</formula>
    </cfRule>
    <cfRule type="containsText" dxfId="130" priority="69" operator="containsText" text="6- Moderado">
      <formula>NOT(ISERROR(SEARCH("6- Moderado",A70)))</formula>
    </cfRule>
    <cfRule type="containsText" dxfId="129" priority="70" operator="containsText" text="4- Moderado">
      <formula>NOT(ISERROR(SEARCH("4- Moderado",A70)))</formula>
    </cfRule>
  </conditionalFormatting>
  <conditionalFormatting sqref="D80:E80 A80:B80">
    <cfRule type="containsText" dxfId="128" priority="61" operator="containsText" text="3- Moderado">
      <formula>NOT(ISERROR(SEARCH("3- Moderado",A80)))</formula>
    </cfRule>
    <cfRule type="containsText" dxfId="127" priority="62" operator="containsText" text="6- Moderado">
      <formula>NOT(ISERROR(SEARCH("6- Moderado",A80)))</formula>
    </cfRule>
    <cfRule type="containsText" dxfId="126" priority="63" operator="containsText" text="4- Moderado">
      <formula>NOT(ISERROR(SEARCH("4- Moderado",A80)))</formula>
    </cfRule>
  </conditionalFormatting>
  <conditionalFormatting sqref="D90:E90 A90:B90">
    <cfRule type="containsText" dxfId="125" priority="54" operator="containsText" text="3- Moderado">
      <formula>NOT(ISERROR(SEARCH("3- Moderado",A90)))</formula>
    </cfRule>
    <cfRule type="containsText" dxfId="124" priority="55" operator="containsText" text="6- Moderado">
      <formula>NOT(ISERROR(SEARCH("6- Moderado",A90)))</formula>
    </cfRule>
    <cfRule type="containsText" dxfId="123" priority="56" operator="containsText" text="4- Moderado">
      <formula>NOT(ISERROR(SEARCH("4- Moderado",A90)))</formula>
    </cfRule>
  </conditionalFormatting>
  <conditionalFormatting sqref="E10:E39 E50:E99">
    <cfRule type="containsText" dxfId="122" priority="40" operator="containsText" text="Catastrófico">
      <formula>NOT(ISERROR(SEARCH("Catastrófico",E10)))</formula>
    </cfRule>
    <cfRule type="containsText" dxfId="121" priority="41" operator="containsText" text="Mayor">
      <formula>NOT(ISERROR(SEARCH("Mayor",E10)))</formula>
    </cfRule>
    <cfRule type="containsText" dxfId="120" priority="42" operator="containsText" text="Menor">
      <formula>NOT(ISERROR(SEARCH("Menor",E10)))</formula>
    </cfRule>
    <cfRule type="containsText" dxfId="119" priority="43" operator="containsText" text="Leve">
      <formula>NOT(ISERROR(SEARCH("Leve",E10)))</formula>
    </cfRule>
  </conditionalFormatting>
  <conditionalFormatting sqref="E10:F39 E50:F99">
    <cfRule type="containsText" dxfId="118" priority="48" operator="containsText" text="Moderado">
      <formula>NOT(ISERROR(SEARCH("Moderado",E10)))</formula>
    </cfRule>
  </conditionalFormatting>
  <conditionalFormatting sqref="F10:F19">
    <cfRule type="colorScale" priority="109">
      <colorScale>
        <cfvo type="min"/>
        <cfvo type="max"/>
        <color rgb="FFFF7128"/>
        <color rgb="FFFFEF9C"/>
      </colorScale>
    </cfRule>
  </conditionalFormatting>
  <conditionalFormatting sqref="F10:F39 F50:F99">
    <cfRule type="containsText" dxfId="117" priority="50" operator="containsText" text="Bajo">
      <formula>NOT(ISERROR(SEARCH("Bajo",F10)))</formula>
    </cfRule>
    <cfRule type="containsText" dxfId="116" priority="51" operator="containsText" text="Moderado">
      <formula>NOT(ISERROR(SEARCH("Moderado",F10)))</formula>
    </cfRule>
    <cfRule type="containsText" dxfId="115" priority="52" operator="containsText" text="Alto">
      <formula>NOT(ISERROR(SEARCH("Alto",F10)))</formula>
    </cfRule>
    <cfRule type="containsText" dxfId="114" priority="53" operator="containsText" text="Extremo">
      <formula>NOT(ISERROR(SEARCH("Extremo",F10)))</formula>
    </cfRule>
  </conditionalFormatting>
  <conditionalFormatting sqref="F20:F29">
    <cfRule type="colorScale" priority="102">
      <colorScale>
        <cfvo type="min"/>
        <cfvo type="max"/>
        <color rgb="FFFF7128"/>
        <color rgb="FFFFEF9C"/>
      </colorScale>
    </cfRule>
  </conditionalFormatting>
  <conditionalFormatting sqref="F30:F39">
    <cfRule type="colorScale" priority="95">
      <colorScale>
        <cfvo type="min"/>
        <cfvo type="max"/>
        <color rgb="FFFF7128"/>
        <color rgb="FFFFEF9C"/>
      </colorScale>
    </cfRule>
  </conditionalFormatting>
  <conditionalFormatting sqref="F40:F49">
    <cfRule type="colorScale" priority="27">
      <colorScale>
        <cfvo type="min"/>
        <cfvo type="max"/>
        <color rgb="FFFF7128"/>
        <color rgb="FFFFEF9C"/>
      </colorScale>
    </cfRule>
  </conditionalFormatting>
  <conditionalFormatting sqref="F50:F59">
    <cfRule type="colorScale" priority="88">
      <colorScale>
        <cfvo type="min"/>
        <cfvo type="max"/>
        <color rgb="FFFF7128"/>
        <color rgb="FFFFEF9C"/>
      </colorScale>
    </cfRule>
  </conditionalFormatting>
  <conditionalFormatting sqref="F60:F69">
    <cfRule type="colorScale" priority="81">
      <colorScale>
        <cfvo type="min"/>
        <cfvo type="max"/>
        <color rgb="FFFF7128"/>
        <color rgb="FFFFEF9C"/>
      </colorScale>
    </cfRule>
  </conditionalFormatting>
  <conditionalFormatting sqref="F70:F79">
    <cfRule type="colorScale" priority="74">
      <colorScale>
        <cfvo type="min"/>
        <cfvo type="max"/>
        <color rgb="FFFF7128"/>
        <color rgb="FFFFEF9C"/>
      </colorScale>
    </cfRule>
  </conditionalFormatting>
  <conditionalFormatting sqref="F80:F89">
    <cfRule type="colorScale" priority="67">
      <colorScale>
        <cfvo type="min"/>
        <cfvo type="max"/>
        <color rgb="FFFF7128"/>
        <color rgb="FFFFEF9C"/>
      </colorScale>
    </cfRule>
  </conditionalFormatting>
  <conditionalFormatting sqref="F90:F9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2D8D2660-86A5-442B-BAD2-64D9110E4009}"/>
    <dataValidation allowBlank="1" showInputMessage="1" showErrorMessage="1" prompt="Describir las actividades que se van a desarrollar para el proyecto" sqref="H7" xr:uid="{09ECEA4D-F93B-4FAA-A12C-6C423DCB25BE}"/>
    <dataValidation allowBlank="1" showInputMessage="1" showErrorMessage="1" prompt="Seleccionar si el responsable es el responsable de las acciones es el nivel central" sqref="I7:I8" xr:uid="{31E64338-A080-4AFD-B8EC-279136B5E6FF}"/>
    <dataValidation allowBlank="1" showInputMessage="1" showErrorMessage="1" prompt="seleccionar si el responsable de ejecutar las acciones es el nivel central" sqref="J8" xr:uid="{03444769-C64A-40CC-83A7-E2BA60BB6BEF}"/>
  </dataValidations>
  <pageMargins left="0.7" right="0.7" top="0.75" bottom="0.75" header="0.3" footer="0.3"/>
  <pageSetup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text="3- Moderado" id="{37A16B6A-A19C-4882-8A88-B0CC528DB613}">
            <xm:f>NOT(ISERROR(SEARCH("3- Moderado",'Seguimiento 1 Trimestre'!A40)))</xm:f>
            <x14:dxf>
              <fill>
                <patternFill>
                  <bgColor rgb="FFFFFF00"/>
                </patternFill>
              </fill>
            </x14:dxf>
          </x14:cfRule>
          <x14:cfRule type="containsText" priority="8" operator="containsText" text="6- Moderado" id="{83608640-1545-4083-959B-5EEA238E4102}">
            <xm:f>NOT(ISERROR(SEARCH("6- Moderado",'Seguimiento 1 Trimestre'!A40)))</xm:f>
            <x14:dxf>
              <fill>
                <patternFill>
                  <bgColor rgb="FFFFFF00"/>
                </patternFill>
              </fill>
            </x14:dxf>
          </x14:cfRule>
          <x14:cfRule type="containsText" priority="9" operator="containsText" text="4- Moderado" id="{667C3A54-371A-4ED6-B57C-AB036892146E}">
            <xm:f>NOT(ISERROR(SEARCH("4- Moderado",'Seguimiento 1 Trimestre'!A40)))</xm:f>
            <x14:dxf>
              <fill>
                <patternFill>
                  <bgColor rgb="FFFFFF00"/>
                </patternFill>
              </fill>
            </x14:dxf>
          </x14:cfRule>
          <x14:cfRule type="containsText" priority="10" operator="containsText" text="3- Bajo" id="{A5AA4E08-C6F0-45BB-801F-14FA5FA70673}">
            <xm:f>NOT(ISERROR(SEARCH("3- Bajo",'Seguimiento 1 Trimestre'!A40)))</xm:f>
            <x14:dxf>
              <fill>
                <patternFill>
                  <bgColor rgb="FF00B050"/>
                </patternFill>
              </fill>
            </x14:dxf>
          </x14:cfRule>
          <x14:cfRule type="containsText" priority="11" operator="containsText" text="4- Bajo" id="{BE304DBD-9818-4184-85BC-9B5FBE16603E}">
            <xm:f>NOT(ISERROR(SEARCH("4- Bajo",'Seguimiento 1 Trimestre'!A40)))</xm:f>
            <x14:dxf>
              <fill>
                <patternFill>
                  <bgColor rgb="FF00B050"/>
                </patternFill>
              </fill>
            </x14:dxf>
          </x14:cfRule>
          <x14:cfRule type="containsText" priority="12" operator="containsText" text="1- Bajo" id="{9FECF0AC-0555-4A24-BFA1-EC55353A0420}">
            <xm:f>NOT(ISERROR(SEARCH("1- Bajo",'Seguimiento 1 Trimestre'!A40)))</xm:f>
            <x14:dxf>
              <fill>
                <patternFill>
                  <bgColor rgb="FF00B050"/>
                </patternFill>
              </fill>
            </x14:dxf>
          </x14:cfRule>
          <xm:sqref>A40:B40 D40:E40</xm:sqref>
        </x14:conditionalFormatting>
        <x14:conditionalFormatting xmlns:xm="http://schemas.microsoft.com/office/excel/2006/main">
          <x14:cfRule type="containsText" priority="17" operator="containsText" text="Muy Alta" id="{0CC26392-A000-4DE5-81CF-714777CA9741}">
            <xm:f>NOT(ISERROR(SEARCH("Muy Alta",'Seguimiento 1 Trimestre'!D40)))</xm:f>
            <x14:dxf>
              <fill>
                <patternFill>
                  <bgColor rgb="FFFF0000"/>
                </patternFill>
              </fill>
            </x14:dxf>
          </x14:cfRule>
          <x14:cfRule type="containsText" priority="18" operator="containsText" text="Alta" id="{02221089-4933-4A89-BCE6-C22FD3C2E455}">
            <xm:f>NOT(ISERROR(SEARCH("Alta",'Seguimiento 1 Trimestre'!D40)))</xm:f>
            <x14:dxf>
              <fill>
                <patternFill>
                  <bgColor rgb="FFFFC000"/>
                </patternFill>
              </fill>
            </x14:dxf>
          </x14:cfRule>
          <x14:cfRule type="containsText" priority="19" operator="containsText" text="Baja" id="{DEB8E30A-D2B3-4008-B2A1-B4C46841B97D}">
            <xm:f>NOT(ISERROR(SEARCH("Baja",'Seguimiento 1 Trimestre'!D40)))</xm:f>
            <x14:dxf>
              <font>
                <color theme="1"/>
              </font>
              <fill>
                <patternFill>
                  <bgColor rgb="FF00B050"/>
                </patternFill>
              </fill>
            </x14:dxf>
          </x14:cfRule>
          <x14:cfRule type="containsText" priority="20" operator="containsText" text="Muy Baja" id="{5DDCEAAF-E9F5-47FF-AC15-334E4B42021F}">
            <xm:f>NOT(ISERROR(SEARCH("Muy Baja",'Seguimiento 1 Trimestre'!D40)))</xm:f>
            <x14:dxf>
              <font>
                <color theme="1"/>
              </font>
              <fill>
                <patternFill>
                  <bgColor rgb="FF92D050"/>
                </patternFill>
              </fill>
            </x14:dxf>
          </x14:cfRule>
          <x14:cfRule type="containsText" priority="22" operator="containsText" text="Media" id="{195F81FE-C3E3-4A34-B3C8-0430E215EB4A}">
            <xm:f>NOT(ISERROR(SEARCH("Media",'Seguimiento 1 Trimestre'!D40)))</xm:f>
            <x14:dxf>
              <font>
                <color theme="1"/>
              </font>
              <fill>
                <patternFill>
                  <bgColor theme="7" tint="0.39994506668294322"/>
                </patternFill>
              </fill>
            </x14:dxf>
          </x14:cfRule>
          <xm:sqref>D40:D49</xm:sqref>
        </x14:conditionalFormatting>
        <x14:conditionalFormatting xmlns:xm="http://schemas.microsoft.com/office/excel/2006/main">
          <x14:cfRule type="containsText" priority="13" operator="containsText" text="Catastrófico" id="{B8A8ADB4-A111-45EB-A0B0-BA9C4672E5F7}">
            <xm:f>NOT(ISERROR(SEARCH("Catastrófico",'Seguimiento 1 Trimestre'!E40)))</xm:f>
            <x14:dxf>
              <font>
                <color theme="1"/>
              </font>
              <fill>
                <patternFill>
                  <bgColor rgb="FFFF0000"/>
                </patternFill>
              </fill>
            </x14:dxf>
          </x14:cfRule>
          <x14:cfRule type="containsText" priority="14" operator="containsText" text="Mayor" id="{69761B61-16B7-4F06-8573-32DB9F8AF909}">
            <xm:f>NOT(ISERROR(SEARCH("Mayor",'Seguimiento 1 Trimestre'!E40)))</xm:f>
            <x14:dxf>
              <font>
                <color theme="1"/>
              </font>
              <fill>
                <patternFill>
                  <bgColor rgb="FFFFC000"/>
                </patternFill>
              </fill>
            </x14:dxf>
          </x14:cfRule>
          <x14:cfRule type="containsText" priority="15" operator="containsText" text="Menor" id="{B0E34367-6A1E-4A2A-89E6-1CC983FED348}">
            <xm:f>NOT(ISERROR(SEARCH("Menor",'Seguimiento 1 Trimestre'!E40)))</xm:f>
            <x14:dxf>
              <font>
                <color theme="1"/>
              </font>
              <fill>
                <patternFill>
                  <bgColor rgb="FF00B050"/>
                </patternFill>
              </fill>
            </x14:dxf>
          </x14:cfRule>
          <x14:cfRule type="containsText" priority="16" operator="containsText" text="Leve" id="{2249EFAC-B6AF-4424-B8A3-CBD6444D8690}">
            <xm:f>NOT(ISERROR(SEARCH("Leve",'Seguimiento 1 Trimestre'!E40)))</xm:f>
            <x14:dxf>
              <font>
                <color theme="1"/>
              </font>
              <fill>
                <patternFill>
                  <bgColor rgb="FF92D050"/>
                </patternFill>
              </fill>
            </x14:dxf>
          </x14:cfRule>
          <xm:sqref>E40:E49</xm:sqref>
        </x14:conditionalFormatting>
        <x14:conditionalFormatting xmlns:xm="http://schemas.microsoft.com/office/excel/2006/main">
          <x14:cfRule type="containsText" priority="21" operator="containsText" text="Moderado" id="{8DAE6255-3188-458C-A8F9-65629B7AA223}">
            <xm:f>NOT(ISERROR(SEARCH("Moderado",'Seguimiento 1 Trimestre'!E40)))</xm:f>
            <x14:dxf>
              <font>
                <color theme="1"/>
              </font>
              <fill>
                <patternFill>
                  <bgColor theme="7" tint="0.39994506668294322"/>
                </patternFill>
              </fill>
            </x14:dxf>
          </x14:cfRule>
          <xm:sqref>E40:F49</xm:sqref>
        </x14:conditionalFormatting>
        <x14:conditionalFormatting xmlns:xm="http://schemas.microsoft.com/office/excel/2006/main">
          <x14:cfRule type="containsText" priority="23" operator="containsText" text="Bajo" id="{5BEA0BBC-FC9C-499E-9588-0413FB781C19}">
            <xm:f>NOT(ISERROR(SEARCH("Bajo",'Seguimiento 1 Trimestre'!F40)))</xm:f>
            <x14:dxf>
              <fill>
                <patternFill>
                  <bgColor rgb="FF00B050"/>
                </patternFill>
              </fill>
            </x14:dxf>
          </x14:cfRule>
          <x14:cfRule type="containsText" priority="24" operator="containsText" text="Moderado" id="{41C4B039-5947-4242-9C5B-081B5370367A}">
            <xm:f>NOT(ISERROR(SEARCH("Moderado",'Seguimiento 1 Trimestre'!F40)))</xm:f>
            <x14:dxf>
              <fill>
                <patternFill>
                  <bgColor rgb="FFFFFF00"/>
                </patternFill>
              </fill>
            </x14:dxf>
          </x14:cfRule>
          <x14:cfRule type="containsText" priority="25" operator="containsText" text="Alto" id="{906BCC29-4D99-4AF2-8A23-85DD0B832E76}">
            <xm:f>NOT(ISERROR(SEARCH("Alto",'Seguimiento 1 Trimestre'!F40)))</xm:f>
            <x14:dxf>
              <fill>
                <patternFill>
                  <bgColor rgb="FFFFC000"/>
                </patternFill>
              </fill>
            </x14:dxf>
          </x14:cfRule>
          <x14:cfRule type="containsText" priority="26" operator="containsText" text="Extremo" id="{31521F5A-7B84-4352-8C3C-DA1D3699B2E4}">
            <xm:f>NOT(ISERROR(SEARCH("Extremo",'Seguimiento 1 Trimestre'!F40)))</xm:f>
            <x14:dxf>
              <fill>
                <patternFill>
                  <bgColor rgb="FFFF0000"/>
                </patternFill>
              </fill>
            </x14:dxf>
          </x14:cfRule>
          <xm:sqref>F40:F49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FDE0E5E-C6AF-46B5-AE28-45CBA82B9E1C}">
          <x14:formula1>
            <xm:f>'9- Matriz de Calor '!$S$7:$S$10</xm:f>
          </x14:formula1>
          <xm:sqref>G9:G99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4B00-3EF4-4C05-BAF5-3D6FBA90DD8A}">
  <sheetPr>
    <tabColor theme="7" tint="0.39997558519241921"/>
  </sheetPr>
  <dimension ref="A1:M99"/>
  <sheetViews>
    <sheetView showGridLines="0" tabSelected="1" topLeftCell="H57" zoomScale="80" zoomScaleNormal="80" workbookViewId="0">
      <selection activeCell="M10" sqref="M10:M19"/>
    </sheetView>
  </sheetViews>
  <sheetFormatPr defaultColWidth="11.42578125" defaultRowHeight="15"/>
  <cols>
    <col min="1" max="1" width="6.140625" style="247" customWidth="1"/>
    <col min="2" max="2" width="22.42578125" style="247" customWidth="1"/>
    <col min="3" max="3" width="42" customWidth="1"/>
    <col min="4" max="4" width="15.5703125" style="248" customWidth="1"/>
    <col min="5" max="5" width="11.5703125" style="249" customWidth="1"/>
    <col min="6" max="6" width="12.7109375" style="249" customWidth="1"/>
    <col min="7" max="7" width="14.140625" customWidth="1"/>
    <col min="8" max="8" width="56" customWidth="1"/>
    <col min="9" max="9" width="10.5703125" customWidth="1"/>
    <col min="10" max="10" width="11" customWidth="1"/>
    <col min="11" max="11" width="15" customWidth="1"/>
    <col min="12" max="12" width="14.42578125" customWidth="1"/>
    <col min="13" max="13" width="122.5703125" customWidth="1"/>
  </cols>
  <sheetData>
    <row r="1" spans="1:13" s="11" customFormat="1" ht="16.5" customHeight="1">
      <c r="A1" s="476"/>
      <c r="B1" s="476"/>
      <c r="C1" s="476"/>
      <c r="D1" s="525"/>
      <c r="E1" s="525"/>
      <c r="F1" s="525"/>
      <c r="G1" s="525"/>
      <c r="H1" s="525"/>
      <c r="I1" s="525"/>
      <c r="J1" s="525"/>
      <c r="K1" s="521"/>
      <c r="L1" s="521"/>
      <c r="M1" s="521"/>
    </row>
    <row r="2" spans="1:13" s="11" customFormat="1" ht="39.75" customHeight="1">
      <c r="A2" s="476"/>
      <c r="B2" s="476"/>
      <c r="C2" s="476"/>
      <c r="D2" s="525"/>
      <c r="E2" s="525"/>
      <c r="F2" s="525"/>
      <c r="G2" s="525"/>
      <c r="H2" s="525"/>
      <c r="I2" s="525"/>
      <c r="J2" s="525"/>
      <c r="K2" s="521"/>
      <c r="L2" s="521"/>
      <c r="M2" s="521"/>
    </row>
    <row r="3" spans="1:13" s="11" customFormat="1" ht="3" customHeight="1">
      <c r="A3" s="476"/>
      <c r="B3" s="476"/>
      <c r="C3" s="476"/>
      <c r="D3" s="242"/>
      <c r="E3" s="242"/>
      <c r="F3" s="242"/>
      <c r="G3" s="242"/>
      <c r="H3" s="242"/>
      <c r="I3" s="242"/>
      <c r="J3" s="242"/>
      <c r="K3" s="521"/>
      <c r="L3" s="521"/>
      <c r="M3" s="521"/>
    </row>
    <row r="4" spans="1:13" s="11" customFormat="1" ht="21.75" customHeight="1">
      <c r="A4" s="522" t="s">
        <v>365</v>
      </c>
      <c r="B4" s="522"/>
      <c r="C4" s="524" t="str">
        <f>'6. Valoración Controles'!C4:K4</f>
        <v>MEJORAMIENTO INFRAESTRUCTURA FÍSICA</v>
      </c>
      <c r="D4" s="524"/>
      <c r="E4" s="524"/>
      <c r="F4" s="524"/>
      <c r="G4" s="524"/>
      <c r="H4" s="524"/>
      <c r="I4" s="524"/>
      <c r="J4" s="524"/>
      <c r="K4" s="524"/>
      <c r="L4" s="524"/>
      <c r="M4" s="524"/>
    </row>
    <row r="5" spans="1:13" s="11" customFormat="1" ht="40.9" customHeight="1">
      <c r="A5" s="522" t="s">
        <v>366</v>
      </c>
      <c r="B5" s="522"/>
      <c r="C5" s="523"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3"/>
      <c r="E5" s="523"/>
      <c r="F5" s="523"/>
      <c r="G5" s="523"/>
      <c r="H5" s="523"/>
      <c r="I5" s="523"/>
      <c r="J5" s="523"/>
      <c r="K5" s="523"/>
      <c r="L5" s="523"/>
      <c r="M5" s="523"/>
    </row>
    <row r="6" spans="1:13" s="11" customFormat="1" ht="24.75" customHeight="1" thickBot="1">
      <c r="A6" s="522" t="s">
        <v>367</v>
      </c>
      <c r="B6" s="522"/>
      <c r="C6" s="523" t="s">
        <v>270</v>
      </c>
      <c r="D6" s="523"/>
      <c r="E6" s="523"/>
      <c r="F6" s="523"/>
      <c r="G6" s="523"/>
      <c r="H6" s="523"/>
      <c r="I6" s="523"/>
      <c r="J6" s="523"/>
      <c r="K6" s="523"/>
      <c r="L6" s="523"/>
      <c r="M6" s="523"/>
    </row>
    <row r="7" spans="1:13" s="244" customFormat="1" ht="24.75" customHeight="1" thickTop="1" thickBot="1">
      <c r="A7" s="531" t="s">
        <v>539</v>
      </c>
      <c r="B7" s="532"/>
      <c r="C7" s="533"/>
      <c r="D7" s="534" t="s">
        <v>540</v>
      </c>
      <c r="E7" s="534"/>
      <c r="F7" s="534"/>
      <c r="G7" s="535" t="s">
        <v>541</v>
      </c>
      <c r="H7" s="526" t="s">
        <v>542</v>
      </c>
      <c r="I7" s="528" t="s">
        <v>543</v>
      </c>
      <c r="J7" s="529"/>
      <c r="K7" s="528" t="s">
        <v>544</v>
      </c>
      <c r="L7" s="529"/>
      <c r="M7" s="530" t="s">
        <v>581</v>
      </c>
    </row>
    <row r="8" spans="1:13" s="245" customFormat="1" ht="57" customHeight="1" thickTop="1" thickBot="1">
      <c r="A8" s="250" t="s">
        <v>41</v>
      </c>
      <c r="B8" s="250" t="s">
        <v>209</v>
      </c>
      <c r="C8" s="250" t="s">
        <v>211</v>
      </c>
      <c r="D8" s="251" t="s">
        <v>221</v>
      </c>
      <c r="E8" s="251" t="s">
        <v>546</v>
      </c>
      <c r="F8" s="251" t="s">
        <v>547</v>
      </c>
      <c r="G8" s="535"/>
      <c r="H8" s="527"/>
      <c r="I8" s="252" t="s">
        <v>548</v>
      </c>
      <c r="J8" s="252" t="s">
        <v>549</v>
      </c>
      <c r="K8" s="252" t="s">
        <v>550</v>
      </c>
      <c r="L8" s="252" t="s">
        <v>551</v>
      </c>
      <c r="M8" s="530"/>
    </row>
    <row r="9" spans="1:13" s="246" customFormat="1" ht="3.75" customHeight="1">
      <c r="A9" s="557"/>
      <c r="B9" s="557"/>
      <c r="C9" s="557"/>
      <c r="D9" s="557"/>
      <c r="E9" s="557"/>
      <c r="F9" s="557"/>
      <c r="G9" s="557"/>
      <c r="H9" s="243"/>
      <c r="I9" s="243"/>
      <c r="J9" s="243"/>
      <c r="K9" s="243"/>
      <c r="L9" s="243"/>
      <c r="M9" s="243"/>
    </row>
    <row r="10" spans="1:13" s="246" customFormat="1" ht="52.5" customHeight="1">
      <c r="A10" s="510">
        <f>'7. Mapa Final'!A10</f>
        <v>1</v>
      </c>
      <c r="B10" s="508" t="str">
        <f>'7. Mapa Final'!B10</f>
        <v>Dificultad en la adquisición de inmuebles</v>
      </c>
      <c r="C10" s="552" t="str">
        <f>'7. Mapa Final'!C10</f>
        <v>Posibilidad de no disminuir la brecha en materia de Infraestructura, debido a la falta de oportunidad por entidades externas que intervienen en el proceso de adquisición de inmuebles.</v>
      </c>
      <c r="D10" s="553" t="str">
        <f>'7. Mapa Final'!J10</f>
        <v>Media - 3</v>
      </c>
      <c r="E10" s="554" t="str">
        <f>'7. Mapa Final'!K10</f>
        <v>Leve - 1</v>
      </c>
      <c r="F10" s="543" t="str">
        <f>'7. Mapa Final'!M10</f>
        <v>Moderado - 3</v>
      </c>
      <c r="G10" s="424"/>
      <c r="H10" s="544" t="s">
        <v>570</v>
      </c>
      <c r="I10" s="545" t="s">
        <v>553</v>
      </c>
      <c r="J10" s="545"/>
      <c r="K10" s="548">
        <v>45566</v>
      </c>
      <c r="L10" s="548">
        <v>45656</v>
      </c>
      <c r="M10" s="569" t="s">
        <v>582</v>
      </c>
    </row>
    <row r="11" spans="1:13" s="246" customFormat="1" ht="27.75" customHeight="1">
      <c r="A11" s="511"/>
      <c r="B11" s="509"/>
      <c r="C11" s="518"/>
      <c r="D11" s="520"/>
      <c r="E11" s="517"/>
      <c r="F11" s="538"/>
      <c r="G11" s="425"/>
      <c r="H11" s="518"/>
      <c r="I11" s="537"/>
      <c r="J11" s="537"/>
      <c r="K11" s="537"/>
      <c r="L11" s="537"/>
      <c r="M11" s="570"/>
    </row>
    <row r="12" spans="1:13" s="246" customFormat="1" ht="63" customHeight="1">
      <c r="A12" s="511"/>
      <c r="B12" s="509"/>
      <c r="C12" s="518"/>
      <c r="D12" s="520"/>
      <c r="E12" s="517"/>
      <c r="F12" s="538"/>
      <c r="G12" s="425"/>
      <c r="H12" s="518"/>
      <c r="I12" s="537"/>
      <c r="J12" s="537"/>
      <c r="K12" s="537"/>
      <c r="L12" s="537"/>
      <c r="M12" s="570"/>
    </row>
    <row r="13" spans="1:13" s="246" customFormat="1" ht="65.25" customHeight="1">
      <c r="A13" s="511"/>
      <c r="B13" s="509"/>
      <c r="C13" s="518"/>
      <c r="D13" s="520"/>
      <c r="E13" s="517"/>
      <c r="F13" s="538"/>
      <c r="G13" s="425"/>
      <c r="H13" s="518"/>
      <c r="I13" s="537"/>
      <c r="J13" s="537"/>
      <c r="K13" s="537"/>
      <c r="L13" s="537"/>
      <c r="M13" s="570"/>
    </row>
    <row r="14" spans="1:13" s="246" customFormat="1" ht="46.5" customHeight="1">
      <c r="A14" s="511"/>
      <c r="B14" s="509"/>
      <c r="C14" s="518"/>
      <c r="D14" s="520"/>
      <c r="E14" s="517"/>
      <c r="F14" s="538"/>
      <c r="G14" s="425"/>
      <c r="H14" s="518"/>
      <c r="I14" s="537"/>
      <c r="J14" s="537"/>
      <c r="K14" s="537"/>
      <c r="L14" s="537"/>
      <c r="M14" s="570"/>
    </row>
    <row r="15" spans="1:13" s="246" customFormat="1" ht="73.5" customHeight="1">
      <c r="A15" s="511"/>
      <c r="B15" s="509"/>
      <c r="C15" s="518"/>
      <c r="D15" s="520"/>
      <c r="E15" s="517"/>
      <c r="F15" s="538"/>
      <c r="G15" s="425"/>
      <c r="H15" s="518"/>
      <c r="I15" s="537"/>
      <c r="J15" s="537"/>
      <c r="K15" s="537"/>
      <c r="L15" s="537"/>
      <c r="M15" s="570"/>
    </row>
    <row r="16" spans="1:13" s="246" customFormat="1" ht="51.75" customHeight="1">
      <c r="A16" s="511"/>
      <c r="B16" s="509"/>
      <c r="C16" s="518"/>
      <c r="D16" s="520"/>
      <c r="E16" s="517"/>
      <c r="F16" s="538"/>
      <c r="G16" s="425"/>
      <c r="H16" s="518"/>
      <c r="I16" s="537"/>
      <c r="J16" s="537"/>
      <c r="K16" s="537"/>
      <c r="L16" s="537"/>
      <c r="M16" s="570"/>
    </row>
    <row r="17" spans="1:13" s="246" customFormat="1" ht="84" customHeight="1">
      <c r="A17" s="511"/>
      <c r="B17" s="509"/>
      <c r="C17" s="518"/>
      <c r="D17" s="520"/>
      <c r="E17" s="517"/>
      <c r="F17" s="538"/>
      <c r="G17" s="425"/>
      <c r="H17" s="518"/>
      <c r="I17" s="537"/>
      <c r="J17" s="537"/>
      <c r="K17" s="537"/>
      <c r="L17" s="537"/>
      <c r="M17" s="570"/>
    </row>
    <row r="18" spans="1:13" s="246" customFormat="1" ht="19.5" customHeight="1">
      <c r="A18" s="511"/>
      <c r="B18" s="509"/>
      <c r="C18" s="518"/>
      <c r="D18" s="520"/>
      <c r="E18" s="517"/>
      <c r="F18" s="538"/>
      <c r="G18" s="425"/>
      <c r="H18" s="518"/>
      <c r="I18" s="537"/>
      <c r="J18" s="537"/>
      <c r="K18" s="537"/>
      <c r="L18" s="537"/>
      <c r="M18" s="570"/>
    </row>
    <row r="19" spans="1:13" s="246" customFormat="1" ht="6" hidden="1" customHeight="1">
      <c r="A19" s="511"/>
      <c r="B19" s="509"/>
      <c r="C19" s="518"/>
      <c r="D19" s="520"/>
      <c r="E19" s="517"/>
      <c r="F19" s="538"/>
      <c r="G19" s="425"/>
      <c r="H19" s="518"/>
      <c r="I19" s="537"/>
      <c r="J19" s="537"/>
      <c r="K19" s="537"/>
      <c r="L19" s="537"/>
      <c r="M19" s="571"/>
    </row>
    <row r="20" spans="1:13" s="246" customFormat="1" ht="108" customHeight="1">
      <c r="A20" s="511">
        <f>'7. Mapa Final'!A20</f>
        <v>2</v>
      </c>
      <c r="B20" s="509" t="str">
        <f>'7. Mapa Final'!B20</f>
        <v>Demora en la ejecución de los contratos de Estudios y Diseños  de infraestructura física</v>
      </c>
      <c r="C20" s="518" t="str">
        <f>'7. Mapa Final'!C20</f>
        <v>Posibilidad de que se genere retraso en la contratación de la construcción del proyecto, a causa de los cambios normativos, ajustes al programa arquitectónico o falta en la calidad de los diseños y estudios técnicos.</v>
      </c>
      <c r="D20" s="519" t="str">
        <f>'7. Mapa Final'!J20</f>
        <v>Media - 3</v>
      </c>
      <c r="E20" s="516" t="str">
        <f>'7. Mapa Final'!K20</f>
        <v>Leve - 1</v>
      </c>
      <c r="F20" s="538" t="str">
        <f>'7. Mapa Final'!M20</f>
        <v>Moderado - 3</v>
      </c>
      <c r="G20" s="425"/>
      <c r="H20" s="380" t="s">
        <v>583</v>
      </c>
      <c r="I20" s="537" t="s">
        <v>553</v>
      </c>
      <c r="J20" s="537"/>
      <c r="K20" s="548">
        <v>45566</v>
      </c>
      <c r="L20" s="548">
        <v>45656</v>
      </c>
      <c r="M20" s="572" t="s">
        <v>584</v>
      </c>
    </row>
    <row r="21" spans="1:13" s="246" customFormat="1" ht="45" customHeight="1">
      <c r="A21" s="511"/>
      <c r="B21" s="509"/>
      <c r="C21" s="518"/>
      <c r="D21" s="520"/>
      <c r="E21" s="517"/>
      <c r="F21" s="538"/>
      <c r="G21" s="425"/>
      <c r="H21" s="518"/>
      <c r="I21" s="537"/>
      <c r="J21" s="537"/>
      <c r="K21" s="537"/>
      <c r="L21" s="537"/>
      <c r="M21" s="540"/>
    </row>
    <row r="22" spans="1:13" s="246" customFormat="1" ht="54.75" customHeight="1">
      <c r="A22" s="511"/>
      <c r="B22" s="509"/>
      <c r="C22" s="518"/>
      <c r="D22" s="520"/>
      <c r="E22" s="517"/>
      <c r="F22" s="538"/>
      <c r="G22" s="425"/>
      <c r="H22" s="518"/>
      <c r="I22" s="537"/>
      <c r="J22" s="537"/>
      <c r="K22" s="537"/>
      <c r="L22" s="537"/>
      <c r="M22" s="540"/>
    </row>
    <row r="23" spans="1:13" s="246" customFormat="1" ht="46.5" customHeight="1">
      <c r="A23" s="511"/>
      <c r="B23" s="509"/>
      <c r="C23" s="518"/>
      <c r="D23" s="520"/>
      <c r="E23" s="517"/>
      <c r="F23" s="538"/>
      <c r="G23" s="425"/>
      <c r="H23" s="518"/>
      <c r="I23" s="537"/>
      <c r="J23" s="537"/>
      <c r="K23" s="537"/>
      <c r="L23" s="537"/>
      <c r="M23" s="540"/>
    </row>
    <row r="24" spans="1:13" s="246" customFormat="1" ht="28.5" customHeight="1">
      <c r="A24" s="511"/>
      <c r="B24" s="509"/>
      <c r="C24" s="518"/>
      <c r="D24" s="520"/>
      <c r="E24" s="517"/>
      <c r="F24" s="538"/>
      <c r="G24" s="425"/>
      <c r="H24" s="518"/>
      <c r="I24" s="537"/>
      <c r="J24" s="537"/>
      <c r="K24" s="537"/>
      <c r="L24" s="537"/>
      <c r="M24" s="540"/>
    </row>
    <row r="25" spans="1:13" s="246" customFormat="1" ht="98.25" customHeight="1">
      <c r="A25" s="511"/>
      <c r="B25" s="509"/>
      <c r="C25" s="518"/>
      <c r="D25" s="520"/>
      <c r="E25" s="517"/>
      <c r="F25" s="538"/>
      <c r="G25" s="425"/>
      <c r="H25" s="518"/>
      <c r="I25" s="537"/>
      <c r="J25" s="537"/>
      <c r="K25" s="537"/>
      <c r="L25" s="537"/>
      <c r="M25" s="541"/>
    </row>
    <row r="26" spans="1:13" s="246" customFormat="1" ht="40.5" customHeight="1">
      <c r="A26" s="511"/>
      <c r="B26" s="509"/>
      <c r="C26" s="518"/>
      <c r="D26" s="520"/>
      <c r="E26" s="517"/>
      <c r="F26" s="538"/>
      <c r="G26" s="425"/>
      <c r="H26" s="518"/>
      <c r="I26" s="537"/>
      <c r="J26" s="537"/>
      <c r="K26" s="537"/>
      <c r="L26" s="537"/>
      <c r="M26" s="573" t="s">
        <v>585</v>
      </c>
    </row>
    <row r="27" spans="1:13" s="246" customFormat="1" ht="66" customHeight="1">
      <c r="A27" s="511"/>
      <c r="B27" s="509"/>
      <c r="C27" s="518"/>
      <c r="D27" s="520"/>
      <c r="E27" s="517"/>
      <c r="F27" s="538"/>
      <c r="G27" s="425"/>
      <c r="H27" s="518"/>
      <c r="I27" s="537"/>
      <c r="J27" s="537"/>
      <c r="K27" s="537"/>
      <c r="L27" s="537"/>
      <c r="M27" s="566"/>
    </row>
    <row r="28" spans="1:13" s="246" customFormat="1" ht="138" customHeight="1">
      <c r="A28" s="511"/>
      <c r="B28" s="509"/>
      <c r="C28" s="518"/>
      <c r="D28" s="520"/>
      <c r="E28" s="517"/>
      <c r="F28" s="538"/>
      <c r="G28" s="425"/>
      <c r="H28" s="518"/>
      <c r="I28" s="537"/>
      <c r="J28" s="537"/>
      <c r="K28" s="537"/>
      <c r="L28" s="537"/>
      <c r="M28" s="566"/>
    </row>
    <row r="29" spans="1:13" s="246" customFormat="1" ht="242.25" customHeight="1" thickBot="1">
      <c r="A29" s="511"/>
      <c r="B29" s="509"/>
      <c r="C29" s="518"/>
      <c r="D29" s="520"/>
      <c r="E29" s="517"/>
      <c r="F29" s="538"/>
      <c r="G29" s="425"/>
      <c r="H29" s="518"/>
      <c r="I29" s="537"/>
      <c r="J29" s="537"/>
      <c r="K29" s="537"/>
      <c r="L29" s="537"/>
      <c r="M29" s="567"/>
    </row>
    <row r="30" spans="1:13" s="246" customFormat="1" ht="34.5" customHeight="1">
      <c r="A30" s="511">
        <f>'7. Mapa Final'!A30</f>
        <v>3</v>
      </c>
      <c r="B30" s="509" t="str">
        <f>'7. Mapa Final'!B30</f>
        <v>Demora en la ejecución de los contratos de construcción y mobiliario en proyectos de inversión de los proyectos de mediana y baja  complejidad</v>
      </c>
      <c r="C30" s="518" t="str">
        <f>'7. Mapa Final'!C30</f>
        <v>Posibilidad de que la entrega de una sede judicial nueva se retrase, por factores asociados a la adquisición, contratación, ejecución de estudios, diseños y contrucción de infraestructura judicial.</v>
      </c>
      <c r="D30" s="519" t="str">
        <f>'7. Mapa Final'!J30</f>
        <v>Media - 3</v>
      </c>
      <c r="E30" s="516" t="str">
        <f>'7. Mapa Final'!K30</f>
        <v>Leve - 1</v>
      </c>
      <c r="F30" s="538" t="str">
        <f>'7. Mapa Final'!M30</f>
        <v>Moderado - 3</v>
      </c>
      <c r="G30" s="425"/>
      <c r="H30" s="379" t="s">
        <v>558</v>
      </c>
      <c r="I30" s="537" t="s">
        <v>553</v>
      </c>
      <c r="J30" s="537"/>
      <c r="K30" s="548">
        <v>45566</v>
      </c>
      <c r="L30" s="548">
        <v>45656</v>
      </c>
      <c r="M30" s="575" t="s">
        <v>586</v>
      </c>
    </row>
    <row r="31" spans="1:13" s="246" customFormat="1" ht="43.5" customHeight="1">
      <c r="A31" s="511"/>
      <c r="B31" s="509"/>
      <c r="C31" s="518"/>
      <c r="D31" s="520"/>
      <c r="E31" s="517"/>
      <c r="F31" s="538"/>
      <c r="G31" s="425"/>
      <c r="H31" s="574"/>
      <c r="I31" s="537"/>
      <c r="J31" s="537"/>
      <c r="K31" s="537"/>
      <c r="L31" s="537"/>
      <c r="M31" s="565"/>
    </row>
    <row r="32" spans="1:13" s="246" customFormat="1" ht="80.25" customHeight="1">
      <c r="A32" s="511"/>
      <c r="B32" s="509"/>
      <c r="C32" s="518"/>
      <c r="D32" s="520"/>
      <c r="E32" s="517"/>
      <c r="F32" s="538"/>
      <c r="G32" s="425"/>
      <c r="H32" s="574"/>
      <c r="I32" s="537"/>
      <c r="J32" s="537"/>
      <c r="K32" s="537"/>
      <c r="L32" s="537"/>
      <c r="M32" s="565"/>
    </row>
    <row r="33" spans="1:13" s="246" customFormat="1" ht="98.25" customHeight="1">
      <c r="A33" s="511"/>
      <c r="B33" s="509"/>
      <c r="C33" s="518"/>
      <c r="D33" s="520"/>
      <c r="E33" s="517"/>
      <c r="F33" s="538"/>
      <c r="G33" s="425"/>
      <c r="H33" s="574"/>
      <c r="I33" s="537"/>
      <c r="J33" s="537"/>
      <c r="K33" s="537"/>
      <c r="L33" s="537"/>
      <c r="M33" s="565"/>
    </row>
    <row r="34" spans="1:13" s="246" customFormat="1" ht="96.75" customHeight="1">
      <c r="A34" s="511"/>
      <c r="B34" s="509"/>
      <c r="C34" s="518"/>
      <c r="D34" s="520"/>
      <c r="E34" s="517"/>
      <c r="F34" s="538"/>
      <c r="G34" s="425"/>
      <c r="H34" s="574"/>
      <c r="I34" s="537"/>
      <c r="J34" s="537"/>
      <c r="K34" s="537"/>
      <c r="L34" s="537"/>
      <c r="M34" s="565"/>
    </row>
    <row r="35" spans="1:13" s="246" customFormat="1" ht="64.5" customHeight="1">
      <c r="A35" s="511"/>
      <c r="B35" s="509"/>
      <c r="C35" s="518"/>
      <c r="D35" s="520"/>
      <c r="E35" s="517"/>
      <c r="F35" s="538"/>
      <c r="G35" s="425"/>
      <c r="H35" s="574"/>
      <c r="I35" s="537"/>
      <c r="J35" s="537"/>
      <c r="K35" s="537"/>
      <c r="L35" s="537"/>
      <c r="M35" s="565"/>
    </row>
    <row r="36" spans="1:13" s="246" customFormat="1" ht="71.25" customHeight="1">
      <c r="A36" s="511"/>
      <c r="B36" s="509"/>
      <c r="C36" s="518"/>
      <c r="D36" s="520"/>
      <c r="E36" s="517"/>
      <c r="F36" s="538"/>
      <c r="G36" s="425"/>
      <c r="H36" s="574"/>
      <c r="I36" s="537"/>
      <c r="J36" s="537"/>
      <c r="K36" s="537"/>
      <c r="L36" s="537"/>
      <c r="M36" s="565"/>
    </row>
    <row r="37" spans="1:13" s="246" customFormat="1" ht="45.75" customHeight="1">
      <c r="A37" s="511"/>
      <c r="B37" s="509"/>
      <c r="C37" s="518"/>
      <c r="D37" s="520"/>
      <c r="E37" s="517"/>
      <c r="F37" s="538"/>
      <c r="G37" s="425"/>
      <c r="H37" s="574"/>
      <c r="I37" s="537"/>
      <c r="J37" s="537"/>
      <c r="K37" s="537"/>
      <c r="L37" s="537"/>
      <c r="M37" s="565"/>
    </row>
    <row r="38" spans="1:13" s="246" customFormat="1" ht="51.75" customHeight="1">
      <c r="A38" s="511"/>
      <c r="B38" s="509"/>
      <c r="C38" s="518"/>
      <c r="D38" s="520"/>
      <c r="E38" s="517"/>
      <c r="F38" s="538"/>
      <c r="G38" s="425"/>
      <c r="H38" s="574"/>
      <c r="I38" s="537"/>
      <c r="J38" s="537"/>
      <c r="K38" s="537"/>
      <c r="L38" s="537"/>
      <c r="M38" s="565"/>
    </row>
    <row r="39" spans="1:13" s="246" customFormat="1" ht="82.5" customHeight="1">
      <c r="A39" s="511"/>
      <c r="B39" s="509"/>
      <c r="C39" s="518"/>
      <c r="D39" s="520"/>
      <c r="E39" s="517"/>
      <c r="F39" s="538"/>
      <c r="G39" s="425"/>
      <c r="H39" s="574"/>
      <c r="I39" s="537"/>
      <c r="J39" s="537"/>
      <c r="K39" s="537"/>
      <c r="L39" s="537"/>
      <c r="M39" s="565"/>
    </row>
    <row r="40" spans="1:13" s="246" customFormat="1" ht="13.5" customHeight="1">
      <c r="A40" s="513">
        <v>4</v>
      </c>
      <c r="B40" s="509" t="str">
        <f>'7. Mapa Final'!B40</f>
        <v>Impacto ambiental negativo, ocasionado por las actividades constructivas en los proyectos</v>
      </c>
      <c r="C40" s="518" t="str">
        <f>'7. Mapa Final'!C40</f>
        <v>Posibilidad de que la ocurrencia de un incumplimiento ambiental, a causa del desconocimiento o la indebida aplicación de los requisitos ambientales, lo que puede acarrear sanciones y retrasos en los proyectos de infraestructura.</v>
      </c>
      <c r="D40" s="519" t="str">
        <f>'7. Mapa Final'!J50</f>
        <v>Muy Baja - 1</v>
      </c>
      <c r="E40" s="516" t="str">
        <f>'7. Mapa Final'!K40</f>
        <v>Menor - 2</v>
      </c>
      <c r="F40" s="538" t="str">
        <f>'7. Mapa Final'!M40</f>
        <v>Moderado - 6</v>
      </c>
      <c r="G40" s="425" t="s">
        <v>446</v>
      </c>
      <c r="H40" s="379" t="s">
        <v>560</v>
      </c>
      <c r="I40" s="537" t="s">
        <v>553</v>
      </c>
      <c r="J40" s="537"/>
      <c r="K40" s="548">
        <v>45566</v>
      </c>
      <c r="L40" s="548">
        <v>45656</v>
      </c>
      <c r="M40" s="576" t="s">
        <v>587</v>
      </c>
    </row>
    <row r="41" spans="1:13" s="246" customFormat="1" ht="13.5" customHeight="1">
      <c r="A41" s="514"/>
      <c r="B41" s="509"/>
      <c r="C41" s="518"/>
      <c r="D41" s="520"/>
      <c r="E41" s="517"/>
      <c r="F41" s="538"/>
      <c r="G41" s="425"/>
      <c r="H41" s="574"/>
      <c r="I41" s="537"/>
      <c r="J41" s="537"/>
      <c r="K41" s="537"/>
      <c r="L41" s="537"/>
      <c r="M41" s="542"/>
    </row>
    <row r="42" spans="1:13" s="246" customFormat="1" ht="13.5" customHeight="1">
      <c r="A42" s="514"/>
      <c r="B42" s="509"/>
      <c r="C42" s="518"/>
      <c r="D42" s="520"/>
      <c r="E42" s="517"/>
      <c r="F42" s="538"/>
      <c r="G42" s="425"/>
      <c r="H42" s="574"/>
      <c r="I42" s="537"/>
      <c r="J42" s="537"/>
      <c r="K42" s="537"/>
      <c r="L42" s="537"/>
      <c r="M42" s="542"/>
    </row>
    <row r="43" spans="1:13" s="246" customFormat="1" ht="13.5" customHeight="1">
      <c r="A43" s="514"/>
      <c r="B43" s="509"/>
      <c r="C43" s="518"/>
      <c r="D43" s="520"/>
      <c r="E43" s="517"/>
      <c r="F43" s="538"/>
      <c r="G43" s="425"/>
      <c r="H43" s="574"/>
      <c r="I43" s="537"/>
      <c r="J43" s="537"/>
      <c r="K43" s="537"/>
      <c r="L43" s="537"/>
      <c r="M43" s="542"/>
    </row>
    <row r="44" spans="1:13" s="246" customFormat="1" ht="13.5" customHeight="1">
      <c r="A44" s="514"/>
      <c r="B44" s="509"/>
      <c r="C44" s="518"/>
      <c r="D44" s="520"/>
      <c r="E44" s="517"/>
      <c r="F44" s="538"/>
      <c r="G44" s="425"/>
      <c r="H44" s="574"/>
      <c r="I44" s="537"/>
      <c r="J44" s="537"/>
      <c r="K44" s="537"/>
      <c r="L44" s="537"/>
      <c r="M44" s="542"/>
    </row>
    <row r="45" spans="1:13" s="246" customFormat="1" ht="13.5" customHeight="1">
      <c r="A45" s="514"/>
      <c r="B45" s="509"/>
      <c r="C45" s="518"/>
      <c r="D45" s="520"/>
      <c r="E45" s="517"/>
      <c r="F45" s="538"/>
      <c r="G45" s="425"/>
      <c r="H45" s="574"/>
      <c r="I45" s="537"/>
      <c r="J45" s="537"/>
      <c r="K45" s="537"/>
      <c r="L45" s="537"/>
      <c r="M45" s="542"/>
    </row>
    <row r="46" spans="1:13" s="246" customFormat="1" ht="13.5" customHeight="1">
      <c r="A46" s="514"/>
      <c r="B46" s="509"/>
      <c r="C46" s="518"/>
      <c r="D46" s="520"/>
      <c r="E46" s="517"/>
      <c r="F46" s="538"/>
      <c r="G46" s="425"/>
      <c r="H46" s="574"/>
      <c r="I46" s="537"/>
      <c r="J46" s="537"/>
      <c r="K46" s="537"/>
      <c r="L46" s="537"/>
      <c r="M46" s="542"/>
    </row>
    <row r="47" spans="1:13" s="246" customFormat="1" ht="13.5" customHeight="1">
      <c r="A47" s="514"/>
      <c r="B47" s="509"/>
      <c r="C47" s="518"/>
      <c r="D47" s="520"/>
      <c r="E47" s="517"/>
      <c r="F47" s="538"/>
      <c r="G47" s="425"/>
      <c r="H47" s="574"/>
      <c r="I47" s="537"/>
      <c r="J47" s="537"/>
      <c r="K47" s="537"/>
      <c r="L47" s="537"/>
      <c r="M47" s="542"/>
    </row>
    <row r="48" spans="1:13" s="246" customFormat="1" ht="21.75" customHeight="1">
      <c r="A48" s="514"/>
      <c r="B48" s="509"/>
      <c r="C48" s="518"/>
      <c r="D48" s="520"/>
      <c r="E48" s="517"/>
      <c r="F48" s="538"/>
      <c r="G48" s="425"/>
      <c r="H48" s="574"/>
      <c r="I48" s="537"/>
      <c r="J48" s="537"/>
      <c r="K48" s="537"/>
      <c r="L48" s="537"/>
      <c r="M48" s="542"/>
    </row>
    <row r="49" spans="1:13" s="246" customFormat="1" ht="21.75" customHeight="1">
      <c r="A49" s="515"/>
      <c r="B49" s="509"/>
      <c r="C49" s="518"/>
      <c r="D49" s="520"/>
      <c r="E49" s="517"/>
      <c r="F49" s="538"/>
      <c r="G49" s="425"/>
      <c r="H49" s="574"/>
      <c r="I49" s="537"/>
      <c r="J49" s="537"/>
      <c r="K49" s="537"/>
      <c r="L49" s="537"/>
      <c r="M49" s="542"/>
    </row>
    <row r="50" spans="1:13" s="246" customFormat="1" ht="13.5" customHeight="1">
      <c r="A50" s="512">
        <f>'7. Mapa Final'!A50</f>
        <v>5</v>
      </c>
      <c r="B50" s="563" t="str">
        <f>'7. Mapa Final'!B50</f>
        <v xml:space="preserve">Recibir dádivas o beneficios a nombre propio o de terceros para  afectar la seguridad o confidencialidad de la información   </v>
      </c>
      <c r="C50" s="518" t="str">
        <f>'7. Mapa Final'!C50</f>
        <v>Recibir dádivas o beneficios a nombre propio o de terceros por   revelar información confidencial,  alterar, retener o no publicar información.</v>
      </c>
      <c r="D50" s="519" t="str">
        <f>'7. Mapa Final'!J50</f>
        <v>Muy Baja - 1</v>
      </c>
      <c r="E50" s="516" t="str">
        <f>'7. Mapa Final'!K50</f>
        <v>Mayor - 4</v>
      </c>
      <c r="F50" s="538" t="str">
        <f>'7. Mapa Final'!M50</f>
        <v>Alto  - 4</v>
      </c>
      <c r="G50" s="425"/>
      <c r="H50" s="518" t="s">
        <v>562</v>
      </c>
      <c r="I50" s="537" t="s">
        <v>553</v>
      </c>
      <c r="J50" s="537"/>
      <c r="K50" s="548">
        <v>45566</v>
      </c>
      <c r="L50" s="548">
        <v>45656</v>
      </c>
      <c r="M50" s="576" t="s">
        <v>587</v>
      </c>
    </row>
    <row r="51" spans="1:13" s="246" customFormat="1" ht="13.5" customHeight="1">
      <c r="A51" s="512"/>
      <c r="B51" s="563"/>
      <c r="C51" s="518"/>
      <c r="D51" s="520"/>
      <c r="E51" s="517"/>
      <c r="F51" s="538"/>
      <c r="G51" s="425"/>
      <c r="H51" s="518"/>
      <c r="I51" s="537"/>
      <c r="J51" s="537"/>
      <c r="K51" s="537"/>
      <c r="L51" s="537"/>
      <c r="M51" s="547"/>
    </row>
    <row r="52" spans="1:13" s="246" customFormat="1" ht="13.5" customHeight="1">
      <c r="A52" s="512"/>
      <c r="B52" s="563"/>
      <c r="C52" s="518"/>
      <c r="D52" s="520"/>
      <c r="E52" s="517"/>
      <c r="F52" s="538"/>
      <c r="G52" s="425"/>
      <c r="H52" s="518"/>
      <c r="I52" s="537"/>
      <c r="J52" s="537"/>
      <c r="K52" s="537"/>
      <c r="L52" s="537"/>
      <c r="M52" s="547"/>
    </row>
    <row r="53" spans="1:13" s="246" customFormat="1" ht="13.5" customHeight="1">
      <c r="A53" s="512"/>
      <c r="B53" s="563"/>
      <c r="C53" s="518"/>
      <c r="D53" s="520"/>
      <c r="E53" s="517"/>
      <c r="F53" s="538"/>
      <c r="G53" s="425"/>
      <c r="H53" s="518"/>
      <c r="I53" s="537"/>
      <c r="J53" s="537"/>
      <c r="K53" s="537"/>
      <c r="L53" s="537"/>
      <c r="M53" s="547"/>
    </row>
    <row r="54" spans="1:13" s="246" customFormat="1" ht="13.5" customHeight="1">
      <c r="A54" s="512"/>
      <c r="B54" s="563"/>
      <c r="C54" s="518"/>
      <c r="D54" s="520"/>
      <c r="E54" s="517"/>
      <c r="F54" s="538"/>
      <c r="G54" s="425"/>
      <c r="H54" s="518"/>
      <c r="I54" s="537"/>
      <c r="J54" s="537"/>
      <c r="K54" s="537"/>
      <c r="L54" s="537"/>
      <c r="M54" s="547"/>
    </row>
    <row r="55" spans="1:13" s="246" customFormat="1" ht="13.5" customHeight="1">
      <c r="A55" s="512"/>
      <c r="B55" s="563"/>
      <c r="C55" s="518"/>
      <c r="D55" s="520"/>
      <c r="E55" s="517"/>
      <c r="F55" s="538"/>
      <c r="G55" s="425"/>
      <c r="H55" s="518"/>
      <c r="I55" s="537"/>
      <c r="J55" s="537"/>
      <c r="K55" s="537"/>
      <c r="L55" s="537"/>
      <c r="M55" s="547"/>
    </row>
    <row r="56" spans="1:13" s="246" customFormat="1" ht="13.5" customHeight="1">
      <c r="A56" s="512"/>
      <c r="B56" s="563"/>
      <c r="C56" s="518"/>
      <c r="D56" s="520"/>
      <c r="E56" s="517"/>
      <c r="F56" s="538"/>
      <c r="G56" s="425"/>
      <c r="H56" s="518"/>
      <c r="I56" s="537"/>
      <c r="J56" s="537"/>
      <c r="K56" s="537"/>
      <c r="L56" s="537"/>
      <c r="M56" s="547"/>
    </row>
    <row r="57" spans="1:13" s="246" customFormat="1" ht="13.5" customHeight="1">
      <c r="A57" s="512"/>
      <c r="B57" s="563"/>
      <c r="C57" s="518"/>
      <c r="D57" s="520"/>
      <c r="E57" s="517"/>
      <c r="F57" s="538"/>
      <c r="G57" s="425"/>
      <c r="H57" s="518"/>
      <c r="I57" s="537"/>
      <c r="J57" s="537"/>
      <c r="K57" s="537"/>
      <c r="L57" s="537"/>
      <c r="M57" s="547"/>
    </row>
    <row r="58" spans="1:13" s="246" customFormat="1" ht="21.75" customHeight="1">
      <c r="A58" s="512"/>
      <c r="B58" s="563"/>
      <c r="C58" s="518"/>
      <c r="D58" s="520"/>
      <c r="E58" s="517"/>
      <c r="F58" s="538"/>
      <c r="G58" s="425"/>
      <c r="H58" s="518"/>
      <c r="I58" s="537"/>
      <c r="J58" s="537"/>
      <c r="K58" s="537"/>
      <c r="L58" s="537"/>
      <c r="M58" s="547"/>
    </row>
    <row r="59" spans="1:13" s="246" customFormat="1" ht="21.75" customHeight="1" thickBot="1">
      <c r="A59" s="512"/>
      <c r="B59" s="563"/>
      <c r="C59" s="518"/>
      <c r="D59" s="520"/>
      <c r="E59" s="517"/>
      <c r="F59" s="538"/>
      <c r="G59" s="425"/>
      <c r="H59" s="518"/>
      <c r="I59" s="537"/>
      <c r="J59" s="537"/>
      <c r="K59" s="537"/>
      <c r="L59" s="537"/>
      <c r="M59" s="547"/>
    </row>
    <row r="60" spans="1:13" s="246" customFormat="1" ht="13.5" customHeight="1">
      <c r="A60" s="512">
        <f>'7. Mapa Final'!A60</f>
        <v>6</v>
      </c>
      <c r="B60" s="563" t="str">
        <f>'7. Mapa Final'!B60</f>
        <v>Ofrecer, prometer, entregar, aceptar o solicitar una ventaja indebida  para influir  en la toma de decisiones  para  la adquisición de predios en donación.</v>
      </c>
      <c r="C60" s="518" t="str">
        <f>'7. Mapa Final'!C60</f>
        <v>Cuando se emite un concepto favorable que conlleve a la adquisición de un predio por donación omitiendo el cumplimiento de los requisitos establecidos, con el fin de favorecer intereses particulares.</v>
      </c>
      <c r="D60" s="519" t="str">
        <f>'7. Mapa Final'!J60</f>
        <v>Baja - 2</v>
      </c>
      <c r="E60" s="516" t="str">
        <f>'7. Mapa Final'!K60</f>
        <v>Leve - 1</v>
      </c>
      <c r="F60" s="538" t="str">
        <f>'7. Mapa Final'!M60</f>
        <v>Bajo - 2</v>
      </c>
      <c r="G60" s="425"/>
      <c r="H60" s="574" t="s">
        <v>564</v>
      </c>
      <c r="I60" s="537" t="s">
        <v>553</v>
      </c>
      <c r="J60" s="537"/>
      <c r="K60" s="548">
        <v>45566</v>
      </c>
      <c r="L60" s="548">
        <v>45656</v>
      </c>
      <c r="M60" s="576" t="s">
        <v>587</v>
      </c>
    </row>
    <row r="61" spans="1:13" s="246" customFormat="1" ht="13.5" customHeight="1">
      <c r="A61" s="512"/>
      <c r="B61" s="563"/>
      <c r="C61" s="518"/>
      <c r="D61" s="520"/>
      <c r="E61" s="517"/>
      <c r="F61" s="538"/>
      <c r="G61" s="425"/>
      <c r="H61" s="574"/>
      <c r="I61" s="537"/>
      <c r="J61" s="537"/>
      <c r="K61" s="537"/>
      <c r="L61" s="537"/>
      <c r="M61" s="542"/>
    </row>
    <row r="62" spans="1:13" s="246" customFormat="1" ht="13.5" customHeight="1">
      <c r="A62" s="512"/>
      <c r="B62" s="563"/>
      <c r="C62" s="518"/>
      <c r="D62" s="520"/>
      <c r="E62" s="517"/>
      <c r="F62" s="538"/>
      <c r="G62" s="425"/>
      <c r="H62" s="574"/>
      <c r="I62" s="537"/>
      <c r="J62" s="537"/>
      <c r="K62" s="537"/>
      <c r="L62" s="537"/>
      <c r="M62" s="542"/>
    </row>
    <row r="63" spans="1:13" s="246" customFormat="1" ht="13.5" customHeight="1">
      <c r="A63" s="512"/>
      <c r="B63" s="563"/>
      <c r="C63" s="518"/>
      <c r="D63" s="520"/>
      <c r="E63" s="517"/>
      <c r="F63" s="538"/>
      <c r="G63" s="425"/>
      <c r="H63" s="574"/>
      <c r="I63" s="537"/>
      <c r="J63" s="537"/>
      <c r="K63" s="537"/>
      <c r="L63" s="537"/>
      <c r="M63" s="542"/>
    </row>
    <row r="64" spans="1:13" s="246" customFormat="1" ht="13.5" customHeight="1">
      <c r="A64" s="512"/>
      <c r="B64" s="563"/>
      <c r="C64" s="518"/>
      <c r="D64" s="520"/>
      <c r="E64" s="517"/>
      <c r="F64" s="538"/>
      <c r="G64" s="425"/>
      <c r="H64" s="574"/>
      <c r="I64" s="537"/>
      <c r="J64" s="537"/>
      <c r="K64" s="537"/>
      <c r="L64" s="537"/>
      <c r="M64" s="542"/>
    </row>
    <row r="65" spans="1:13" s="246" customFormat="1" ht="13.5" customHeight="1">
      <c r="A65" s="512"/>
      <c r="B65" s="563"/>
      <c r="C65" s="518"/>
      <c r="D65" s="520"/>
      <c r="E65" s="517"/>
      <c r="F65" s="538"/>
      <c r="G65" s="425"/>
      <c r="H65" s="574"/>
      <c r="I65" s="537"/>
      <c r="J65" s="537"/>
      <c r="K65" s="537"/>
      <c r="L65" s="537"/>
      <c r="M65" s="542"/>
    </row>
    <row r="66" spans="1:13" s="246" customFormat="1" ht="13.5" customHeight="1">
      <c r="A66" s="512"/>
      <c r="B66" s="563"/>
      <c r="C66" s="518"/>
      <c r="D66" s="520"/>
      <c r="E66" s="517"/>
      <c r="F66" s="538"/>
      <c r="G66" s="425"/>
      <c r="H66" s="574"/>
      <c r="I66" s="537"/>
      <c r="J66" s="537"/>
      <c r="K66" s="537"/>
      <c r="L66" s="537"/>
      <c r="M66" s="542"/>
    </row>
    <row r="67" spans="1:13" s="246" customFormat="1" ht="13.5" customHeight="1">
      <c r="A67" s="512"/>
      <c r="B67" s="563"/>
      <c r="C67" s="518"/>
      <c r="D67" s="520"/>
      <c r="E67" s="517"/>
      <c r="F67" s="538"/>
      <c r="G67" s="425"/>
      <c r="H67" s="574"/>
      <c r="I67" s="537"/>
      <c r="J67" s="537"/>
      <c r="K67" s="537"/>
      <c r="L67" s="537"/>
      <c r="M67" s="542"/>
    </row>
    <row r="68" spans="1:13" s="246" customFormat="1" ht="21.75" customHeight="1">
      <c r="A68" s="512"/>
      <c r="B68" s="563"/>
      <c r="C68" s="518"/>
      <c r="D68" s="520"/>
      <c r="E68" s="517"/>
      <c r="F68" s="538"/>
      <c r="G68" s="425"/>
      <c r="H68" s="574"/>
      <c r="I68" s="537"/>
      <c r="J68" s="537"/>
      <c r="K68" s="537"/>
      <c r="L68" s="537"/>
      <c r="M68" s="542"/>
    </row>
    <row r="69" spans="1:13" s="246" customFormat="1" ht="21.75" customHeight="1">
      <c r="A69" s="512"/>
      <c r="B69" s="563"/>
      <c r="C69" s="518"/>
      <c r="D69" s="520"/>
      <c r="E69" s="517"/>
      <c r="F69" s="538"/>
      <c r="G69" s="425"/>
      <c r="H69" s="574"/>
      <c r="I69" s="537"/>
      <c r="J69" s="537"/>
      <c r="K69" s="537"/>
      <c r="L69" s="537"/>
      <c r="M69" s="542"/>
    </row>
    <row r="70" spans="1:13" s="246" customFormat="1" ht="13.5" customHeight="1">
      <c r="A70" s="512">
        <f>'7. Mapa Final'!A70</f>
        <v>7</v>
      </c>
      <c r="B70" s="563" t="str">
        <f>'7. Mapa Final'!B70</f>
        <v>Ofrecer, prometer, entregar, aceptar o solicitar una ventaja indebida para conseguir el favorecimiento competitivo  en  la evaluación técnica (proceso de selección) en  contratos de Estudios y Diseños o Construcción de sedes y despachos judiciales.</v>
      </c>
      <c r="C70" s="518" t="str">
        <f>'7. Mapa Final'!C70</f>
        <v>Cuando se emite un concepto técnico basado en una evaluación que redunde en ventajas para agentes internos y externos, sin la adecuada justificación técnica.</v>
      </c>
      <c r="D70" s="519" t="str">
        <f>'7. Mapa Final'!J70</f>
        <v>Muy Baja - 1</v>
      </c>
      <c r="E70" s="516" t="str">
        <f>'7. Mapa Final'!K70</f>
        <v>Moderado - 3</v>
      </c>
      <c r="F70" s="538" t="str">
        <f>'7. Mapa Final'!M70</f>
        <v>Moderado - 3</v>
      </c>
      <c r="G70" s="425"/>
      <c r="H70" s="380" t="s">
        <v>566</v>
      </c>
      <c r="I70" s="537" t="s">
        <v>553</v>
      </c>
      <c r="J70" s="537"/>
      <c r="K70" s="548">
        <v>45566</v>
      </c>
      <c r="L70" s="548">
        <v>45656</v>
      </c>
      <c r="M70" s="576" t="s">
        <v>587</v>
      </c>
    </row>
    <row r="71" spans="1:13" s="246" customFormat="1" ht="13.5" customHeight="1">
      <c r="A71" s="512"/>
      <c r="B71" s="563"/>
      <c r="C71" s="518"/>
      <c r="D71" s="520"/>
      <c r="E71" s="517"/>
      <c r="F71" s="538"/>
      <c r="G71" s="425"/>
      <c r="H71" s="518"/>
      <c r="I71" s="537"/>
      <c r="J71" s="537"/>
      <c r="K71" s="537"/>
      <c r="L71" s="537"/>
      <c r="M71" s="542"/>
    </row>
    <row r="72" spans="1:13" s="246" customFormat="1" ht="13.5" customHeight="1">
      <c r="A72" s="512"/>
      <c r="B72" s="563"/>
      <c r="C72" s="518"/>
      <c r="D72" s="520"/>
      <c r="E72" s="517"/>
      <c r="F72" s="538"/>
      <c r="G72" s="425"/>
      <c r="H72" s="518"/>
      <c r="I72" s="537"/>
      <c r="J72" s="537"/>
      <c r="K72" s="537"/>
      <c r="L72" s="537"/>
      <c r="M72" s="542"/>
    </row>
    <row r="73" spans="1:13" s="246" customFormat="1" ht="13.5" customHeight="1">
      <c r="A73" s="512"/>
      <c r="B73" s="563"/>
      <c r="C73" s="518"/>
      <c r="D73" s="520"/>
      <c r="E73" s="517"/>
      <c r="F73" s="538"/>
      <c r="G73" s="425"/>
      <c r="H73" s="518"/>
      <c r="I73" s="537"/>
      <c r="J73" s="537"/>
      <c r="K73" s="537"/>
      <c r="L73" s="537"/>
      <c r="M73" s="542"/>
    </row>
    <row r="74" spans="1:13" s="246" customFormat="1" ht="13.5" customHeight="1">
      <c r="A74" s="512"/>
      <c r="B74" s="563"/>
      <c r="C74" s="518"/>
      <c r="D74" s="520"/>
      <c r="E74" s="517"/>
      <c r="F74" s="538"/>
      <c r="G74" s="425"/>
      <c r="H74" s="518"/>
      <c r="I74" s="537"/>
      <c r="J74" s="537"/>
      <c r="K74" s="537"/>
      <c r="L74" s="537"/>
      <c r="M74" s="542"/>
    </row>
    <row r="75" spans="1:13" s="246" customFormat="1" ht="13.5" customHeight="1">
      <c r="A75" s="512"/>
      <c r="B75" s="563"/>
      <c r="C75" s="518"/>
      <c r="D75" s="520"/>
      <c r="E75" s="517"/>
      <c r="F75" s="538"/>
      <c r="G75" s="425"/>
      <c r="H75" s="518"/>
      <c r="I75" s="537"/>
      <c r="J75" s="537"/>
      <c r="K75" s="537"/>
      <c r="L75" s="537"/>
      <c r="M75" s="542"/>
    </row>
    <row r="76" spans="1:13" s="246" customFormat="1" ht="13.5" customHeight="1">
      <c r="A76" s="512"/>
      <c r="B76" s="563"/>
      <c r="C76" s="518"/>
      <c r="D76" s="520"/>
      <c r="E76" s="517"/>
      <c r="F76" s="538"/>
      <c r="G76" s="425"/>
      <c r="H76" s="518"/>
      <c r="I76" s="537"/>
      <c r="J76" s="537"/>
      <c r="K76" s="537"/>
      <c r="L76" s="537"/>
      <c r="M76" s="542"/>
    </row>
    <row r="77" spans="1:13" s="246" customFormat="1" ht="13.5" customHeight="1">
      <c r="A77" s="512"/>
      <c r="B77" s="563"/>
      <c r="C77" s="518"/>
      <c r="D77" s="520"/>
      <c r="E77" s="517"/>
      <c r="F77" s="538"/>
      <c r="G77" s="425"/>
      <c r="H77" s="518"/>
      <c r="I77" s="537"/>
      <c r="J77" s="537"/>
      <c r="K77" s="537"/>
      <c r="L77" s="537"/>
      <c r="M77" s="542"/>
    </row>
    <row r="78" spans="1:13" s="246" customFormat="1" ht="21.75" customHeight="1">
      <c r="A78" s="512"/>
      <c r="B78" s="563"/>
      <c r="C78" s="518"/>
      <c r="D78" s="520"/>
      <c r="E78" s="517"/>
      <c r="F78" s="538"/>
      <c r="G78" s="425"/>
      <c r="H78" s="518"/>
      <c r="I78" s="537"/>
      <c r="J78" s="537"/>
      <c r="K78" s="537"/>
      <c r="L78" s="537"/>
      <c r="M78" s="542"/>
    </row>
    <row r="79" spans="1:13" s="246" customFormat="1" ht="21.75" customHeight="1" thickBot="1">
      <c r="A79" s="512"/>
      <c r="B79" s="563"/>
      <c r="C79" s="518"/>
      <c r="D79" s="520"/>
      <c r="E79" s="517"/>
      <c r="F79" s="538"/>
      <c r="G79" s="425"/>
      <c r="H79" s="518"/>
      <c r="I79" s="537"/>
      <c r="J79" s="537"/>
      <c r="K79" s="537"/>
      <c r="L79" s="537"/>
      <c r="M79" s="542"/>
    </row>
    <row r="80" spans="1:13" s="246" customFormat="1" ht="13.5" customHeight="1">
      <c r="A80" s="512">
        <f>'7. Mapa Final'!A80</f>
        <v>8</v>
      </c>
      <c r="B80" s="563" t="str">
        <f>'7. Mapa Final'!B80</f>
        <v>Ofrecer, prometer, entregar, aceptar o solicitar una ventaja indebida para conseguir el favorecimiento competitivo  en  la adición  de  contratos de Estudios y Diseños o construcción de sedes y despachos judiciales.</v>
      </c>
      <c r="C80" s="518" t="str">
        <f>'7. Mapa Final'!C80</f>
        <v>Cuando se adicionen contratos que son ventajosos para agentes internos y externos, sin la adecuada justificación que soporte su valor.</v>
      </c>
      <c r="D80" s="519" t="str">
        <f>'7. Mapa Final'!J80</f>
        <v>Muy Baja - 1</v>
      </c>
      <c r="E80" s="516" t="str">
        <f>'7. Mapa Final'!K80</f>
        <v>Menor - 2</v>
      </c>
      <c r="F80" s="538" t="str">
        <f>'7. Mapa Final'!M80</f>
        <v>Bajo - 2</v>
      </c>
      <c r="G80" s="425"/>
      <c r="H80" s="380" t="s">
        <v>567</v>
      </c>
      <c r="I80" s="537" t="s">
        <v>553</v>
      </c>
      <c r="J80" s="537"/>
      <c r="K80" s="548">
        <v>45566</v>
      </c>
      <c r="L80" s="548">
        <v>45656</v>
      </c>
      <c r="M80" s="576" t="s">
        <v>587</v>
      </c>
    </row>
    <row r="81" spans="1:13" s="246" customFormat="1" ht="13.5" customHeight="1">
      <c r="A81" s="512"/>
      <c r="B81" s="563"/>
      <c r="C81" s="518"/>
      <c r="D81" s="520"/>
      <c r="E81" s="517"/>
      <c r="F81" s="538"/>
      <c r="G81" s="425"/>
      <c r="H81" s="518"/>
      <c r="I81" s="537"/>
      <c r="J81" s="537"/>
      <c r="K81" s="537"/>
      <c r="L81" s="537"/>
      <c r="M81" s="542"/>
    </row>
    <row r="82" spans="1:13" s="246" customFormat="1" ht="13.5" customHeight="1">
      <c r="A82" s="512"/>
      <c r="B82" s="563"/>
      <c r="C82" s="518"/>
      <c r="D82" s="520"/>
      <c r="E82" s="517"/>
      <c r="F82" s="538"/>
      <c r="G82" s="425"/>
      <c r="H82" s="518"/>
      <c r="I82" s="537"/>
      <c r="J82" s="537"/>
      <c r="K82" s="537"/>
      <c r="L82" s="537"/>
      <c r="M82" s="542"/>
    </row>
    <row r="83" spans="1:13" s="246" customFormat="1" ht="13.5" customHeight="1">
      <c r="A83" s="512"/>
      <c r="B83" s="563"/>
      <c r="C83" s="518"/>
      <c r="D83" s="520"/>
      <c r="E83" s="517"/>
      <c r="F83" s="538"/>
      <c r="G83" s="425"/>
      <c r="H83" s="518"/>
      <c r="I83" s="537"/>
      <c r="J83" s="537"/>
      <c r="K83" s="537"/>
      <c r="L83" s="537"/>
      <c r="M83" s="542"/>
    </row>
    <row r="84" spans="1:13" s="246" customFormat="1" ht="13.5" customHeight="1">
      <c r="A84" s="512"/>
      <c r="B84" s="563"/>
      <c r="C84" s="518"/>
      <c r="D84" s="520"/>
      <c r="E84" s="517"/>
      <c r="F84" s="538"/>
      <c r="G84" s="425"/>
      <c r="H84" s="518"/>
      <c r="I84" s="537"/>
      <c r="J84" s="537"/>
      <c r="K84" s="537"/>
      <c r="L84" s="537"/>
      <c r="M84" s="542"/>
    </row>
    <row r="85" spans="1:13" s="246" customFormat="1" ht="13.5" customHeight="1">
      <c r="A85" s="512"/>
      <c r="B85" s="563"/>
      <c r="C85" s="518"/>
      <c r="D85" s="520"/>
      <c r="E85" s="517"/>
      <c r="F85" s="538"/>
      <c r="G85" s="425"/>
      <c r="H85" s="518"/>
      <c r="I85" s="537"/>
      <c r="J85" s="537"/>
      <c r="K85" s="537"/>
      <c r="L85" s="537"/>
      <c r="M85" s="542"/>
    </row>
    <row r="86" spans="1:13" s="246" customFormat="1" ht="13.5" customHeight="1">
      <c r="A86" s="512"/>
      <c r="B86" s="563"/>
      <c r="C86" s="518"/>
      <c r="D86" s="520"/>
      <c r="E86" s="517"/>
      <c r="F86" s="538"/>
      <c r="G86" s="425"/>
      <c r="H86" s="518"/>
      <c r="I86" s="537"/>
      <c r="J86" s="537"/>
      <c r="K86" s="537"/>
      <c r="L86" s="537"/>
      <c r="M86" s="542"/>
    </row>
    <row r="87" spans="1:13" s="246" customFormat="1" ht="13.5" customHeight="1">
      <c r="A87" s="512"/>
      <c r="B87" s="563"/>
      <c r="C87" s="518"/>
      <c r="D87" s="520"/>
      <c r="E87" s="517"/>
      <c r="F87" s="538"/>
      <c r="G87" s="425"/>
      <c r="H87" s="518"/>
      <c r="I87" s="537"/>
      <c r="J87" s="537"/>
      <c r="K87" s="537"/>
      <c r="L87" s="537"/>
      <c r="M87" s="542"/>
    </row>
    <row r="88" spans="1:13" s="246" customFormat="1" ht="21.75" customHeight="1">
      <c r="A88" s="512"/>
      <c r="B88" s="563"/>
      <c r="C88" s="518"/>
      <c r="D88" s="520"/>
      <c r="E88" s="517"/>
      <c r="F88" s="538"/>
      <c r="G88" s="425"/>
      <c r="H88" s="518"/>
      <c r="I88" s="537"/>
      <c r="J88" s="537"/>
      <c r="K88" s="537"/>
      <c r="L88" s="537"/>
      <c r="M88" s="542"/>
    </row>
    <row r="89" spans="1:13" s="246" customFormat="1" ht="21.75" customHeight="1" thickBot="1">
      <c r="A89" s="512"/>
      <c r="B89" s="563"/>
      <c r="C89" s="518"/>
      <c r="D89" s="520"/>
      <c r="E89" s="517"/>
      <c r="F89" s="538"/>
      <c r="G89" s="425"/>
      <c r="H89" s="518"/>
      <c r="I89" s="537"/>
      <c r="J89" s="537"/>
      <c r="K89" s="537"/>
      <c r="L89" s="537"/>
      <c r="M89" s="542"/>
    </row>
    <row r="90" spans="1:13">
      <c r="A90" s="512">
        <f>'7. Mapa Final'!A90</f>
        <v>9</v>
      </c>
      <c r="B90" s="563" t="str">
        <f>'7. Mapa Final'!B90</f>
        <v>Ofrecer, prometer, entregar, aceptar o solicitar una ventaja indebida para conseguir la recepción de Diseños u obras.</v>
      </c>
      <c r="C90" s="518" t="str">
        <f>'7. Mapa Final'!C90</f>
        <v>Cuando un agente interno o externos, obtiene una ventaja indebida por recibir Estudios y Diseños u Obras, que no cumplan con los requisitos contractuales.</v>
      </c>
      <c r="D90" s="519" t="str">
        <f>'7. Mapa Final'!J90</f>
        <v>Muy Baja - 1</v>
      </c>
      <c r="E90" s="516" t="str">
        <f>'7. Mapa Final'!K90</f>
        <v>Leve - 1</v>
      </c>
      <c r="F90" s="538" t="str">
        <f>'7. Mapa Final'!M90</f>
        <v>Bajo - 1</v>
      </c>
      <c r="G90" s="425"/>
      <c r="H90" s="518" t="s">
        <v>568</v>
      </c>
      <c r="I90" s="537" t="s">
        <v>553</v>
      </c>
      <c r="J90" s="537"/>
      <c r="K90" s="548">
        <v>45566</v>
      </c>
      <c r="L90" s="548">
        <v>45656</v>
      </c>
      <c r="M90" s="542" t="s">
        <v>587</v>
      </c>
    </row>
    <row r="91" spans="1:13">
      <c r="A91" s="512"/>
      <c r="B91" s="563"/>
      <c r="C91" s="518"/>
      <c r="D91" s="520"/>
      <c r="E91" s="517"/>
      <c r="F91" s="538"/>
      <c r="G91" s="425"/>
      <c r="H91" s="518"/>
      <c r="I91" s="537"/>
      <c r="J91" s="537"/>
      <c r="K91" s="537"/>
      <c r="L91" s="537"/>
      <c r="M91" s="542"/>
    </row>
    <row r="92" spans="1:13">
      <c r="A92" s="512"/>
      <c r="B92" s="563"/>
      <c r="C92" s="518"/>
      <c r="D92" s="520"/>
      <c r="E92" s="517"/>
      <c r="F92" s="538"/>
      <c r="G92" s="425"/>
      <c r="H92" s="518"/>
      <c r="I92" s="537"/>
      <c r="J92" s="537"/>
      <c r="K92" s="537"/>
      <c r="L92" s="537"/>
      <c r="M92" s="542"/>
    </row>
    <row r="93" spans="1:13">
      <c r="A93" s="512"/>
      <c r="B93" s="563"/>
      <c r="C93" s="518"/>
      <c r="D93" s="520"/>
      <c r="E93" s="517"/>
      <c r="F93" s="538"/>
      <c r="G93" s="425"/>
      <c r="H93" s="518"/>
      <c r="I93" s="537"/>
      <c r="J93" s="537"/>
      <c r="K93" s="537"/>
      <c r="L93" s="537"/>
      <c r="M93" s="542"/>
    </row>
    <row r="94" spans="1:13">
      <c r="A94" s="512"/>
      <c r="B94" s="563"/>
      <c r="C94" s="518"/>
      <c r="D94" s="520"/>
      <c r="E94" s="517"/>
      <c r="F94" s="538"/>
      <c r="G94" s="425"/>
      <c r="H94" s="518"/>
      <c r="I94" s="537"/>
      <c r="J94" s="537"/>
      <c r="K94" s="537"/>
      <c r="L94" s="537"/>
      <c r="M94" s="542"/>
    </row>
    <row r="95" spans="1:13">
      <c r="A95" s="512"/>
      <c r="B95" s="563"/>
      <c r="C95" s="518"/>
      <c r="D95" s="520"/>
      <c r="E95" s="517"/>
      <c r="F95" s="538"/>
      <c r="G95" s="425"/>
      <c r="H95" s="518"/>
      <c r="I95" s="537"/>
      <c r="J95" s="537"/>
      <c r="K95" s="537"/>
      <c r="L95" s="537"/>
      <c r="M95" s="542"/>
    </row>
    <row r="96" spans="1:13">
      <c r="A96" s="512"/>
      <c r="B96" s="563"/>
      <c r="C96" s="518"/>
      <c r="D96" s="520"/>
      <c r="E96" s="517"/>
      <c r="F96" s="538"/>
      <c r="G96" s="425"/>
      <c r="H96" s="518"/>
      <c r="I96" s="537"/>
      <c r="J96" s="537"/>
      <c r="K96" s="537"/>
      <c r="L96" s="537"/>
      <c r="M96" s="542"/>
    </row>
    <row r="97" spans="1:13">
      <c r="A97" s="512"/>
      <c r="B97" s="563"/>
      <c r="C97" s="518"/>
      <c r="D97" s="520"/>
      <c r="E97" s="517"/>
      <c r="F97" s="538"/>
      <c r="G97" s="425"/>
      <c r="H97" s="518"/>
      <c r="I97" s="537"/>
      <c r="J97" s="537"/>
      <c r="K97" s="537"/>
      <c r="L97" s="537"/>
      <c r="M97" s="542"/>
    </row>
    <row r="98" spans="1:13">
      <c r="A98" s="512"/>
      <c r="B98" s="563"/>
      <c r="C98" s="518"/>
      <c r="D98" s="520"/>
      <c r="E98" s="517"/>
      <c r="F98" s="538"/>
      <c r="G98" s="425"/>
      <c r="H98" s="518"/>
      <c r="I98" s="537"/>
      <c r="J98" s="537"/>
      <c r="K98" s="537"/>
      <c r="L98" s="537"/>
      <c r="M98" s="542"/>
    </row>
    <row r="99" spans="1:13">
      <c r="A99" s="512"/>
      <c r="B99" s="563"/>
      <c r="C99" s="518"/>
      <c r="D99" s="520"/>
      <c r="E99" s="517"/>
      <c r="F99" s="538"/>
      <c r="G99" s="425"/>
      <c r="H99" s="518"/>
      <c r="I99" s="537"/>
      <c r="J99" s="537"/>
      <c r="K99" s="537"/>
      <c r="L99" s="537"/>
      <c r="M99" s="542"/>
    </row>
  </sheetData>
  <mergeCells count="135">
    <mergeCell ref="I90:I99"/>
    <mergeCell ref="J90:J99"/>
    <mergeCell ref="K90:K99"/>
    <mergeCell ref="L90:L99"/>
    <mergeCell ref="M90:M99"/>
    <mergeCell ref="L80:L89"/>
    <mergeCell ref="M80:M89"/>
    <mergeCell ref="A90:A99"/>
    <mergeCell ref="B90:B99"/>
    <mergeCell ref="C90:C99"/>
    <mergeCell ref="D90:D99"/>
    <mergeCell ref="E90:E99"/>
    <mergeCell ref="F90:F99"/>
    <mergeCell ref="G90:G99"/>
    <mergeCell ref="H90:H99"/>
    <mergeCell ref="F80:F89"/>
    <mergeCell ref="G80:G89"/>
    <mergeCell ref="H80:H89"/>
    <mergeCell ref="I80:I89"/>
    <mergeCell ref="J80:J89"/>
    <mergeCell ref="K80:K89"/>
    <mergeCell ref="I70:I79"/>
    <mergeCell ref="J70:J79"/>
    <mergeCell ref="K70:K79"/>
    <mergeCell ref="L70:L79"/>
    <mergeCell ref="M70:M79"/>
    <mergeCell ref="A80:A89"/>
    <mergeCell ref="B80:B89"/>
    <mergeCell ref="C80:C89"/>
    <mergeCell ref="D80:D89"/>
    <mergeCell ref="E80:E89"/>
    <mergeCell ref="A70:A79"/>
    <mergeCell ref="B70:B79"/>
    <mergeCell ref="C70:C79"/>
    <mergeCell ref="D70:D79"/>
    <mergeCell ref="E70:E79"/>
    <mergeCell ref="F70:F79"/>
    <mergeCell ref="G70:G79"/>
    <mergeCell ref="H70:H79"/>
    <mergeCell ref="F60:F69"/>
    <mergeCell ref="G60:G69"/>
    <mergeCell ref="H60:H69"/>
    <mergeCell ref="I50:I59"/>
    <mergeCell ref="J50:J59"/>
    <mergeCell ref="K50:K59"/>
    <mergeCell ref="L50:L59"/>
    <mergeCell ref="M50:M59"/>
    <mergeCell ref="A60:A69"/>
    <mergeCell ref="B60:B69"/>
    <mergeCell ref="C60:C69"/>
    <mergeCell ref="D60:D69"/>
    <mergeCell ref="E60:E69"/>
    <mergeCell ref="L60:L69"/>
    <mergeCell ref="M60:M69"/>
    <mergeCell ref="I60:I69"/>
    <mergeCell ref="J60:J69"/>
    <mergeCell ref="K60:K69"/>
    <mergeCell ref="A50:A59"/>
    <mergeCell ref="B50:B59"/>
    <mergeCell ref="C50:C59"/>
    <mergeCell ref="D50:D59"/>
    <mergeCell ref="E50:E59"/>
    <mergeCell ref="F50:F59"/>
    <mergeCell ref="G50:G59"/>
    <mergeCell ref="H50:H59"/>
    <mergeCell ref="F40:F49"/>
    <mergeCell ref="G40:G49"/>
    <mergeCell ref="H40:H49"/>
    <mergeCell ref="K30:K39"/>
    <mergeCell ref="L30:L39"/>
    <mergeCell ref="M30:M39"/>
    <mergeCell ref="A40:A49"/>
    <mergeCell ref="B40:B49"/>
    <mergeCell ref="C40:C49"/>
    <mergeCell ref="D40:D49"/>
    <mergeCell ref="E40:E49"/>
    <mergeCell ref="L40:L49"/>
    <mergeCell ref="M40:M49"/>
    <mergeCell ref="I40:I49"/>
    <mergeCell ref="J40:J49"/>
    <mergeCell ref="K40:K49"/>
    <mergeCell ref="M20:M25"/>
    <mergeCell ref="M26:M2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I30:I39"/>
    <mergeCell ref="J30:J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D1:J2"/>
    <mergeCell ref="K1:M3"/>
    <mergeCell ref="A4:B4"/>
    <mergeCell ref="C4:M4"/>
    <mergeCell ref="A5:B5"/>
    <mergeCell ref="C5:M5"/>
    <mergeCell ref="A6:B6"/>
    <mergeCell ref="C6:M6"/>
  </mergeCells>
  <conditionalFormatting sqref="A7:B7">
    <cfRule type="containsText" dxfId="93" priority="34" operator="containsText" text="3- Moderado">
      <formula>NOT(ISERROR(SEARCH("3- Moderado",A7)))</formula>
    </cfRule>
    <cfRule type="containsText" dxfId="92" priority="35" operator="containsText" text="6- Moderado">
      <formula>NOT(ISERROR(SEARCH("6- Moderado",A7)))</formula>
    </cfRule>
    <cfRule type="containsText" dxfId="91" priority="36" operator="containsText" text="4- Moderado">
      <formula>NOT(ISERROR(SEARCH("4- Moderado",A7)))</formula>
    </cfRule>
    <cfRule type="containsText" dxfId="90" priority="37" operator="containsText" text="3- Bajo">
      <formula>NOT(ISERROR(SEARCH("3- Bajo",A7)))</formula>
    </cfRule>
    <cfRule type="containsText" dxfId="89" priority="38" operator="containsText" text="4- Bajo">
      <formula>NOT(ISERROR(SEARCH("4- Bajo",A7)))</formula>
    </cfRule>
    <cfRule type="containsText" dxfId="88" priority="39" operator="containsText" text="1- Bajo">
      <formula>NOT(ISERROR(SEARCH("1- Bajo",A7)))</formula>
    </cfRule>
  </conditionalFormatting>
  <conditionalFormatting sqref="A10:B10 D10:E10">
    <cfRule type="containsText" dxfId="87" priority="106" operator="containsText" text="3- Bajo">
      <formula>NOT(ISERROR(SEARCH("3- Bajo",A10)))</formula>
    </cfRule>
    <cfRule type="containsText" dxfId="86" priority="107" operator="containsText" text="4- Bajo">
      <formula>NOT(ISERROR(SEARCH("4- Bajo",A10)))</formula>
    </cfRule>
    <cfRule type="containsText" dxfId="85" priority="108" operator="containsText" text="1- Bajo">
      <formula>NOT(ISERROR(SEARCH("1- Bajo",A10)))</formula>
    </cfRule>
  </conditionalFormatting>
  <conditionalFormatting sqref="A20:B20 D20:E20">
    <cfRule type="containsText" dxfId="84" priority="99" operator="containsText" text="3- Bajo">
      <formula>NOT(ISERROR(SEARCH("3- Bajo",A20)))</formula>
    </cfRule>
    <cfRule type="containsText" dxfId="83" priority="100" operator="containsText" text="4- Bajo">
      <formula>NOT(ISERROR(SEARCH("4- Bajo",A20)))</formula>
    </cfRule>
    <cfRule type="containsText" dxfId="82" priority="101" operator="containsText" text="1- Bajo">
      <formula>NOT(ISERROR(SEARCH("1- Bajo",A20)))</formula>
    </cfRule>
  </conditionalFormatting>
  <conditionalFormatting sqref="A30:B30 D30:E30">
    <cfRule type="containsText" dxfId="81" priority="92" operator="containsText" text="3- Bajo">
      <formula>NOT(ISERROR(SEARCH("3- Bajo",A30)))</formula>
    </cfRule>
    <cfRule type="containsText" dxfId="80" priority="93" operator="containsText" text="4- Bajo">
      <formula>NOT(ISERROR(SEARCH("4- Bajo",A30)))</formula>
    </cfRule>
    <cfRule type="containsText" dxfId="79" priority="94" operator="containsText" text="1- Bajo">
      <formula>NOT(ISERROR(SEARCH("1- Bajo",A30)))</formula>
    </cfRule>
  </conditionalFormatting>
  <conditionalFormatting sqref="A50:B50 D50:E50">
    <cfRule type="containsText" dxfId="78" priority="85" operator="containsText" text="3- Bajo">
      <formula>NOT(ISERROR(SEARCH("3- Bajo",A50)))</formula>
    </cfRule>
    <cfRule type="containsText" dxfId="77" priority="86" operator="containsText" text="4- Bajo">
      <formula>NOT(ISERROR(SEARCH("4- Bajo",A50)))</formula>
    </cfRule>
    <cfRule type="containsText" dxfId="76" priority="87" operator="containsText" text="1- Bajo">
      <formula>NOT(ISERROR(SEARCH("1- Bajo",A50)))</formula>
    </cfRule>
  </conditionalFormatting>
  <conditionalFormatting sqref="A60:B60 D60:E60">
    <cfRule type="containsText" dxfId="75" priority="78" operator="containsText" text="3- Bajo">
      <formula>NOT(ISERROR(SEARCH("3- Bajo",A60)))</formula>
    </cfRule>
    <cfRule type="containsText" dxfId="74" priority="79" operator="containsText" text="4- Bajo">
      <formula>NOT(ISERROR(SEARCH("4- Bajo",A60)))</formula>
    </cfRule>
    <cfRule type="containsText" dxfId="73" priority="80" operator="containsText" text="1- Bajo">
      <formula>NOT(ISERROR(SEARCH("1- Bajo",A60)))</formula>
    </cfRule>
  </conditionalFormatting>
  <conditionalFormatting sqref="A70:B70 D70:E70">
    <cfRule type="containsText" dxfId="72" priority="71" operator="containsText" text="3- Bajo">
      <formula>NOT(ISERROR(SEARCH("3- Bajo",A70)))</formula>
    </cfRule>
    <cfRule type="containsText" dxfId="71" priority="72" operator="containsText" text="4- Bajo">
      <formula>NOT(ISERROR(SEARCH("4- Bajo",A70)))</formula>
    </cfRule>
    <cfRule type="containsText" dxfId="70" priority="73" operator="containsText" text="1- Bajo">
      <formula>NOT(ISERROR(SEARCH("1- Bajo",A70)))</formula>
    </cfRule>
  </conditionalFormatting>
  <conditionalFormatting sqref="A80:B80 D80:E80">
    <cfRule type="containsText" dxfId="69" priority="64" operator="containsText" text="3- Bajo">
      <formula>NOT(ISERROR(SEARCH("3- Bajo",A80)))</formula>
    </cfRule>
    <cfRule type="containsText" dxfId="68" priority="65" operator="containsText" text="4- Bajo">
      <formula>NOT(ISERROR(SEARCH("4- Bajo",A80)))</formula>
    </cfRule>
    <cfRule type="containsText" dxfId="67" priority="66" operator="containsText" text="1- Bajo">
      <formula>NOT(ISERROR(SEARCH("1- Bajo",A80)))</formula>
    </cfRule>
  </conditionalFormatting>
  <conditionalFormatting sqref="A90:B90 D90:E90">
    <cfRule type="containsText" dxfId="66" priority="57" operator="containsText" text="3- Bajo">
      <formula>NOT(ISERROR(SEARCH("3- Bajo",A90)))</formula>
    </cfRule>
    <cfRule type="containsText" dxfId="65" priority="58" operator="containsText" text="4- Bajo">
      <formula>NOT(ISERROR(SEARCH("4- Bajo",A90)))</formula>
    </cfRule>
    <cfRule type="containsText" dxfId="64" priority="59" operator="containsText" text="1- Bajo">
      <formula>NOT(ISERROR(SEARCH("1- Bajo",A90)))</formula>
    </cfRule>
  </conditionalFormatting>
  <conditionalFormatting sqref="C8:F8">
    <cfRule type="containsText" dxfId="63" priority="28" operator="containsText" text="3- Moderado">
      <formula>NOT(ISERROR(SEARCH("3- Moderado",C8)))</formula>
    </cfRule>
    <cfRule type="containsText" dxfId="62" priority="29" operator="containsText" text="6- Moderado">
      <formula>NOT(ISERROR(SEARCH("6- Moderado",C8)))</formula>
    </cfRule>
    <cfRule type="containsText" dxfId="61" priority="30" operator="containsText" text="4- Moderado">
      <formula>NOT(ISERROR(SEARCH("4- Moderado",C8)))</formula>
    </cfRule>
    <cfRule type="containsText" dxfId="60" priority="31" operator="containsText" text="3- Bajo">
      <formula>NOT(ISERROR(SEARCH("3- Bajo",C8)))</formula>
    </cfRule>
    <cfRule type="containsText" dxfId="59" priority="32" operator="containsText" text="4- Bajo">
      <formula>NOT(ISERROR(SEARCH("4- Bajo",C8)))</formula>
    </cfRule>
    <cfRule type="containsText" dxfId="58" priority="33" operator="containsText" text="1- Bajo">
      <formula>NOT(ISERROR(SEARCH("1- Bajo",C8)))</formula>
    </cfRule>
  </conditionalFormatting>
  <conditionalFormatting sqref="D10:D39 D50:D99">
    <cfRule type="containsText" dxfId="57" priority="44" operator="containsText" text="Muy Alta">
      <formula>NOT(ISERROR(SEARCH("Muy Alta",D10)))</formula>
    </cfRule>
    <cfRule type="containsText" dxfId="56" priority="45" operator="containsText" text="Alta">
      <formula>NOT(ISERROR(SEARCH("Alta",D10)))</formula>
    </cfRule>
    <cfRule type="containsText" dxfId="55" priority="46" operator="containsText" text="Baja">
      <formula>NOT(ISERROR(SEARCH("Baja",D10)))</formula>
    </cfRule>
    <cfRule type="containsText" dxfId="54" priority="47" operator="containsText" text="Muy Baja">
      <formula>NOT(ISERROR(SEARCH("Muy Baja",D10)))</formula>
    </cfRule>
    <cfRule type="containsText" dxfId="53" priority="49" operator="containsText" text="Media">
      <formula>NOT(ISERROR(SEARCH("Media",D10)))</formula>
    </cfRule>
  </conditionalFormatting>
  <conditionalFormatting sqref="D10:E10 A10:B10">
    <cfRule type="containsText" dxfId="52" priority="103" operator="containsText" text="3- Moderado">
      <formula>NOT(ISERROR(SEARCH("3- Moderado",A10)))</formula>
    </cfRule>
    <cfRule type="containsText" dxfId="51" priority="104" operator="containsText" text="6- Moderado">
      <formula>NOT(ISERROR(SEARCH("6- Moderado",A10)))</formula>
    </cfRule>
    <cfRule type="containsText" dxfId="50" priority="105" operator="containsText" text="4- Moderado">
      <formula>NOT(ISERROR(SEARCH("4- Moderado",A10)))</formula>
    </cfRule>
  </conditionalFormatting>
  <conditionalFormatting sqref="D20:E20 A20:B20">
    <cfRule type="containsText" dxfId="49" priority="96" operator="containsText" text="3- Moderado">
      <formula>NOT(ISERROR(SEARCH("3- Moderado",A20)))</formula>
    </cfRule>
    <cfRule type="containsText" dxfId="48" priority="97" operator="containsText" text="6- Moderado">
      <formula>NOT(ISERROR(SEARCH("6- Moderado",A20)))</formula>
    </cfRule>
    <cfRule type="containsText" dxfId="47" priority="98" operator="containsText" text="4- Moderado">
      <formula>NOT(ISERROR(SEARCH("4- Moderado",A20)))</formula>
    </cfRule>
  </conditionalFormatting>
  <conditionalFormatting sqref="D30:E30 A30:B30">
    <cfRule type="containsText" dxfId="46" priority="89" operator="containsText" text="3- Moderado">
      <formula>NOT(ISERROR(SEARCH("3- Moderado",A30)))</formula>
    </cfRule>
    <cfRule type="containsText" dxfId="45" priority="90" operator="containsText" text="6- Moderado">
      <formula>NOT(ISERROR(SEARCH("6- Moderado",A30)))</formula>
    </cfRule>
    <cfRule type="containsText" dxfId="44" priority="91" operator="containsText" text="4- Moderado">
      <formula>NOT(ISERROR(SEARCH("4- Moderado",A30)))</formula>
    </cfRule>
  </conditionalFormatting>
  <conditionalFormatting sqref="D50:E50 A50:B50">
    <cfRule type="containsText" dxfId="43" priority="82" operator="containsText" text="3- Moderado">
      <formula>NOT(ISERROR(SEARCH("3- Moderado",A50)))</formula>
    </cfRule>
    <cfRule type="containsText" dxfId="42" priority="83" operator="containsText" text="6- Moderado">
      <formula>NOT(ISERROR(SEARCH("6- Moderado",A50)))</formula>
    </cfRule>
    <cfRule type="containsText" dxfId="41" priority="84" operator="containsText" text="4- Moderado">
      <formula>NOT(ISERROR(SEARCH("4- Moderado",A50)))</formula>
    </cfRule>
  </conditionalFormatting>
  <conditionalFormatting sqref="D60:E60 A60:B60">
    <cfRule type="containsText" dxfId="40" priority="75" operator="containsText" text="3- Moderado">
      <formula>NOT(ISERROR(SEARCH("3- Moderado",A60)))</formula>
    </cfRule>
    <cfRule type="containsText" dxfId="39" priority="76" operator="containsText" text="6- Moderado">
      <formula>NOT(ISERROR(SEARCH("6- Moderado",A60)))</formula>
    </cfRule>
    <cfRule type="containsText" dxfId="38" priority="77" operator="containsText" text="4- Moderado">
      <formula>NOT(ISERROR(SEARCH("4- Moderado",A60)))</formula>
    </cfRule>
  </conditionalFormatting>
  <conditionalFormatting sqref="D70:E70 A70:B70">
    <cfRule type="containsText" dxfId="37" priority="68" operator="containsText" text="3- Moderado">
      <formula>NOT(ISERROR(SEARCH("3- Moderado",A70)))</formula>
    </cfRule>
    <cfRule type="containsText" dxfId="36" priority="69" operator="containsText" text="6- Moderado">
      <formula>NOT(ISERROR(SEARCH("6- Moderado",A70)))</formula>
    </cfRule>
    <cfRule type="containsText" dxfId="35" priority="70" operator="containsText" text="4- Moderado">
      <formula>NOT(ISERROR(SEARCH("4- Moderado",A70)))</formula>
    </cfRule>
  </conditionalFormatting>
  <conditionalFormatting sqref="D80:E80 A80:B80">
    <cfRule type="containsText" dxfId="34" priority="61" operator="containsText" text="3- Moderado">
      <formula>NOT(ISERROR(SEARCH("3- Moderado",A80)))</formula>
    </cfRule>
    <cfRule type="containsText" dxfId="33" priority="62" operator="containsText" text="6- Moderado">
      <formula>NOT(ISERROR(SEARCH("6- Moderado",A80)))</formula>
    </cfRule>
    <cfRule type="containsText" dxfId="32" priority="63" operator="containsText" text="4- Moderado">
      <formula>NOT(ISERROR(SEARCH("4- Moderado",A80)))</formula>
    </cfRule>
  </conditionalFormatting>
  <conditionalFormatting sqref="D90:E90 A90:B90">
    <cfRule type="containsText" dxfId="31" priority="54" operator="containsText" text="3- Moderado">
      <formula>NOT(ISERROR(SEARCH("3- Moderado",A90)))</formula>
    </cfRule>
    <cfRule type="containsText" dxfId="30" priority="55" operator="containsText" text="6- Moderado">
      <formula>NOT(ISERROR(SEARCH("6- Moderado",A90)))</formula>
    </cfRule>
    <cfRule type="containsText" dxfId="29" priority="56" operator="containsText" text="4- Moderado">
      <formula>NOT(ISERROR(SEARCH("4- Moderado",A90)))</formula>
    </cfRule>
  </conditionalFormatting>
  <conditionalFormatting sqref="E10:E39 E50:E99">
    <cfRule type="containsText" dxfId="28" priority="40" operator="containsText" text="Catastrófico">
      <formula>NOT(ISERROR(SEARCH("Catastrófico",E10)))</formula>
    </cfRule>
    <cfRule type="containsText" dxfId="27" priority="41" operator="containsText" text="Mayor">
      <formula>NOT(ISERROR(SEARCH("Mayor",E10)))</formula>
    </cfRule>
    <cfRule type="containsText" dxfId="26" priority="42" operator="containsText" text="Menor">
      <formula>NOT(ISERROR(SEARCH("Menor",E10)))</formula>
    </cfRule>
    <cfRule type="containsText" dxfId="25" priority="43" operator="containsText" text="Leve">
      <formula>NOT(ISERROR(SEARCH("Leve",E10)))</formula>
    </cfRule>
  </conditionalFormatting>
  <conditionalFormatting sqref="E10:F39 E50:F99">
    <cfRule type="containsText" dxfId="24" priority="48" operator="containsText" text="Moderado">
      <formula>NOT(ISERROR(SEARCH("Moderado",E10)))</formula>
    </cfRule>
  </conditionalFormatting>
  <conditionalFormatting sqref="F10:F19">
    <cfRule type="colorScale" priority="109">
      <colorScale>
        <cfvo type="min"/>
        <cfvo type="max"/>
        <color rgb="FFFF7128"/>
        <color rgb="FFFFEF9C"/>
      </colorScale>
    </cfRule>
  </conditionalFormatting>
  <conditionalFormatting sqref="F10:F39 F50:F99">
    <cfRule type="containsText" dxfId="23" priority="50" operator="containsText" text="Bajo">
      <formula>NOT(ISERROR(SEARCH("Bajo",F10)))</formula>
    </cfRule>
    <cfRule type="containsText" dxfId="22" priority="51" operator="containsText" text="Moderado">
      <formula>NOT(ISERROR(SEARCH("Moderado",F10)))</formula>
    </cfRule>
    <cfRule type="containsText" dxfId="21" priority="52" operator="containsText" text="Alto">
      <formula>NOT(ISERROR(SEARCH("Alto",F10)))</formula>
    </cfRule>
    <cfRule type="containsText" dxfId="20" priority="53" operator="containsText" text="Extremo">
      <formula>NOT(ISERROR(SEARCH("Extremo",F10)))</formula>
    </cfRule>
  </conditionalFormatting>
  <conditionalFormatting sqref="F20:F29">
    <cfRule type="colorScale" priority="102">
      <colorScale>
        <cfvo type="min"/>
        <cfvo type="max"/>
        <color rgb="FFFF7128"/>
        <color rgb="FFFFEF9C"/>
      </colorScale>
    </cfRule>
  </conditionalFormatting>
  <conditionalFormatting sqref="F30:F39">
    <cfRule type="colorScale" priority="95">
      <colorScale>
        <cfvo type="min"/>
        <cfvo type="max"/>
        <color rgb="FFFF7128"/>
        <color rgb="FFFFEF9C"/>
      </colorScale>
    </cfRule>
  </conditionalFormatting>
  <conditionalFormatting sqref="F40:F49">
    <cfRule type="colorScale" priority="27">
      <colorScale>
        <cfvo type="min"/>
        <cfvo type="max"/>
        <color rgb="FFFF7128"/>
        <color rgb="FFFFEF9C"/>
      </colorScale>
    </cfRule>
  </conditionalFormatting>
  <conditionalFormatting sqref="F50:F59">
    <cfRule type="colorScale" priority="88">
      <colorScale>
        <cfvo type="min"/>
        <cfvo type="max"/>
        <color rgb="FFFF7128"/>
        <color rgb="FFFFEF9C"/>
      </colorScale>
    </cfRule>
  </conditionalFormatting>
  <conditionalFormatting sqref="F60:F69">
    <cfRule type="colorScale" priority="81">
      <colorScale>
        <cfvo type="min"/>
        <cfvo type="max"/>
        <color rgb="FFFF7128"/>
        <color rgb="FFFFEF9C"/>
      </colorScale>
    </cfRule>
  </conditionalFormatting>
  <conditionalFormatting sqref="F70:F79">
    <cfRule type="colorScale" priority="74">
      <colorScale>
        <cfvo type="min"/>
        <cfvo type="max"/>
        <color rgb="FFFF7128"/>
        <color rgb="FFFFEF9C"/>
      </colorScale>
    </cfRule>
  </conditionalFormatting>
  <conditionalFormatting sqref="F80:F89">
    <cfRule type="colorScale" priority="67">
      <colorScale>
        <cfvo type="min"/>
        <cfvo type="max"/>
        <color rgb="FFFF7128"/>
        <color rgb="FFFFEF9C"/>
      </colorScale>
    </cfRule>
  </conditionalFormatting>
  <conditionalFormatting sqref="F90:F9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1859EA0D-0B0F-4A93-9246-CB1E81A706D9}"/>
    <dataValidation allowBlank="1" showInputMessage="1" showErrorMessage="1" prompt="Seleccionar si el responsable es el responsable de las acciones es el nivel central" sqref="I7:I8" xr:uid="{8A158C79-C3A0-45ED-B4FD-9A62B42DE92E}"/>
    <dataValidation allowBlank="1" showInputMessage="1" showErrorMessage="1" prompt="Describir las actividades que se van a desarrollar para el proyecto" sqref="H7" xr:uid="{195A4BCE-97FA-4288-A94F-FDC9E23BBAD9}"/>
    <dataValidation allowBlank="1" showInputMessage="1" showErrorMessage="1" prompt="Registrar qué factor  que ocasina el riesgo: un facot identtficado el contexto._x000a_O  personas, recursos, estilo de direccion , factores externos, , codiciones ambientales" sqref="C8" xr:uid="{B80190C6-B599-43D4-BAF4-C1D38763817C}"/>
  </dataValidations>
  <pageMargins left="0.7" right="0.7" top="0.75" bottom="0.75" header="0.3" footer="0.3"/>
  <pageSetup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text="3- Moderado" id="{60337351-C41F-4894-AA4C-90CEF491C218}">
            <xm:f>NOT(ISERROR(SEARCH("3- Moderado",'Seguimiento 1 Trimestre'!A40)))</xm:f>
            <x14:dxf>
              <fill>
                <patternFill>
                  <bgColor rgb="FFFFFF00"/>
                </patternFill>
              </fill>
            </x14:dxf>
          </x14:cfRule>
          <x14:cfRule type="containsText" priority="8" operator="containsText" text="6- Moderado" id="{6E72A84D-1D0C-4055-8975-D11DB56E5B16}">
            <xm:f>NOT(ISERROR(SEARCH("6- Moderado",'Seguimiento 1 Trimestre'!A40)))</xm:f>
            <x14:dxf>
              <fill>
                <patternFill>
                  <bgColor rgb="FFFFFF00"/>
                </patternFill>
              </fill>
            </x14:dxf>
          </x14:cfRule>
          <x14:cfRule type="containsText" priority="9" operator="containsText" text="4- Moderado" id="{67E1167B-7830-48DC-AE87-8BD5E22F287C}">
            <xm:f>NOT(ISERROR(SEARCH("4- Moderado",'Seguimiento 1 Trimestre'!A40)))</xm:f>
            <x14:dxf>
              <fill>
                <patternFill>
                  <bgColor rgb="FFFFFF00"/>
                </patternFill>
              </fill>
            </x14:dxf>
          </x14:cfRule>
          <x14:cfRule type="containsText" priority="10" operator="containsText" text="3- Bajo" id="{5F4733B4-3C57-4999-9440-E7EE7B5DF757}">
            <xm:f>NOT(ISERROR(SEARCH("3- Bajo",'Seguimiento 1 Trimestre'!A40)))</xm:f>
            <x14:dxf>
              <fill>
                <patternFill>
                  <bgColor rgb="FF00B050"/>
                </patternFill>
              </fill>
            </x14:dxf>
          </x14:cfRule>
          <x14:cfRule type="containsText" priority="11" operator="containsText" text="4- Bajo" id="{F7EC3021-8540-401F-877A-E25D7A918113}">
            <xm:f>NOT(ISERROR(SEARCH("4- Bajo",'Seguimiento 1 Trimestre'!A40)))</xm:f>
            <x14:dxf>
              <fill>
                <patternFill>
                  <bgColor rgb="FF00B050"/>
                </patternFill>
              </fill>
            </x14:dxf>
          </x14:cfRule>
          <x14:cfRule type="containsText" priority="12" operator="containsText" text="1- Bajo" id="{64BBBE54-1984-404A-A7FC-658150B22F85}">
            <xm:f>NOT(ISERROR(SEARCH("1- Bajo",'Seguimiento 1 Trimestre'!A40)))</xm:f>
            <x14:dxf>
              <fill>
                <patternFill>
                  <bgColor rgb="FF00B050"/>
                </patternFill>
              </fill>
            </x14:dxf>
          </x14:cfRule>
          <xm:sqref>A40:B40 D40:E40</xm:sqref>
        </x14:conditionalFormatting>
        <x14:conditionalFormatting xmlns:xm="http://schemas.microsoft.com/office/excel/2006/main">
          <x14:cfRule type="containsText" priority="17" operator="containsText" text="Muy Alta" id="{2A5D09A2-4511-49C8-B382-0783535EFC02}">
            <xm:f>NOT(ISERROR(SEARCH("Muy Alta",'Seguimiento 1 Trimestre'!D40)))</xm:f>
            <x14:dxf>
              <fill>
                <patternFill>
                  <bgColor rgb="FFFF0000"/>
                </patternFill>
              </fill>
            </x14:dxf>
          </x14:cfRule>
          <x14:cfRule type="containsText" priority="18" operator="containsText" text="Alta" id="{AF5F9748-D9EB-431C-93AA-A2DC0251F0FE}">
            <xm:f>NOT(ISERROR(SEARCH("Alta",'Seguimiento 1 Trimestre'!D40)))</xm:f>
            <x14:dxf>
              <fill>
                <patternFill>
                  <bgColor rgb="FFFFC000"/>
                </patternFill>
              </fill>
            </x14:dxf>
          </x14:cfRule>
          <x14:cfRule type="containsText" priority="19" operator="containsText" text="Baja" id="{B532AA2D-B2B3-4C46-A758-125723BDD0B7}">
            <xm:f>NOT(ISERROR(SEARCH("Baja",'Seguimiento 1 Trimestre'!D40)))</xm:f>
            <x14:dxf>
              <font>
                <color theme="1"/>
              </font>
              <fill>
                <patternFill>
                  <bgColor rgb="FF00B050"/>
                </patternFill>
              </fill>
            </x14:dxf>
          </x14:cfRule>
          <x14:cfRule type="containsText" priority="20" operator="containsText" text="Muy Baja" id="{783C1500-FC7E-4A62-B199-EEEA2358D0B1}">
            <xm:f>NOT(ISERROR(SEARCH("Muy Baja",'Seguimiento 1 Trimestre'!D40)))</xm:f>
            <x14:dxf>
              <font>
                <color theme="1"/>
              </font>
              <fill>
                <patternFill>
                  <bgColor rgb="FF92D050"/>
                </patternFill>
              </fill>
            </x14:dxf>
          </x14:cfRule>
          <x14:cfRule type="containsText" priority="22" operator="containsText" text="Media" id="{4EAA1963-F989-40D7-A51B-926AC0E99885}">
            <xm:f>NOT(ISERROR(SEARCH("Media",'Seguimiento 1 Trimestre'!D40)))</xm:f>
            <x14:dxf>
              <font>
                <color theme="1"/>
              </font>
              <fill>
                <patternFill>
                  <bgColor theme="7" tint="0.39994506668294322"/>
                </patternFill>
              </fill>
            </x14:dxf>
          </x14:cfRule>
          <xm:sqref>D40:D49</xm:sqref>
        </x14:conditionalFormatting>
        <x14:conditionalFormatting xmlns:xm="http://schemas.microsoft.com/office/excel/2006/main">
          <x14:cfRule type="containsText" priority="13" operator="containsText" text="Catastrófico" id="{3DE7340B-6061-4BCA-BFE0-024DEAA9CF9A}">
            <xm:f>NOT(ISERROR(SEARCH("Catastrófico",'Seguimiento 1 Trimestre'!E40)))</xm:f>
            <x14:dxf>
              <font>
                <color theme="1"/>
              </font>
              <fill>
                <patternFill>
                  <bgColor rgb="FFFF0000"/>
                </patternFill>
              </fill>
            </x14:dxf>
          </x14:cfRule>
          <x14:cfRule type="containsText" priority="14" operator="containsText" text="Mayor" id="{901E6725-1A62-4FEE-AE88-6FF81BBCC227}">
            <xm:f>NOT(ISERROR(SEARCH("Mayor",'Seguimiento 1 Trimestre'!E40)))</xm:f>
            <x14:dxf>
              <font>
                <color theme="1"/>
              </font>
              <fill>
                <patternFill>
                  <bgColor rgb="FFFFC000"/>
                </patternFill>
              </fill>
            </x14:dxf>
          </x14:cfRule>
          <x14:cfRule type="containsText" priority="15" operator="containsText" text="Menor" id="{FACA3BA4-31E6-46BE-8376-BB923AAA3CCF}">
            <xm:f>NOT(ISERROR(SEARCH("Menor",'Seguimiento 1 Trimestre'!E40)))</xm:f>
            <x14:dxf>
              <font>
                <color theme="1"/>
              </font>
              <fill>
                <patternFill>
                  <bgColor rgb="FF00B050"/>
                </patternFill>
              </fill>
            </x14:dxf>
          </x14:cfRule>
          <x14:cfRule type="containsText" priority="16" operator="containsText" text="Leve" id="{A661807E-7CCB-471E-86F5-C5D630FDCEB7}">
            <xm:f>NOT(ISERROR(SEARCH("Leve",'Seguimiento 1 Trimestre'!E40)))</xm:f>
            <x14:dxf>
              <font>
                <color theme="1"/>
              </font>
              <fill>
                <patternFill>
                  <bgColor rgb="FF92D050"/>
                </patternFill>
              </fill>
            </x14:dxf>
          </x14:cfRule>
          <xm:sqref>E40:E49</xm:sqref>
        </x14:conditionalFormatting>
        <x14:conditionalFormatting xmlns:xm="http://schemas.microsoft.com/office/excel/2006/main">
          <x14:cfRule type="containsText" priority="21" operator="containsText" text="Moderado" id="{5E66127F-8751-43F6-8503-998388EB1510}">
            <xm:f>NOT(ISERROR(SEARCH("Moderado",'Seguimiento 1 Trimestre'!E40)))</xm:f>
            <x14:dxf>
              <font>
                <color theme="1"/>
              </font>
              <fill>
                <patternFill>
                  <bgColor theme="7" tint="0.39994506668294322"/>
                </patternFill>
              </fill>
            </x14:dxf>
          </x14:cfRule>
          <xm:sqref>E40:F49</xm:sqref>
        </x14:conditionalFormatting>
        <x14:conditionalFormatting xmlns:xm="http://schemas.microsoft.com/office/excel/2006/main">
          <x14:cfRule type="containsText" priority="23" operator="containsText" text="Bajo" id="{234CFE2F-47E0-4765-977B-4522F03F2DD4}">
            <xm:f>NOT(ISERROR(SEARCH("Bajo",'Seguimiento 1 Trimestre'!F40)))</xm:f>
            <x14:dxf>
              <fill>
                <patternFill>
                  <bgColor rgb="FF00B050"/>
                </patternFill>
              </fill>
            </x14:dxf>
          </x14:cfRule>
          <x14:cfRule type="containsText" priority="24" operator="containsText" text="Moderado" id="{BCD9279D-CED0-49F0-BB9A-B42441448ABC}">
            <xm:f>NOT(ISERROR(SEARCH("Moderado",'Seguimiento 1 Trimestre'!F40)))</xm:f>
            <x14:dxf>
              <fill>
                <patternFill>
                  <bgColor rgb="FFFFFF00"/>
                </patternFill>
              </fill>
            </x14:dxf>
          </x14:cfRule>
          <x14:cfRule type="containsText" priority="25" operator="containsText" text="Alto" id="{F0373682-C8EA-4ECE-BBA9-1CC677D7D63A}">
            <xm:f>NOT(ISERROR(SEARCH("Alto",'Seguimiento 1 Trimestre'!F40)))</xm:f>
            <x14:dxf>
              <fill>
                <patternFill>
                  <bgColor rgb="FFFFC000"/>
                </patternFill>
              </fill>
            </x14:dxf>
          </x14:cfRule>
          <x14:cfRule type="containsText" priority="26" operator="containsText" text="Extremo" id="{DDAEC85B-69EA-4C02-8722-747E84379CEB}">
            <xm:f>NOT(ISERROR(SEARCH("Extremo",'Seguimiento 1 Trimestre'!F40)))</xm:f>
            <x14:dxf>
              <fill>
                <patternFill>
                  <bgColor rgb="FFFF0000"/>
                </patternFill>
              </fill>
            </x14:dxf>
          </x14:cfRule>
          <xm:sqref>F40:F49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0D9ECD7-0081-48F6-8231-BA3716BCB31B}">
          <x14:formula1>
            <xm:f>'9- Matriz de Calor '!$S$7:$S$10</xm:f>
          </x14:formula1>
          <xm:sqref>G9:G99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e01c5f-94dd-4e68-bd96-05c15c32fbc5">
      <Terms xmlns="http://schemas.microsoft.com/office/infopath/2007/PartnerControls"/>
    </lcf76f155ced4ddcb4097134ff3c332f>
    <TaxCatchAll xmlns="b1b4835e-35d6-4d9a-81c2-96eb9b6643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CD7BCCE794B204FB51180F5FDF9B80C" ma:contentTypeVersion="22" ma:contentTypeDescription="Crear nuevo documento." ma:contentTypeScope="" ma:versionID="59483495cc4f8ea97b77442c197ed297">
  <xsd:schema xmlns:xsd="http://www.w3.org/2001/XMLSchema" xmlns:xs="http://www.w3.org/2001/XMLSchema" xmlns:p="http://schemas.microsoft.com/office/2006/metadata/properties" xmlns:ns2="b1b4835e-35d6-4d9a-81c2-96eb9b6643c8" xmlns:ns3="e5e01c5f-94dd-4e68-bd96-05c15c32fbc5" targetNamespace="http://schemas.microsoft.com/office/2006/metadata/properties" ma:root="true" ma:fieldsID="6973c435878564b2c5f553187ed35505" ns2:_="" ns3:_="">
    <xsd:import namespace="b1b4835e-35d6-4d9a-81c2-96eb9b6643c8"/>
    <xsd:import namespace="e5e01c5f-94dd-4e68-bd96-05c15c32fb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4835e-35d6-4d9a-81c2-96eb9b6643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4a556802-5ea3-4da1-adbc-1c6580c84e38}" ma:internalName="TaxCatchAll" ma:showField="CatchAllData" ma:web="b1b4835e-35d6-4d9a-81c2-96eb9b6643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e01c5f-94dd-4e68-bd96-05c15c32f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634F9-E90D-47D7-98A9-0DD366F8E5B8}"/>
</file>

<file path=customXml/itemProps2.xml><?xml version="1.0" encoding="utf-8"?>
<ds:datastoreItem xmlns:ds="http://schemas.openxmlformats.org/officeDocument/2006/customXml" ds:itemID="{9A7F9011-9C18-4950-9B5E-8EA745EB8C6F}"/>
</file>

<file path=customXml/itemProps3.xml><?xml version="1.0" encoding="utf-8"?>
<ds:datastoreItem xmlns:ds="http://schemas.openxmlformats.org/officeDocument/2006/customXml" ds:itemID="{3A80E8FA-F9C4-4F93-80D6-2B02395B54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2025-03-11T14:29:57Z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0x010100DCD7BCCE794B204FB51180F5FDF9B80C</vt:lpwstr>
  </property>
  <property fmtid="{D5CDD505-2E9C-101B-9397-08002B2CF9AE}" pid="3" name="MediaServiceImageTags">
    <vt:lpwstr/>
  </property>
</Properties>
</file>