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pivotTables/pivotTable1.xml" ContentType="application/vnd.openxmlformats-officedocument.spreadsheetml.pivotTable+xml"/>
  <Override PartName="/xl/tables/table1.xml" ContentType="application/vnd.openxmlformats-officedocument.spreadsheetml.table+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0"/>
  <workbookPr hidePivotFieldList="1" defaultThemeVersion="166925"/>
  <mc:AlternateContent xmlns:mc="http://schemas.openxmlformats.org/markup-compatibility/2006">
    <mc:Choice Requires="x15">
      <x15ac:absPath xmlns:x15ac="http://schemas.microsoft.com/office/spreadsheetml/2010/11/ac" url="https://etbcsj-my.sharepoint.com/personal/gfonsecc_cendoj_ramajudicial_gov_co/Documents/Escritorio/PROCESO DE SIGCMA/SEGUIMIENTO SIGCMA 2024/2023/MATRIZ DE RIESGO/PROCESOS/1E_PLANEACION ESTRATEGICA/"/>
    </mc:Choice>
  </mc:AlternateContent>
  <xr:revisionPtr revIDLastSave="15" documentId="8_{9BD1EF9A-088A-410D-9E5F-45B2545F1B30}" xr6:coauthVersionLast="47" xr6:coauthVersionMax="47" xr10:uidLastSave="{0F1EBE12-457F-4BF6-BF7C-D7A96854DA66}"/>
  <bookViews>
    <workbookView xWindow="-120" yWindow="-120" windowWidth="29040" windowHeight="15720" tabRatio="799" firstSheet="12" activeTab="12" xr2:uid="{00000000-000D-0000-FFFF-FFFF00000000}"/>
  </bookViews>
  <sheets>
    <sheet name="Presentacion  " sheetId="24" r:id="rId1"/>
    <sheet name="INFO_ANÁLISIS DE CONTEXTO" sheetId="27" r:id="rId2"/>
    <sheet name="INFO_ESTRATEGIAS" sheetId="28" r:id="rId3"/>
    <sheet name="Instructivo" sheetId="3" r:id="rId4"/>
    <sheet name="Clasificación Riesgo" sheetId="4" r:id="rId5"/>
    <sheet name="Tabla probabilidad" sheetId="5" r:id="rId6"/>
    <sheet name="Tabla Impacto" sheetId="6" r:id="rId7"/>
    <sheet name="Tabla Valoración de Controles" sheetId="7" r:id="rId8"/>
    <sheet name="Hoja1" sheetId="13" state="hidden" r:id="rId9"/>
    <sheet name="LISTA" sheetId="2" state="hidden" r:id="rId10"/>
    <sheet name="Matriz de Calor" sheetId="21" r:id="rId11"/>
    <sheet name="Mapa Final" sheetId="1" r:id="rId12"/>
    <sheet name="Seguimiento 4 Trimestre " sheetId="20" r:id="rId13"/>
    <sheet name="Seguimiento 3 Trimestre" sheetId="29" r:id="rId14"/>
    <sheet name="Seguimiento 2 Trimestre" sheetId="17" r:id="rId15"/>
    <sheet name="Seguimiento 1 Trimestre" sheetId="18" r:id="rId16"/>
    <sheet name="Seguimiento 3 Trimestre " sheetId="19" state="hidden" r:id="rId17"/>
  </sheets>
  <externalReferences>
    <externalReference r:id="rId18"/>
    <externalReference r:id="rId19"/>
    <externalReference r:id="rId20"/>
    <externalReference r:id="rId21"/>
  </externalReferences>
  <definedNames>
    <definedName name="_xlnm.Print_Area" localSheetId="1">'INFO_ANÁLISIS DE CONTEXTO'!$A$1:$F$81</definedName>
    <definedName name="_xlnm.Print_Area" localSheetId="2">INFO_ESTRATEGIAS!$A$1:$G$13</definedName>
    <definedName name="Data">'[1]Tabla de Valoración'!$I$2:$L$5</definedName>
    <definedName name="Diseño">'[1]Tabla de Valoración'!$I$2:$I$5</definedName>
    <definedName name="Ejecución">'[1]Tabla de Valoración'!$I$2:$L$2</definedName>
    <definedName name="GEST" localSheetId="1">[2]GESTION!#REF!</definedName>
    <definedName name="GEST" localSheetId="2">[2]GESTION!#REF!</definedName>
    <definedName name="GEST">[3]GESTION!#REF!</definedName>
    <definedName name="INV" localSheetId="1">[2]INVERSION!#REF!</definedName>
    <definedName name="INV" localSheetId="2">[2]INVERSION!#REF!</definedName>
    <definedName name="INV">[3]INVERSION!#REF!</definedName>
    <definedName name="INV_GEST" localSheetId="1">#REF!</definedName>
    <definedName name="INV_GEST" localSheetId="2">#REF!</definedName>
    <definedName name="INV_GEST">#REF!</definedName>
    <definedName name="Posibilidad">[4]Hoja2!$H$3:$H$7</definedName>
  </definedNames>
  <calcPr calcId="191028"/>
  <pivotCaches>
    <pivotCache cacheId="5060" r:id="rId22"/>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5" i="29" l="1"/>
  <c r="G25" i="29"/>
  <c r="F25" i="29"/>
  <c r="E25" i="29"/>
  <c r="D25" i="29"/>
  <c r="C25" i="29"/>
  <c r="B25" i="29"/>
  <c r="A25" i="29"/>
  <c r="N20" i="29"/>
  <c r="G20" i="29"/>
  <c r="F20" i="29"/>
  <c r="E20" i="29"/>
  <c r="D20" i="29"/>
  <c r="C20" i="29"/>
  <c r="B20" i="29"/>
  <c r="A20" i="29"/>
  <c r="N15" i="29"/>
  <c r="G15" i="29"/>
  <c r="F15" i="29"/>
  <c r="E15" i="29"/>
  <c r="D15" i="29"/>
  <c r="C15" i="29"/>
  <c r="B15" i="29"/>
  <c r="A15" i="29"/>
  <c r="N10" i="29"/>
  <c r="G10" i="29"/>
  <c r="F10" i="29"/>
  <c r="E10" i="29"/>
  <c r="D10" i="29"/>
  <c r="C10" i="29"/>
  <c r="B10" i="29"/>
  <c r="A10" i="29"/>
  <c r="D6" i="29"/>
  <c r="D5" i="29"/>
  <c r="D4" i="29"/>
  <c r="Q13" i="1"/>
  <c r="T13" i="1"/>
  <c r="Q14" i="1"/>
  <c r="T14" i="1"/>
  <c r="Q15" i="1"/>
  <c r="T15" i="1"/>
  <c r="Q16" i="1"/>
  <c r="T16" i="1"/>
  <c r="Q17" i="1"/>
  <c r="T17" i="1"/>
  <c r="Q18" i="1"/>
  <c r="T18" i="1"/>
  <c r="Q19" i="1"/>
  <c r="T19" i="1"/>
  <c r="Q20" i="1"/>
  <c r="T20" i="1"/>
  <c r="Q21" i="1"/>
  <c r="T21" i="1"/>
  <c r="Q22" i="1"/>
  <c r="T22" i="1"/>
  <c r="Q23" i="1"/>
  <c r="T23" i="1"/>
  <c r="Q24" i="1"/>
  <c r="T24" i="1"/>
  <c r="Q25" i="1"/>
  <c r="T25" i="1"/>
  <c r="M21" i="1"/>
  <c r="L21" i="1"/>
  <c r="I25" i="29" s="1"/>
  <c r="M16" i="1"/>
  <c r="L16" i="1"/>
  <c r="I20" i="29" s="1"/>
  <c r="M13" i="1"/>
  <c r="L13" i="1"/>
  <c r="I15" i="29" s="1"/>
  <c r="M10" i="1"/>
  <c r="L10" i="1"/>
  <c r="I10" i="29" s="1"/>
  <c r="B30" i="20" l="1"/>
  <c r="B25" i="20"/>
  <c r="B20" i="20"/>
  <c r="B15" i="20"/>
  <c r="B10" i="20"/>
  <c r="B30" i="19"/>
  <c r="B25" i="19"/>
  <c r="B20" i="19"/>
  <c r="B15" i="19"/>
  <c r="B10" i="19"/>
  <c r="B25" i="17"/>
  <c r="B20" i="17"/>
  <c r="B15" i="17"/>
  <c r="B10" i="17"/>
  <c r="B25" i="18"/>
  <c r="B20" i="18"/>
  <c r="B15" i="18"/>
  <c r="B10" i="18"/>
  <c r="I30" i="19"/>
  <c r="I25" i="20"/>
  <c r="I15" i="18"/>
  <c r="I15" i="20"/>
  <c r="N30" i="20"/>
  <c r="G30" i="20"/>
  <c r="F30" i="20"/>
  <c r="E30" i="20"/>
  <c r="D30" i="20"/>
  <c r="C30" i="20"/>
  <c r="A30" i="20"/>
  <c r="N25" i="20"/>
  <c r="G25" i="20"/>
  <c r="F25" i="20"/>
  <c r="E25" i="20"/>
  <c r="D25" i="20"/>
  <c r="C25" i="20"/>
  <c r="A25" i="20"/>
  <c r="N20" i="20"/>
  <c r="G20" i="20"/>
  <c r="F20" i="20"/>
  <c r="E20" i="20"/>
  <c r="D20" i="20"/>
  <c r="C20" i="20"/>
  <c r="A20" i="20"/>
  <c r="N15" i="20"/>
  <c r="G15" i="20"/>
  <c r="F15" i="20"/>
  <c r="E15" i="20"/>
  <c r="D15" i="20"/>
  <c r="C15" i="20"/>
  <c r="A15" i="20"/>
  <c r="N10" i="20"/>
  <c r="G10" i="20"/>
  <c r="F10" i="20"/>
  <c r="E10" i="20"/>
  <c r="D10" i="20"/>
  <c r="C10" i="20"/>
  <c r="A10" i="20"/>
  <c r="D6" i="20"/>
  <c r="D5" i="20"/>
  <c r="D4" i="20"/>
  <c r="N30" i="19"/>
  <c r="G30" i="19"/>
  <c r="F30" i="19"/>
  <c r="E30" i="19"/>
  <c r="D30" i="19"/>
  <c r="C30" i="19"/>
  <c r="A30" i="19"/>
  <c r="N25" i="19"/>
  <c r="G25" i="19"/>
  <c r="F25" i="19"/>
  <c r="E25" i="19"/>
  <c r="D25" i="19"/>
  <c r="C25" i="19"/>
  <c r="A25" i="19"/>
  <c r="N20" i="19"/>
  <c r="G20" i="19"/>
  <c r="F20" i="19"/>
  <c r="E20" i="19"/>
  <c r="D20" i="19"/>
  <c r="C20" i="19"/>
  <c r="A20" i="19"/>
  <c r="N15" i="19"/>
  <c r="G15" i="19"/>
  <c r="F15" i="19"/>
  <c r="E15" i="19"/>
  <c r="D15" i="19"/>
  <c r="C15" i="19"/>
  <c r="A15" i="19"/>
  <c r="N10" i="19"/>
  <c r="G10" i="19"/>
  <c r="F10" i="19"/>
  <c r="E10" i="19"/>
  <c r="D10" i="19"/>
  <c r="C10" i="19"/>
  <c r="A10" i="19"/>
  <c r="D6" i="19"/>
  <c r="D5" i="19"/>
  <c r="D4" i="19"/>
  <c r="N25" i="18"/>
  <c r="G25" i="18"/>
  <c r="F25" i="18"/>
  <c r="E25" i="18"/>
  <c r="D25" i="18"/>
  <c r="C25" i="18"/>
  <c r="A25" i="18"/>
  <c r="N20" i="18"/>
  <c r="G20" i="18"/>
  <c r="F20" i="18"/>
  <c r="E20" i="18"/>
  <c r="D20" i="18"/>
  <c r="C20" i="18"/>
  <c r="A20" i="18"/>
  <c r="N15" i="18"/>
  <c r="G15" i="18"/>
  <c r="F15" i="18"/>
  <c r="E15" i="18"/>
  <c r="D15" i="18"/>
  <c r="C15" i="18"/>
  <c r="A15" i="18"/>
  <c r="N10" i="18"/>
  <c r="G10" i="18"/>
  <c r="G10" i="17" s="1"/>
  <c r="F10" i="18"/>
  <c r="E10" i="18"/>
  <c r="D10" i="18"/>
  <c r="C10" i="18"/>
  <c r="A10" i="18"/>
  <c r="D6" i="18"/>
  <c r="D5" i="18"/>
  <c r="D4" i="18"/>
  <c r="I15" i="19" l="1"/>
  <c r="I30" i="20"/>
  <c r="I25" i="18"/>
  <c r="I25" i="19"/>
  <c r="I20" i="18"/>
  <c r="I20" i="19"/>
  <c r="I20" i="20"/>
  <c r="N25" i="17"/>
  <c r="I25" i="17"/>
  <c r="G25" i="17"/>
  <c r="F25" i="17"/>
  <c r="E25" i="17"/>
  <c r="D25" i="17"/>
  <c r="C25" i="17"/>
  <c r="A25" i="17"/>
  <c r="N20" i="17"/>
  <c r="I20" i="17"/>
  <c r="G20" i="17"/>
  <c r="F20" i="17"/>
  <c r="E20" i="17"/>
  <c r="D20" i="17"/>
  <c r="C20" i="17"/>
  <c r="A20" i="17"/>
  <c r="G15" i="17"/>
  <c r="F15" i="17"/>
  <c r="E15" i="17"/>
  <c r="D15" i="17"/>
  <c r="C15" i="17"/>
  <c r="A15" i="17"/>
  <c r="N15" i="17"/>
  <c r="I15" i="17"/>
  <c r="D6" i="17"/>
  <c r="D5" i="17"/>
  <c r="D4" i="17"/>
  <c r="N10" i="17"/>
  <c r="F10" i="17"/>
  <c r="E10" i="17"/>
  <c r="D10" i="17"/>
  <c r="C10" i="17"/>
  <c r="A10" i="17"/>
  <c r="I10" i="17" l="1"/>
  <c r="I10" i="18"/>
  <c r="I10" i="20"/>
  <c r="I10" i="19"/>
  <c r="AD24" i="1"/>
  <c r="AC24" i="1" s="1"/>
  <c r="J21" i="1"/>
  <c r="I21" i="1"/>
  <c r="H25" i="29" s="1"/>
  <c r="H30" i="19" l="1"/>
  <c r="H30" i="20"/>
  <c r="H25" i="18"/>
  <c r="H25" i="17"/>
  <c r="Z25" i="1"/>
  <c r="Y25" i="1" s="1"/>
  <c r="AD23" i="1"/>
  <c r="AC23" i="1" s="1"/>
  <c r="AD22" i="1"/>
  <c r="AC22" i="1" s="1"/>
  <c r="AD25" i="1"/>
  <c r="AC25" i="1" s="1"/>
  <c r="N21" i="1"/>
  <c r="J25" i="29" s="1"/>
  <c r="AD21" i="1"/>
  <c r="X24" i="1"/>
  <c r="Z22" i="1"/>
  <c r="Y22" i="1" s="1"/>
  <c r="X22" i="1"/>
  <c r="X23" i="1"/>
  <c r="Z24" i="1"/>
  <c r="Y24" i="1" s="1"/>
  <c r="Z23" i="1"/>
  <c r="Y23" i="1" s="1"/>
  <c r="X21" i="1"/>
  <c r="X25" i="1"/>
  <c r="Z21" i="1"/>
  <c r="J25" i="18" l="1"/>
  <c r="J30" i="19"/>
  <c r="J30" i="20"/>
  <c r="J25" i="17"/>
  <c r="AF21" i="1"/>
  <c r="AE21" i="1" s="1"/>
  <c r="L25" i="29" s="1"/>
  <c r="AC21" i="1"/>
  <c r="AB21" i="1"/>
  <c r="AA21" i="1" s="1"/>
  <c r="K25" i="29" s="1"/>
  <c r="Y21" i="1"/>
  <c r="K30" i="19" l="1"/>
  <c r="K30" i="20"/>
  <c r="K25" i="18"/>
  <c r="K25" i="17"/>
  <c r="L30" i="20"/>
  <c r="L25" i="18"/>
  <c r="L30" i="19"/>
  <c r="L25" i="17"/>
  <c r="AG21" i="1"/>
  <c r="M25" i="29" s="1"/>
  <c r="M25" i="17" l="1"/>
  <c r="M30" i="20"/>
  <c r="M25" i="18"/>
  <c r="M30" i="19"/>
  <c r="J16" i="1"/>
  <c r="I16" i="1"/>
  <c r="H20" i="29" s="1"/>
  <c r="X18" i="1" l="1"/>
  <c r="Z20" i="1"/>
  <c r="Y20" i="1" s="1"/>
  <c r="X19" i="1"/>
  <c r="H20" i="18"/>
  <c r="H25" i="19"/>
  <c r="H25" i="20"/>
  <c r="H20" i="17"/>
  <c r="X17" i="1"/>
  <c r="X16" i="1"/>
  <c r="X20" i="1"/>
  <c r="AD17" i="1"/>
  <c r="AC17" i="1" s="1"/>
  <c r="AD19" i="1"/>
  <c r="AC19" i="1" s="1"/>
  <c r="AD18" i="1"/>
  <c r="AD20" i="1"/>
  <c r="AC20" i="1" s="1"/>
  <c r="AD16" i="1"/>
  <c r="AC16" i="1" s="1"/>
  <c r="Z18" i="1"/>
  <c r="Y18" i="1" s="1"/>
  <c r="Z16" i="1"/>
  <c r="Y16" i="1" s="1"/>
  <c r="N16" i="1"/>
  <c r="J20" i="29" s="1"/>
  <c r="Z19" i="1"/>
  <c r="Y19" i="1" s="1"/>
  <c r="Z17" i="1"/>
  <c r="Y17" i="1" s="1"/>
  <c r="J25" i="20" l="1"/>
  <c r="J25" i="19"/>
  <c r="J20" i="18"/>
  <c r="J20" i="17"/>
  <c r="AF16" i="1"/>
  <c r="AE16" i="1" s="1"/>
  <c r="L20" i="29" s="1"/>
  <c r="AC18" i="1"/>
  <c r="AB16" i="1"/>
  <c r="AA16" i="1" s="1"/>
  <c r="K20" i="29" s="1"/>
  <c r="K20" i="17" l="1"/>
  <c r="K20" i="18"/>
  <c r="K25" i="19"/>
  <c r="K25" i="20"/>
  <c r="L20" i="18"/>
  <c r="L25" i="19"/>
  <c r="L25" i="20"/>
  <c r="L20" i="17"/>
  <c r="AG16" i="1"/>
  <c r="M20" i="29" s="1"/>
  <c r="M20" i="17" l="1"/>
  <c r="M25" i="19"/>
  <c r="M25" i="20"/>
  <c r="M20" i="18"/>
  <c r="J13" i="1"/>
  <c r="I13" i="1"/>
  <c r="H15" i="29" s="1"/>
  <c r="H15" i="19" l="1"/>
  <c r="H15" i="20"/>
  <c r="H20" i="20"/>
  <c r="H15" i="18"/>
  <c r="H20" i="19"/>
  <c r="H15" i="17"/>
  <c r="Z14" i="1"/>
  <c r="Y14" i="1" s="1"/>
  <c r="X13" i="1"/>
  <c r="X14" i="1"/>
  <c r="X15" i="1"/>
  <c r="AD14" i="1"/>
  <c r="AD13" i="1"/>
  <c r="AD15" i="1"/>
  <c r="N13" i="1"/>
  <c r="J15" i="29" s="1"/>
  <c r="Z13" i="1"/>
  <c r="Y13" i="1" s="1"/>
  <c r="Z15" i="1"/>
  <c r="Y15" i="1" s="1"/>
  <c r="J15" i="18" l="1"/>
  <c r="J20" i="20"/>
  <c r="J20" i="19"/>
  <c r="J15" i="17"/>
  <c r="J15" i="20"/>
  <c r="J15" i="19"/>
  <c r="AB13" i="1"/>
  <c r="AA13" i="1" s="1"/>
  <c r="K15" i="29" s="1"/>
  <c r="K15" i="19" l="1"/>
  <c r="K15" i="20"/>
  <c r="K20" i="20"/>
  <c r="K15" i="18"/>
  <c r="K20" i="19"/>
  <c r="K15" i="17"/>
  <c r="T12" i="1"/>
  <c r="Q12" i="1"/>
  <c r="AC14" i="1" l="1"/>
  <c r="AC15" i="1"/>
  <c r="AD12" i="1"/>
  <c r="AC12" i="1" s="1"/>
  <c r="Q11" i="1"/>
  <c r="T11" i="1"/>
  <c r="T10" i="1"/>
  <c r="AF13" i="1" l="1"/>
  <c r="AE13" i="1" s="1"/>
  <c r="L15" i="29" s="1"/>
  <c r="AC13" i="1"/>
  <c r="AD11" i="1"/>
  <c r="Q10" i="1"/>
  <c r="AD10" i="1" s="1"/>
  <c r="J10" i="1"/>
  <c r="X10" i="1" l="1"/>
  <c r="L15" i="19"/>
  <c r="L15" i="20"/>
  <c r="AG13" i="1"/>
  <c r="M15" i="29" s="1"/>
  <c r="L15" i="18"/>
  <c r="L20" i="19"/>
  <c r="L20" i="20"/>
  <c r="L15" i="17"/>
  <c r="AC11" i="1"/>
  <c r="Z11" i="1"/>
  <c r="Z10" i="1"/>
  <c r="Y10" i="1" s="1"/>
  <c r="Z12" i="1"/>
  <c r="X12" i="1"/>
  <c r="AC10" i="1"/>
  <c r="X11" i="1"/>
  <c r="I10" i="1"/>
  <c r="H10" i="29" s="1"/>
  <c r="M15" i="17" l="1"/>
  <c r="M15" i="18"/>
  <c r="M20" i="19"/>
  <c r="M20" i="20"/>
  <c r="N10" i="1"/>
  <c r="H10" i="18"/>
  <c r="H10" i="19"/>
  <c r="H10" i="20"/>
  <c r="H10" i="17"/>
  <c r="M15" i="20"/>
  <c r="M15" i="19"/>
  <c r="AF10" i="1"/>
  <c r="AE10" i="1" s="1"/>
  <c r="L10" i="29" s="1"/>
  <c r="Y12" i="1"/>
  <c r="Y11" i="1"/>
  <c r="AB10" i="1"/>
  <c r="AA10" i="1" s="1"/>
  <c r="K10" i="29" s="1"/>
  <c r="B249" i="6" a="1"/>
  <c r="J10" i="18" l="1"/>
  <c r="J10" i="29"/>
  <c r="B249" i="6"/>
  <c r="J10" i="19"/>
  <c r="K10" i="17"/>
  <c r="K10" i="18"/>
  <c r="K10" i="19"/>
  <c r="K10" i="20"/>
  <c r="J10" i="20"/>
  <c r="J10" i="17"/>
  <c r="L10" i="17"/>
  <c r="L10" i="20"/>
  <c r="L10" i="19"/>
  <c r="L10" i="18"/>
  <c r="AG10" i="1"/>
  <c r="M10" i="29" s="1"/>
  <c r="G238" i="6"/>
  <c r="M10" i="17" l="1"/>
  <c r="M10" i="19"/>
  <c r="M10" i="20"/>
  <c r="M10" i="18"/>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<sst xmlns="http://schemas.openxmlformats.org/spreadsheetml/2006/main" count="2675" uniqueCount="604">
  <si>
    <t xml:space="preserve">                                                                         Consejo Superior de la Judicatura</t>
  </si>
  <si>
    <t xml:space="preserve"> MAPA DE RIESGOS SIGCMA</t>
  </si>
  <si>
    <t>DEPENDENCIA (Unidad misional del CSJ o Unidad de la DEAJ o Seccional o CSJ en caso de despachos judiciales certificados)</t>
  </si>
  <si>
    <t>CONSEJO SECCIONAL DE LA JUDICATURA DE SANTANDER
DIRECCIÓN EJECUTIVA SECCIONAL DE ADMINISTRACCIÓN JUDICIAL BUCARAMANGA</t>
  </si>
  <si>
    <t>PROCESO (indique el tipo de proceso si es Estratégico. Misional, Apoyo, Evaluación y Mejora y especifique el nombre del proceso)</t>
  </si>
  <si>
    <t>Estrategicos</t>
  </si>
  <si>
    <t>PLANEACIÓN ESTRATEGICA</t>
  </si>
  <si>
    <t>CONSEJO SUPERIOR DE LA JUDICATURA</t>
  </si>
  <si>
    <t xml:space="preserve"> </t>
  </si>
  <si>
    <t>CONSEJO SECCIONAL DE LA JUDICATURA</t>
  </si>
  <si>
    <t>X</t>
  </si>
  <si>
    <t>DIRECCIÓN SECCIONAL DE ADMINISTRACIÓN JUDICIAL</t>
  </si>
  <si>
    <t>DESPACHO JUDICIAL CERTIFICADO</t>
  </si>
  <si>
    <t>FECHA</t>
  </si>
  <si>
    <t>ANÁLISIS DE CONTEXTO</t>
  </si>
  <si>
    <t>CONSEJO SECCIONAL/DIRECCIÓN SECCIONAL DE ADMINISTRACIÓN JUDICIAL Y/O DISTRITO JUDICIAL SEGÚN SEA EL CASO</t>
  </si>
  <si>
    <t>CONSEJO SECCIONAL DE LA JUDICATURA DE SANTANDER /DIRECCIÓN SECCIONAL DE ADMINISTRACIÓN JUDICIAL DE BUCARAMANGA</t>
  </si>
  <si>
    <t xml:space="preserve">PROCESO </t>
  </si>
  <si>
    <t>VER MAPA DE PROCESOS</t>
  </si>
  <si>
    <t xml:space="preserve">DEPENDENCIA ADMINISTRATIVA O JUDICIAL CERTIFICADA </t>
  </si>
  <si>
    <t>OBJETIVO DEL PROCESO</t>
  </si>
  <si>
    <t>MAPA DE PROCESOS CONSEJO SUPERIOR DE LA JUDICATURA</t>
  </si>
  <si>
    <t>PROCESOS DEPENDENCIA JUDICIALES CERTIFICADAS</t>
  </si>
  <si>
    <t xml:space="preserve">VER CARACTERIZACIONES </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</si>
  <si>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</si>
  <si>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</si>
  <si>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</si>
  <si>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</si>
  <si>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</si>
  <si>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</si>
  <si>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</si>
  <si>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t>
  </si>
  <si>
    <t>Ley 2213 de 2022, por medio de la cual se establece la vigencia permanente del Decreto Legislativo 806 de 2020 y se adoptan medidas para implementar las tecnologías de la información y las comunicaciones en las actuaciones judiciales, agilizar los procesos judiciales y flexibilizar la atención a los usuarios del servicio de justicia y se dictan otras disposiciones</t>
  </si>
  <si>
    <t>Cambio de Normatividad y Regulaciones Expedidas por el Gobierno Nacional o el Congreso de la Republica que afecten la administración de Justicia.</t>
  </si>
  <si>
    <t>Económicos y Financieros (disponibilidad de capital, liquidez, mercados financieros, desempleo, competencia)</t>
  </si>
  <si>
    <t>Presupuesto insuficiente asignado para  la vigencia 2023 de la Rama Judicial</t>
  </si>
  <si>
    <t xml:space="preserve">Incremento del PIB que potencialice el crecimiento económico del país y viabilice la asignación suficiente de recursos para la Rama Judicial </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</si>
  <si>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</si>
  <si>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</si>
  <si>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</si>
  <si>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conflicto armado de la región.</t>
  </si>
  <si>
    <t xml:space="preserve">Incremento de la credibilidad y confianza en la administración de justicia al implementar y certificar sus Sistemas de Gestión. 
</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</si>
  <si>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</si>
  <si>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</si>
  <si>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</si>
  <si>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 xml:space="preserve">Limitaciones en  la movilidad asociados a factores del orden público </t>
  </si>
  <si>
    <t>Aumento de la demanda de Justicia a causa de la problemática social</t>
  </si>
  <si>
    <t>Amenazas a servidores judiciales en razón al ejercicio de sus funciones.</t>
  </si>
  <si>
    <t xml:space="preserve">Afectaciones a la infraestructura física de las sedes Judiciales </t>
  </si>
  <si>
    <t>Tecnológicos (desarrollo digital, avances en tecnología, acceso a sistemas de información externos, gobierno en línea)</t>
  </si>
  <si>
    <t>Perdida o hackeo de información derivada de ataques cibernéticos</t>
  </si>
  <si>
    <t>Marco regulatorio del  MINTICS, para la gobernanza, gobernabilidad y transformación digital</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</si>
  <si>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</si>
  <si>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</si>
  <si>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</si>
  <si>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Generar espacios donde se realicen acuerdo interinstitucionales para poder consultar información que beneficie la administración de justicia</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</si>
  <si>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</si>
  <si>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</si>
  <si>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</si>
  <si>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Actualización del marco normativo</t>
  </si>
  <si>
    <t>Ambientales (emisiones y residuos, energía, catástrofes naturales, desarrollo sostenible)</t>
  </si>
  <si>
    <t>Fenómenos naturales (Inundación, quema de bosques, sismo, vendavales, epidemias y plagas)</t>
  </si>
  <si>
    <t>Aumento de los impactos ambientales negativos por pandemias</t>
  </si>
  <si>
    <t xml:space="preserve">CONTEXTO INTERNO </t>
  </si>
  <si>
    <t xml:space="preserve">DEBILIDADES  (Factores específicos)  </t>
  </si>
  <si>
    <t>FORTALEZAS(Factores específicos)</t>
  </si>
  <si>
    <t>Estratégicos (direccionamiento estratégico, planeación institucional, liderazgo, trabajo en equipo)</t>
  </si>
  <si>
    <t>No realización oportuna del plan de acción, matriz de riesgos y demás documentos del SIGCMA, con su seguimiento correspondiente en los periodos establecidos,  conforme a los lineamientos emitidos desde el despacho de la Magistrada Líder del SIGCMA y la Coordinación Nacional del SIGCMA</t>
  </si>
  <si>
    <t>Contar con el Plan Sectorial de Desarrollo de la Rama Judicial</t>
  </si>
  <si>
    <t xml:space="preserve">Falta de socialización de estrategias con las dependencias para fomentar el trabajo colaborativo para la implementación del Plan Estratégico de Transformación Digital (PETD) de la Rama Judicial </t>
  </si>
  <si>
    <t>Socialización de buenas prácticas de la gestión judicial en el contexto internacional a través de la CICAJ o eventos de Cumbre</t>
  </si>
  <si>
    <t>Mantenimiento y ampliación de SIGCMA en los esquemas que se encuentra certificados la Rama Judicial</t>
  </si>
  <si>
    <t>Definición de roles y responsabilidades de los  líderes de proceso para el funcionamiento del SIGCMA</t>
  </si>
  <si>
    <t>Contar con la Norma Técnica de Calidad Actualizada NTC 6256 y GTC 286 2021</t>
  </si>
  <si>
    <t>El compromiso de la Alta Dirección y de los líderes de proceso para ampliar, mantener y mejorar el SIGCMA</t>
  </si>
  <si>
    <t>Encuentro nacional e internacional del SIGCMA</t>
  </si>
  <si>
    <t>Recursos financieros (presupuesto de funcionamiento, recursos de inversión</t>
  </si>
  <si>
    <t>Recursos insuficientes para atender el Plan de necesidades formulado</t>
  </si>
  <si>
    <t>Presupuesto asignado para el desarrollo de proyecto de inversión del SIGCMA</t>
  </si>
  <si>
    <t>Conocimiento de la reglamentación que establece el procedimiento para el manejo de los recursos presupuestales, financieros y de contratación estatal</t>
  </si>
  <si>
    <t>Estandarización de procesos y procedimientos para el desarrollo del proceso contractual</t>
  </si>
  <si>
    <t>Manual de contratación actualizado</t>
  </si>
  <si>
    <t>Personal (competencia del personal, disponibilidad, suficiencia, seguridad y salud  en el trabajo)</t>
  </si>
  <si>
    <t>No contar con el recurso humano suficiente y necesario para responder a la demanda de Justicia</t>
  </si>
  <si>
    <t>Personal integrado por servidores judiciales de alto nivel profesional y capacitado para llevar a cabo las funciones asignadas</t>
  </si>
  <si>
    <t>Servidores Judiciales con comorbilidades y/o enfermedades laborales</t>
  </si>
  <si>
    <t>Extensión en los horarios laborales de trabajo en casa y presencial, que afecta el bienestar físico, mental y emocional en los servidores judiciales y su entorno familiar</t>
  </si>
  <si>
    <t>Desarrollo y fortalecimiento de competencias de los servidores judiciales en modelos de gestión</t>
  </si>
  <si>
    <t xml:space="preserve">Carencia  de manual  de funciones y procedimientos  para los servidores Judiciales </t>
  </si>
  <si>
    <t>Mejor prestación del servicio de administración de justicia debido a la implementación de buenas practicas en bioseguridad definidos por la Rama Judicial</t>
  </si>
  <si>
    <t>Debilidad en los procesos de inducción y reinducción de los servidores judiciales</t>
  </si>
  <si>
    <t>Fortalecimiento de los concursos de méritos para ingreso de la Rama Judicial</t>
  </si>
  <si>
    <t>Debilidad en el desarrollo de competencias propias para el desarrollo de las actividades asignadas</t>
  </si>
  <si>
    <t>El desarrollo de competencia a través de procesos de sensibilización, capacitación y formación en modelo de gestión para el desarrollo de competencias de los servidores judiciales.</t>
  </si>
  <si>
    <t>Proceso (capacidad, diseño, ejecución, proveedores, entradas, salidas, gestión del conocimiento)</t>
  </si>
  <si>
    <t xml:space="preserve">Resistencia por parte de algunos servidores judiciales a implementar la gestión de conocimiento para la gestión del cambio en lo relativo al SIGCMA, a modelos de gestión, implementación de PETD, ambiental, seguridad y salud en el trabajo, seguridad informática, normas antisoborno, normas de bioseguridad etc.  </t>
  </si>
  <si>
    <t>Actualización de la plataforma estratégica para responder a los cambios normativos y legales</t>
  </si>
  <si>
    <t>Falta de tiempo para acceder a la formación  de alto interés, tales como: Sensibilizaciones, cursos, talleres,  capacitaciones, diplomados, entre otros</t>
  </si>
  <si>
    <t xml:space="preserve">Aplicabilidad de la Gestión del conocimiento generada por las experiencias de los servidores judiciales documentada en instructivos y guías
</t>
  </si>
  <si>
    <t>Debilidad en la retroalimentación de la evaluación  realizada a los proveedores y contratistas del producto o servicio entregado</t>
  </si>
  <si>
    <t>Fortalecimiento en los procesos de contratación por el uso adecuado del SECOP II</t>
  </si>
  <si>
    <t xml:space="preserve">Tecnológicos </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</si>
  <si>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</si>
  <si>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</si>
  <si>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Falta de apropiación y aplicación del conocimiento de los avances tecnológicos</t>
  </si>
  <si>
    <t xml:space="preserve">Capacitación para el uso de herramientas tecnológicas  </t>
  </si>
  <si>
    <t>Carencia de formación en tecnologías de la información y la comunicación aplicadas al desarrollo de la gestión Judicial estableciendo las diferencias entre:
Transformación digital, digitalización, expediente digital y estrategias para la digitalización</t>
  </si>
  <si>
    <t>Fallas de conectividad para la realización de las actividades propias del proceso.</t>
  </si>
  <si>
    <t xml:space="preserve">Falta de cobertura tecnológica en las sedes judiciales </t>
  </si>
  <si>
    <t>Carencia de modelos gobernanza de Tecnologías de la Información (TI) en la entidad</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</si>
  <si>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</si>
  <si>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</si>
  <si>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</si>
  <si>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</si>
  <si>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</si>
  <si>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Los documentos actuales no están alineados al PETD 2021-2025</t>
  </si>
  <si>
    <t>La estandarización de la plataforma estratégica del SIGCMA y documentos impartidos  desde la Coordinación Nacional del SIGCMA para la mejor prestación del servicio</t>
  </si>
  <si>
    <t>Falta de comunicación y socialización de tablas de retención documental</t>
  </si>
  <si>
    <t>Micrositio de fácil acceso a los documentos propios del Sistema Integrado de Gestión y Control de la Calidad y el Medio Ambiente.</t>
  </si>
  <si>
    <t>Debilidad en  la estandarización de tablas de retención documental</t>
  </si>
  <si>
    <t>Infraestructura física (suficiencia, comodidad)</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</si>
  <si>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</si>
  <si>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</si>
  <si>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Elementos de trabajo (papel, equipos, herramientas)</t>
  </si>
  <si>
    <t>Falta de modernización y mantenimiento del mobiliario con que cuenta la Rama Judicial</t>
  </si>
  <si>
    <t>Uso adecuado de los elementos de trabajo</t>
  </si>
  <si>
    <t>Actualización permanente de la plataforma tecnológica de la Rama Judicial para el cumplimiento del PETD</t>
  </si>
  <si>
    <t>Comunicación Interna (canales utilizados y su efectividad, flujo de la información necesaria para el desarrollo de las actividades)</t>
  </si>
  <si>
    <t>Uso deficiente de las herramientas de comunicación establecidas en el plan de comunicaciones</t>
  </si>
  <si>
    <t>Elaboración y seguimiento del Plan de Comunicaciones</t>
  </si>
  <si>
    <t>Desaprovechamiento de canales de comunicaciones, para generar mayor información a las partes interesadas</t>
  </si>
  <si>
    <t>Implementación de estrategias y mecanismos para el fortalecimiento de la atención al usuario</t>
  </si>
  <si>
    <t>Fortalecimiento de la pagina web institucional y mecanismos de comunicación</t>
  </si>
  <si>
    <t>Uso adecuado del micrositio asignado al Consejo Seccional de la Judicatura</t>
  </si>
  <si>
    <t>Uso adecuado de los correos electrónicos</t>
  </si>
  <si>
    <t>Uso adecuado del aplicativo SIGOBIUS</t>
  </si>
  <si>
    <t>Fortalecimiento para el tratamiento de PQRS</t>
  </si>
  <si>
    <t>Uso adecuado de la imagen corporativa y los logos en los cuales se encuentra certificada la Rama Judicial</t>
  </si>
  <si>
    <t>Ambientales</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</si>
  <si>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</si>
  <si>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</si>
  <si>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</si>
  <si>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</si>
  <si>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</si>
  <si>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Mantener la certificación operaciones inseguras: Sellos de bioseguridad huella de confianza</t>
  </si>
  <si>
    <t>Falta en la separación adecuada de residuos en la fuente </t>
  </si>
  <si>
    <t>Formación de Auditores en la Norma NTC ISO 14001:2015 y en la Norma Técnica de la Rama Judicial NTC 6256 :2018</t>
  </si>
  <si>
    <t>Desconocimiento por parte de los brigadistas, servidores judiciales y contratistas de las acciones necesarias para actuar ante una emergencia ambiental</t>
  </si>
  <si>
    <t>Implementación de buenas practicas tendientes a la protección del medio ambiente</t>
  </si>
  <si>
    <t>ESTRATEGIAS</t>
  </si>
  <si>
    <t>ESTRATEGIAS  DOFA</t>
  </si>
  <si>
    <t>ESTRATEGIA/ACCIÓN/ PROYECTO</t>
  </si>
  <si>
    <t xml:space="preserve">GESTIONA </t>
  </si>
  <si>
    <t xml:space="preserve">DOCUMENTADA EN </t>
  </si>
  <si>
    <t>A</t>
  </si>
  <si>
    <t>O</t>
  </si>
  <si>
    <t>D</t>
  </si>
  <si>
    <t>F</t>
  </si>
  <si>
    <t xml:space="preserve">Desarrollar el plan de formación de la Escuela Judicial para el fortalecimiento de competencias de los servidores judiciales </t>
  </si>
  <si>
    <t xml:space="preserve">Plan de acción </t>
  </si>
  <si>
    <t xml:space="preserve">Asistir y participar activamente en los procesos de sensibilización, capacitación y formación en los procesos SIGCMA </t>
  </si>
  <si>
    <t>6,16, 36</t>
  </si>
  <si>
    <t>Realizar seguimiento al plan de acción y realizar el reporte oportuno</t>
  </si>
  <si>
    <t>6, 12, 23</t>
  </si>
  <si>
    <t>Implementar mecanismos para la retroalimentación de las  partes interesadas</t>
  </si>
  <si>
    <t>1, 12, 34</t>
  </si>
  <si>
    <t>27,28,29,34</t>
  </si>
  <si>
    <t>Mantener, actualizar y documentar  el Sistema Integrado de Gestión SIGCMA, en el contexto especifico</t>
  </si>
  <si>
    <t>13,14,15</t>
  </si>
  <si>
    <t>1,10,13,16,17,19</t>
  </si>
  <si>
    <t>4,6,7,8,5,10,17,1820,22,23,37</t>
  </si>
  <si>
    <t>Solicitar apoyo al CENDOJ para realización de capacitaciones en tablas de retención documental (TRD)</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</si>
  <si>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</si>
  <si>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</si>
  <si>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</si>
  <si>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</si>
  <si>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30,31,32,33,34</t>
  </si>
  <si>
    <t>35,36,38,39</t>
  </si>
  <si>
    <t>Realizar identificación y cumplimiento de los requisitos legales y reglamentarios</t>
  </si>
  <si>
    <t>3,9,17</t>
  </si>
  <si>
    <t>Matriz de riesgos</t>
  </si>
  <si>
    <t>Matriz Mapa de Riesgos</t>
  </si>
  <si>
    <t>Orientaciones Generales</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</si>
  <si>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rgb="FF002060"/>
        <rFont val="Arial Narrow"/>
        <family val="2"/>
      </rPr>
      <t>Paso 2: identificación del riesgo</t>
    </r>
    <r>
      <rPr>
        <sz val="11"/>
        <rFont val="Arial Narrow"/>
        <family val="2"/>
      </rPr>
      <t xml:space="preserve">, donde se explica ampliamente las bases para adelantar este análisis.
Así mismo, considere en el </t>
    </r>
    <r>
      <rPr>
        <b/>
        <sz val="11"/>
        <color rgb="FF002060"/>
        <rFont val="Arial Narrow"/>
        <family val="2"/>
      </rPr>
      <t>Paso 3: valoración del riesgo</t>
    </r>
    <r>
      <rPr>
        <sz val="11"/>
        <rFont val="Arial Narrow"/>
        <family val="2"/>
      </rPr>
      <t xml:space="preserve"> los lineamientos para definir el No. de veces que se hace la actividad con la cual se relaciona el riesgo y su impacto en términos establecidos en la Tabla de Impacto. En este mismo paso se analizan los controles que deben responder a los atributos de eficiencia e informativos.
</t>
    </r>
  </si>
  <si>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acorde con el nivel de desagregación que se considere necesaria.</t>
    </r>
  </si>
  <si>
    <t>Columna</t>
  </si>
  <si>
    <t>Descripción - Lineamientos para el diligenciamiento</t>
  </si>
  <si>
    <t>Proceso</t>
  </si>
  <si>
    <t>Diligencie el nombre del proceso al cual se le identificarán y valorarán los riesgos.</t>
  </si>
  <si>
    <t>Objetivo</t>
  </si>
  <si>
    <t>Diligencie el objetivo del proceso.</t>
  </si>
  <si>
    <t>Alcance</t>
  </si>
  <si>
    <t>Diligencie el alcance del proceso.</t>
  </si>
  <si>
    <t>Referencia</t>
  </si>
  <si>
    <t xml:space="preserve">Permite definir el consecutivo de riesgos.
</t>
  </si>
  <si>
    <t>Impacto</t>
  </si>
  <si>
    <t>Analice las consecuencias que puede ocasionar a la organización la materialización del riesgo y escoja en la lista desplegable.</t>
  </si>
  <si>
    <t>Causa Inmediata</t>
  </si>
  <si>
    <t>Circunstancias bajo las cuales se presenta el riesgo, es la situación más evidente frente al riesgo, redacte de la forma más concreta posible.</t>
  </si>
  <si>
    <t>Causa Raíz</t>
  </si>
  <si>
    <t>Causa  principal  o básica, corresponde a las razones por la cuales se puede presentar  el riesgo, redacte de la forma más concreta posible.</t>
  </si>
  <si>
    <t>Descripción del Riesgo</t>
  </si>
  <si>
    <r>
      <t xml:space="preserve">Consolida o resume los análisis sobre impacto + causa raíz, permitiendo contar con una redacción clara y concreta del riesgo identificado. Tenga en cuenta la estructura de alto nivel establecida , inicia con </t>
    </r>
    <r>
      <rPr>
        <b/>
        <sz val="9"/>
        <color theme="9" tint="-0.249977111117893"/>
        <rFont val="Arial Narrow"/>
        <family val="2"/>
      </rPr>
      <t xml:space="preserve">POSIBILIDAD DE + Impacto para la entidad + Causa Raíz </t>
    </r>
  </si>
  <si>
    <t>Clasificación del Riesgo</t>
  </si>
  <si>
    <t>Utilice la lista de despligue que se encuentra parametrizada, le aparecerán las opciones: 1)Daños Activos Fijos/Eventos Externos, 2)Ejecucion y Administracion de procesos, 3)Fallas Tecnologicas, 4)Fraude Externo, 5)Fraude Interno, 6)Relaciones Laborales, 7)Usuarios, productos y practicas organizacionales, 8)Evento Internos Ambientales</t>
  </si>
  <si>
    <t>Frecuencia con la cual se lleva a cabo la actividad</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</si>
  <si>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I-J)</t>
  </si>
  <si>
    <t>Criterios de Impacto</t>
  </si>
  <si>
    <t>Utilice la lista de despligue que se encuentra parametrizada, le aparecerán las opciones de la tabla de Impacto del presente documento. La matriz automáticamente hará el cálculo para el nivel de impacto inherente (Columnas L-M)</t>
  </si>
  <si>
    <t>Zona de Riesgo Inherente</t>
  </si>
  <si>
    <t>Teniendo en cuenta que ingresó la información de PROBABILIDAD e IMPACTO, la matriz automáticamente hará el cálculo para la zona de riesgo inherente (Columna N)</t>
  </si>
  <si>
    <t>Descripción del Control</t>
  </si>
  <si>
    <t xml:space="preserve">Recuerde que el control se define como la medida que permite reducir o mitigar un riesgo. Defina el control (es) que atacan las causas del riesgo, </t>
  </si>
  <si>
    <t>Afectación</t>
  </si>
  <si>
    <t>Esta casilla no se diligencia, depende de la selección en la columna R.</t>
  </si>
  <si>
    <r>
      <t xml:space="preserve">ATRIBUTOS EFICIENCIA
</t>
    </r>
    <r>
      <rPr>
        <sz val="9"/>
        <rFont val="Arial Narrow"/>
        <family val="2"/>
      </rPr>
      <t>Tipo</t>
    </r>
  </si>
  <si>
    <t>Utilice la lista de despligue que se encuentra parametrizada, le aparecerán las opciones: 1)Preventivo, 2)Detectivo, 3)Correctivo.</t>
  </si>
  <si>
    <r>
      <t xml:space="preserve">ATRIBUTOS EFICIENCIA
</t>
    </r>
    <r>
      <rPr>
        <sz val="9"/>
        <rFont val="Arial Narrow"/>
        <family val="2"/>
      </rPr>
      <t>Implementación</t>
    </r>
  </si>
  <si>
    <t>Utilice la lista de despligue que se encuentra parametrizada, le aparecerán las opciones: 1)Automático, 2)Manual.</t>
  </si>
  <si>
    <r>
      <t xml:space="preserve">ATRIBUTOS EFICIENCIA
</t>
    </r>
    <r>
      <rPr>
        <sz val="9"/>
        <rFont val="Arial Narrow"/>
        <family val="2"/>
      </rPr>
      <t>Calificación</t>
    </r>
  </si>
  <si>
    <t xml:space="preserve">La matriz automáticamente hará el cálculo para el control analizado (Columna T) </t>
  </si>
  <si>
    <r>
      <t xml:space="preserve">ATRIBUTOS INFORMATIVOS
</t>
    </r>
    <r>
      <rPr>
        <sz val="9"/>
        <rFont val="Arial Narrow"/>
        <family val="2"/>
      </rPr>
      <t>Documentación</t>
    </r>
  </si>
  <si>
    <t xml:space="preserve">Utilice la lista de despligue que se encuentra parametrizada, le aparecerán las opciones: 1)Documentado, 2)Sin documentar. Estas no se presentan valoración </t>
  </si>
  <si>
    <r>
      <t xml:space="preserve">ATRIBUTOS INFORMATIVOS
</t>
    </r>
    <r>
      <rPr>
        <sz val="9"/>
        <rFont val="Arial Narrow"/>
        <family val="2"/>
      </rPr>
      <t>Frecuencia</t>
    </r>
  </si>
  <si>
    <t xml:space="preserve">Utilice la lista de despligue que se encuentra parametrizada, le aparecerán las opciones: 1)Continua, 2)Aleatoria. Estas no se presentan valoración </t>
  </si>
  <si>
    <r>
      <t xml:space="preserve">ATRIBUTOS INFORMATIVOS
</t>
    </r>
    <r>
      <rPr>
        <sz val="9"/>
        <rFont val="Arial Narrow"/>
        <family val="2"/>
      </rPr>
      <t>Registro</t>
    </r>
  </si>
  <si>
    <t xml:space="preserve">Utilice la lista de despligue que se encuentra parametrizada, le aparecerán las opciones: 1)Con Registro, 2) Sin Registro.Estas no se presentan valoración </t>
  </si>
  <si>
    <t>Evaluación del Nivel de Riesgo - Nivel de Riesgo Residual</t>
  </si>
  <si>
    <r>
      <t>La matriz automáticamente hará el cálculo, acorde con el control o controles definidos con sus atributos analizados, lo que permitirá establecer e</t>
    </r>
    <r>
      <rPr>
        <sz val="9"/>
        <color theme="1"/>
        <rFont val="Arial Narrow"/>
        <family val="2"/>
      </rPr>
      <t>l nivel de riesgo inherente</t>
    </r>
    <r>
      <rPr>
        <sz val="9"/>
        <rFont val="Arial Narrow"/>
        <family val="2"/>
      </rPr>
      <t xml:space="preserve"> (Columnas AA -AD- AE-AF-AG-AH).</t>
    </r>
  </si>
  <si>
    <t>Tratamiento</t>
  </si>
  <si>
    <t>Utilice la lista de despligue que se encuentra parametrizada, le aparecerán las opciones: 1)Aceptar, 2)Evitar, 3)Reducir (compartir), 4)Reducir (mitigar) y tener en cuenta el tratamiento a  implementar que se encuentra estipulado en la Hoja 10 de Matriz de Calor en la parte derecha.</t>
  </si>
  <si>
    <r>
      <t xml:space="preserve">Plan de Acción
</t>
    </r>
    <r>
      <rPr>
        <sz val="9"/>
        <rFont val="Arial Narrow"/>
        <family val="2"/>
      </rPr>
      <t xml:space="preserve">Responsable, fecha implementación, fecha seguimiento, seguimiento. </t>
    </r>
  </si>
  <si>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</si>
  <si>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t>Estado</t>
  </si>
  <si>
    <t>Utilice la lista de despligue que se encuentra parametrizada, le aparecerán las opciones: 1)Finalizado, 2)En curso, la selección en este caso dependerá de las acciones del plan que se hayan establecido en cada caso.</t>
  </si>
  <si>
    <r>
      <t xml:space="preserve"> -</t>
    </r>
    <r>
      <rPr>
        <sz val="11"/>
        <rFont val="Arial Narrow"/>
        <family val="2"/>
      </rPr>
      <t xml:space="preserve"> </t>
    </r>
    <r>
      <rPr>
        <b/>
        <sz val="11"/>
        <rFont val="Arial Narrow"/>
        <family val="2"/>
      </rPr>
      <t xml:space="preserve"> Hoja 6 Clasificación del Riesgo:</t>
    </r>
    <r>
      <rPr>
        <sz val="11"/>
        <rFont val="Arial Narrow"/>
        <family val="2"/>
      </rPr>
      <t xml:space="preserve"> Información pertinente refente a la clasificación de los riesgos asociados.</t>
    </r>
  </si>
  <si>
    <r>
      <t xml:space="preserve"> -</t>
    </r>
    <r>
      <rPr>
        <sz val="11"/>
        <rFont val="Arial Narrow"/>
        <family val="2"/>
      </rPr>
      <t xml:space="preserve"> </t>
    </r>
    <r>
      <rPr>
        <b/>
        <sz val="11"/>
        <rFont val="Arial Narrow"/>
        <family val="2"/>
      </rPr>
      <t xml:space="preserve"> Hoja 7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</si>
  <si>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8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</si>
  <si>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9 Tabla de Valoración de Controles: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</si>
  <si>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10 Matriz de Calor: </t>
    </r>
    <r>
      <rPr>
        <sz val="11"/>
        <rFont val="Arial Narrow"/>
        <family val="2"/>
      </rPr>
      <t xml:space="preserve">En esta hoja, en la medida en que ese diligencia el Mapa Final, se verán reflejados los riesgos en su zona correspondiente. Esta hoja no se diligencia se genera de manera automática.
</t>
    </r>
  </si>
  <si>
    <r>
      <t xml:space="preserve"> -  </t>
    </r>
    <r>
      <rPr>
        <b/>
        <sz val="10"/>
        <rFont val="Arial Narrow"/>
        <family val="2"/>
      </rPr>
      <t>Hoja 11 a la 14 Seguimientos Trimestrales</t>
    </r>
    <r>
      <rPr>
        <sz val="10"/>
        <rFont val="Arial Narrow"/>
        <family val="2"/>
      </rPr>
      <t xml:space="preserve">: En estas hojas de cálculo se realiza el seguimiento trimestral del mapa final de riesgos </t>
    </r>
  </si>
  <si>
    <t>DAÑOS ACTIVOS FIJOS/ EVENTOS EXTERNOS</t>
  </si>
  <si>
    <t>EJECUCIÓN Y ADMINISTRACIÓN DE PROCESOS</t>
  </si>
  <si>
    <t>FALLAS TECNÓLOGICAS</t>
  </si>
  <si>
    <t>FRAUDE EXTERNO</t>
  </si>
  <si>
    <t>FRAUDE INTERNO</t>
  </si>
  <si>
    <t>RELACIONES LABORALES</t>
  </si>
  <si>
    <t>USUARIOS, PRODUCTOS Y PRÁCTICAS ORGANIZACIONALES</t>
  </si>
  <si>
    <t>EVENTOS INTERNOS AMBIENTALES</t>
  </si>
  <si>
    <t>Pérdida por daños o extravíos de los activos fijos por desastres naturales u otros riesgos/eventos externos como atentados, vandalismo, orden público.</t>
  </si>
  <si>
    <t>Pérdidas derivadas de errores en la ejecución y administración de procesos.</t>
  </si>
  <si>
    <t>Errores en hardware, software, telecomunicaciones, interrupción de servicios básicos.</t>
  </si>
  <si>
    <t>Pérdida derivada de actos de fraude por personas ajenas a la organización (no participa personal de la entidad).</t>
  </si>
  <si>
    <t>Pérdida debido a actos de fraude, actuaciones irregulares, comisión de hechos delictivos abuso de confianza, apropiación indebida, incumplimiento d e regulaciones legales o internas de la entidad en las cuales está involucrado por lo menos 1 participante interno de la organización, son realizadas de forma intencional y/o con ánimo de lucro para sí mismo o para terceros.</t>
  </si>
  <si>
    <t>Pérdidas que surgen de acciones contrarias a las leyes o acuerdos de empleo, salud o seguridad, del pago de demandas por daños personales o de discriminación.</t>
  </si>
  <si>
    <t>Fallas negligentes o involuntarias de las obligaciones frente a los usuarios y que impiden satisfacer una obligación profesional frente a éstos.</t>
  </si>
  <si>
    <t xml:space="preserve">Efectos ambientales internos que puedan afectar la entidad y por ende causando un impacto al medio ambiente </t>
  </si>
  <si>
    <t>Tabla Criterios para definir el nivel de probabilidad</t>
  </si>
  <si>
    <t>Frecuencia de la Actividad</t>
  </si>
  <si>
    <t>Probabilidad</t>
  </si>
  <si>
    <t>Muy Baja</t>
  </si>
  <si>
    <t>La actividad que conlleva el riesgo se ejecuta como máximo 2 veces por año</t>
  </si>
  <si>
    <t>Baja</t>
  </si>
  <si>
    <t>La actividad que conlleva el riesgo se ejecuta de 3 a 24 veces por año</t>
  </si>
  <si>
    <t>Media</t>
  </si>
  <si>
    <t>La actividad que conlleva el riesgo se ejecuta de 24 a 500 veces por año</t>
  </si>
  <si>
    <t>Alta</t>
  </si>
  <si>
    <t>La actividad que conlleva el riesgo se ejecuta mínimo 500 veces al año y máximo 5000 veces por año</t>
  </si>
  <si>
    <t>Muy Alta</t>
  </si>
  <si>
    <t>La actividad que conlleva el riesgo se ejecuta más de 5000 veces por año</t>
  </si>
  <si>
    <t>Tabla Criterios para definir el nivel de impacto</t>
  </si>
  <si>
    <t>Afectación Económica (o presupuestal)</t>
  </si>
  <si>
    <t>Pérdida Reputacional</t>
  </si>
  <si>
    <t>Insignificante</t>
  </si>
  <si>
    <t xml:space="preserve">Leve </t>
  </si>
  <si>
    <t xml:space="preserve">Afectación menor a 10 SMLMV </t>
  </si>
  <si>
    <t>El riesgo afecta la imagen de alguna área de la organización</t>
  </si>
  <si>
    <t>Menor</t>
  </si>
  <si>
    <t xml:space="preserve">Entre 10 y 50 SMLMV </t>
  </si>
  <si>
    <t>El riesgo afecta la imagen de la entidad internamente, de conocimiento general, nivel interno, alta dirección, contratista y/o de provedores</t>
  </si>
  <si>
    <t>Moderado</t>
  </si>
  <si>
    <t xml:space="preserve">Moderado </t>
  </si>
  <si>
    <t xml:space="preserve">Entre 50 y 100 SMLMV </t>
  </si>
  <si>
    <t>El riesgo afecta la imagen de la entidad con algunos usuarios de relevancia frente al logro de los objetivos</t>
  </si>
  <si>
    <t>Mayor</t>
  </si>
  <si>
    <t xml:space="preserve">Mayor </t>
  </si>
  <si>
    <t xml:space="preserve">Entre 100 y 500 SMLMV </t>
  </si>
  <si>
    <t>El riesgo afecta la imagen de de la entidad con efecto publicitario sostenido a nivel del sector justicia</t>
  </si>
  <si>
    <t>Catastrófico</t>
  </si>
  <si>
    <t xml:space="preserve">Catastrófico </t>
  </si>
  <si>
    <t xml:space="preserve">Mayor a 500 SMLMV </t>
  </si>
  <si>
    <t>El riesgo afecta la imagen de la entidad a nivel nacional, con efecto publicitarios sostenible a nivel país</t>
  </si>
  <si>
    <t>Afectación Económica</t>
  </si>
  <si>
    <t>Impacto que afecte la ejecución presupuestal en un valor ≥0,5%.</t>
  </si>
  <si>
    <t>Impacto que afecte la ejecución presupuestal en un valor ≥1%.</t>
  </si>
  <si>
    <t>Impacto que afecte la ejecución presupuestal en un valor ≥5%.</t>
  </si>
  <si>
    <t>Impacto que afecte la ejecución presupuestal en un valor ≥20%.</t>
  </si>
  <si>
    <t>Impacto que afecte la ejecución presupuestal en un valor ≥50%.</t>
  </si>
  <si>
    <t>Incumplimiento de las metas establecidas</t>
  </si>
  <si>
    <t>Incumplimiento máximo del 5% de la meta planeada</t>
  </si>
  <si>
    <t>Incumplimiento máximo del 15% de la meta planeada</t>
  </si>
  <si>
    <t>Incumplimiento máximo del 20% de la meta planeada</t>
  </si>
  <si>
    <t>Incumplimiento máximo del 50% de la meta planeada</t>
  </si>
  <si>
    <t>Incumplimiento máximo del 80% de la meta planeada</t>
  </si>
  <si>
    <t>Prestación del Servicio de Justicia</t>
  </si>
  <si>
    <t>Afecta la Prestación del Servicio de Administración de Justicia en 5%</t>
  </si>
  <si>
    <t>Afecta la Prestación del Servicio de Administración Justicia en 10%</t>
  </si>
  <si>
    <t>Afecta la Prestación del Servicio de Justicia en 15%</t>
  </si>
  <si>
    <t>Afecta la Prestación del Servicio de Administración Justicia en 20%</t>
  </si>
  <si>
    <t>Afecta la Prestación del Servicio de Administración Justicia en más del 50%</t>
  </si>
  <si>
    <t xml:space="preserve">     Entre 50 y 100 SMLMV </t>
  </si>
  <si>
    <t xml:space="preserve">     El riesgo afecta la imagen de la entidad con algunos usuarios de relevancia frente al logro de los objetivos</t>
  </si>
  <si>
    <t>Afectación Ambiental</t>
  </si>
  <si>
    <t xml:space="preserve">Si el hecho llegara a presentarse, tendría consecuencias o efectos mínimos sobre la entidad.
</t>
  </si>
  <si>
    <t xml:space="preserve">Si el hecho llegara a presentarse, tendría bajo impacto o efecto sobre la entidad.
</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</si>
  <si>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</si>
  <si>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</si>
  <si>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</si>
  <si>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Vulneración de los derechos fundamentales de los ciudadanos</t>
  </si>
  <si>
    <t>Cualquier afectación a la violacion de los derechosn de los cuidadanos se considera con consecuencias altas.</t>
  </si>
  <si>
    <t>Cualquier afectación la violacion de los derechos de los ciudadanos se considera con consecuencias desastrosas.</t>
  </si>
  <si>
    <t>Reputacional (Corrupción)</t>
  </si>
  <si>
    <t>Cualquier acto indebido de los servidores judiciales genera altas consecuencias para la entidad</t>
  </si>
  <si>
    <t>Cualquier acto indebido de los servidores judiciales genera consecuencias desastrosas para la entidad</t>
  </si>
  <si>
    <t>Criterios</t>
  </si>
  <si>
    <t>Subcriterios</t>
  </si>
  <si>
    <t>Afectación Económica o presupuestal</t>
  </si>
  <si>
    <t>Afectación menor a 10 SMLMV .</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</si>
  <si>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</si>
  <si>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</si>
  <si>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Tabla Atributos de para el diseño del control</t>
  </si>
  <si>
    <t>Automático</t>
  </si>
  <si>
    <t>Manual</t>
  </si>
  <si>
    <t>Características</t>
  </si>
  <si>
    <t>Descripción</t>
  </si>
  <si>
    <t>Peso</t>
  </si>
  <si>
    <t>Preventivo</t>
  </si>
  <si>
    <t>Atributos de Eficiencia</t>
  </si>
  <si>
    <t>Tipo</t>
  </si>
  <si>
    <t>Va hacia las causas del riesgo, aseguran el resultado final esperado.</t>
  </si>
  <si>
    <t>Detectivo</t>
  </si>
  <si>
    <t>Detecta que algo ocurre y devuelve el proceso a los controles preventivos.
Se pueden generar reprocesos.</t>
  </si>
  <si>
    <t>Correctivo</t>
  </si>
  <si>
    <t>Dado que permiten reducir el impacto de la materialización del riesgo, tienen un costo en su implementación.</t>
  </si>
  <si>
    <t>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</si>
  <si>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</si>
  <si>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</si>
  <si>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</si>
  <si>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Documentación</t>
  </si>
  <si>
    <t>Documentado</t>
  </si>
  <si>
    <t>Controles que están documentados en el proceso, ya sea en manuales, procedimientos, flujogramas o cualquier otro documento propio del proceso.</t>
  </si>
  <si>
    <t>-</t>
  </si>
  <si>
    <t>Sin Documentar</t>
  </si>
  <si>
    <t>Identifica a los controles que pese a que se ejecutan en el proceso no se encuentran documentados en ningún documento propio del proceso</t>
  </si>
  <si>
    <t>Frecuencia</t>
  </si>
  <si>
    <t>Continua</t>
  </si>
  <si>
    <t>Este atributo identifica a los controles que se ejecutan siempre que se realiza la actividad originadora del riesgo.</t>
  </si>
  <si>
    <t>Aleatoria</t>
  </si>
  <si>
    <t>Este atributo identifica a los controles que no siempre se ejecutan cuando se realiza la actividad originadora del riesgo</t>
  </si>
  <si>
    <t>Evidencia</t>
  </si>
  <si>
    <t>Con Registro</t>
  </si>
  <si>
    <t>El control deja un registro que permite evidenciar la ejecución del control</t>
  </si>
  <si>
    <t>Sin Registro</t>
  </si>
  <si>
    <t>El control no deja registro de la ejecución del control</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</si>
  <si>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</si>
  <si>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Impacto Residual Final</t>
  </si>
  <si>
    <t>%</t>
  </si>
  <si>
    <t>Muy BajaLeve</t>
  </si>
  <si>
    <t>Bajo</t>
  </si>
  <si>
    <t>Leve</t>
  </si>
  <si>
    <t>PreventivoAutomático</t>
  </si>
  <si>
    <t>Muy BajaMenor</t>
  </si>
  <si>
    <t>PreventivoManual</t>
  </si>
  <si>
    <t>Muy BajaModerado</t>
  </si>
  <si>
    <t xml:space="preserve">Probabilidad Residual </t>
  </si>
  <si>
    <t>DetectivoAutomático</t>
  </si>
  <si>
    <t>Muy BajaMayor</t>
  </si>
  <si>
    <t xml:space="preserve">Alto </t>
  </si>
  <si>
    <t>DetectivoManual</t>
  </si>
  <si>
    <t>Muy BajaCatastrófico</t>
  </si>
  <si>
    <t>Extremo</t>
  </si>
  <si>
    <t>CorrectivoAutomático</t>
  </si>
  <si>
    <t>BajaLeve</t>
  </si>
  <si>
    <t>CorrectivoManual</t>
  </si>
  <si>
    <t>BajaMenor</t>
  </si>
  <si>
    <t>BajaModerado</t>
  </si>
  <si>
    <t>BajaMayor</t>
  </si>
  <si>
    <t>Probabilidad Inherente</t>
  </si>
  <si>
    <t>Impacto Inherente</t>
  </si>
  <si>
    <t>Probabilidad Residual Final</t>
  </si>
  <si>
    <t>Riesgo Final</t>
  </si>
  <si>
    <t>BajaCatastrófico</t>
  </si>
  <si>
    <t>MediaLeve</t>
  </si>
  <si>
    <t>Alto</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</si>
  <si>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</si>
  <si>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</si>
  <si>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</si>
  <si>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</si>
  <si>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</si>
  <si>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</si>
  <si>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</si>
  <si>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</si>
  <si>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</si>
  <si>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</si>
  <si>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</si>
  <si>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</si>
  <si>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</si>
  <si>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</si>
  <si>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MuyAltaLeve</t>
  </si>
  <si>
    <t>MuyAltaMenor</t>
  </si>
  <si>
    <t>MuyAltaModerado</t>
  </si>
  <si>
    <t>MuyAltaMayor</t>
  </si>
  <si>
    <t>MuyAltaCatastrófico</t>
  </si>
  <si>
    <t>Muy Baja El riesgo afecta la imagen de alguna área de la organización</t>
  </si>
  <si>
    <t>Muy Baja El riesgo afecta la imagen de la entidad internamente, de conocimiento general, nivel interno, alta dirección, contratista y/o de provedores</t>
  </si>
  <si>
    <t>Muy Baja El riesgo afecta la imagen de la entidad con algunos usuarios de relevancia frente al logro de los objetivos</t>
  </si>
  <si>
    <t>Muy Baja El riesgo afecta la imagen de de la entidad con efecto publicitario sostenido a nivel administrativo</t>
  </si>
  <si>
    <t>Muy Baja El riesgo afecta la imagen de la entidad a nivel nacional, con efecto publicitarios sostenible a nivel país</t>
  </si>
  <si>
    <t>Baja El riesgo afecta la imagen de alguna área de la organización</t>
  </si>
  <si>
    <t>Baja El riesgo afecta la imagen de la entidad internamente, de conocimiento general, nivel interno, alta dirección, contratista y/o de provedores</t>
  </si>
  <si>
    <t>Baja El riesgo afecta la imagen de la entidad con algunos usuarios de relevancia frente al logro de los objetivos</t>
  </si>
  <si>
    <t>Baja El riesgo afecta la imagen de de la entidad con efecto publicitario sostenido a nivel administrativo</t>
  </si>
  <si>
    <t>Baja El riesgo afecta la imagen de la entidad a nivel nacional, con efecto publicitarios sostenible a nivel país</t>
  </si>
  <si>
    <t>Media El riesgo afecta la imagen de alguna área de la organización</t>
  </si>
  <si>
    <t>Media El riesgo afecta la imagen de la entidad internamente, de conocimiento general, nivel interno, alta dirección, contratista y/o de provedores</t>
  </si>
  <si>
    <t>Media El riesgo afecta la imagen de la entidad con algunos usuarios de relevancia frente al logro de los objetivos</t>
  </si>
  <si>
    <t>Media El riesgo afecta la imagen de de la entidad con efecto publicitario sostenido a nivel administrativo</t>
  </si>
  <si>
    <t>Media El riesgo afecta la imagen de la entidad a nivel nacional, con efecto publicitarios sostenible a nivel país</t>
  </si>
  <si>
    <t>Alta El riesgo afecta la imagen de alguna área de la organización</t>
  </si>
  <si>
    <t>Alta El riesgo afecta la imagen de la entidad internamente, de conocimiento general, nivel interno, alta dirección, contratista y/o de provedores</t>
  </si>
  <si>
    <t>Alta El riesgo afecta la imagen de la entidad con algunos usuarios de relevancia frente al logro de los objetivos</t>
  </si>
  <si>
    <t>Alta El riesgo afecta la imagen de de la entidad con efecto publicitario sostenido a nivel administrativo</t>
  </si>
  <si>
    <t>Alta El riesgo afecta la imagen de la entidad a nivel nacional, con efecto publicitarios sostenible a nivel país</t>
  </si>
  <si>
    <t>Muy Alta El riesgo afecta la imagen de alguna área de la organización</t>
  </si>
  <si>
    <t>Muy Alta El riesgo afecta la imagen de la entidad internamente, de conocimiento general, nivel interno, alta dirección, contratista y/o de provedores</t>
  </si>
  <si>
    <t>Muy Alta El riesgo afecta la imagen de la entidad con algunos usuarios de relevancia frente al logro de los objetivos</t>
  </si>
  <si>
    <t>Muy Alta El riesgo afecta la imagen de de la entidad con efecto publicitario sostenido a nivel administrativo</t>
  </si>
  <si>
    <t>Muy Alta El riesgo afecta la imagen de la entidad a nivel nacional, con efecto publicitarios sostenible a nivel país</t>
  </si>
  <si>
    <t>IMPACTO</t>
  </si>
  <si>
    <t>CLASIFICACIÓN DEL RIESGO</t>
  </si>
  <si>
    <t>CRITERIOS DE IMPACTO</t>
  </si>
  <si>
    <t>TIPO</t>
  </si>
  <si>
    <t xml:space="preserve">IMPLEMENTACIÓN </t>
  </si>
  <si>
    <t>DOCUMENTACIÓN</t>
  </si>
  <si>
    <t>FRECUENCIA</t>
  </si>
  <si>
    <t>EVIDENCIA</t>
  </si>
  <si>
    <t>ESTADO</t>
  </si>
  <si>
    <t>TRATAMIENTO</t>
  </si>
  <si>
    <t>Reputacional</t>
  </si>
  <si>
    <t>Ejecución y Administración de Procesos</t>
  </si>
  <si>
    <t>Finalizado</t>
  </si>
  <si>
    <t>Aceptar</t>
  </si>
  <si>
    <t>Fraude Externo</t>
  </si>
  <si>
    <t>Sin documentar</t>
  </si>
  <si>
    <t>En Curso</t>
  </si>
  <si>
    <t>Evitar</t>
  </si>
  <si>
    <t>Fraude Interno</t>
  </si>
  <si>
    <t>Reducir(compartir)</t>
  </si>
  <si>
    <t>Fallas Tecnológicas</t>
  </si>
  <si>
    <t>Reducir(mitigar)</t>
  </si>
  <si>
    <t>Afectación en la Prestación del Servicio de Justicia</t>
  </si>
  <si>
    <t>Relaciones Laborales</t>
  </si>
  <si>
    <t>Reputacional(Corrupción)</t>
  </si>
  <si>
    <t>Usuarios, productos y prácticas organizacionales</t>
  </si>
  <si>
    <t xml:space="preserve"> Afectación Ambiental</t>
  </si>
  <si>
    <t>Daños Activos Fijos/Eventos Externos</t>
  </si>
  <si>
    <t>Eventos Ambientales Internos</t>
  </si>
  <si>
    <t>Cualquier afectación a la violacion de los derechos de los ciudadanos se considera con consecuencias altas</t>
  </si>
  <si>
    <t>Cualquier afectación a la violacion de los derechos de los ciudadanos se considera con consecuencias desastrosas</t>
  </si>
  <si>
    <t>Afecta la Prestación del Servicio de Administración de Justicia en 10%</t>
  </si>
  <si>
    <t>Afecta la Prestación del Servicio de Administración de Justicia en 15%</t>
  </si>
  <si>
    <t>Afecta la Prestación del Servicio de Administración de Justicia en 20%</t>
  </si>
  <si>
    <t>Afecta la Prestación del Servicio de Administración de Justicia en más del 50%</t>
  </si>
  <si>
    <t>Si el hecho llegara a presentarse, tendría consecuencias o efectos mínimos sobre la entidad</t>
  </si>
  <si>
    <t>Si el hecho llegara a presentarse, tendría bajo impacto o efecto sobre la entidad</t>
  </si>
  <si>
    <t>Si el hecho llegara a presentarse, tendría medianas consecuencias o efectos sobre la entidad</t>
  </si>
  <si>
    <t>Si el hecho llegara a presentarse, tendría altas consecuencias o efectos sobre la entidad</t>
  </si>
  <si>
    <t>Si el hecho llegara a presentarse, tendría desastrosas consecuencias o efectos sobre la entidad</t>
  </si>
  <si>
    <t xml:space="preserve"> Matriz de Calor </t>
  </si>
  <si>
    <t>Muy Alta
100%</t>
  </si>
  <si>
    <t/>
  </si>
  <si>
    <t>Evitar,Reducir (Compartir),Reducir(Mitigar)</t>
  </si>
  <si>
    <t>Alta
80%</t>
  </si>
  <si>
    <t>Reducir (Compartir),Reducir(Mitigar), Evitar</t>
  </si>
  <si>
    <t>Media
60%</t>
  </si>
  <si>
    <t>Aceptar el riesgo, Reducir (Compartir),Reducir(Mitigar)</t>
  </si>
  <si>
    <t>Baja
40%</t>
  </si>
  <si>
    <t>Aceptar el riesgo</t>
  </si>
  <si>
    <t>Muy Baja
20%</t>
  </si>
  <si>
    <t>Leve
20%</t>
  </si>
  <si>
    <t>Menor
40%</t>
  </si>
  <si>
    <t>Moderado
60%</t>
  </si>
  <si>
    <t>Mayor
80%</t>
  </si>
  <si>
    <t>Catastrófico
100%</t>
  </si>
  <si>
    <t xml:space="preserve">MATRIZ DE RIESGOS SIGCMA </t>
  </si>
  <si>
    <t>SIGCMA</t>
  </si>
  <si>
    <t>Proceso:</t>
  </si>
  <si>
    <t>PLANEACION  ESTRATEGICA</t>
  </si>
  <si>
    <t>Objetivo:</t>
  </si>
  <si>
    <t xml:space="preserve">Definir y orientar la planeación estratégica de la organización, a partir del establecimiento de los principios corporativos (valores, normas, políticas y directrices) que soportan la misión y visión de la Entidad, mediante el diagnóstico e identificación de necesidades y la formulación, ejecución y seguimiento de los planes, programas, proyectos, objetivos y políticas institucionales, con el propósito de generar las condiciones adecuadas para la gestión de los recursos asignados al Sector Jurisdiccional de la Rama Judicial, dando cumplimiento en el marco del sistema de gestión de calidad, medio ambiente y salud y seguridad en el trabajo.          </t>
  </si>
  <si>
    <t>Alcance:</t>
  </si>
  <si>
    <t xml:space="preserve">Nivel Nacional </t>
  </si>
  <si>
    <t>Identificación del riesgo</t>
  </si>
  <si>
    <t>Análisis del riesgo inherente</t>
  </si>
  <si>
    <t>Evaluación del riesgo - Valoración de los controles</t>
  </si>
  <si>
    <t>Evaluación del riesgo - Nivel del riesgo residual</t>
  </si>
  <si>
    <t>Plan de Acción</t>
  </si>
  <si>
    <t>N.</t>
  </si>
  <si>
    <t>Riesgo</t>
  </si>
  <si>
    <t>Causas Inmediata</t>
  </si>
  <si>
    <t>Frecuencia con la cual se realiza la actividad</t>
  </si>
  <si>
    <t>Criterios de impacto</t>
  </si>
  <si>
    <t>Impacto 
Inherente</t>
  </si>
  <si>
    <t>No. Control</t>
  </si>
  <si>
    <t>Atributos</t>
  </si>
  <si>
    <t>Probabilidad Residual</t>
  </si>
  <si>
    <t>Probabilidad Residua Finall</t>
  </si>
  <si>
    <t>Zona de Riesgo Final</t>
  </si>
  <si>
    <t>Responsable</t>
  </si>
  <si>
    <t>Fecha Implementación</t>
  </si>
  <si>
    <t>Fecha Seguimiento</t>
  </si>
  <si>
    <t>Seguimiento</t>
  </si>
  <si>
    <t>Calificación</t>
  </si>
  <si>
    <t>Demora o tardanza en la consolidación,  análisis del seguimiento a planes y programas establecidos en el plan de accion y ejecucion del mismo</t>
  </si>
  <si>
    <t>1. Remisión extemporánea de informes de seguimiento a la ejecución de plan accion  y/o programas.                                  
 2. Falta de planeacion y metodologías que permitan agilizar la elaboración de los informes de seguimiento a planes y programas.                
 3. Falta de capacitacion  y empoderamiento  en el personal encargado de    suministrar  insumos para el seguimiento  del plan accion  y programas.  
 4- Asignación insuficiente de recursos para atender las tareas y compromisos.              
5. Tardanza en la toma de decisiones del Superior.</t>
  </si>
  <si>
    <r>
      <t xml:space="preserve">Demora, falta de  planeacion  y presentación de datos y estimaciones equivocadas o incompletas </t>
    </r>
    <r>
      <rPr>
        <sz val="11"/>
        <color theme="1"/>
        <rFont val="Calibri"/>
        <family val="2"/>
        <scheme val="minor"/>
      </rPr>
      <t>que generan  la  omision de  las actividades programadas en el Plan Accion</t>
    </r>
  </si>
  <si>
    <t>Posibilidad de incumplimiento de metas establecidas debido a la mora, falta de  planeación, presentación de datos y estimaciones equivocadas o incompletas  que generan  la  omision de  las actividades programadas en el Plan Acción</t>
  </si>
  <si>
    <t>Establecer cronogramas  y fechas  para el envio oportuno de la información solicitada.</t>
  </si>
  <si>
    <t xml:space="preserve">Cumplimiento del cronograma para la ejecución de Plan accion  (diligenciamiento del formato de evaluación  y seguimiento del plan accion conforme SIGCMA ). </t>
  </si>
  <si>
    <t xml:space="preserve">Realizar un seguimiento al SIGCMA </t>
  </si>
  <si>
    <t>Incumplimiento de los requisitos ambientales</t>
  </si>
  <si>
    <t>1. Desconocimiento de las actualizaciones a la información publicada en la plataforma estrategica para los temas ambientales.
2. Falta de socialización de la aplicabilidad de los documentos publicados por la Coordinación Nacional del SIGCMA.
3. Desconocimientos de términos tecnicos por carencia del perfil ambiental en la Seccional.</t>
  </si>
  <si>
    <t>Desconocimiento de los lineamientos ambientales y normatividad  ambiental vigente para la contratación de obras y servicios.</t>
  </si>
  <si>
    <t>Posibilidad de afectación ambiental al no cumplir con los requisitos ambientales por desconocimiento de los lineamientos ambientales y normatividad  ambiental vigente para la contratación de bienes, obras y servicios.</t>
  </si>
  <si>
    <t>Revisión de la plataforma estrategica en el SGA.</t>
  </si>
  <si>
    <t>Requerir en los contratos que correspondan los requisitos ambientales</t>
  </si>
  <si>
    <t>Participar de las jornadas de capacitación convocadas por la Coordinación Nacional del SIGCMA.</t>
  </si>
  <si>
    <t>Corrupción</t>
  </si>
  <si>
    <t>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t>
  </si>
  <si>
    <t>Carencia de transparencia, imparcialidad, moralidad y ética Judicial</t>
  </si>
  <si>
    <t xml:space="preserve">Posibilidad de afectación reputacional a la Entidad por actos indebidos de  los servidores judiciales debido a la carencia de transparencia, imparcialidad, moralidad y ética Judicial </t>
  </si>
  <si>
    <t>Realizar sala de trabajo para revisar información del Consejo Seccional y DESAJ.</t>
  </si>
  <si>
    <t>Plan anticorrupción y de atención al ciudadano de la Rama Judicial 2021.</t>
  </si>
  <si>
    <t>Conocimiento Código Iberoamericano de Ética Judicial.</t>
  </si>
  <si>
    <t>Conocimiento de la Ley 1474 del 2011 Ley Anticorrupccion y la Ley 1712 del 2014 Ley de Transparencia.</t>
  </si>
  <si>
    <t>Auditorias Internas, Externas de Control Interno y de entes de control.</t>
  </si>
  <si>
    <t>Interrupción o demora en el proceso mejoramiento de Planeación estrategica</t>
  </si>
  <si>
    <t xml:space="preserve">1. Paros/movilizaciones que afectan el proceso
2. Disturbios o hechos violentos
3.Decreto de estado de emergencia económica y social
4.Emergencias Ambientales
6. Fallas técnologicas </t>
  </si>
  <si>
    <t>Sucesos de fuerza mayor que imposibilitan el cumplimiento de las actividades asociadas al proceso</t>
  </si>
  <si>
    <t xml:space="preserve">Posibilidad de incumplimiento de las metas establecidas por sucesos de fuerza mayor que imposibilitan el cumplimiento de las actividades asociadas al proceso de mejoramiento del SIGCMA </t>
  </si>
  <si>
    <t>Implementación de herramientas tecnológicas propias de la entidad para el trabajo en casa.</t>
  </si>
  <si>
    <t>Políticas y directrices claras aplicadas para evacuar y proteger a los servidores judiciales.</t>
  </si>
  <si>
    <t>Programa de Prevención por parte de la ARL</t>
  </si>
  <si>
    <t>Normatividad (Leyes, Resoluciones) adoptada por el Gobierno Nacional por  la Emergencia Sanitaria para cumplir con los protocolos de bioseguridad y medidas de protección.</t>
  </si>
  <si>
    <t>Elaboración  y aplicación de medidas de prevención, contención y mitigación del riesgo  ambiental asociado por parte de la entidad.</t>
  </si>
  <si>
    <t>SEGUIMIENTO MATRIZ DE RIESGOS SIGCMA 4 TRIMESTRE</t>
  </si>
  <si>
    <t xml:space="preserve">IDENTIFICACIÓN DEL RIESGO </t>
  </si>
  <si>
    <t>VALORACION RIESGO INHERENTE</t>
  </si>
  <si>
    <t>VALORACION RIESGO RESIDUAL</t>
  </si>
  <si>
    <t>OPCION DE MANEJO</t>
  </si>
  <si>
    <t>ACTIVIDADES</t>
  </si>
  <si>
    <t>PROCESO LIDER</t>
  </si>
  <si>
    <t>FECHA DE LA ACTIVIDAD</t>
  </si>
  <si>
    <t>ANÁLISIS DEL RESULTADO FINAL 
4 TRIMESTRE</t>
  </si>
  <si>
    <t>PROBABILIDAD</t>
  </si>
  <si>
    <t>NIVEL</t>
  </si>
  <si>
    <t xml:space="preserve">IMPACTO </t>
  </si>
  <si>
    <t>CENTRAL</t>
  </si>
  <si>
    <t>SECCIONAL</t>
  </si>
  <si>
    <t xml:space="preserve"> INICIO
DIA/MES/AÑO</t>
  </si>
  <si>
    <t>FIN 
DIA/MES/AÑO</t>
  </si>
  <si>
    <t>Se realiza los seguimientos a los documentos del SIGCMA de acuerdo a la periodicidad establecida y se remite la información a Coordinación Seccional del SIGCMA para la consolidación respectiva por proesos.</t>
  </si>
  <si>
    <t>Para este trimestre se remitió la información solicitada por la Coordinación Nacional del SIGCMA, se realizó el seguimiento por el Comité Seccional del SIGCMA y se atendieron las auditorias externas programas con el Ente  certificador ICONTEC.</t>
  </si>
  <si>
    <t>Se solicitaron a los lideres de proceso  la información requerida respecto al seguimiento del SIGCMA. Además de orientación de los cambios de la gestión del riesgos. Asi mismo, se convocaron reuniones seccionales del comité para hacer seguimiento a los procesos y realizar orientaciones respecto a los procesos. De igual modo, se participó a las reuniones convocadas por el comite Nacional del SIGCMA y se realizaron los seguimientos a las acciones de gestión de acuerdo a la periodicidad establecida.</t>
  </si>
  <si>
    <t>Para este trimestre se revisó la exactitud de la información a remitir a la Coordinación Nacional del SIGCMA,  y se atendió con oportunidad las auditorias externas programas con el ICONTEC.</t>
  </si>
  <si>
    <t>Se revisó plataforma ambiental, se participó de las actividades de capacitación covocadas por la Coordinación Nacional del SIGCMA y solicitó en ocasiones repetidas orientación a profesional ambiental de la DEAJ sobre temas de su competencia.</t>
  </si>
  <si>
    <t>Se da cumplimiento a las medidas y directices impartidas por la Coordinación Nacional Ambiental, se realizan entrega de residuos recicables y se certifica la disposición de los elementos entregados.</t>
  </si>
  <si>
    <t>Se cuenta en carpeta compartida del SIGCMA con Plan anticorrupción y de atención al ciudadano de la Rama Judicial 2021, Código Iberoamericano de Ética Judicial y las Leyes 1474 del 2011, Ley Anticorrupccion y la Ley 1712 del 2014 Ley de Transparencia.</t>
  </si>
  <si>
    <t>Se tiene dispuesto canal de comunicación para dar a conocer las directrices frente la trasparencia y anticorrupción de la Entidad. Asi mismo, el proceso cuenta con revisión periodica para prevenir de situaciones que puedan afectar la reputación de la Etnidad</t>
  </si>
  <si>
    <t>Se realizá cumplimiento de los protocolos de bioseguridad,   
 cumplimiento de las directrices y recomendaciones para trabajo en casa y se atiende las recomendaciones dadas por la profesional de SG-SST dentro de los correos remitidos al Consejo Seccional de la Judicatura de Santander. Así mismo, se atienden las directices dadas por el nivel Central.</t>
  </si>
  <si>
    <t>Se da cumplimiento a las medidas y protocolos de bioseguridad y directrices de profesional de SG-SST dentro de los correos remitidos y reuniones virtuales convocadas.</t>
  </si>
  <si>
    <t>SEGUIMIENTO MATRIZ DE RIESGOS SIGCMA 1 TRIMESTRE</t>
  </si>
  <si>
    <t>ANÁLISIS DEL RESULTADO FINAL 
3 TRIMESTRE</t>
  </si>
  <si>
    <t xml:space="preserve">Mediante plan de acción elaborado por procesos, se realizó alineación de los mismos con el plan sectorial de desarrollo 2023-2026 y planeador del SIGCMA mediante comite Nacional del SIGCMA. De igual modo, se comparte archivos del SIGCMA en carpeta compartida en el one drive. </t>
  </si>
  <si>
    <t>31/09/2023</t>
  </si>
  <si>
    <t xml:space="preserve">Se dio a conocer mediante correos electronicos, las diferentes actividades convocadas por la Ccordinación Nacional del SIGCMA dentro de las cuales se encuentra la actividad de comite de lideres de procesos y profesionales de enlace, en donde se socializan las fechas a tener en cuenta por la Seccional para e reporte de información.
</t>
  </si>
  <si>
    <t>Se da cumplimiento a las medidas y directices impartidas por la Coordinación Nacional Ambiental., mediante las cuales implican solicitar en los contratos de obras y demás, el cumplimeinto de la directrices relacionas con el acapite ambiental-</t>
  </si>
  <si>
    <t xml:space="preserve">Se realizá cumplimiento de los protocolos de bioseguridad,   
 cumplimiento de las directrices y recomendaciones para trabajo en casa y se atiende las recomendaciones dadas por la profesional de SG-SST dentro de los correos remitidos a la Dirección Eejecutiva Secional de Administración Judicial. Así mismo, se atienden las directices dadas por el nivel Central.
</t>
  </si>
  <si>
    <t>El riesgo no se materializó, con los controles establecidos se disminuye su probabilidad.</t>
  </si>
  <si>
    <t>SEGUIMIENTO MATRIZ DE RIESGOS SIGCMA 2 TRIMESTRE</t>
  </si>
  <si>
    <t>ANÁLISIS DEL RESULTADO FINAL 
2 TRIMESTRE</t>
  </si>
  <si>
    <t>Cronogramas publicados en el microstio web de la Coordinación Nacional del SIGCMA y a traves de los documentos de seguimiento que se comparten en la carpeta one drive de la Seccional.</t>
  </si>
  <si>
    <t xml:space="preserve">Se remitieron mediante mensajes de datos  a los lideres de proceso, las reuniones virtuales convocadas por Coordinación Nacional, en aras de diligenciar  correctamente el plan de acción de acuerdo a las directrices impartidas para este fin. Adicionalmente, mediante acta 02, se revisó y aprobó el Plan de Acción de la vigencia 2022, Revisó y Aprobó la Matriz de Riesgos de cada proceso 2022, de acuerdo con lo establecido en el numeral 9.3 de las Normas NTC ISO 9001:2015, NTC ISO 14001:2015 y GTC 6256:2018 llevar a cabo el proceso de Revisión por la Dirección y de conformidad con el procedimiento establecido en el SIGCMA.
</t>
  </si>
  <si>
    <t>Dentro de la ejecución de los contratos de funcionamiento e inversión de infraestructura, se aplican los parámetros y normatividad ambiental vigente. Adicionalmente, se realizan los seguimientos ambientales requeridos por las Unidad Superiores, como el plan de austeridad y demás, de acuerdo a la documentación establecida para este fin por la Coordinación Nacional del SIGCMA en la plataforma estrategica. Ademas, de la participación en la jornadas post consumos de la CDMB, participación dle programa de producción más limpa, estre otros que demuestran el compromiso ambiental con la Entidad.</t>
  </si>
  <si>
    <t>Se realizaron reuniones de sala para aprobación de información de los procesos del Consejo Seccional y DESAJ. Así mismo se cuenta en carpeta compartida del SIGCMA con Plan anticorrupción y de atención al ciudadano de la Rama Judicial 2021, Código Iberoamericano de Ética Judicial y las Leyes 1474 del 2011, Ley Anticorrupccion y la Ley 1712 del 2014 Ley de Transparencia.</t>
  </si>
  <si>
    <t>31/06/2023</t>
  </si>
  <si>
    <t>En este trimestre el riesgo no se materializó, Se realizaron reuniones de sala para aprobación de documenración. Así mismo se cuenta en carpeta compartida del SIGCMA con Plan anticorrupción y de atención al ciudadano de la Rama Judicial 2021, Código Iberoamericano de Ética Judicial y las Leyes 1474 del 2011, Ley Anticorrupccion y la Ley 1712 del 2014 Ley de Transparencia.</t>
  </si>
  <si>
    <t xml:space="preserve">Se realizá cumplimiento de los protocolos de bioseguridad,   
 cumplimiento de las directrices y recomendaciones para trabajo en casa y se atiende las recomendaciones dadas por la profesional de SG-SST dentro de los correos remitidos al Consejo Seccional de la Judicatura de Santander. Así mismo, se atienden las directices dadas por el nivel Central.
</t>
  </si>
  <si>
    <t>En este trimestre el riesgo no se materializó,Se realizá cumplimiento de los protocolos de bioseguridad,  
 cumplimiento de las directrices y recomendaciones para trabajo en casa y se atiende las recomendaciones dadas por la profesional de SG-SST dentro de los correos remitidos al Consejo Seccional de la Judicatura de Santander. Así mismo, se atienden las directices dadas por el nivel Central.</t>
  </si>
  <si>
    <t>ANÁLISIS DEL RESULTADO FINAL 
1 TRIMESTRE</t>
  </si>
  <si>
    <t>SEGUIMIENTO MATRIZ DE RIESGOS SIGCMA 3 TRIMESTRE</t>
  </si>
  <si>
    <t>Se realiza los seguimientos a los documentos del SIGCMA de acuerdo a la periodicidad establecida y se remite la información solicitada por la Coordinación Nacional del SIGCMA de acuero al cronograma establedico en el Micrositio Web.</t>
  </si>
  <si>
    <t>Para este trimestre se remitió la información solicitada por la Coordinación Nacional del SIGCMA, respecto al informe de revisión por la alta dirección, mapa de riesgos por procesos y plan de acción. Asimismo, se publicó en carpeta compartida de one drive la información relacionada de interes de cada proceso.</t>
  </si>
  <si>
    <t>Para este trimestre se revisó la exactitud de la información a remitir a la Coordinación Nacional del SIGCMA, no se materializó el riesgo.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</si>
</sst>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240A]d&quot; de &quot;mmmm&quot; de &quot;yyyy;@"/>
  </numFmts>
  <fonts count="90">
    <font>
      <sz val="11"/>
      <color theme="1"/>
      <name val="Calibri"/>
      <family val="2"/>
      <scheme val="minor"/>
    </font>
    <font>
      <sz val="11"/>
      <color theme="1"/>
      <name val="Arial Narrow"/>
      <family val="2"/>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0"/>
      <name val="Arial Narrow"/>
      <family val="2"/>
    </font>
    <font>
      <b/>
      <u/>
      <sz val="11"/>
      <name val="Arial Narrow"/>
      <family val="2"/>
    </font>
    <font>
      <b/>
      <sz val="11"/>
      <name val="Arial Narrow"/>
      <family val="2"/>
    </font>
    <font>
      <sz val="11"/>
      <name val="Arial Narrow"/>
      <family val="2"/>
    </font>
    <font>
      <b/>
      <sz val="10"/>
      <name val="Arial Narrow"/>
      <family val="2"/>
    </font>
    <font>
      <sz val="12"/>
      <name val="Times New Roman"/>
      <family val="1"/>
    </font>
    <font>
      <b/>
      <sz val="9"/>
      <name val="Arial Narrow"/>
      <family val="2"/>
    </font>
    <font>
      <sz val="9"/>
      <name val="Arial Narrow"/>
      <family val="2"/>
    </font>
    <font>
      <b/>
      <sz val="9"/>
      <color theme="9" tint="-0.249977111117893"/>
      <name val="Arial Narrow"/>
      <family val="2"/>
    </font>
    <font>
      <b/>
      <sz val="9"/>
      <color theme="0"/>
      <name val="Arial Narrow"/>
      <family val="2"/>
    </font>
    <font>
      <sz val="11"/>
      <color rgb="FFFF0000"/>
      <name val="Calibri"/>
      <family val="2"/>
      <scheme val="minor"/>
    </font>
    <font>
      <b/>
      <sz val="11"/>
      <color theme="1"/>
      <name val="Calibri"/>
      <family val="2"/>
      <scheme val="minor"/>
    </font>
    <font>
      <sz val="11"/>
      <color theme="0"/>
      <name val="Calibri"/>
      <family val="2"/>
      <scheme val="minor"/>
    </font>
    <font>
      <b/>
      <sz val="26"/>
      <color theme="1"/>
      <name val="Arial Narrow"/>
      <family val="2"/>
    </font>
    <font>
      <b/>
      <sz val="18"/>
      <color theme="1"/>
      <name val="Arial Narrow"/>
      <family val="2"/>
    </font>
    <font>
      <sz val="16"/>
      <color theme="1"/>
      <name val="Arial Narrow"/>
      <family val="2"/>
    </font>
    <font>
      <sz val="16"/>
      <color rgb="FF000000"/>
      <name val="Arial Narrow"/>
      <family val="2"/>
    </font>
    <font>
      <sz val="18"/>
      <name val="Arial"/>
      <family val="2"/>
    </font>
    <font>
      <sz val="11"/>
      <name val="Calibri"/>
      <family val="2"/>
      <scheme val="minor"/>
    </font>
    <font>
      <sz val="24"/>
      <name val="Arial"/>
      <family val="2"/>
    </font>
    <font>
      <sz val="16"/>
      <color rgb="FFFF0000"/>
      <name val="Arial Narrow"/>
      <family val="2"/>
    </font>
    <font>
      <sz val="16"/>
      <color rgb="FFFF0000"/>
      <name val="Calibri"/>
      <family val="2"/>
      <scheme val="minor"/>
    </font>
    <font>
      <b/>
      <sz val="14"/>
      <color rgb="FF000000"/>
      <name val="Arial Narrow"/>
      <family val="2"/>
    </font>
    <font>
      <sz val="10"/>
      <color theme="1"/>
      <name val="Calibri"/>
      <family val="2"/>
      <scheme val="minor"/>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2"/>
      <name val="Arial Narrow"/>
      <family val="2"/>
    </font>
    <font>
      <sz val="12"/>
      <color theme="1"/>
      <name val="Arial Narrow"/>
      <family val="2"/>
    </font>
    <font>
      <b/>
      <sz val="9"/>
      <color theme="1"/>
      <name val="Arial Narrow"/>
      <family val="2"/>
    </font>
    <font>
      <b/>
      <sz val="20"/>
      <color theme="1"/>
      <name val="Calibri"/>
      <family val="2"/>
      <scheme val="minor"/>
    </font>
    <font>
      <b/>
      <sz val="12"/>
      <color rgb="FF000000"/>
      <name val="Calibri"/>
      <family val="2"/>
    </font>
    <font>
      <b/>
      <sz val="18"/>
      <color rgb="FF000000"/>
      <name val="Calibri"/>
      <family val="2"/>
    </font>
    <font>
      <b/>
      <sz val="11"/>
      <color rgb="FF002060"/>
      <name val="Arial Narrow"/>
      <family val="2"/>
    </font>
    <font>
      <b/>
      <i/>
      <sz val="10"/>
      <color theme="1"/>
      <name val="Calibri"/>
      <family val="2"/>
      <scheme val="minor"/>
    </font>
    <font>
      <sz val="11"/>
      <color theme="1"/>
      <name val="Arial"/>
      <family val="2"/>
    </font>
    <font>
      <b/>
      <sz val="10"/>
      <color theme="1"/>
      <name val="Arial"/>
      <family val="2"/>
    </font>
    <font>
      <b/>
      <sz val="10"/>
      <color theme="0"/>
      <name val="Arial"/>
      <family val="2"/>
    </font>
    <font>
      <sz val="11"/>
      <color theme="0"/>
      <name val="Arial"/>
      <family val="2"/>
    </font>
    <font>
      <b/>
      <sz val="26"/>
      <color theme="1"/>
      <name val="Calibri"/>
      <family val="2"/>
      <scheme val="minor"/>
    </font>
    <font>
      <sz val="10"/>
      <name val="Calibri"/>
      <family val="2"/>
      <scheme val="minor"/>
    </font>
    <font>
      <b/>
      <i/>
      <sz val="16"/>
      <name val="Calibri"/>
      <family val="2"/>
      <scheme val="minor"/>
    </font>
    <font>
      <b/>
      <sz val="26"/>
      <color theme="1"/>
      <name val="Arial"/>
      <family val="2"/>
    </font>
    <font>
      <b/>
      <sz val="24"/>
      <color rgb="FF000000"/>
      <name val="Arial"/>
      <family val="2"/>
    </font>
    <font>
      <sz val="26"/>
      <color rgb="FF000000"/>
      <name val="Arial"/>
      <family val="2"/>
    </font>
    <font>
      <sz val="26"/>
      <color rgb="FFFFFFFF"/>
      <name val="Arial"/>
      <family val="2"/>
    </font>
    <font>
      <b/>
      <sz val="18"/>
      <color theme="1"/>
      <name val="Arial"/>
      <family val="2"/>
    </font>
    <font>
      <b/>
      <sz val="18"/>
      <color rgb="FF000000"/>
      <name val="Arial"/>
      <family val="2"/>
    </font>
    <font>
      <sz val="18"/>
      <color rgb="FF000000"/>
      <name val="Arial"/>
      <family val="2"/>
    </font>
    <font>
      <sz val="18"/>
      <color rgb="FFFFFFFF"/>
      <name val="Arial"/>
      <family val="2"/>
    </font>
    <font>
      <sz val="10"/>
      <color theme="1"/>
      <name val="Roboto"/>
    </font>
    <font>
      <b/>
      <sz val="22"/>
      <color theme="0"/>
      <name val="Arial Narrow"/>
      <family val="2"/>
    </font>
    <font>
      <sz val="26"/>
      <color theme="1"/>
      <name val="Arial"/>
      <family val="2"/>
    </font>
    <font>
      <sz val="11"/>
      <color theme="0"/>
      <name val="Arial Narrow"/>
      <family val="2"/>
    </font>
    <font>
      <sz val="11"/>
      <color rgb="FF00B050"/>
      <name val="Calibri"/>
      <family val="2"/>
      <scheme val="minor"/>
    </font>
    <font>
      <sz val="11"/>
      <color rgb="FF00000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b/>
      <sz val="20"/>
      <color theme="0"/>
      <name val="Arial Narrow"/>
      <family val="2"/>
    </font>
    <font>
      <sz val="9"/>
      <color theme="1"/>
      <name val="Arial Narrow"/>
      <family val="2"/>
    </font>
    <font>
      <sz val="11"/>
      <color theme="1"/>
      <name val="Azo Sans Medium"/>
    </font>
    <font>
      <sz val="16"/>
      <color theme="1"/>
      <name val="Azo Sans Medium"/>
    </font>
    <font>
      <sz val="11"/>
      <color theme="0"/>
      <name val="Azo Sans Medium"/>
    </font>
    <font>
      <sz val="11"/>
      <name val="Azo Sans Medium"/>
    </font>
    <font>
      <sz val="11"/>
      <color rgb="FF004D6D"/>
      <name val="Azo Sans Medium"/>
    </font>
    <font>
      <sz val="11"/>
      <color theme="0" tint="-4.9989318521683403E-2"/>
      <name val="Azo Sans Medium"/>
    </font>
    <font>
      <sz val="11"/>
      <color rgb="FF595959"/>
      <name val="Azo Sans Light"/>
    </font>
    <font>
      <sz val="12"/>
      <name val="Azo Sans Medium"/>
    </font>
    <font>
      <sz val="14"/>
      <color rgb="FF004D6D"/>
      <name val="Azo Sans Medium"/>
    </font>
    <font>
      <sz val="12"/>
      <color theme="1"/>
      <name val="Azo Sans Medium"/>
    </font>
    <font>
      <sz val="12"/>
      <color theme="0"/>
      <name val="Azo Sans Medium"/>
    </font>
    <font>
      <sz val="12"/>
      <color rgb="FF004D6D"/>
      <name val="Azo Sans Medium"/>
    </font>
    <font>
      <sz val="12"/>
      <name val="Azo Sans Light"/>
    </font>
    <font>
      <sz val="12"/>
      <color theme="1"/>
      <name val="Azo Sans Light"/>
    </font>
    <font>
      <sz val="10"/>
      <color rgb="FF000000"/>
      <name val="Calibri"/>
      <family val="2"/>
    </font>
  </fonts>
  <fills count="2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theme="9" tint="0.79998168889431442"/>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4" tint="-0.499984740745262"/>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FFFFFF"/>
        <bgColor indexed="64"/>
      </patternFill>
    </fill>
    <fill>
      <patternFill patternType="solid">
        <fgColor rgb="FF0084B6"/>
        <bgColor indexed="64"/>
      </patternFill>
    </fill>
    <fill>
      <patternFill patternType="solid">
        <fgColor rgb="FF4DC0E3"/>
        <bgColor indexed="64"/>
      </patternFill>
    </fill>
  </fills>
  <borders count="114">
    <border>
      <left/>
      <right/>
      <top/>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style="dashed">
        <color theme="9" tint="-0.24994659260841701"/>
      </left>
      <right/>
      <top/>
      <bottom style="dashed">
        <color theme="9" tint="-0.24994659260841701"/>
      </bottom>
      <diagonal/>
    </border>
    <border>
      <left/>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right/>
      <top style="dashed">
        <color theme="9" tint="-0.24994659260841701"/>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rgb="FF000000"/>
      </bottom>
      <diagonal/>
    </border>
    <border>
      <left/>
      <right/>
      <top/>
      <bottom style="medium">
        <color rgb="FF000000"/>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dashed">
        <color theme="9" tint="-0.24994659260841701"/>
      </left>
      <right style="dashed">
        <color theme="9" tint="-0.24994659260841701"/>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dashed">
        <color theme="9" tint="-0.24994659260841701"/>
      </right>
      <top style="dashed">
        <color theme="9" tint="-0.24994659260841701"/>
      </top>
      <bottom/>
      <diagonal/>
    </border>
    <border>
      <left style="thin">
        <color indexed="64"/>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ck">
        <color theme="0"/>
      </left>
      <right style="thick">
        <color theme="0"/>
      </right>
      <top style="thick">
        <color theme="0"/>
      </top>
      <bottom style="thick">
        <color theme="0"/>
      </bottom>
      <diagonal/>
    </border>
    <border>
      <left style="thick">
        <color theme="0"/>
      </left>
      <right style="thick">
        <color theme="0"/>
      </right>
      <top style="thick">
        <color theme="0"/>
      </top>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style="thick">
        <color theme="0"/>
      </left>
      <right style="thick">
        <color theme="0"/>
      </right>
      <top/>
      <bottom style="thick">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ck">
        <color theme="0"/>
      </top>
      <bottom style="medium">
        <color indexed="64"/>
      </bottom>
      <diagonal/>
    </border>
    <border>
      <left/>
      <right/>
      <top style="thick">
        <color theme="0"/>
      </top>
      <bottom style="medium">
        <color indexed="64"/>
      </bottom>
      <diagonal/>
    </border>
    <border>
      <left/>
      <right/>
      <top style="thick">
        <color theme="0"/>
      </top>
      <bottom style="thick">
        <color theme="0"/>
      </bottom>
      <diagonal/>
    </border>
    <border>
      <left/>
      <right style="thin">
        <color indexed="64"/>
      </right>
      <top style="dashed">
        <color theme="9" tint="-0.24994659260841701"/>
      </top>
      <bottom/>
      <diagonal/>
    </border>
    <border>
      <left style="thin">
        <color indexed="64"/>
      </left>
      <right style="thin">
        <color indexed="64"/>
      </right>
      <top style="thin">
        <color indexed="64"/>
      </top>
      <bottom style="thin">
        <color theme="1"/>
      </bottom>
      <diagonal/>
    </border>
    <border>
      <left style="thin">
        <color indexed="64"/>
      </left>
      <right style="thin">
        <color indexed="64"/>
      </right>
      <top/>
      <bottom style="thin">
        <color theme="1"/>
      </bottom>
      <diagonal/>
    </border>
    <border>
      <left style="thin">
        <color theme="1"/>
      </left>
      <right style="thin">
        <color theme="1"/>
      </right>
      <top style="thin">
        <color theme="1"/>
      </top>
      <bottom style="thin">
        <color theme="1"/>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
      <left style="thin">
        <color indexed="64"/>
      </left>
      <right style="thin">
        <color indexed="64"/>
      </right>
      <top/>
      <bottom style="medium">
        <color rgb="FF000000"/>
      </bottom>
      <diagonal/>
    </border>
  </borders>
  <cellStyleXfs count="3">
    <xf numFmtId="0" fontId="0" fillId="0" borderId="0"/>
    <xf numFmtId="0" fontId="8" fillId="0" borderId="0"/>
    <xf numFmtId="0" fontId="14" fillId="0" borderId="0"/>
  </cellStyleXfs>
  <cellXfs count="503">
    <xf numFmtId="0" fontId="0" fillId="0" borderId="0" xfId="0"/>
    <xf numFmtId="0" fontId="1" fillId="3" borderId="0" xfId="0" applyFont="1" applyFill="1"/>
    <xf numFmtId="0" fontId="1" fillId="3" borderId="0" xfId="0" applyFont="1" applyFill="1" applyAlignment="1">
      <alignment horizontal="center" vertical="center"/>
    </xf>
    <xf numFmtId="0" fontId="1" fillId="3" borderId="0" xfId="0" applyFont="1" applyFill="1" applyAlignment="1">
      <alignment horizontal="left" vertical="center"/>
    </xf>
    <xf numFmtId="0" fontId="0" fillId="5" borderId="0" xfId="0" applyFill="1"/>
    <xf numFmtId="0" fontId="0" fillId="0" borderId="0" xfId="0" applyAlignment="1">
      <alignment horizontal="left" wrapText="1"/>
    </xf>
    <xf numFmtId="0" fontId="0" fillId="5" borderId="0" xfId="0" applyFill="1" applyAlignment="1">
      <alignment horizontal="center"/>
    </xf>
    <xf numFmtId="0" fontId="0" fillId="3" borderId="0" xfId="0" applyFill="1"/>
    <xf numFmtId="0" fontId="10" fillId="3" borderId="20" xfId="1" quotePrefix="1" applyFont="1" applyFill="1" applyBorder="1" applyAlignment="1">
      <alignment horizontal="left" vertical="top" wrapText="1"/>
    </xf>
    <xf numFmtId="0" fontId="11" fillId="3" borderId="0" xfId="1" quotePrefix="1" applyFont="1" applyFill="1" applyAlignment="1">
      <alignment horizontal="left" vertical="top" wrapText="1"/>
    </xf>
    <xf numFmtId="0" fontId="11" fillId="3" borderId="21" xfId="1" quotePrefix="1" applyFont="1" applyFill="1" applyBorder="1" applyAlignment="1">
      <alignment horizontal="left" vertical="top" wrapText="1"/>
    </xf>
    <xf numFmtId="0" fontId="9" fillId="3" borderId="20" xfId="1" applyFont="1" applyFill="1" applyBorder="1"/>
    <xf numFmtId="0" fontId="9" fillId="3" borderId="0" xfId="1" applyFont="1" applyFill="1"/>
    <xf numFmtId="0" fontId="13" fillId="3" borderId="0" xfId="1" applyFont="1" applyFill="1" applyAlignment="1">
      <alignment horizontal="left" vertical="center" wrapText="1"/>
    </xf>
    <xf numFmtId="0" fontId="9" fillId="3" borderId="0" xfId="1" applyFont="1" applyFill="1" applyAlignment="1">
      <alignment horizontal="left" vertical="center" wrapText="1"/>
    </xf>
    <xf numFmtId="0" fontId="9" fillId="3" borderId="0" xfId="1" quotePrefix="1" applyFont="1" applyFill="1" applyAlignment="1">
      <alignment horizontal="left" vertical="center" wrapText="1"/>
    </xf>
    <xf numFmtId="0" fontId="9" fillId="3" borderId="21" xfId="1" applyFont="1" applyFill="1" applyBorder="1"/>
    <xf numFmtId="0" fontId="15" fillId="3" borderId="0" xfId="0" applyFont="1" applyFill="1" applyAlignment="1">
      <alignment horizontal="left" vertical="center" wrapText="1"/>
    </xf>
    <xf numFmtId="0" fontId="16" fillId="3" borderId="0" xfId="0" applyFont="1" applyFill="1" applyAlignment="1">
      <alignment horizontal="left" vertical="top" wrapText="1"/>
    </xf>
    <xf numFmtId="0" fontId="22" fillId="3" borderId="0" xfId="0" applyFont="1" applyFill="1" applyAlignment="1">
      <alignment horizontal="center" vertical="center"/>
    </xf>
    <xf numFmtId="0" fontId="24" fillId="3" borderId="49" xfId="0" applyFont="1" applyFill="1" applyBorder="1" applyAlignment="1">
      <alignment vertical="top" wrapText="1"/>
    </xf>
    <xf numFmtId="0" fontId="24" fillId="3" borderId="50" xfId="0" applyFont="1" applyFill="1" applyBorder="1" applyAlignment="1">
      <alignment vertical="top" wrapText="1"/>
    </xf>
    <xf numFmtId="0" fontId="26" fillId="0" borderId="0" xfId="0" applyFont="1" applyAlignment="1">
      <alignment horizontal="center" vertical="center" wrapText="1"/>
    </xf>
    <xf numFmtId="0" fontId="27" fillId="3" borderId="0" xfId="0" applyFont="1" applyFill="1"/>
    <xf numFmtId="0" fontId="3" fillId="3" borderId="0" xfId="0" applyFont="1" applyFill="1" applyAlignment="1">
      <alignment horizontal="left" vertical="center"/>
    </xf>
    <xf numFmtId="0" fontId="28" fillId="3" borderId="0" xfId="0" applyFont="1" applyFill="1" applyAlignment="1">
      <alignment horizontal="center" vertical="center" wrapText="1"/>
    </xf>
    <xf numFmtId="0" fontId="21" fillId="3" borderId="0" xfId="0" applyFont="1" applyFill="1"/>
    <xf numFmtId="0" fontId="25" fillId="3" borderId="0" xfId="0" applyFont="1" applyFill="1" applyAlignment="1">
      <alignment horizontal="justify" vertical="center" wrapText="1" readingOrder="1"/>
    </xf>
    <xf numFmtId="0" fontId="3" fillId="3" borderId="0" xfId="0" applyFont="1" applyFill="1" applyAlignment="1">
      <alignment vertical="center"/>
    </xf>
    <xf numFmtId="0" fontId="21" fillId="0" borderId="0" xfId="0" applyFont="1"/>
    <xf numFmtId="0" fontId="25" fillId="0" borderId="0" xfId="0" applyFont="1" applyAlignment="1">
      <alignment horizontal="justify" vertical="center" wrapText="1" readingOrder="1"/>
    </xf>
    <xf numFmtId="0" fontId="29" fillId="0" borderId="0" xfId="0" applyFont="1" applyAlignment="1">
      <alignment vertical="center"/>
    </xf>
    <xf numFmtId="0" fontId="30" fillId="0" borderId="0" xfId="0" applyFont="1"/>
    <xf numFmtId="0" fontId="19" fillId="0" borderId="0" xfId="0" applyFont="1"/>
    <xf numFmtId="0" fontId="27" fillId="0" borderId="0" xfId="0" applyFont="1"/>
    <xf numFmtId="0" fontId="32" fillId="3" borderId="0" xfId="0" applyFont="1" applyFill="1"/>
    <xf numFmtId="0" fontId="33" fillId="3" borderId="0" xfId="0" applyFont="1" applyFill="1"/>
    <xf numFmtId="0" fontId="34" fillId="13" borderId="57" xfId="0" applyFont="1" applyFill="1" applyBorder="1" applyAlignment="1">
      <alignment horizontal="center" vertical="center" wrapText="1" readingOrder="1"/>
    </xf>
    <xf numFmtId="0" fontId="34" fillId="13" borderId="58" xfId="0" applyFont="1" applyFill="1" applyBorder="1" applyAlignment="1">
      <alignment horizontal="center" vertical="center" wrapText="1" readingOrder="1"/>
    </xf>
    <xf numFmtId="0" fontId="34" fillId="3" borderId="60" xfId="0" applyFont="1" applyFill="1" applyBorder="1" applyAlignment="1">
      <alignment horizontal="center" vertical="center" wrapText="1" readingOrder="1"/>
    </xf>
    <xf numFmtId="0" fontId="35" fillId="3" borderId="60" xfId="0" applyFont="1" applyFill="1" applyBorder="1" applyAlignment="1">
      <alignment horizontal="justify" vertical="center" wrapText="1" readingOrder="1"/>
    </xf>
    <xf numFmtId="9" fontId="34" fillId="3" borderId="61" xfId="0" applyNumberFormat="1" applyFont="1" applyFill="1" applyBorder="1" applyAlignment="1">
      <alignment horizontal="center" vertical="center" wrapText="1" readingOrder="1"/>
    </xf>
    <xf numFmtId="0" fontId="34" fillId="3" borderId="13" xfId="0" applyFont="1" applyFill="1" applyBorder="1" applyAlignment="1">
      <alignment horizontal="center" vertical="center" wrapText="1" readingOrder="1"/>
    </xf>
    <xf numFmtId="0" fontId="35" fillId="3" borderId="13" xfId="0" applyFont="1" applyFill="1" applyBorder="1" applyAlignment="1">
      <alignment horizontal="justify" vertical="center" wrapText="1" readingOrder="1"/>
    </xf>
    <xf numFmtId="9" fontId="34" fillId="3" borderId="63" xfId="0" applyNumberFormat="1" applyFont="1" applyFill="1" applyBorder="1" applyAlignment="1">
      <alignment horizontal="center" vertical="center" wrapText="1" readingOrder="1"/>
    </xf>
    <xf numFmtId="0" fontId="35" fillId="3" borderId="63" xfId="0" applyFont="1" applyFill="1" applyBorder="1" applyAlignment="1">
      <alignment horizontal="center" vertical="center" wrapText="1" readingOrder="1"/>
    </xf>
    <xf numFmtId="0" fontId="34" fillId="3" borderId="65" xfId="0" applyFont="1" applyFill="1" applyBorder="1" applyAlignment="1">
      <alignment horizontal="center" vertical="center" wrapText="1" readingOrder="1"/>
    </xf>
    <xf numFmtId="0" fontId="35" fillId="3" borderId="65" xfId="0" applyFont="1" applyFill="1" applyBorder="1" applyAlignment="1">
      <alignment horizontal="justify" vertical="center" wrapText="1" readingOrder="1"/>
    </xf>
    <xf numFmtId="0" fontId="35" fillId="3" borderId="66" xfId="0" applyFont="1" applyFill="1" applyBorder="1" applyAlignment="1">
      <alignment horizontal="center" vertical="center" wrapText="1" readingOrder="1"/>
    </xf>
    <xf numFmtId="0" fontId="39" fillId="3" borderId="0" xfId="0" applyFont="1" applyFill="1"/>
    <xf numFmtId="0" fontId="41" fillId="15" borderId="67" xfId="0" applyFont="1" applyFill="1" applyBorder="1" applyAlignment="1" applyProtection="1">
      <alignment horizontal="center" vertical="center" wrapText="1" readingOrder="1"/>
      <protection hidden="1"/>
    </xf>
    <xf numFmtId="0" fontId="41" fillId="15" borderId="68" xfId="0" applyFont="1" applyFill="1" applyBorder="1" applyAlignment="1" applyProtection="1">
      <alignment horizontal="center" vertical="center" wrapText="1" readingOrder="1"/>
      <protection hidden="1"/>
    </xf>
    <xf numFmtId="0" fontId="41" fillId="15" borderId="69" xfId="0" applyFont="1" applyFill="1" applyBorder="1" applyAlignment="1" applyProtection="1">
      <alignment horizontal="center" vertical="center" wrapText="1" readingOrder="1"/>
      <protection hidden="1"/>
    </xf>
    <xf numFmtId="0" fontId="41" fillId="16" borderId="67" xfId="0" applyFont="1" applyFill="1" applyBorder="1" applyAlignment="1" applyProtection="1">
      <alignment horizontal="center" wrapText="1" readingOrder="1"/>
      <protection hidden="1"/>
    </xf>
    <xf numFmtId="0" fontId="41" fillId="16" borderId="68" xfId="0" applyFont="1" applyFill="1" applyBorder="1" applyAlignment="1" applyProtection="1">
      <alignment horizontal="center" wrapText="1" readingOrder="1"/>
      <protection hidden="1"/>
    </xf>
    <xf numFmtId="0" fontId="41" fillId="15" borderId="20" xfId="0" applyFont="1" applyFill="1" applyBorder="1" applyAlignment="1" applyProtection="1">
      <alignment horizontal="center" vertical="center" wrapText="1" readingOrder="1"/>
      <protection hidden="1"/>
    </xf>
    <xf numFmtId="0" fontId="41" fillId="15" borderId="0" xfId="0" applyFont="1" applyFill="1" applyAlignment="1" applyProtection="1">
      <alignment horizontal="center" vertical="center" wrapText="1" readingOrder="1"/>
      <protection hidden="1"/>
    </xf>
    <xf numFmtId="0" fontId="41" fillId="15" borderId="21" xfId="0" applyFont="1" applyFill="1" applyBorder="1" applyAlignment="1" applyProtection="1">
      <alignment horizontal="center" vertical="center" wrapText="1" readingOrder="1"/>
      <protection hidden="1"/>
    </xf>
    <xf numFmtId="0" fontId="41" fillId="16" borderId="20" xfId="0" applyFont="1" applyFill="1" applyBorder="1" applyAlignment="1" applyProtection="1">
      <alignment horizontal="center" wrapText="1" readingOrder="1"/>
      <protection hidden="1"/>
    </xf>
    <xf numFmtId="0" fontId="41" fillId="16" borderId="0" xfId="0" applyFont="1" applyFill="1" applyAlignment="1" applyProtection="1">
      <alignment horizontal="center" wrapText="1" readingOrder="1"/>
      <protection hidden="1"/>
    </xf>
    <xf numFmtId="0" fontId="41" fillId="15" borderId="43" xfId="0" applyFont="1" applyFill="1" applyBorder="1" applyAlignment="1" applyProtection="1">
      <alignment horizontal="center" vertical="center" wrapText="1" readingOrder="1"/>
      <protection hidden="1"/>
    </xf>
    <xf numFmtId="0" fontId="41" fillId="15" borderId="44" xfId="0" applyFont="1" applyFill="1" applyBorder="1" applyAlignment="1" applyProtection="1">
      <alignment horizontal="center" vertical="center" wrapText="1" readingOrder="1"/>
      <protection hidden="1"/>
    </xf>
    <xf numFmtId="0" fontId="41" fillId="15" borderId="45" xfId="0" applyFont="1" applyFill="1" applyBorder="1" applyAlignment="1" applyProtection="1">
      <alignment horizontal="center" vertical="center" wrapText="1" readingOrder="1"/>
      <protection hidden="1"/>
    </xf>
    <xf numFmtId="0" fontId="41" fillId="16" borderId="43" xfId="0" applyFont="1" applyFill="1" applyBorder="1" applyAlignment="1" applyProtection="1">
      <alignment horizontal="center" wrapText="1" readingOrder="1"/>
      <protection hidden="1"/>
    </xf>
    <xf numFmtId="0" fontId="41" fillId="16" borderId="44" xfId="0" applyFont="1" applyFill="1" applyBorder="1" applyAlignment="1" applyProtection="1">
      <alignment horizontal="center" wrapText="1" readingOrder="1"/>
      <protection hidden="1"/>
    </xf>
    <xf numFmtId="0" fontId="41" fillId="17" borderId="68" xfId="0" applyFont="1" applyFill="1" applyBorder="1" applyAlignment="1" applyProtection="1">
      <alignment horizontal="center" wrapText="1" readingOrder="1"/>
      <protection hidden="1"/>
    </xf>
    <xf numFmtId="0" fontId="41" fillId="17" borderId="69" xfId="0" applyFont="1" applyFill="1" applyBorder="1" applyAlignment="1" applyProtection="1">
      <alignment horizontal="center" wrapText="1" readingOrder="1"/>
      <protection hidden="1"/>
    </xf>
    <xf numFmtId="0" fontId="41" fillId="17" borderId="20" xfId="0" applyFont="1" applyFill="1" applyBorder="1" applyAlignment="1" applyProtection="1">
      <alignment horizontal="center" wrapText="1" readingOrder="1"/>
      <protection hidden="1"/>
    </xf>
    <xf numFmtId="0" fontId="41" fillId="17" borderId="0" xfId="0" applyFont="1" applyFill="1" applyAlignment="1" applyProtection="1">
      <alignment horizontal="center" wrapText="1" readingOrder="1"/>
      <protection hidden="1"/>
    </xf>
    <xf numFmtId="0" fontId="41" fillId="17" borderId="21" xfId="0" applyFont="1" applyFill="1" applyBorder="1" applyAlignment="1" applyProtection="1">
      <alignment horizontal="center" wrapText="1" readingOrder="1"/>
      <protection hidden="1"/>
    </xf>
    <xf numFmtId="0" fontId="41" fillId="17" borderId="43" xfId="0" applyFont="1" applyFill="1" applyBorder="1" applyAlignment="1" applyProtection="1">
      <alignment horizontal="center" wrapText="1" readingOrder="1"/>
      <protection hidden="1"/>
    </xf>
    <xf numFmtId="0" fontId="41" fillId="17" borderId="44" xfId="0" applyFont="1" applyFill="1" applyBorder="1" applyAlignment="1" applyProtection="1">
      <alignment horizontal="center" wrapText="1" readingOrder="1"/>
      <protection hidden="1"/>
    </xf>
    <xf numFmtId="0" fontId="41" fillId="17" borderId="45" xfId="0" applyFont="1" applyFill="1" applyBorder="1" applyAlignment="1" applyProtection="1">
      <alignment horizontal="center" wrapText="1" readingOrder="1"/>
      <protection hidden="1"/>
    </xf>
    <xf numFmtId="0" fontId="41" fillId="8" borderId="67" xfId="0" applyFont="1" applyFill="1" applyBorder="1" applyAlignment="1" applyProtection="1">
      <alignment horizontal="center" wrapText="1" readingOrder="1"/>
      <protection hidden="1"/>
    </xf>
    <xf numFmtId="0" fontId="41" fillId="8" borderId="68" xfId="0" applyFont="1" applyFill="1" applyBorder="1" applyAlignment="1" applyProtection="1">
      <alignment horizontal="center" wrapText="1" readingOrder="1"/>
      <protection hidden="1"/>
    </xf>
    <xf numFmtId="0" fontId="41" fillId="8" borderId="69" xfId="0" applyFont="1" applyFill="1" applyBorder="1" applyAlignment="1" applyProtection="1">
      <alignment horizontal="center" wrapText="1" readingOrder="1"/>
      <protection hidden="1"/>
    </xf>
    <xf numFmtId="0" fontId="41" fillId="8" borderId="20" xfId="0" applyFont="1" applyFill="1" applyBorder="1" applyAlignment="1" applyProtection="1">
      <alignment horizontal="center" wrapText="1" readingOrder="1"/>
      <protection hidden="1"/>
    </xf>
    <xf numFmtId="0" fontId="41" fillId="8" borderId="0" xfId="0" applyFont="1" applyFill="1" applyAlignment="1" applyProtection="1">
      <alignment horizontal="center" wrapText="1" readingOrder="1"/>
      <protection hidden="1"/>
    </xf>
    <xf numFmtId="0" fontId="41" fillId="8" borderId="21" xfId="0" applyFont="1" applyFill="1" applyBorder="1" applyAlignment="1" applyProtection="1">
      <alignment horizontal="center" wrapText="1" readingOrder="1"/>
      <protection hidden="1"/>
    </xf>
    <xf numFmtId="0" fontId="41" fillId="8" borderId="43" xfId="0" applyFont="1" applyFill="1" applyBorder="1" applyAlignment="1" applyProtection="1">
      <alignment horizontal="center" wrapText="1" readingOrder="1"/>
      <protection hidden="1"/>
    </xf>
    <xf numFmtId="0" fontId="41" fillId="8" borderId="44" xfId="0" applyFont="1" applyFill="1" applyBorder="1" applyAlignment="1" applyProtection="1">
      <alignment horizontal="center" wrapText="1" readingOrder="1"/>
      <protection hidden="1"/>
    </xf>
    <xf numFmtId="0" fontId="41" fillId="8" borderId="45" xfId="0" applyFont="1" applyFill="1" applyBorder="1" applyAlignment="1" applyProtection="1">
      <alignment horizontal="center" wrapText="1" readingOrder="1"/>
      <protection hidden="1"/>
    </xf>
    <xf numFmtId="0" fontId="0" fillId="0" borderId="0" xfId="0" applyAlignment="1">
      <alignment wrapText="1"/>
    </xf>
    <xf numFmtId="0" fontId="0" fillId="0" borderId="0" xfId="0" applyAlignment="1">
      <alignment vertical="top" wrapText="1"/>
    </xf>
    <xf numFmtId="0" fontId="6" fillId="18" borderId="47" xfId="0" applyFont="1" applyFill="1" applyBorder="1" applyAlignment="1">
      <alignment horizontal="center" vertical="center" wrapText="1"/>
    </xf>
    <xf numFmtId="0" fontId="6" fillId="18" borderId="47" xfId="0" applyFont="1" applyFill="1" applyBorder="1" applyAlignment="1">
      <alignment horizontal="center" vertical="center"/>
    </xf>
    <xf numFmtId="0" fontId="44" fillId="0" borderId="0" xfId="0" applyFont="1" applyAlignment="1">
      <alignment horizontal="center"/>
    </xf>
    <xf numFmtId="0" fontId="45" fillId="0" borderId="0" xfId="0" applyFont="1"/>
    <xf numFmtId="0" fontId="47" fillId="4" borderId="0" xfId="0" applyFont="1" applyFill="1" applyAlignment="1" applyProtection="1">
      <alignment horizontal="left" vertical="center" wrapText="1"/>
      <protection locked="0"/>
    </xf>
    <xf numFmtId="0" fontId="46" fillId="19" borderId="0" xfId="0" applyFont="1" applyFill="1" applyAlignment="1" applyProtection="1">
      <alignment vertical="center" wrapText="1"/>
      <protection locked="0"/>
    </xf>
    <xf numFmtId="0" fontId="47" fillId="4" borderId="0" xfId="0" applyFont="1" applyFill="1" applyAlignment="1" applyProtection="1">
      <alignment vertical="center" wrapText="1"/>
      <protection locked="0"/>
    </xf>
    <xf numFmtId="0" fontId="0" fillId="0" borderId="0" xfId="0" applyAlignment="1">
      <alignment horizontal="left"/>
    </xf>
    <xf numFmtId="0" fontId="48" fillId="0" borderId="0" xfId="0" applyFont="1" applyAlignment="1" applyProtection="1">
      <alignment horizontal="center" vertical="center"/>
      <protection locked="0"/>
    </xf>
    <xf numFmtId="0" fontId="46" fillId="0" borderId="0" xfId="0" applyFont="1" applyAlignment="1" applyProtection="1">
      <alignment horizontal="left" vertical="center"/>
      <protection locked="0"/>
    </xf>
    <xf numFmtId="0" fontId="47" fillId="0" borderId="0" xfId="0" applyFont="1" applyAlignment="1" applyProtection="1">
      <alignment horizontal="center" vertical="center"/>
      <protection locked="0"/>
    </xf>
    <xf numFmtId="0" fontId="20" fillId="0" borderId="0" xfId="0" applyFont="1" applyAlignment="1">
      <alignment horizontal="center"/>
    </xf>
    <xf numFmtId="0" fontId="45" fillId="3" borderId="0" xfId="0" applyFont="1" applyFill="1"/>
    <xf numFmtId="0" fontId="53" fillId="7" borderId="0" xfId="0" applyFont="1" applyFill="1" applyAlignment="1">
      <alignment horizontal="center" vertical="center" wrapText="1" readingOrder="1"/>
    </xf>
    <xf numFmtId="0" fontId="54" fillId="8" borderId="51" xfId="0" applyFont="1" applyFill="1" applyBorder="1" applyAlignment="1">
      <alignment horizontal="center" vertical="center" wrapText="1" readingOrder="1"/>
    </xf>
    <xf numFmtId="0" fontId="54" fillId="0" borderId="51" xfId="0" applyFont="1" applyBorder="1" applyAlignment="1">
      <alignment horizontal="center" vertical="center" wrapText="1" readingOrder="1"/>
    </xf>
    <xf numFmtId="0" fontId="54" fillId="0" borderId="51" xfId="0" applyFont="1" applyBorder="1" applyAlignment="1">
      <alignment horizontal="justify" vertical="center" wrapText="1" readingOrder="1"/>
    </xf>
    <xf numFmtId="0" fontId="54" fillId="9" borderId="52" xfId="0" applyFont="1" applyFill="1" applyBorder="1" applyAlignment="1">
      <alignment horizontal="center" vertical="center" wrapText="1" readingOrder="1"/>
    </xf>
    <xf numFmtId="0" fontId="54" fillId="0" borderId="52" xfId="0" applyFont="1" applyBorder="1" applyAlignment="1">
      <alignment horizontal="center" vertical="center" wrapText="1" readingOrder="1"/>
    </xf>
    <xf numFmtId="0" fontId="54" fillId="0" borderId="52" xfId="0" applyFont="1" applyBorder="1" applyAlignment="1">
      <alignment horizontal="justify" vertical="center" wrapText="1" readingOrder="1"/>
    </xf>
    <xf numFmtId="0" fontId="54" fillId="10" borderId="52" xfId="0" applyFont="1" applyFill="1" applyBorder="1" applyAlignment="1">
      <alignment horizontal="center" vertical="center" wrapText="1" readingOrder="1"/>
    </xf>
    <xf numFmtId="0" fontId="54" fillId="11" borderId="52" xfId="0" applyFont="1" applyFill="1" applyBorder="1" applyAlignment="1">
      <alignment horizontal="center" vertical="center" wrapText="1" readingOrder="1"/>
    </xf>
    <xf numFmtId="0" fontId="55" fillId="12" borderId="52" xfId="0" applyFont="1" applyFill="1" applyBorder="1" applyAlignment="1">
      <alignment horizontal="center" vertical="center" wrapText="1" readingOrder="1"/>
    </xf>
    <xf numFmtId="0" fontId="57" fillId="7" borderId="0" xfId="0" applyFont="1" applyFill="1" applyAlignment="1">
      <alignment horizontal="center" vertical="center" wrapText="1" readingOrder="1"/>
    </xf>
    <xf numFmtId="0" fontId="58" fillId="8" borderId="51" xfId="0" applyFont="1" applyFill="1" applyBorder="1" applyAlignment="1">
      <alignment horizontal="center" vertical="center" wrapText="1" readingOrder="1"/>
    </xf>
    <xf numFmtId="0" fontId="58" fillId="0" borderId="51" xfId="0" applyFont="1" applyBorder="1" applyAlignment="1">
      <alignment horizontal="justify" vertical="center" wrapText="1" readingOrder="1"/>
    </xf>
    <xf numFmtId="9" fontId="58" fillId="0" borderId="51" xfId="0" applyNumberFormat="1" applyFont="1" applyBorder="1" applyAlignment="1">
      <alignment horizontal="center" vertical="center" wrapText="1" readingOrder="1"/>
    </xf>
    <xf numFmtId="0" fontId="58" fillId="9" borderId="52" xfId="0" applyFont="1" applyFill="1" applyBorder="1" applyAlignment="1">
      <alignment horizontal="center" vertical="center" wrapText="1" readingOrder="1"/>
    </xf>
    <xf numFmtId="0" fontId="58" fillId="0" borderId="52" xfId="0" applyFont="1" applyBorder="1" applyAlignment="1">
      <alignment horizontal="justify" vertical="center" wrapText="1" readingOrder="1"/>
    </xf>
    <xf numFmtId="9" fontId="58" fillId="0" borderId="52" xfId="0" applyNumberFormat="1" applyFont="1" applyBorder="1" applyAlignment="1">
      <alignment horizontal="center" vertical="center" wrapText="1" readingOrder="1"/>
    </xf>
    <xf numFmtId="0" fontId="58" fillId="10" borderId="52" xfId="0" applyFont="1" applyFill="1" applyBorder="1" applyAlignment="1">
      <alignment horizontal="center" vertical="center" wrapText="1" readingOrder="1"/>
    </xf>
    <xf numFmtId="0" fontId="58" fillId="11" borderId="52" xfId="0" applyFont="1" applyFill="1" applyBorder="1" applyAlignment="1">
      <alignment horizontal="center" vertical="center" wrapText="1" readingOrder="1"/>
    </xf>
    <xf numFmtId="0" fontId="59" fillId="12" borderId="52" xfId="0" applyFont="1" applyFill="1" applyBorder="1" applyAlignment="1">
      <alignment horizontal="center" vertical="center" wrapText="1" readingOrder="1"/>
    </xf>
    <xf numFmtId="9" fontId="0" fillId="0" borderId="0" xfId="0" applyNumberFormat="1"/>
    <xf numFmtId="9" fontId="0" fillId="0" borderId="0" xfId="0" applyNumberFormat="1" applyAlignment="1">
      <alignment horizontal="center"/>
    </xf>
    <xf numFmtId="0" fontId="0" fillId="0" borderId="0" xfId="0" applyAlignment="1">
      <alignment horizontal="center"/>
    </xf>
    <xf numFmtId="0" fontId="0" fillId="0" borderId="0" xfId="0" applyAlignment="1">
      <alignment horizontal="left" vertical="center" wrapText="1"/>
    </xf>
    <xf numFmtId="0" fontId="4" fillId="4" borderId="8" xfId="0" applyFont="1" applyFill="1" applyBorder="1" applyAlignment="1">
      <alignment horizontal="center" vertical="center" textRotation="90"/>
    </xf>
    <xf numFmtId="0" fontId="0" fillId="0" borderId="13" xfId="0" applyBorder="1" applyAlignment="1">
      <alignment horizontal="center" vertical="center" wrapText="1"/>
    </xf>
    <xf numFmtId="9" fontId="0" fillId="0" borderId="13" xfId="0" applyNumberFormat="1" applyBorder="1" applyAlignment="1">
      <alignment horizontal="center" vertical="center" wrapText="1"/>
    </xf>
    <xf numFmtId="9" fontId="0" fillId="3" borderId="0" xfId="0" applyNumberFormat="1" applyFill="1"/>
    <xf numFmtId="9" fontId="54" fillId="0" borderId="52" xfId="0" applyNumberFormat="1" applyFont="1" applyBorder="1" applyAlignment="1">
      <alignment horizontal="justify" vertical="center" wrapText="1" readingOrder="1"/>
    </xf>
    <xf numFmtId="0" fontId="0" fillId="0" borderId="13" xfId="0" applyBorder="1" applyAlignment="1">
      <alignment horizontal="left" vertical="center" wrapText="1"/>
    </xf>
    <xf numFmtId="0" fontId="32" fillId="3" borderId="13" xfId="0" applyFont="1" applyFill="1" applyBorder="1"/>
    <xf numFmtId="9" fontId="32" fillId="3" borderId="0" xfId="0" applyNumberFormat="1" applyFont="1" applyFill="1"/>
    <xf numFmtId="0" fontId="4" fillId="4" borderId="8" xfId="0" applyFont="1" applyFill="1" applyBorder="1" applyAlignment="1">
      <alignment horizontal="center" vertical="center" textRotation="90" wrapText="1"/>
    </xf>
    <xf numFmtId="0" fontId="4" fillId="4" borderId="11" xfId="0" applyFont="1" applyFill="1" applyBorder="1" applyAlignment="1">
      <alignment horizontal="center" vertical="center" textRotation="90" wrapText="1"/>
    </xf>
    <xf numFmtId="9" fontId="32" fillId="3" borderId="13" xfId="0" applyNumberFormat="1" applyFont="1" applyFill="1" applyBorder="1"/>
    <xf numFmtId="0" fontId="4" fillId="4" borderId="80" xfId="0" applyFont="1" applyFill="1" applyBorder="1" applyAlignment="1">
      <alignment horizontal="center" vertical="center" textRotation="90" wrapText="1"/>
    </xf>
    <xf numFmtId="0" fontId="62" fillId="0" borderId="13" xfId="0" applyFont="1" applyBorder="1" applyAlignment="1">
      <alignment horizontal="left" vertical="center" wrapText="1"/>
    </xf>
    <xf numFmtId="0" fontId="62" fillId="0" borderId="0" xfId="0" applyFont="1" applyAlignment="1">
      <alignment horizontal="left" vertical="center" wrapText="1"/>
    </xf>
    <xf numFmtId="0" fontId="0" fillId="0" borderId="0" xfId="0" applyAlignment="1">
      <alignment vertical="center" wrapText="1"/>
    </xf>
    <xf numFmtId="0" fontId="63" fillId="3" borderId="0" xfId="0" applyFont="1" applyFill="1"/>
    <xf numFmtId="0" fontId="63" fillId="0" borderId="0" xfId="0" applyFont="1"/>
    <xf numFmtId="0" fontId="4" fillId="3" borderId="0" xfId="0" applyFont="1" applyFill="1" applyAlignment="1">
      <alignment horizontal="center" vertical="center"/>
    </xf>
    <xf numFmtId="0" fontId="4" fillId="2" borderId="0" xfId="0" applyFont="1" applyFill="1" applyAlignment="1">
      <alignment horizontal="center" vertical="center"/>
    </xf>
    <xf numFmtId="0" fontId="34" fillId="5" borderId="60" xfId="0" applyFont="1" applyFill="1" applyBorder="1" applyAlignment="1">
      <alignment horizontal="center" vertical="center" wrapText="1" readingOrder="1"/>
    </xf>
    <xf numFmtId="0" fontId="34" fillId="5" borderId="13" xfId="0" applyFont="1" applyFill="1" applyBorder="1" applyAlignment="1">
      <alignment horizontal="center" vertical="center" wrapText="1" readingOrder="1"/>
    </xf>
    <xf numFmtId="0" fontId="6" fillId="18" borderId="53" xfId="0" applyFont="1" applyFill="1" applyBorder="1" applyAlignment="1">
      <alignment horizontal="center" vertical="center"/>
    </xf>
    <xf numFmtId="0" fontId="24" fillId="3" borderId="48" xfId="0" applyFont="1" applyFill="1" applyBorder="1" applyAlignment="1">
      <alignment vertical="top" wrapText="1"/>
    </xf>
    <xf numFmtId="0" fontId="32" fillId="0" borderId="0" xfId="0" applyFont="1" applyAlignment="1" applyProtection="1">
      <alignment vertical="center"/>
      <protection locked="0"/>
    </xf>
    <xf numFmtId="0" fontId="69" fillId="0" borderId="0" xfId="0" applyFont="1" applyAlignment="1" applyProtection="1">
      <alignment horizontal="center" vertical="center"/>
      <protection locked="0"/>
    </xf>
    <xf numFmtId="0" fontId="64" fillId="0" borderId="0" xfId="0" applyFont="1"/>
    <xf numFmtId="0" fontId="32" fillId="0" borderId="0" xfId="0" applyFont="1"/>
    <xf numFmtId="0" fontId="0" fillId="0" borderId="0" xfId="0" applyAlignment="1">
      <alignment horizontal="center" wrapText="1"/>
    </xf>
    <xf numFmtId="0" fontId="0" fillId="0" borderId="0" xfId="0" applyProtection="1">
      <protection locked="0"/>
    </xf>
    <xf numFmtId="0" fontId="0" fillId="0" borderId="0" xfId="0" applyAlignment="1" applyProtection="1">
      <alignment vertical="top"/>
      <protection locked="0"/>
    </xf>
    <xf numFmtId="0" fontId="71" fillId="4" borderId="89" xfId="0" applyFont="1" applyFill="1" applyBorder="1" applyAlignment="1">
      <alignment horizontal="center" vertical="center"/>
    </xf>
    <xf numFmtId="0" fontId="71" fillId="4" borderId="89" xfId="0" applyFont="1" applyFill="1" applyBorder="1" applyAlignment="1">
      <alignment horizontal="center" vertical="center" wrapText="1"/>
    </xf>
    <xf numFmtId="0" fontId="71" fillId="4" borderId="89" xfId="0" applyFont="1" applyFill="1" applyBorder="1" applyAlignment="1" applyProtection="1">
      <alignment horizontal="center" vertical="center" wrapText="1"/>
      <protection locked="0"/>
    </xf>
    <xf numFmtId="0" fontId="71" fillId="20" borderId="89" xfId="0" applyFont="1" applyFill="1" applyBorder="1" applyAlignment="1" applyProtection="1">
      <alignment horizontal="center" vertical="center" textRotation="90"/>
      <protection locked="0"/>
    </xf>
    <xf numFmtId="0" fontId="72" fillId="4" borderId="89" xfId="0" applyFont="1" applyFill="1" applyBorder="1" applyAlignment="1">
      <alignment horizontal="center" vertical="center" wrapText="1"/>
    </xf>
    <xf numFmtId="0" fontId="64" fillId="21" borderId="0" xfId="0" applyFont="1" applyFill="1"/>
    <xf numFmtId="0" fontId="32" fillId="3" borderId="0" xfId="0" applyFont="1" applyFill="1" applyAlignment="1" applyProtection="1">
      <alignment vertical="center"/>
      <protection locked="0"/>
    </xf>
    <xf numFmtId="0" fontId="69" fillId="3" borderId="0" xfId="0" applyFont="1" applyFill="1" applyAlignment="1" applyProtection="1">
      <alignment horizontal="center" vertical="center"/>
      <protection locked="0"/>
    </xf>
    <xf numFmtId="0" fontId="64" fillId="3" borderId="0" xfId="0" applyFont="1" applyFill="1"/>
    <xf numFmtId="0" fontId="71" fillId="4" borderId="89" xfId="0" applyFont="1" applyFill="1" applyBorder="1" applyAlignment="1" applyProtection="1">
      <alignment vertical="center" wrapText="1"/>
      <protection locked="0"/>
    </xf>
    <xf numFmtId="0" fontId="71" fillId="4" borderId="89" xfId="0" applyFont="1" applyFill="1" applyBorder="1" applyAlignment="1" applyProtection="1">
      <alignment vertical="center"/>
      <protection locked="0"/>
    </xf>
    <xf numFmtId="0" fontId="41" fillId="22" borderId="67" xfId="0" applyFont="1" applyFill="1" applyBorder="1" applyAlignment="1" applyProtection="1">
      <alignment horizontal="center" wrapText="1" readingOrder="1"/>
      <protection hidden="1"/>
    </xf>
    <xf numFmtId="0" fontId="41" fillId="22" borderId="68" xfId="0" applyFont="1" applyFill="1" applyBorder="1" applyAlignment="1" applyProtection="1">
      <alignment horizontal="center" wrapText="1" readingOrder="1"/>
      <protection hidden="1"/>
    </xf>
    <xf numFmtId="0" fontId="41" fillId="22" borderId="69" xfId="0" applyFont="1" applyFill="1" applyBorder="1" applyAlignment="1" applyProtection="1">
      <alignment horizontal="center" wrapText="1" readingOrder="1"/>
      <protection hidden="1"/>
    </xf>
    <xf numFmtId="0" fontId="41" fillId="22" borderId="20" xfId="0" applyFont="1" applyFill="1" applyBorder="1" applyAlignment="1" applyProtection="1">
      <alignment horizontal="center" wrapText="1" readingOrder="1"/>
      <protection hidden="1"/>
    </xf>
    <xf numFmtId="0" fontId="41" fillId="22" borderId="0" xfId="0" applyFont="1" applyFill="1" applyAlignment="1" applyProtection="1">
      <alignment horizontal="center" wrapText="1" readingOrder="1"/>
      <protection hidden="1"/>
    </xf>
    <xf numFmtId="0" fontId="41" fillId="22" borderId="21" xfId="0" applyFont="1" applyFill="1" applyBorder="1" applyAlignment="1" applyProtection="1">
      <alignment horizontal="center" wrapText="1" readingOrder="1"/>
      <protection hidden="1"/>
    </xf>
    <xf numFmtId="0" fontId="41" fillId="22" borderId="43" xfId="0" applyFont="1" applyFill="1" applyBorder="1" applyAlignment="1" applyProtection="1">
      <alignment horizontal="center" wrapText="1" readingOrder="1"/>
      <protection hidden="1"/>
    </xf>
    <xf numFmtId="0" fontId="41" fillId="22" borderId="44" xfId="0" applyFont="1" applyFill="1" applyBorder="1" applyAlignment="1" applyProtection="1">
      <alignment horizontal="center" wrapText="1" readingOrder="1"/>
      <protection hidden="1"/>
    </xf>
    <xf numFmtId="0" fontId="41" fillId="22" borderId="45" xfId="0" applyFont="1" applyFill="1" applyBorder="1" applyAlignment="1" applyProtection="1">
      <alignment horizontal="center" wrapText="1" readingOrder="1"/>
      <protection hidden="1"/>
    </xf>
    <xf numFmtId="0" fontId="42" fillId="22" borderId="68" xfId="0" applyFont="1" applyFill="1" applyBorder="1" applyAlignment="1" applyProtection="1">
      <alignment horizontal="center" wrapText="1" readingOrder="1"/>
      <protection hidden="1"/>
    </xf>
    <xf numFmtId="0" fontId="50" fillId="0" borderId="13" xfId="0" applyFont="1" applyBorder="1" applyAlignment="1" applyProtection="1">
      <alignment horizontal="left" vertical="center" wrapText="1"/>
      <protection locked="0"/>
    </xf>
    <xf numFmtId="0" fontId="50" fillId="0" borderId="13" xfId="0" applyFont="1" applyBorder="1" applyAlignment="1" applyProtection="1">
      <alignment vertical="center" wrapText="1"/>
      <protection locked="0"/>
    </xf>
    <xf numFmtId="0" fontId="50" fillId="0" borderId="60" xfId="0" applyFont="1" applyBorder="1" applyAlignment="1" applyProtection="1">
      <alignment horizontal="left" vertical="center" wrapText="1"/>
      <protection locked="0"/>
    </xf>
    <xf numFmtId="0" fontId="0" fillId="0" borderId="103" xfId="0" applyBorder="1" applyAlignment="1">
      <alignment horizontal="center" vertical="center" wrapText="1"/>
    </xf>
    <xf numFmtId="0" fontId="50" fillId="0" borderId="103" xfId="0" applyFont="1" applyBorder="1" applyAlignment="1" applyProtection="1">
      <alignment horizontal="left" vertical="center" wrapText="1"/>
      <protection locked="0"/>
    </xf>
    <xf numFmtId="9" fontId="0" fillId="0" borderId="103" xfId="0" applyNumberFormat="1" applyBorder="1" applyAlignment="1">
      <alignment horizontal="center" vertical="center" wrapText="1"/>
    </xf>
    <xf numFmtId="0" fontId="75" fillId="0" borderId="0" xfId="0" applyFont="1" applyAlignment="1" applyProtection="1">
      <alignment vertical="center"/>
      <protection locked="0"/>
    </xf>
    <xf numFmtId="0" fontId="75" fillId="0" borderId="0" xfId="0" applyFont="1" applyProtection="1">
      <protection locked="0"/>
    </xf>
    <xf numFmtId="0" fontId="75" fillId="0" borderId="0" xfId="0" applyFont="1"/>
    <xf numFmtId="0" fontId="77" fillId="24" borderId="106" xfId="0" applyFont="1" applyFill="1" applyBorder="1" applyAlignment="1" applyProtection="1">
      <alignment horizontal="left" vertical="center" wrapText="1"/>
      <protection locked="0"/>
    </xf>
    <xf numFmtId="0" fontId="77" fillId="24" borderId="106" xfId="0" applyFont="1" applyFill="1" applyBorder="1" applyAlignment="1" applyProtection="1">
      <alignment horizontal="center" vertical="center"/>
      <protection locked="0"/>
    </xf>
    <xf numFmtId="0" fontId="78" fillId="5" borderId="106" xfId="0" applyFont="1" applyFill="1" applyBorder="1" applyAlignment="1" applyProtection="1">
      <alignment horizontal="center" vertical="center" wrapText="1"/>
      <protection locked="0"/>
    </xf>
    <xf numFmtId="0" fontId="75" fillId="0" borderId="0" xfId="0" applyFont="1" applyAlignment="1" applyProtection="1">
      <alignment horizontal="left" vertical="center"/>
      <protection locked="0"/>
    </xf>
    <xf numFmtId="0" fontId="77" fillId="0" borderId="0" xfId="0" applyFont="1" applyAlignment="1" applyProtection="1">
      <alignment horizontal="center" vertical="center"/>
      <protection locked="0"/>
    </xf>
    <xf numFmtId="0" fontId="75" fillId="0" borderId="0" xfId="0" applyFont="1" applyAlignment="1" applyProtection="1">
      <alignment horizontal="center" vertical="center"/>
      <protection locked="0"/>
    </xf>
    <xf numFmtId="0" fontId="75" fillId="0" borderId="0" xfId="0" applyFont="1" applyAlignment="1" applyProtection="1">
      <alignment horizontal="left"/>
      <protection locked="0"/>
    </xf>
    <xf numFmtId="0" fontId="75" fillId="0" borderId="0" xfId="0" applyFont="1" applyAlignment="1" applyProtection="1">
      <alignment horizontal="center"/>
      <protection locked="0"/>
    </xf>
    <xf numFmtId="0" fontId="79" fillId="25" borderId="109" xfId="0" applyFont="1" applyFill="1" applyBorder="1" applyAlignment="1">
      <alignment horizontal="center" vertical="center" wrapText="1" readingOrder="1"/>
    </xf>
    <xf numFmtId="0" fontId="81" fillId="3" borderId="109" xfId="0" applyFont="1" applyFill="1" applyBorder="1" applyAlignment="1">
      <alignment horizontal="center" vertical="center" wrapText="1" readingOrder="1"/>
    </xf>
    <xf numFmtId="0" fontId="81" fillId="3" borderId="109" xfId="0" applyFont="1" applyFill="1" applyBorder="1" applyAlignment="1">
      <alignment horizontal="left" vertical="center" wrapText="1"/>
    </xf>
    <xf numFmtId="0" fontId="81" fillId="3" borderId="109" xfId="0" applyFont="1" applyFill="1" applyBorder="1" applyAlignment="1">
      <alignment horizontal="center" vertical="center" wrapText="1"/>
    </xf>
    <xf numFmtId="0" fontId="75" fillId="3" borderId="0" xfId="0" applyFont="1" applyFill="1"/>
    <xf numFmtId="0" fontId="81" fillId="0" borderId="109" xfId="0" applyFont="1" applyBorder="1" applyAlignment="1">
      <alignment horizontal="center" vertical="center" wrapText="1" readingOrder="1"/>
    </xf>
    <xf numFmtId="0" fontId="81" fillId="0" borderId="109" xfId="0" applyFont="1" applyBorder="1" applyAlignment="1">
      <alignment horizontal="left" vertical="center" wrapText="1"/>
    </xf>
    <xf numFmtId="0" fontId="81" fillId="23" borderId="109" xfId="0" applyFont="1" applyFill="1" applyBorder="1" applyAlignment="1">
      <alignment horizontal="left" vertical="center" wrapText="1"/>
    </xf>
    <xf numFmtId="0" fontId="78" fillId="0" borderId="0" xfId="0" applyFont="1" applyAlignment="1">
      <alignment vertical="center" wrapText="1"/>
    </xf>
    <xf numFmtId="0" fontId="79" fillId="0" borderId="109" xfId="0" applyFont="1" applyBorder="1" applyAlignment="1">
      <alignment vertical="center" wrapText="1" readingOrder="1"/>
    </xf>
    <xf numFmtId="0" fontId="81" fillId="3" borderId="109" xfId="0" applyFont="1" applyFill="1" applyBorder="1" applyAlignment="1">
      <alignment horizontal="left" vertical="center" wrapText="1" readingOrder="1"/>
    </xf>
    <xf numFmtId="0" fontId="77" fillId="0" borderId="0" xfId="0" applyFont="1"/>
    <xf numFmtId="0" fontId="81" fillId="3" borderId="109" xfId="0" applyFont="1" applyFill="1" applyBorder="1" applyAlignment="1">
      <alignment horizontal="left" vertical="center"/>
    </xf>
    <xf numFmtId="0" fontId="81" fillId="3" borderId="109" xfId="0" applyFont="1" applyFill="1" applyBorder="1" applyAlignment="1">
      <alignment vertical="center" wrapText="1"/>
    </xf>
    <xf numFmtId="0" fontId="81" fillId="3" borderId="109" xfId="0" applyFont="1" applyFill="1" applyBorder="1" applyAlignment="1">
      <alignment vertical="center" wrapText="1" readingOrder="1"/>
    </xf>
    <xf numFmtId="0" fontId="81" fillId="3" borderId="109" xfId="0" applyFont="1" applyFill="1" applyBorder="1" applyAlignment="1">
      <alignment vertical="center"/>
    </xf>
    <xf numFmtId="0" fontId="81" fillId="3" borderId="109" xfId="0" applyFont="1" applyFill="1" applyBorder="1" applyAlignment="1">
      <alignment horizontal="center" vertical="center"/>
    </xf>
    <xf numFmtId="0" fontId="81" fillId="3" borderId="110" xfId="0" applyFont="1" applyFill="1" applyBorder="1" applyAlignment="1">
      <alignment horizontal="center" vertical="center" wrapText="1" readingOrder="1"/>
    </xf>
    <xf numFmtId="0" fontId="81" fillId="3" borderId="110" xfId="0" applyFont="1" applyFill="1" applyBorder="1" applyAlignment="1">
      <alignment horizontal="left" vertical="center" wrapText="1"/>
    </xf>
    <xf numFmtId="0" fontId="81" fillId="3" borderId="110" xfId="0" applyFont="1" applyFill="1" applyBorder="1" applyAlignment="1">
      <alignment horizontal="center" vertical="center"/>
    </xf>
    <xf numFmtId="0" fontId="79" fillId="0" borderId="0" xfId="0" applyFont="1" applyAlignment="1">
      <alignment vertical="center" wrapText="1" readingOrder="1"/>
    </xf>
    <xf numFmtId="0" fontId="81" fillId="3" borderId="0" xfId="0" applyFont="1" applyFill="1" applyAlignment="1">
      <alignment horizontal="center" vertical="center" wrapText="1" readingOrder="1"/>
    </xf>
    <xf numFmtId="0" fontId="81" fillId="0" borderId="0" xfId="0" applyFont="1" applyAlignment="1">
      <alignment vertical="center"/>
    </xf>
    <xf numFmtId="0" fontId="75" fillId="0" borderId="0" xfId="0" applyFont="1" applyAlignment="1">
      <alignment horizontal="left"/>
    </xf>
    <xf numFmtId="0" fontId="75" fillId="0" borderId="0" xfId="0" applyFont="1" applyAlignment="1">
      <alignment horizontal="center"/>
    </xf>
    <xf numFmtId="0" fontId="82" fillId="0" borderId="0" xfId="0" applyFont="1" applyAlignment="1">
      <alignment wrapText="1"/>
    </xf>
    <xf numFmtId="0" fontId="84" fillId="0" borderId="0" xfId="0" applyFont="1"/>
    <xf numFmtId="0" fontId="86" fillId="25" borderId="106" xfId="0" applyFont="1" applyFill="1" applyBorder="1" applyAlignment="1">
      <alignment horizontal="center" vertical="center"/>
    </xf>
    <xf numFmtId="0" fontId="86" fillId="5" borderId="106" xfId="0" applyFont="1" applyFill="1" applyBorder="1" applyAlignment="1">
      <alignment horizontal="center" vertical="center"/>
    </xf>
    <xf numFmtId="0" fontId="86" fillId="5" borderId="106" xfId="0" applyFont="1" applyFill="1" applyBorder="1" applyAlignment="1">
      <alignment vertical="center" wrapText="1"/>
    </xf>
    <xf numFmtId="0" fontId="86" fillId="3" borderId="106" xfId="0" applyFont="1" applyFill="1" applyBorder="1" applyAlignment="1">
      <alignment horizontal="left" vertical="top" wrapText="1"/>
    </xf>
    <xf numFmtId="0" fontId="87" fillId="3" borderId="106" xfId="0" applyFont="1" applyFill="1" applyBorder="1" applyAlignment="1">
      <alignment horizontal="center" vertical="center" wrapText="1"/>
    </xf>
    <xf numFmtId="0" fontId="88" fillId="3" borderId="106" xfId="0" applyFont="1" applyFill="1" applyBorder="1" applyAlignment="1">
      <alignment horizontal="center" vertical="center" wrapText="1"/>
    </xf>
    <xf numFmtId="0" fontId="88" fillId="3" borderId="106" xfId="0" applyFont="1" applyFill="1" applyBorder="1" applyAlignment="1">
      <alignment horizontal="left" vertical="center"/>
    </xf>
    <xf numFmtId="0" fontId="86" fillId="0" borderId="106" xfId="0" applyFont="1" applyBorder="1" applyAlignment="1">
      <alignment vertical="top" wrapText="1"/>
    </xf>
    <xf numFmtId="0" fontId="87" fillId="3" borderId="106" xfId="0" applyFont="1" applyFill="1" applyBorder="1" applyAlignment="1">
      <alignment horizontal="center" vertical="center"/>
    </xf>
    <xf numFmtId="0" fontId="88" fillId="3" borderId="106" xfId="0" applyFont="1" applyFill="1" applyBorder="1" applyAlignment="1">
      <alignment horizontal="center" vertical="center"/>
    </xf>
    <xf numFmtId="0" fontId="86" fillId="3" borderId="106" xfId="0" applyFont="1" applyFill="1" applyBorder="1" applyAlignment="1">
      <alignment horizontal="left" vertical="center" wrapText="1"/>
    </xf>
    <xf numFmtId="0" fontId="86" fillId="0" borderId="106" xfId="0" applyFont="1" applyBorder="1" applyAlignment="1">
      <alignment horizontal="left" vertical="center" wrapText="1"/>
    </xf>
    <xf numFmtId="0" fontId="88" fillId="0" borderId="106" xfId="0" applyFont="1" applyBorder="1" applyAlignment="1">
      <alignment horizontal="left" vertical="center"/>
    </xf>
    <xf numFmtId="0" fontId="84" fillId="0" borderId="0" xfId="0" applyFont="1" applyAlignment="1">
      <alignment horizontal="left"/>
    </xf>
    <xf numFmtId="0" fontId="82" fillId="0" borderId="0" xfId="0" applyFont="1" applyAlignment="1">
      <alignment horizontal="center"/>
    </xf>
    <xf numFmtId="0" fontId="84" fillId="0" borderId="0" xfId="0" applyFont="1" applyAlignment="1">
      <alignment horizontal="center"/>
    </xf>
    <xf numFmtId="0" fontId="46" fillId="19" borderId="0" xfId="0" applyFont="1" applyFill="1" applyAlignment="1" applyProtection="1">
      <alignment horizontal="center" vertical="center" wrapText="1"/>
      <protection locked="0"/>
    </xf>
    <xf numFmtId="164" fontId="46" fillId="19" borderId="0" xfId="0" applyNumberFormat="1" applyFont="1" applyFill="1" applyAlignment="1" applyProtection="1">
      <alignment horizontal="center" vertical="center" wrapText="1"/>
      <protection locked="0"/>
    </xf>
    <xf numFmtId="0" fontId="51" fillId="0" borderId="0" xfId="0" applyFont="1" applyAlignment="1">
      <alignment horizontal="center" wrapText="1"/>
    </xf>
    <xf numFmtId="0" fontId="49" fillId="0" borderId="0" xfId="0" applyFont="1" applyAlignment="1">
      <alignment horizontal="center"/>
    </xf>
    <xf numFmtId="0" fontId="46" fillId="19" borderId="0" xfId="0" applyFont="1" applyFill="1" applyAlignment="1" applyProtection="1">
      <alignment horizontal="center" vertical="center"/>
      <protection locked="0"/>
    </xf>
    <xf numFmtId="0" fontId="76" fillId="0" borderId="0" xfId="0" applyFont="1" applyAlignment="1" applyProtection="1">
      <alignment horizontal="center" vertical="center" wrapText="1"/>
      <protection locked="0"/>
    </xf>
    <xf numFmtId="0" fontId="78" fillId="5" borderId="107" xfId="0" applyFont="1" applyFill="1" applyBorder="1" applyAlignment="1" applyProtection="1">
      <alignment horizontal="center" vertical="center" wrapText="1"/>
      <protection locked="0"/>
    </xf>
    <xf numFmtId="0" fontId="78" fillId="5" borderId="108" xfId="0" applyFont="1" applyFill="1" applyBorder="1" applyAlignment="1" applyProtection="1">
      <alignment horizontal="center" vertical="center" wrapText="1"/>
      <protection locked="0"/>
    </xf>
    <xf numFmtId="0" fontId="78" fillId="5" borderId="106" xfId="0" applyFont="1" applyFill="1" applyBorder="1" applyAlignment="1" applyProtection="1">
      <alignment horizontal="center" vertical="center"/>
      <protection locked="0"/>
    </xf>
    <xf numFmtId="0" fontId="77" fillId="5" borderId="106" xfId="0" applyFont="1" applyFill="1" applyBorder="1" applyAlignment="1" applyProtection="1">
      <alignment horizontal="center" vertical="center"/>
      <protection locked="0"/>
    </xf>
    <xf numFmtId="0" fontId="79" fillId="0" borderId="106" xfId="0" applyFont="1" applyBorder="1" applyAlignment="1" applyProtection="1">
      <alignment horizontal="center" vertical="center"/>
      <protection locked="0"/>
    </xf>
    <xf numFmtId="0" fontId="79" fillId="25" borderId="106" xfId="0" applyFont="1" applyFill="1" applyBorder="1" applyAlignment="1" applyProtection="1">
      <alignment horizontal="center" vertical="center"/>
      <protection locked="0"/>
    </xf>
    <xf numFmtId="0" fontId="75" fillId="5" borderId="106" xfId="0" applyFont="1" applyFill="1" applyBorder="1" applyAlignment="1" applyProtection="1">
      <alignment horizontal="center" vertical="center" wrapText="1"/>
      <protection locked="0"/>
    </xf>
    <xf numFmtId="0" fontId="75" fillId="5" borderId="106" xfId="0" applyFont="1" applyFill="1" applyBorder="1" applyAlignment="1" applyProtection="1">
      <alignment horizontal="center" vertical="center"/>
      <protection locked="0"/>
    </xf>
    <xf numFmtId="0" fontId="78" fillId="5" borderId="106" xfId="0" applyFont="1" applyFill="1" applyBorder="1" applyAlignment="1" applyProtection="1">
      <alignment horizontal="left" vertical="center" wrapText="1"/>
      <protection locked="0"/>
    </xf>
    <xf numFmtId="0" fontId="79" fillId="0" borderId="109" xfId="0" applyFont="1" applyBorder="1" applyAlignment="1">
      <alignment horizontal="center" vertical="center" wrapText="1" readingOrder="1"/>
    </xf>
    <xf numFmtId="0" fontId="80" fillId="24" borderId="109" xfId="0" applyFont="1" applyFill="1" applyBorder="1" applyAlignment="1">
      <alignment horizontal="center" vertical="center" wrapText="1" readingOrder="1"/>
    </xf>
    <xf numFmtId="0" fontId="79" fillId="3" borderId="109" xfId="0" applyFont="1" applyFill="1" applyBorder="1" applyAlignment="1">
      <alignment horizontal="center" vertical="center" wrapText="1" readingOrder="1"/>
    </xf>
    <xf numFmtId="0" fontId="79" fillId="0" borderId="109" xfId="0" applyFont="1" applyBorder="1" applyAlignment="1">
      <alignment horizontal="left" vertical="center" wrapText="1" readingOrder="1"/>
    </xf>
    <xf numFmtId="0" fontId="79" fillId="0" borderId="110" xfId="0" applyFont="1" applyBorder="1" applyAlignment="1">
      <alignment horizontal="center" vertical="center" wrapText="1" readingOrder="1"/>
    </xf>
    <xf numFmtId="0" fontId="79" fillId="0" borderId="111" xfId="0" applyFont="1" applyBorder="1" applyAlignment="1">
      <alignment horizontal="center" vertical="center" wrapText="1" readingOrder="1"/>
    </xf>
    <xf numFmtId="0" fontId="79" fillId="0" borderId="112" xfId="0" applyFont="1" applyBorder="1" applyAlignment="1">
      <alignment horizontal="center" vertical="center" wrapText="1" readingOrder="1"/>
    </xf>
    <xf numFmtId="0" fontId="83" fillId="0" borderId="0" xfId="0" applyFont="1" applyAlignment="1">
      <alignment horizontal="center" vertical="center" wrapText="1"/>
    </xf>
    <xf numFmtId="0" fontId="85" fillId="24" borderId="106" xfId="0" applyFont="1" applyFill="1" applyBorder="1" applyAlignment="1">
      <alignment horizontal="center"/>
    </xf>
    <xf numFmtId="0" fontId="86" fillId="25" borderId="106" xfId="0" applyFont="1" applyFill="1" applyBorder="1" applyAlignment="1">
      <alignment horizontal="center" vertical="center" wrapText="1"/>
    </xf>
    <xf numFmtId="0" fontId="86" fillId="25" borderId="106" xfId="0" applyFont="1" applyFill="1" applyBorder="1" applyAlignment="1">
      <alignment horizontal="center" vertical="center"/>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8" fillId="4" borderId="27" xfId="1" applyFont="1" applyFill="1" applyBorder="1" applyAlignment="1">
      <alignment horizontal="center" vertical="center"/>
    </xf>
    <xf numFmtId="0" fontId="18" fillId="4" borderId="28" xfId="1" applyFont="1" applyFill="1" applyBorder="1" applyAlignment="1">
      <alignment horizontal="center" vertical="center"/>
    </xf>
    <xf numFmtId="0" fontId="5" fillId="4" borderId="14" xfId="1" applyFont="1" applyFill="1" applyBorder="1" applyAlignment="1">
      <alignment horizontal="center" vertical="center" wrapText="1"/>
    </xf>
    <xf numFmtId="0" fontId="5" fillId="4" borderId="15" xfId="1" applyFont="1" applyFill="1" applyBorder="1" applyAlignment="1">
      <alignment horizontal="center" vertical="center" wrapText="1"/>
    </xf>
    <xf numFmtId="0" fontId="5" fillId="4" borderId="16" xfId="1" applyFont="1" applyFill="1" applyBorder="1" applyAlignment="1">
      <alignment horizontal="center" vertical="center" wrapText="1"/>
    </xf>
    <xf numFmtId="0" fontId="10" fillId="3" borderId="17" xfId="1" quotePrefix="1" applyFont="1" applyFill="1" applyBorder="1" applyAlignment="1">
      <alignment horizontal="left" vertical="top" wrapText="1"/>
    </xf>
    <xf numFmtId="0" fontId="11" fillId="3" borderId="18" xfId="1" quotePrefix="1" applyFont="1" applyFill="1" applyBorder="1" applyAlignment="1">
      <alignment horizontal="left" vertical="top" wrapText="1"/>
    </xf>
    <xf numFmtId="0" fontId="11" fillId="3" borderId="19" xfId="1" quotePrefix="1" applyFont="1" applyFill="1" applyBorder="1" applyAlignment="1">
      <alignment horizontal="left" vertical="top" wrapText="1"/>
    </xf>
    <xf numFmtId="0" fontId="12" fillId="3" borderId="22" xfId="1" quotePrefix="1" applyFont="1" applyFill="1" applyBorder="1" applyAlignment="1">
      <alignment horizontal="justify" vertical="center" wrapText="1"/>
    </xf>
    <xf numFmtId="0" fontId="12" fillId="3" borderId="23" xfId="1" quotePrefix="1" applyFont="1" applyFill="1" applyBorder="1" applyAlignment="1">
      <alignment horizontal="justify" vertical="center" wrapText="1"/>
    </xf>
    <xf numFmtId="0" fontId="12" fillId="3" borderId="24" xfId="1" quotePrefix="1" applyFont="1" applyFill="1" applyBorder="1" applyAlignment="1">
      <alignment horizontal="justify" vertical="center" wrapText="1"/>
    </xf>
    <xf numFmtId="0" fontId="9" fillId="0" borderId="20" xfId="1" quotePrefix="1" applyFont="1" applyBorder="1" applyAlignment="1">
      <alignment horizontal="left" vertical="top" wrapText="1"/>
    </xf>
    <xf numFmtId="0" fontId="9" fillId="0" borderId="0" xfId="1" quotePrefix="1" applyFont="1" applyAlignment="1">
      <alignment horizontal="left" vertical="top" wrapText="1"/>
    </xf>
    <xf numFmtId="0" fontId="9" fillId="0" borderId="21" xfId="1" quotePrefix="1" applyFont="1" applyBorder="1" applyAlignment="1">
      <alignment horizontal="left" vertical="top" wrapText="1"/>
    </xf>
    <xf numFmtId="0" fontId="15" fillId="3" borderId="29" xfId="2" applyFont="1" applyFill="1" applyBorder="1" applyAlignment="1">
      <alignment horizontal="left" vertical="top" wrapText="1" readingOrder="1"/>
    </xf>
    <xf numFmtId="0" fontId="15" fillId="3" borderId="30" xfId="2" applyFont="1" applyFill="1" applyBorder="1" applyAlignment="1">
      <alignment horizontal="left" vertical="top" wrapText="1" readingOrder="1"/>
    </xf>
    <xf numFmtId="0" fontId="16" fillId="3" borderId="31" xfId="1" applyFont="1" applyFill="1" applyBorder="1" applyAlignment="1">
      <alignment horizontal="justify" vertical="center" wrapText="1"/>
    </xf>
    <xf numFmtId="0" fontId="16" fillId="3" borderId="32" xfId="1" applyFont="1" applyFill="1" applyBorder="1" applyAlignment="1">
      <alignment horizontal="justify" vertical="center" wrapText="1"/>
    </xf>
    <xf numFmtId="0" fontId="15" fillId="3" borderId="33" xfId="0" applyFont="1" applyFill="1" applyBorder="1" applyAlignment="1">
      <alignment horizontal="left" vertical="center" wrapText="1"/>
    </xf>
    <xf numFmtId="0" fontId="15" fillId="3" borderId="34" xfId="0" applyFont="1" applyFill="1" applyBorder="1" applyAlignment="1">
      <alignment horizontal="left" vertical="center" wrapText="1"/>
    </xf>
    <xf numFmtId="0" fontId="16" fillId="3" borderId="35" xfId="1" applyFont="1" applyFill="1" applyBorder="1" applyAlignment="1">
      <alignment horizontal="justify" vertical="center" wrapText="1"/>
    </xf>
    <xf numFmtId="0" fontId="16" fillId="3" borderId="36" xfId="1" applyFont="1" applyFill="1" applyBorder="1" applyAlignment="1">
      <alignment horizontal="justify" vertical="center" wrapText="1"/>
    </xf>
    <xf numFmtId="0" fontId="15" fillId="3" borderId="37"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9" fillId="3" borderId="20" xfId="1" applyFont="1" applyFill="1" applyBorder="1" applyAlignment="1">
      <alignment horizontal="left" vertical="top" wrapText="1"/>
    </xf>
    <xf numFmtId="0" fontId="9" fillId="3" borderId="0" xfId="1" applyFont="1" applyFill="1" applyAlignment="1">
      <alignment horizontal="left" vertical="top" wrapText="1"/>
    </xf>
    <xf numFmtId="0" fontId="9" fillId="3" borderId="21" xfId="1" applyFont="1" applyFill="1" applyBorder="1" applyAlignment="1">
      <alignment horizontal="left" vertical="top" wrapText="1"/>
    </xf>
    <xf numFmtId="0" fontId="9" fillId="3" borderId="43" xfId="1" applyFont="1" applyFill="1" applyBorder="1" applyAlignment="1">
      <alignment horizontal="left" vertical="top" wrapText="1"/>
    </xf>
    <xf numFmtId="0" fontId="9" fillId="3" borderId="44" xfId="1" applyFont="1" applyFill="1" applyBorder="1" applyAlignment="1">
      <alignment horizontal="left" vertical="top" wrapText="1"/>
    </xf>
    <xf numFmtId="0" fontId="9" fillId="3" borderId="45" xfId="1" applyFont="1" applyFill="1" applyBorder="1" applyAlignment="1">
      <alignment horizontal="left" vertical="top" wrapText="1"/>
    </xf>
    <xf numFmtId="0" fontId="15" fillId="3" borderId="39" xfId="0" applyFont="1" applyFill="1" applyBorder="1" applyAlignment="1">
      <alignment horizontal="left" vertical="center" wrapText="1"/>
    </xf>
    <xf numFmtId="0" fontId="15" fillId="3" borderId="40" xfId="0" applyFont="1" applyFill="1" applyBorder="1" applyAlignment="1">
      <alignment horizontal="left" vertical="center" wrapText="1"/>
    </xf>
    <xf numFmtId="0" fontId="16" fillId="3" borderId="41" xfId="0" applyFont="1" applyFill="1" applyBorder="1" applyAlignment="1">
      <alignment horizontal="justify" vertical="center" wrapText="1"/>
    </xf>
    <xf numFmtId="0" fontId="16" fillId="3" borderId="42" xfId="0" applyFont="1" applyFill="1" applyBorder="1" applyAlignment="1">
      <alignment horizontal="justify" vertical="center" wrapText="1"/>
    </xf>
    <xf numFmtId="0" fontId="22" fillId="0" borderId="0" xfId="0" applyFont="1" applyAlignment="1">
      <alignment horizontal="center" vertical="center"/>
    </xf>
    <xf numFmtId="0" fontId="23" fillId="6" borderId="46" xfId="0" applyFont="1" applyFill="1" applyBorder="1" applyAlignment="1">
      <alignment horizontal="center" vertical="center" wrapText="1"/>
    </xf>
    <xf numFmtId="0" fontId="23" fillId="6" borderId="48" xfId="0" applyFont="1" applyFill="1" applyBorder="1" applyAlignment="1">
      <alignment horizontal="center" vertical="center" wrapText="1"/>
    </xf>
    <xf numFmtId="0" fontId="56" fillId="0" borderId="0" xfId="0" applyFont="1" applyAlignment="1">
      <alignment horizontal="center" vertical="center"/>
    </xf>
    <xf numFmtId="0" fontId="52" fillId="0" borderId="0" xfId="0" applyFont="1" applyAlignment="1">
      <alignment horizontal="center" vertical="center"/>
    </xf>
    <xf numFmtId="0" fontId="38" fillId="3" borderId="0" xfId="0" applyFont="1" applyFill="1" applyAlignment="1">
      <alignment horizontal="justify" vertical="center" wrapText="1"/>
    </xf>
    <xf numFmtId="0" fontId="31" fillId="13" borderId="53" xfId="0" applyFont="1" applyFill="1" applyBorder="1" applyAlignment="1">
      <alignment horizontal="center" vertical="center" wrapText="1" readingOrder="1"/>
    </xf>
    <xf numFmtId="0" fontId="31" fillId="13" borderId="54" xfId="0" applyFont="1" applyFill="1" applyBorder="1" applyAlignment="1">
      <alignment horizontal="center" vertical="center" wrapText="1" readingOrder="1"/>
    </xf>
    <xf numFmtId="0" fontId="31" fillId="13" borderId="55" xfId="0" applyFont="1" applyFill="1" applyBorder="1" applyAlignment="1">
      <alignment horizontal="center" vertical="center" wrapText="1" readingOrder="1"/>
    </xf>
    <xf numFmtId="0" fontId="34" fillId="13" borderId="56" xfId="0" applyFont="1" applyFill="1" applyBorder="1" applyAlignment="1">
      <alignment horizontal="center" vertical="center" wrapText="1" readingOrder="1"/>
    </xf>
    <xf numFmtId="0" fontId="34" fillId="13" borderId="57" xfId="0" applyFont="1" applyFill="1" applyBorder="1" applyAlignment="1">
      <alignment horizontal="center" vertical="center" wrapText="1" readingOrder="1"/>
    </xf>
    <xf numFmtId="0" fontId="34" fillId="3" borderId="59" xfId="0" applyFont="1" applyFill="1" applyBorder="1" applyAlignment="1">
      <alignment horizontal="center" vertical="center" wrapText="1" readingOrder="1"/>
    </xf>
    <xf numFmtId="0" fontId="34" fillId="3" borderId="62" xfId="0" applyFont="1" applyFill="1" applyBorder="1" applyAlignment="1">
      <alignment horizontal="center" vertical="center" wrapText="1" readingOrder="1"/>
    </xf>
    <xf numFmtId="0" fontId="34" fillId="3" borderId="60" xfId="0" applyFont="1" applyFill="1" applyBorder="1" applyAlignment="1">
      <alignment horizontal="center" vertical="center" wrapText="1" readingOrder="1"/>
    </xf>
    <xf numFmtId="0" fontId="34" fillId="3" borderId="13" xfId="0" applyFont="1" applyFill="1" applyBorder="1" applyAlignment="1">
      <alignment horizontal="center" vertical="center" wrapText="1" readingOrder="1"/>
    </xf>
    <xf numFmtId="0" fontId="34" fillId="3" borderId="64" xfId="0" applyFont="1" applyFill="1" applyBorder="1" applyAlignment="1">
      <alignment horizontal="center" vertical="center" wrapText="1" readingOrder="1"/>
    </xf>
    <xf numFmtId="0" fontId="34" fillId="3" borderId="65" xfId="0" applyFont="1" applyFill="1" applyBorder="1" applyAlignment="1">
      <alignment horizontal="center" vertical="center" wrapText="1" readingOrder="1"/>
    </xf>
    <xf numFmtId="0" fontId="66" fillId="0" borderId="67" xfId="0" applyFont="1" applyBorder="1" applyAlignment="1">
      <alignment horizontal="center" vertical="center" wrapText="1"/>
    </xf>
    <xf numFmtId="0" fontId="66" fillId="0" borderId="68" xfId="0" applyFont="1" applyBorder="1" applyAlignment="1">
      <alignment horizontal="center" vertical="center"/>
    </xf>
    <xf numFmtId="0" fontId="66" fillId="0" borderId="69" xfId="0" applyFont="1" applyBorder="1" applyAlignment="1">
      <alignment horizontal="center" vertical="center"/>
    </xf>
    <xf numFmtId="0" fontId="66" fillId="0" borderId="20" xfId="0" applyFont="1" applyBorder="1" applyAlignment="1">
      <alignment horizontal="center" vertical="center" wrapText="1"/>
    </xf>
    <xf numFmtId="0" fontId="66" fillId="0" borderId="0" xfId="0" applyFont="1" applyAlignment="1">
      <alignment horizontal="center" vertical="center"/>
    </xf>
    <xf numFmtId="0" fontId="66" fillId="0" borderId="21" xfId="0" applyFont="1" applyBorder="1" applyAlignment="1">
      <alignment horizontal="center" vertical="center"/>
    </xf>
    <xf numFmtId="0" fontId="66" fillId="0" borderId="20" xfId="0" applyFont="1" applyBorder="1" applyAlignment="1">
      <alignment horizontal="center" vertical="center"/>
    </xf>
    <xf numFmtId="0" fontId="66" fillId="0" borderId="43" xfId="0" applyFont="1" applyBorder="1" applyAlignment="1">
      <alignment horizontal="center" vertical="center"/>
    </xf>
    <xf numFmtId="0" fontId="66" fillId="0" borderId="44" xfId="0" applyFont="1" applyBorder="1" applyAlignment="1">
      <alignment horizontal="center" vertical="center"/>
    </xf>
    <xf numFmtId="0" fontId="66" fillId="0" borderId="45" xfId="0" applyFont="1" applyBorder="1" applyAlignment="1">
      <alignment horizontal="center" vertical="center"/>
    </xf>
    <xf numFmtId="0" fontId="68" fillId="22" borderId="70" xfId="0" applyFont="1" applyFill="1" applyBorder="1" applyAlignment="1">
      <alignment horizontal="center" vertical="center" wrapText="1" readingOrder="1"/>
    </xf>
    <xf numFmtId="0" fontId="68" fillId="22" borderId="71" xfId="0" applyFont="1" applyFill="1" applyBorder="1" applyAlignment="1">
      <alignment horizontal="center" vertical="center" wrapText="1" readingOrder="1"/>
    </xf>
    <xf numFmtId="0" fontId="68" fillId="22" borderId="73" xfId="0" applyFont="1" applyFill="1" applyBorder="1" applyAlignment="1">
      <alignment horizontal="center" vertical="center" wrapText="1" readingOrder="1"/>
    </xf>
    <xf numFmtId="0" fontId="68" fillId="22" borderId="0" xfId="0" applyFont="1" applyFill="1" applyAlignment="1">
      <alignment horizontal="center" vertical="center" wrapText="1" readingOrder="1"/>
    </xf>
    <xf numFmtId="0" fontId="68" fillId="22" borderId="74" xfId="0" applyFont="1" applyFill="1" applyBorder="1" applyAlignment="1">
      <alignment horizontal="center" vertical="center" wrapText="1" readingOrder="1"/>
    </xf>
    <xf numFmtId="0" fontId="68" fillId="22" borderId="75" xfId="0" applyFont="1" applyFill="1" applyBorder="1" applyAlignment="1">
      <alignment horizontal="center" vertical="center" wrapText="1" readingOrder="1"/>
    </xf>
    <xf numFmtId="0" fontId="68" fillId="22" borderId="76" xfId="0" applyFont="1" applyFill="1" applyBorder="1" applyAlignment="1">
      <alignment horizontal="center" vertical="center" wrapText="1" readingOrder="1"/>
    </xf>
    <xf numFmtId="0" fontId="68" fillId="22" borderId="77" xfId="0" applyFont="1" applyFill="1" applyBorder="1" applyAlignment="1">
      <alignment horizontal="center" vertical="center" wrapText="1" readingOrder="1"/>
    </xf>
    <xf numFmtId="0" fontId="33" fillId="3" borderId="13" xfId="0" applyFont="1" applyFill="1" applyBorder="1" applyAlignment="1">
      <alignment horizontal="center" vertical="center" wrapText="1"/>
    </xf>
    <xf numFmtId="0" fontId="68" fillId="8" borderId="70" xfId="0" applyFont="1" applyFill="1" applyBorder="1" applyAlignment="1">
      <alignment horizontal="center" vertical="center" wrapText="1" readingOrder="1"/>
    </xf>
    <xf numFmtId="0" fontId="68" fillId="8" borderId="71" xfId="0" applyFont="1" applyFill="1" applyBorder="1" applyAlignment="1">
      <alignment horizontal="center" vertical="center" wrapText="1" readingOrder="1"/>
    </xf>
    <xf numFmtId="0" fontId="68" fillId="8" borderId="73" xfId="0" applyFont="1" applyFill="1" applyBorder="1" applyAlignment="1">
      <alignment horizontal="center" vertical="center" wrapText="1" readingOrder="1"/>
    </xf>
    <xf numFmtId="0" fontId="68" fillId="8" borderId="0" xfId="0" applyFont="1" applyFill="1" applyAlignment="1">
      <alignment horizontal="center" vertical="center" wrapText="1" readingOrder="1"/>
    </xf>
    <xf numFmtId="0" fontId="68" fillId="8" borderId="74" xfId="0" applyFont="1" applyFill="1" applyBorder="1" applyAlignment="1">
      <alignment horizontal="center" vertical="center" wrapText="1" readingOrder="1"/>
    </xf>
    <xf numFmtId="0" fontId="68" fillId="8" borderId="75" xfId="0" applyFont="1" applyFill="1" applyBorder="1" applyAlignment="1">
      <alignment horizontal="center" vertical="center" wrapText="1" readingOrder="1"/>
    </xf>
    <xf numFmtId="0" fontId="68" fillId="8" borderId="76" xfId="0" applyFont="1" applyFill="1" applyBorder="1" applyAlignment="1">
      <alignment horizontal="center" vertical="center" wrapText="1" readingOrder="1"/>
    </xf>
    <xf numFmtId="0" fontId="68" fillId="8" borderId="77" xfId="0" applyFont="1" applyFill="1" applyBorder="1" applyAlignment="1">
      <alignment horizontal="center" vertical="center" wrapText="1" readingOrder="1"/>
    </xf>
    <xf numFmtId="0" fontId="33" fillId="0" borderId="13" xfId="0" applyFont="1" applyBorder="1" applyAlignment="1">
      <alignment horizontal="center" vertical="center" wrapText="1"/>
    </xf>
    <xf numFmtId="0" fontId="66" fillId="0" borderId="68" xfId="0" applyFont="1" applyBorder="1" applyAlignment="1">
      <alignment horizontal="center" vertical="center" wrapText="1"/>
    </xf>
    <xf numFmtId="0" fontId="2" fillId="0" borderId="0" xfId="0" applyFont="1" applyAlignment="1">
      <alignment horizontal="center" vertical="center" wrapText="1"/>
    </xf>
    <xf numFmtId="0" fontId="67" fillId="14" borderId="0" xfId="0" applyFont="1" applyFill="1" applyAlignment="1">
      <alignment horizontal="center" vertical="center" wrapText="1" readingOrder="1"/>
    </xf>
    <xf numFmtId="0" fontId="40" fillId="5" borderId="0" xfId="0" applyFont="1" applyFill="1" applyAlignment="1">
      <alignment horizontal="center" vertical="center" wrapText="1"/>
    </xf>
    <xf numFmtId="0" fontId="67" fillId="14" borderId="0" xfId="0" applyFont="1" applyFill="1" applyAlignment="1">
      <alignment horizontal="center" vertical="center" textRotation="90" wrapText="1" readingOrder="1"/>
    </xf>
    <xf numFmtId="0" fontId="67" fillId="14" borderId="21" xfId="0" applyFont="1" applyFill="1" applyBorder="1" applyAlignment="1">
      <alignment horizontal="center" vertical="center" textRotation="90" wrapText="1" readingOrder="1"/>
    </xf>
    <xf numFmtId="0" fontId="68" fillId="16" borderId="70" xfId="0" applyFont="1" applyFill="1" applyBorder="1" applyAlignment="1">
      <alignment horizontal="center" vertical="center" wrapText="1" readingOrder="1"/>
    </xf>
    <xf numFmtId="0" fontId="68" fillId="16" borderId="71" xfId="0" applyFont="1" applyFill="1" applyBorder="1" applyAlignment="1">
      <alignment horizontal="center" vertical="center" wrapText="1" readingOrder="1"/>
    </xf>
    <xf numFmtId="0" fontId="68" fillId="16" borderId="72" xfId="0" applyFont="1" applyFill="1" applyBorder="1" applyAlignment="1">
      <alignment horizontal="center" vertical="center" wrapText="1" readingOrder="1"/>
    </xf>
    <xf numFmtId="0" fontId="68" fillId="16" borderId="73" xfId="0" applyFont="1" applyFill="1" applyBorder="1" applyAlignment="1">
      <alignment horizontal="center" vertical="center" wrapText="1" readingOrder="1"/>
    </xf>
    <xf numFmtId="0" fontId="68" fillId="16" borderId="0" xfId="0" applyFont="1" applyFill="1" applyAlignment="1">
      <alignment horizontal="center" vertical="center" wrapText="1" readingOrder="1"/>
    </xf>
    <xf numFmtId="0" fontId="68" fillId="16" borderId="74" xfId="0" applyFont="1" applyFill="1" applyBorder="1" applyAlignment="1">
      <alignment horizontal="center" vertical="center" wrapText="1" readingOrder="1"/>
    </xf>
    <xf numFmtId="0" fontId="68" fillId="16" borderId="75" xfId="0" applyFont="1" applyFill="1" applyBorder="1" applyAlignment="1">
      <alignment horizontal="center" vertical="center" wrapText="1" readingOrder="1"/>
    </xf>
    <xf numFmtId="0" fontId="68" fillId="16" borderId="76" xfId="0" applyFont="1" applyFill="1" applyBorder="1" applyAlignment="1">
      <alignment horizontal="center" vertical="center" wrapText="1" readingOrder="1"/>
    </xf>
    <xf numFmtId="0" fontId="68" fillId="16" borderId="77" xfId="0" applyFont="1" applyFill="1" applyBorder="1" applyAlignment="1">
      <alignment horizontal="center" vertical="center" wrapText="1" readingOrder="1"/>
    </xf>
    <xf numFmtId="0" fontId="68" fillId="15" borderId="70" xfId="0" applyFont="1" applyFill="1" applyBorder="1" applyAlignment="1">
      <alignment horizontal="center" vertical="center" wrapText="1" readingOrder="1"/>
    </xf>
    <xf numFmtId="0" fontId="68" fillId="15" borderId="71" xfId="0" applyFont="1" applyFill="1" applyBorder="1" applyAlignment="1">
      <alignment horizontal="center" vertical="center" wrapText="1" readingOrder="1"/>
    </xf>
    <xf numFmtId="0" fontId="68" fillId="15" borderId="73" xfId="0" applyFont="1" applyFill="1" applyBorder="1" applyAlignment="1">
      <alignment horizontal="center" vertical="center" wrapText="1" readingOrder="1"/>
    </xf>
    <xf numFmtId="0" fontId="68" fillId="15" borderId="0" xfId="0" applyFont="1" applyFill="1" applyAlignment="1">
      <alignment horizontal="center" vertical="center" wrapText="1" readingOrder="1"/>
    </xf>
    <xf numFmtId="0" fontId="68" fillId="15" borderId="75" xfId="0" applyFont="1" applyFill="1" applyBorder="1" applyAlignment="1">
      <alignment horizontal="center" vertical="center" wrapText="1" readingOrder="1"/>
    </xf>
    <xf numFmtId="0" fontId="68" fillId="15" borderId="76" xfId="0" applyFont="1" applyFill="1" applyBorder="1" applyAlignment="1">
      <alignment horizontal="center" vertical="center" wrapText="1" readingOrder="1"/>
    </xf>
    <xf numFmtId="0" fontId="33" fillId="3" borderId="81" xfId="0" applyFont="1" applyFill="1" applyBorder="1" applyAlignment="1">
      <alignment horizontal="center" vertical="center" wrapText="1"/>
    </xf>
    <xf numFmtId="0" fontId="33" fillId="3" borderId="88" xfId="0" applyFont="1" applyFill="1" applyBorder="1" applyAlignment="1">
      <alignment horizontal="center" vertical="center" wrapText="1"/>
    </xf>
    <xf numFmtId="0" fontId="33" fillId="3" borderId="82" xfId="0" applyFont="1" applyFill="1" applyBorder="1" applyAlignment="1">
      <alignment horizontal="center" vertical="center" wrapText="1"/>
    </xf>
    <xf numFmtId="0" fontId="33" fillId="3" borderId="87" xfId="0" applyFont="1" applyFill="1" applyBorder="1" applyAlignment="1">
      <alignment horizontal="center" vertical="center" wrapText="1"/>
    </xf>
    <xf numFmtId="0" fontId="33" fillId="3" borderId="83" xfId="0" applyFont="1" applyFill="1" applyBorder="1" applyAlignment="1">
      <alignment horizontal="center" vertical="center" wrapText="1"/>
    </xf>
    <xf numFmtId="0" fontId="33" fillId="3" borderId="86" xfId="0" applyFont="1" applyFill="1" applyBorder="1" applyAlignment="1">
      <alignment horizontal="center" vertical="center" wrapText="1"/>
    </xf>
    <xf numFmtId="0" fontId="0" fillId="0" borderId="79" xfId="0" applyBorder="1" applyAlignment="1">
      <alignment horizontal="center" vertical="center" wrapText="1"/>
    </xf>
    <xf numFmtId="0" fontId="0" fillId="0" borderId="78" xfId="0" applyBorder="1" applyAlignment="1">
      <alignment horizontal="center" vertical="center" wrapText="1"/>
    </xf>
    <xf numFmtId="0" fontId="0" fillId="0" borderId="104" xfId="0" applyBorder="1" applyAlignment="1">
      <alignment horizontal="center" vertical="center" wrapText="1"/>
    </xf>
    <xf numFmtId="14" fontId="0" fillId="0" borderId="79" xfId="0" applyNumberFormat="1" applyBorder="1" applyAlignment="1">
      <alignment horizontal="center" vertical="center" wrapText="1"/>
    </xf>
    <xf numFmtId="0" fontId="0" fillId="0" borderId="81" xfId="0" applyBorder="1" applyAlignment="1">
      <alignment horizontal="center" vertical="center" wrapText="1"/>
    </xf>
    <xf numFmtId="0" fontId="0" fillId="0" borderId="82" xfId="0" applyBorder="1" applyAlignment="1">
      <alignment horizontal="center" vertical="center" wrapText="1"/>
    </xf>
    <xf numFmtId="0" fontId="4" fillId="4" borderId="5"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6" xfId="0" applyFont="1" applyFill="1" applyBorder="1" applyAlignment="1">
      <alignment horizontal="center" vertical="center"/>
    </xf>
    <xf numFmtId="0" fontId="61" fillId="4" borderId="2" xfId="0" applyFont="1" applyFill="1" applyBorder="1" applyAlignment="1">
      <alignment horizontal="center" vertical="center"/>
    </xf>
    <xf numFmtId="0" fontId="61" fillId="4" borderId="0" xfId="0" applyFont="1" applyFill="1" applyAlignment="1">
      <alignment horizontal="center" vertical="center"/>
    </xf>
    <xf numFmtId="0" fontId="7" fillId="3" borderId="13" xfId="0" applyFont="1" applyFill="1" applyBorder="1" applyAlignment="1">
      <alignment horizontal="center" vertical="center"/>
    </xf>
    <xf numFmtId="0" fontId="4" fillId="4" borderId="84" xfId="0" applyFont="1" applyFill="1" applyBorder="1" applyAlignment="1">
      <alignment horizontal="center" vertical="center"/>
    </xf>
    <xf numFmtId="0" fontId="4" fillId="4" borderId="8"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2" xfId="0" applyFont="1" applyFill="1" applyBorder="1" applyAlignment="1">
      <alignment horizontal="center" vertical="center"/>
    </xf>
    <xf numFmtId="0" fontId="4" fillId="4" borderId="9"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0" fillId="0" borderId="13" xfId="0" applyBorder="1" applyAlignment="1">
      <alignment horizontal="center" vertical="center" wrapText="1"/>
    </xf>
    <xf numFmtId="9" fontId="0" fillId="0" borderId="79" xfId="0" applyNumberFormat="1" applyBorder="1" applyAlignment="1">
      <alignment horizontal="center" vertical="center" wrapText="1"/>
    </xf>
    <xf numFmtId="9" fontId="0" fillId="0" borderId="78" xfId="0" applyNumberFormat="1" applyBorder="1" applyAlignment="1">
      <alignment horizontal="center" vertical="center" wrapText="1"/>
    </xf>
    <xf numFmtId="0" fontId="5" fillId="4" borderId="5" xfId="0" applyFont="1" applyFill="1" applyBorder="1" applyAlignment="1">
      <alignment horizontal="left" vertical="center"/>
    </xf>
    <xf numFmtId="0" fontId="5" fillId="4" borderId="7" xfId="0" applyFont="1" applyFill="1" applyBorder="1" applyAlignment="1">
      <alignment horizontal="left" vertical="center"/>
    </xf>
    <xf numFmtId="0" fontId="5" fillId="4" borderId="6" xfId="0" applyFont="1" applyFill="1" applyBorder="1" applyAlignment="1">
      <alignment horizontal="left" vertical="center"/>
    </xf>
    <xf numFmtId="0" fontId="2" fillId="3" borderId="5" xfId="0" applyFont="1" applyFill="1" applyBorder="1" applyAlignment="1" applyProtection="1">
      <alignment horizontal="left" vertical="center"/>
      <protection locked="0"/>
    </xf>
    <xf numFmtId="0" fontId="2" fillId="3" borderId="7" xfId="0" applyFont="1" applyFill="1" applyBorder="1" applyAlignment="1" applyProtection="1">
      <alignment horizontal="left" vertical="center"/>
      <protection locked="0"/>
    </xf>
    <xf numFmtId="0" fontId="2" fillId="3" borderId="6" xfId="0" applyFont="1" applyFill="1" applyBorder="1" applyAlignment="1" applyProtection="1">
      <alignment horizontal="left" vertical="center"/>
      <protection locked="0"/>
    </xf>
    <xf numFmtId="0" fontId="1" fillId="3" borderId="0" xfId="0" applyFont="1" applyFill="1" applyAlignment="1">
      <alignment horizontal="left"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4" xfId="0" applyFont="1" applyFill="1" applyBorder="1" applyAlignment="1">
      <alignment horizontal="center" vertical="center"/>
    </xf>
    <xf numFmtId="0" fontId="2" fillId="3" borderId="5" xfId="0" applyFont="1" applyFill="1" applyBorder="1" applyAlignment="1" applyProtection="1">
      <alignment horizontal="left" vertical="center" wrapText="1"/>
      <protection locked="0"/>
    </xf>
    <xf numFmtId="0" fontId="2" fillId="3" borderId="7" xfId="0" applyFont="1" applyFill="1" applyBorder="1" applyAlignment="1" applyProtection="1">
      <alignment horizontal="left" vertical="center" wrapText="1"/>
      <protection locked="0"/>
    </xf>
    <xf numFmtId="0" fontId="2" fillId="3" borderId="6" xfId="0" applyFont="1" applyFill="1" applyBorder="1" applyAlignment="1" applyProtection="1">
      <alignment horizontal="left" vertical="center" wrapText="1"/>
      <protection locked="0"/>
    </xf>
    <xf numFmtId="0" fontId="4" fillId="4" borderId="8" xfId="0" applyFont="1" applyFill="1" applyBorder="1" applyAlignment="1">
      <alignment horizontal="center" vertical="center" textRotation="1"/>
    </xf>
    <xf numFmtId="0" fontId="4" fillId="4" borderId="11" xfId="0" applyFont="1" applyFill="1" applyBorder="1" applyAlignment="1">
      <alignment horizontal="center" vertical="center" textRotation="1"/>
    </xf>
    <xf numFmtId="0" fontId="4" fillId="4" borderId="9" xfId="0" applyFont="1" applyFill="1" applyBorder="1" applyAlignment="1">
      <alignment horizontal="center" vertical="center"/>
    </xf>
    <xf numFmtId="0" fontId="4" fillId="4" borderId="8" xfId="0" applyFont="1" applyFill="1" applyBorder="1" applyAlignment="1">
      <alignment horizontal="center" vertical="center"/>
    </xf>
    <xf numFmtId="0" fontId="4" fillId="4" borderId="10" xfId="0" applyFont="1" applyFill="1" applyBorder="1" applyAlignment="1">
      <alignment horizontal="center" vertical="center" wrapText="1"/>
    </xf>
    <xf numFmtId="0" fontId="4" fillId="4" borderId="10" xfId="0" applyFont="1" applyFill="1" applyBorder="1" applyAlignment="1">
      <alignment horizontal="center" vertical="center"/>
    </xf>
    <xf numFmtId="0" fontId="4" fillId="4" borderId="8" xfId="0" applyFont="1" applyFill="1" applyBorder="1" applyAlignment="1">
      <alignment horizontal="center" vertical="center" textRotation="90" wrapText="1"/>
    </xf>
    <xf numFmtId="0" fontId="4" fillId="4" borderId="11" xfId="0" applyFont="1" applyFill="1" applyBorder="1" applyAlignment="1">
      <alignment horizontal="center" vertical="center" textRotation="90" wrapText="1"/>
    </xf>
    <xf numFmtId="0" fontId="4" fillId="4" borderId="9" xfId="0" applyFont="1" applyFill="1" applyBorder="1" applyAlignment="1">
      <alignment horizontal="center" vertical="center" textRotation="90" wrapText="1"/>
    </xf>
    <xf numFmtId="0" fontId="4" fillId="4" borderId="80" xfId="0" applyFont="1" applyFill="1" applyBorder="1" applyAlignment="1">
      <alignment horizontal="center" vertical="center" textRotation="90" wrapText="1"/>
    </xf>
    <xf numFmtId="0" fontId="0" fillId="0" borderId="13" xfId="0" applyBorder="1" applyAlignment="1">
      <alignment horizontal="left" vertical="center" wrapText="1"/>
    </xf>
    <xf numFmtId="0" fontId="0" fillId="0" borderId="13" xfId="0" applyBorder="1" applyAlignment="1">
      <alignment horizontal="center" vertical="center"/>
    </xf>
    <xf numFmtId="0" fontId="60" fillId="0" borderId="13" xfId="0" applyFont="1" applyBorder="1" applyAlignment="1">
      <alignment horizontal="center" vertical="center" wrapText="1"/>
    </xf>
    <xf numFmtId="9" fontId="0" fillId="0" borderId="13" xfId="0" applyNumberFormat="1" applyBorder="1" applyAlignment="1">
      <alignment horizontal="center" vertical="center" wrapText="1"/>
    </xf>
    <xf numFmtId="0" fontId="65" fillId="0" borderId="79" xfId="0" applyFont="1" applyBorder="1" applyAlignment="1">
      <alignment horizontal="center" vertical="center" wrapText="1"/>
    </xf>
    <xf numFmtId="0" fontId="65" fillId="0" borderId="78" xfId="0" applyFont="1" applyBorder="1" applyAlignment="1">
      <alignment horizontal="center" vertical="center" wrapText="1"/>
    </xf>
    <xf numFmtId="14" fontId="65" fillId="0" borderId="79" xfId="0" applyNumberFormat="1" applyFont="1" applyBorder="1" applyAlignment="1">
      <alignment horizontal="center" vertical="center" wrapText="1"/>
    </xf>
    <xf numFmtId="14" fontId="65" fillId="0" borderId="78" xfId="0" applyNumberFormat="1" applyFont="1" applyBorder="1" applyAlignment="1">
      <alignment horizontal="center" vertical="center" wrapText="1"/>
    </xf>
    <xf numFmtId="0" fontId="0" fillId="0" borderId="79" xfId="0" applyBorder="1" applyAlignment="1">
      <alignment horizontal="left" vertical="center" wrapText="1"/>
    </xf>
    <xf numFmtId="0" fontId="0" fillId="0" borderId="78" xfId="0" applyBorder="1" applyAlignment="1">
      <alignment horizontal="left" vertical="center" wrapText="1"/>
    </xf>
    <xf numFmtId="0" fontId="0" fillId="0" borderId="103" xfId="0" applyBorder="1" applyAlignment="1">
      <alignment horizontal="center" vertical="center" wrapText="1"/>
    </xf>
    <xf numFmtId="0" fontId="0" fillId="0" borderId="103" xfId="0" applyBorder="1" applyAlignment="1">
      <alignment horizontal="center" vertical="center"/>
    </xf>
    <xf numFmtId="9" fontId="0" fillId="0" borderId="104" xfId="0" applyNumberFormat="1" applyBorder="1" applyAlignment="1">
      <alignment horizontal="center" vertical="center" wrapText="1"/>
    </xf>
    <xf numFmtId="0" fontId="0" fillId="0" borderId="105" xfId="0" applyBorder="1" applyAlignment="1">
      <alignment horizontal="center" vertical="center" wrapText="1"/>
    </xf>
    <xf numFmtId="0" fontId="60" fillId="0" borderId="103" xfId="0" applyFont="1" applyBorder="1" applyAlignment="1">
      <alignment horizontal="center" vertical="center" wrapText="1"/>
    </xf>
    <xf numFmtId="9" fontId="0" fillId="0" borderId="103" xfId="0" applyNumberFormat="1" applyBorder="1" applyAlignment="1">
      <alignment horizontal="center" vertical="center" wrapText="1"/>
    </xf>
    <xf numFmtId="0" fontId="4" fillId="4" borderId="80" xfId="0" applyFont="1" applyFill="1" applyBorder="1" applyAlignment="1">
      <alignment horizontal="center" vertical="center"/>
    </xf>
    <xf numFmtId="0" fontId="0" fillId="0" borderId="60" xfId="0" applyBorder="1" applyAlignment="1">
      <alignment horizontal="center" vertical="center" wrapText="1"/>
    </xf>
    <xf numFmtId="0" fontId="0" fillId="0" borderId="83" xfId="0" applyBorder="1" applyAlignment="1">
      <alignment horizontal="center" vertical="center" wrapText="1"/>
    </xf>
    <xf numFmtId="9" fontId="0" fillId="0" borderId="60" xfId="0" applyNumberFormat="1" applyBorder="1" applyAlignment="1">
      <alignment horizontal="center" vertical="center" wrapText="1"/>
    </xf>
    <xf numFmtId="0" fontId="0" fillId="0" borderId="105" xfId="0" applyBorder="1" applyAlignment="1">
      <alignment horizontal="left" vertical="center" wrapText="1"/>
    </xf>
    <xf numFmtId="0" fontId="71" fillId="4" borderId="91" xfId="0" applyFont="1" applyFill="1" applyBorder="1" applyAlignment="1" applyProtection="1">
      <alignment horizontal="center" vertical="center" wrapText="1"/>
      <protection locked="0"/>
    </xf>
    <xf numFmtId="1" fontId="70" fillId="0" borderId="85" xfId="0" applyNumberFormat="1" applyFont="1" applyBorder="1" applyAlignment="1">
      <alignment horizontal="center" vertical="center"/>
    </xf>
    <xf numFmtId="0" fontId="70" fillId="0" borderId="13" xfId="0" applyFont="1" applyBorder="1" applyAlignment="1">
      <alignment horizontal="center" vertical="center"/>
    </xf>
    <xf numFmtId="0" fontId="70" fillId="0" borderId="65" xfId="0" applyFont="1" applyBorder="1" applyAlignment="1">
      <alignment horizontal="center" vertical="center"/>
    </xf>
    <xf numFmtId="0" fontId="32" fillId="0" borderId="95" xfId="0" applyFont="1" applyBorder="1" applyAlignment="1">
      <alignment horizontal="center" vertical="center" wrapText="1"/>
    </xf>
    <xf numFmtId="0" fontId="32" fillId="0" borderId="78" xfId="0" applyFont="1" applyBorder="1" applyAlignment="1">
      <alignment horizontal="center" vertical="center" wrapText="1"/>
    </xf>
    <xf numFmtId="0" fontId="32" fillId="0" borderId="98" xfId="0" applyFont="1" applyBorder="1" applyAlignment="1">
      <alignment horizontal="center" vertical="center" wrapText="1"/>
    </xf>
    <xf numFmtId="0" fontId="32" fillId="0" borderId="95" xfId="0" applyFont="1" applyBorder="1" applyAlignment="1">
      <alignment horizontal="center"/>
    </xf>
    <xf numFmtId="0" fontId="32" fillId="0" borderId="78" xfId="0" applyFont="1" applyBorder="1" applyAlignment="1">
      <alignment horizontal="center"/>
    </xf>
    <xf numFmtId="0" fontId="32" fillId="0" borderId="98" xfId="0" applyFont="1" applyBorder="1" applyAlignment="1">
      <alignment horizontal="center"/>
    </xf>
    <xf numFmtId="0" fontId="32" fillId="3" borderId="95" xfId="0" applyFont="1" applyFill="1" applyBorder="1" applyAlignment="1">
      <alignment horizontal="center" vertical="center"/>
    </xf>
    <xf numFmtId="0" fontId="32" fillId="3" borderId="78" xfId="0" applyFont="1" applyFill="1" applyBorder="1" applyAlignment="1">
      <alignment horizontal="center" vertical="center"/>
    </xf>
    <xf numFmtId="0" fontId="32" fillId="3" borderId="98" xfId="0" applyFont="1" applyFill="1" applyBorder="1" applyAlignment="1">
      <alignment horizontal="center" vertical="center"/>
    </xf>
    <xf numFmtId="14" fontId="32" fillId="3" borderId="95" xfId="0" applyNumberFormat="1" applyFont="1" applyFill="1" applyBorder="1" applyAlignment="1">
      <alignment horizontal="center" vertical="center"/>
    </xf>
    <xf numFmtId="0" fontId="70" fillId="0" borderId="95" xfId="0" applyFont="1" applyBorder="1" applyAlignment="1" applyProtection="1">
      <alignment horizontal="center" vertical="center" wrapText="1"/>
      <protection locked="0"/>
    </xf>
    <xf numFmtId="0" fontId="70" fillId="0" borderId="78" xfId="0" applyFont="1" applyBorder="1" applyAlignment="1" applyProtection="1">
      <alignment horizontal="center" vertical="center" wrapText="1"/>
      <protection locked="0"/>
    </xf>
    <xf numFmtId="0" fontId="70" fillId="0" borderId="98" xfId="0" applyFont="1" applyBorder="1" applyAlignment="1" applyProtection="1">
      <alignment horizontal="center" vertical="center" wrapText="1"/>
      <protection locked="0"/>
    </xf>
    <xf numFmtId="0" fontId="70" fillId="0" borderId="95" xfId="0" applyFont="1" applyBorder="1" applyAlignment="1" applyProtection="1">
      <alignment horizontal="center" vertical="center"/>
      <protection locked="0"/>
    </xf>
    <xf numFmtId="0" fontId="70" fillId="0" borderId="78" xfId="0" applyFont="1" applyBorder="1" applyAlignment="1" applyProtection="1">
      <alignment horizontal="center" vertical="center"/>
      <protection locked="0"/>
    </xf>
    <xf numFmtId="0" fontId="70" fillId="0" borderId="98" xfId="0" applyFont="1" applyBorder="1" applyAlignment="1" applyProtection="1">
      <alignment horizontal="center" vertical="center"/>
      <protection locked="0"/>
    </xf>
    <xf numFmtId="0" fontId="73" fillId="4" borderId="2" xfId="0" applyFont="1" applyFill="1" applyBorder="1" applyAlignment="1">
      <alignment horizontal="center" vertical="center" wrapText="1"/>
    </xf>
    <xf numFmtId="0" fontId="73" fillId="4" borderId="102" xfId="0" applyFont="1" applyFill="1" applyBorder="1" applyAlignment="1">
      <alignment horizontal="center" vertical="center" wrapText="1"/>
    </xf>
    <xf numFmtId="0" fontId="73" fillId="4" borderId="0" xfId="0" applyFont="1" applyFill="1" applyAlignment="1">
      <alignment horizontal="center" vertical="center" wrapText="1"/>
    </xf>
    <xf numFmtId="0" fontId="73" fillId="4" borderId="87" xfId="0" applyFont="1" applyFill="1" applyBorder="1" applyAlignment="1">
      <alignment horizontal="center" vertical="center" wrapText="1"/>
    </xf>
    <xf numFmtId="0" fontId="72" fillId="4" borderId="90" xfId="0" applyFont="1" applyFill="1" applyBorder="1" applyAlignment="1">
      <alignment horizontal="center" vertical="center" wrapText="1"/>
    </xf>
    <xf numFmtId="0" fontId="72" fillId="4" borderId="93" xfId="0" applyFont="1" applyFill="1" applyBorder="1" applyAlignment="1">
      <alignment horizontal="center" vertical="center" wrapText="1"/>
    </xf>
    <xf numFmtId="0" fontId="72" fillId="4" borderId="91" xfId="0" applyFont="1" applyFill="1" applyBorder="1" applyAlignment="1">
      <alignment horizontal="center" vertical="center" wrapText="1"/>
    </xf>
    <xf numFmtId="0" fontId="72" fillId="4" borderId="92" xfId="0" applyFont="1" applyFill="1" applyBorder="1" applyAlignment="1">
      <alignment horizontal="center" vertical="center" wrapText="1"/>
    </xf>
    <xf numFmtId="0" fontId="32" fillId="0" borderId="95" xfId="0" applyFont="1" applyBorder="1" applyAlignment="1">
      <alignment horizontal="center" vertical="center"/>
    </xf>
    <xf numFmtId="0" fontId="32" fillId="0" borderId="78" xfId="0" applyFont="1" applyBorder="1" applyAlignment="1">
      <alignment horizontal="center" vertical="center"/>
    </xf>
    <xf numFmtId="0" fontId="32" fillId="0" borderId="98" xfId="0" applyFont="1" applyBorder="1" applyAlignment="1">
      <alignment horizontal="center" vertical="center"/>
    </xf>
    <xf numFmtId="0" fontId="71" fillId="4" borderId="91" xfId="0" applyFont="1" applyFill="1" applyBorder="1" applyAlignment="1">
      <alignment horizontal="center" vertical="center"/>
    </xf>
    <xf numFmtId="0" fontId="71" fillId="4" borderId="101" xfId="0" applyFont="1" applyFill="1" applyBorder="1" applyAlignment="1">
      <alignment horizontal="center" vertical="center"/>
    </xf>
    <xf numFmtId="0" fontId="71" fillId="4" borderId="92" xfId="0" applyFont="1" applyFill="1" applyBorder="1" applyAlignment="1">
      <alignment horizontal="center" vertical="center"/>
    </xf>
    <xf numFmtId="0" fontId="71" fillId="20" borderId="89" xfId="0" applyFont="1" applyFill="1" applyBorder="1" applyAlignment="1" applyProtection="1">
      <alignment horizontal="center" vertical="center" wrapText="1"/>
      <protection locked="0"/>
    </xf>
    <xf numFmtId="0" fontId="71" fillId="4" borderId="89" xfId="0" applyFont="1" applyFill="1" applyBorder="1" applyAlignment="1" applyProtection="1">
      <alignment horizontal="center" vertical="center" wrapText="1"/>
      <protection locked="0"/>
    </xf>
    <xf numFmtId="0" fontId="32" fillId="3" borderId="95" xfId="0" applyFont="1" applyFill="1" applyBorder="1" applyAlignment="1">
      <alignment horizontal="center" vertical="center" wrapText="1"/>
    </xf>
    <xf numFmtId="0" fontId="32" fillId="3" borderId="78" xfId="0" applyFont="1" applyFill="1" applyBorder="1" applyAlignment="1">
      <alignment horizontal="center" vertical="center" wrapText="1"/>
    </xf>
    <xf numFmtId="0" fontId="32" fillId="3" borderId="98" xfId="0" applyFont="1" applyFill="1" applyBorder="1" applyAlignment="1">
      <alignment horizontal="center" vertical="center" wrapText="1"/>
    </xf>
    <xf numFmtId="0" fontId="64" fillId="21" borderId="99" xfId="0" applyFont="1" applyFill="1" applyBorder="1" applyAlignment="1">
      <alignment horizontal="center"/>
    </xf>
    <xf numFmtId="0" fontId="64" fillId="21" borderId="100" xfId="0" applyFont="1" applyFill="1" applyBorder="1" applyAlignment="1">
      <alignment horizontal="center"/>
    </xf>
    <xf numFmtId="1" fontId="70" fillId="0" borderId="94" xfId="0" applyNumberFormat="1" applyFont="1" applyBorder="1" applyAlignment="1" applyProtection="1">
      <alignment horizontal="center" vertical="center" wrapText="1"/>
      <protection locked="0"/>
    </xf>
    <xf numFmtId="1" fontId="70" fillId="0" borderId="96" xfId="0" applyNumberFormat="1" applyFont="1" applyBorder="1" applyAlignment="1" applyProtection="1">
      <alignment horizontal="center" vertical="center" wrapText="1"/>
      <protection locked="0"/>
    </xf>
    <xf numFmtId="1" fontId="70" fillId="0" borderId="97" xfId="0" applyNumberFormat="1" applyFont="1" applyBorder="1" applyAlignment="1" applyProtection="1">
      <alignment horizontal="center" vertical="center" wrapText="1"/>
      <protection locked="0"/>
    </xf>
    <xf numFmtId="0" fontId="70" fillId="0" borderId="95" xfId="0" applyFont="1" applyBorder="1" applyAlignment="1" applyProtection="1">
      <alignment horizontal="left" vertical="center" wrapText="1"/>
      <protection locked="0"/>
    </xf>
    <xf numFmtId="0" fontId="70" fillId="0" borderId="78" xfId="0" applyFont="1" applyBorder="1" applyAlignment="1" applyProtection="1">
      <alignment horizontal="left" vertical="center" wrapText="1"/>
      <protection locked="0"/>
    </xf>
    <xf numFmtId="0" fontId="70" fillId="0" borderId="98" xfId="0" applyFont="1" applyBorder="1" applyAlignment="1" applyProtection="1">
      <alignment horizontal="left" vertical="center" wrapText="1"/>
      <protection locked="0"/>
    </xf>
    <xf numFmtId="0" fontId="70" fillId="0" borderId="85" xfId="0" applyFont="1" applyBorder="1" applyAlignment="1" applyProtection="1">
      <alignment horizontal="center" vertical="center"/>
      <protection locked="0"/>
    </xf>
    <xf numFmtId="0" fontId="70" fillId="0" borderId="13" xfId="0" applyFont="1" applyBorder="1" applyAlignment="1" applyProtection="1">
      <alignment horizontal="center" vertical="center"/>
      <protection locked="0"/>
    </xf>
    <xf numFmtId="0" fontId="70" fillId="0" borderId="65" xfId="0" applyFont="1" applyBorder="1" applyAlignment="1" applyProtection="1">
      <alignment horizontal="center" vertical="center"/>
      <protection locked="0"/>
    </xf>
    <xf numFmtId="0" fontId="32" fillId="0" borderId="95" xfId="0" applyFont="1" applyBorder="1" applyAlignment="1" applyProtection="1">
      <alignment horizontal="center" vertical="center"/>
      <protection locked="0"/>
    </xf>
    <xf numFmtId="0" fontId="32" fillId="0" borderId="78" xfId="0" applyFont="1" applyBorder="1" applyAlignment="1" applyProtection="1">
      <alignment horizontal="center" vertical="center"/>
      <protection locked="0"/>
    </xf>
    <xf numFmtId="0" fontId="32" fillId="0" borderId="98" xfId="0" applyFont="1" applyBorder="1" applyAlignment="1" applyProtection="1">
      <alignment horizontal="center" vertical="center"/>
      <protection locked="0"/>
    </xf>
    <xf numFmtId="0" fontId="32" fillId="0" borderId="85" xfId="0" applyFont="1" applyBorder="1" applyAlignment="1" applyProtection="1">
      <alignment horizontal="center" vertical="center"/>
      <protection locked="0"/>
    </xf>
    <xf numFmtId="0" fontId="32" fillId="0" borderId="13" xfId="0" applyFont="1" applyBorder="1" applyAlignment="1" applyProtection="1">
      <alignment horizontal="center" vertical="center"/>
      <protection locked="0"/>
    </xf>
    <xf numFmtId="0" fontId="32" fillId="0" borderId="65" xfId="0" applyFont="1" applyBorder="1" applyAlignment="1" applyProtection="1">
      <alignment horizontal="center" vertical="center"/>
      <protection locked="0"/>
    </xf>
    <xf numFmtId="0" fontId="32" fillId="3" borderId="95" xfId="0" applyFont="1" applyFill="1" applyBorder="1" applyAlignment="1">
      <alignment horizontal="center"/>
    </xf>
    <xf numFmtId="0" fontId="32" fillId="3" borderId="78" xfId="0" applyFont="1" applyFill="1" applyBorder="1" applyAlignment="1">
      <alignment horizontal="center"/>
    </xf>
    <xf numFmtId="0" fontId="32" fillId="3" borderId="98" xfId="0" applyFont="1" applyFill="1" applyBorder="1" applyAlignment="1">
      <alignment horizontal="center"/>
    </xf>
    <xf numFmtId="1" fontId="70" fillId="0" borderId="95" xfId="0" applyNumberFormat="1" applyFont="1" applyBorder="1" applyAlignment="1" applyProtection="1">
      <alignment horizontal="center" vertical="center" wrapText="1"/>
      <protection locked="0"/>
    </xf>
    <xf numFmtId="1" fontId="70" fillId="0" borderId="78" xfId="0" applyNumberFormat="1" applyFont="1" applyBorder="1" applyAlignment="1" applyProtection="1">
      <alignment horizontal="center" vertical="center" wrapText="1"/>
      <protection locked="0"/>
    </xf>
    <xf numFmtId="1" fontId="70" fillId="0" borderId="98" xfId="0" applyNumberFormat="1" applyFont="1" applyBorder="1" applyAlignment="1" applyProtection="1">
      <alignment horizontal="center" vertical="center" wrapText="1"/>
      <protection locked="0"/>
    </xf>
    <xf numFmtId="14" fontId="32" fillId="0" borderId="95" xfId="0" applyNumberFormat="1" applyFont="1" applyBorder="1" applyAlignment="1">
      <alignment horizontal="center" vertical="center"/>
    </xf>
    <xf numFmtId="14" fontId="32" fillId="0" borderId="78" xfId="0" applyNumberFormat="1" applyFont="1" applyBorder="1" applyAlignment="1">
      <alignment horizontal="center" vertical="center"/>
    </xf>
    <xf numFmtId="14" fontId="32" fillId="0" borderId="98" xfId="0" applyNumberFormat="1" applyFont="1" applyBorder="1" applyAlignment="1">
      <alignment horizontal="center" vertical="center"/>
    </xf>
    <xf numFmtId="0" fontId="0" fillId="0" borderId="98" xfId="0" applyBorder="1" applyAlignment="1">
      <alignment horizontal="center" vertical="center" wrapText="1"/>
    </xf>
    <xf numFmtId="0" fontId="89" fillId="0" borderId="78" xfId="0" applyFont="1" applyBorder="1" applyAlignment="1">
      <alignment horizontal="left" vertical="center" wrapText="1"/>
    </xf>
    <xf numFmtId="0" fontId="89" fillId="0" borderId="113" xfId="0" applyFont="1" applyBorder="1" applyAlignment="1">
      <alignment horizontal="left" vertical="center" wrapText="1"/>
    </xf>
    <xf numFmtId="0" fontId="89" fillId="0" borderId="95" xfId="0" applyFont="1" applyBorder="1" applyAlignment="1">
      <alignment horizontal="left" vertical="center" wrapText="1"/>
    </xf>
    <xf numFmtId="14" fontId="32" fillId="0" borderId="95" xfId="0" applyNumberFormat="1" applyFont="1" applyBorder="1" applyAlignment="1">
      <alignment horizontal="center" vertical="center" wrapText="1"/>
    </xf>
  </cellXfs>
  <cellStyles count="3">
    <cellStyle name="Normal" xfId="0" builtinId="0"/>
    <cellStyle name="Normal - Style1 2" xfId="1" xr:uid="{00000000-0005-0000-0000-000001000000}"/>
    <cellStyle name="Normal 2 2" xfId="2" xr:uid="{00000000-0005-0000-0000-000002000000}"/>
  </cellStyles>
  <dxfs count="887">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auto="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numFmt numFmtId="13" formatCode="0%"/>
    </dxf>
    <dxf>
      <numFmt numFmtId="13" formatCode="0%"/>
    </dxf>
    <dxf>
      <numFmt numFmtId="13" formatCode="0%"/>
    </dxf>
    <dxf>
      <numFmt numFmtId="13" formatCode="0%"/>
    </dxf>
    <dxf>
      <numFmt numFmtId="1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sheetMetadata" Target="metadata.xml"/><Relationship Id="rId3" Type="http://schemas.openxmlformats.org/officeDocument/2006/relationships/worksheet" Target="worksheets/sheet3.xml"/><Relationship Id="rId21"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pivotCacheDefinition" Target="pivotCache/pivotCacheDefinition1.xml"/><Relationship Id="rId27" Type="http://schemas.openxmlformats.org/officeDocument/2006/relationships/calcChain" Target="calcChain.xml"/><Relationship Id="rId30"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_rels/drawing8.xml.rels><?xml version="1.0" encoding="UTF-8" standalone="yes"?>
<Relationships xmlns="http://schemas.openxmlformats.org/package/2006/relationships"><Relationship Id="rId1" Type="http://schemas.openxmlformats.org/officeDocument/2006/relationships/image" Target="../media/image6.png"/></Relationships>
</file>

<file path=xl/drawings/_rels/drawing9.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139700</xdr:rowOff>
    </xdr:from>
    <xdr:ext cx="2505074" cy="914400"/>
    <xdr:pic>
      <xdr:nvPicPr>
        <xdr:cNvPr id="2" name="Imagen 1">
          <a:extLst>
            <a:ext uri="{FF2B5EF4-FFF2-40B4-BE49-F238E27FC236}">
              <a16:creationId xmlns:a16="http://schemas.microsoft.com/office/drawing/2014/main" id="{FDD6A91B-41C2-470E-B6F3-501D503FA0D1}"/>
            </a:ext>
          </a:extLst>
        </xdr:cNvPr>
        <xdr:cNvPicPr>
          <a:picLocks noChangeAspect="1"/>
        </xdr:cNvPicPr>
      </xdr:nvPicPr>
      <xdr:blipFill>
        <a:blip xmlns:r="http://schemas.openxmlformats.org/officeDocument/2006/relationships" r:embed="rId1"/>
        <a:stretch>
          <a:fillRect/>
        </a:stretch>
      </xdr:blipFill>
      <xdr:spPr>
        <a:xfrm>
          <a:off x="0" y="139700"/>
          <a:ext cx="2505074" cy="914400"/>
        </a:xfrm>
        <a:prstGeom prst="rect">
          <a:avLst/>
        </a:prstGeom>
      </xdr:spPr>
    </xdr:pic>
    <xdr:clientData/>
  </xdr:oneCellAnchor>
  <xdr:twoCellAnchor>
    <xdr:from>
      <xdr:col>6</xdr:col>
      <xdr:colOff>482600</xdr:colOff>
      <xdr:row>0</xdr:row>
      <xdr:rowOff>260350</xdr:rowOff>
    </xdr:from>
    <xdr:to>
      <xdr:col>7</xdr:col>
      <xdr:colOff>327024</xdr:colOff>
      <xdr:row>2</xdr:row>
      <xdr:rowOff>127000</xdr:rowOff>
    </xdr:to>
    <xdr:grpSp>
      <xdr:nvGrpSpPr>
        <xdr:cNvPr id="3" name="Group 8">
          <a:extLst>
            <a:ext uri="{FF2B5EF4-FFF2-40B4-BE49-F238E27FC236}">
              <a16:creationId xmlns:a16="http://schemas.microsoft.com/office/drawing/2014/main" id="{717BC47D-53E1-4DC3-ACE2-7C8A1E41C6EE}"/>
            </a:ext>
          </a:extLst>
        </xdr:cNvPr>
        <xdr:cNvGrpSpPr>
          <a:grpSpLocks/>
        </xdr:cNvGrpSpPr>
      </xdr:nvGrpSpPr>
      <xdr:grpSpPr bwMode="auto">
        <a:xfrm>
          <a:off x="6988175" y="260350"/>
          <a:ext cx="673099" cy="590550"/>
          <a:chOff x="2381" y="720"/>
          <a:chExt cx="3154" cy="65"/>
        </a:xfrm>
      </xdr:grpSpPr>
      <xdr:pic>
        <xdr:nvPicPr>
          <xdr:cNvPr id="4" name="6 Imagen">
            <a:extLst>
              <a:ext uri="{FF2B5EF4-FFF2-40B4-BE49-F238E27FC236}">
                <a16:creationId xmlns:a16="http://schemas.microsoft.com/office/drawing/2014/main" id="{D783B68A-435A-4D97-8F2E-667F7ABDE1B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81" y="720"/>
            <a:ext cx="1417"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7 Imagen">
            <a:extLst>
              <a:ext uri="{FF2B5EF4-FFF2-40B4-BE49-F238E27FC236}">
                <a16:creationId xmlns:a16="http://schemas.microsoft.com/office/drawing/2014/main" id="{B5ECF698-1746-4F09-824D-E9716F29D24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200" y="720"/>
            <a:ext cx="335"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7</xdr:col>
      <xdr:colOff>31750</xdr:colOff>
      <xdr:row>0</xdr:row>
      <xdr:rowOff>273050</xdr:rowOff>
    </xdr:from>
    <xdr:to>
      <xdr:col>9</xdr:col>
      <xdr:colOff>104775</xdr:colOff>
      <xdr:row>3</xdr:row>
      <xdr:rowOff>31749</xdr:rowOff>
    </xdr:to>
    <xdr:sp macro="" textlink="">
      <xdr:nvSpPr>
        <xdr:cNvPr id="6" name="CuadroTexto 4">
          <a:extLst>
            <a:ext uri="{FF2B5EF4-FFF2-40B4-BE49-F238E27FC236}">
              <a16:creationId xmlns:a16="http://schemas.microsoft.com/office/drawing/2014/main" id="{B774ED3E-4BE5-4733-95B9-63A637768AF3}"/>
            </a:ext>
          </a:extLst>
        </xdr:cNvPr>
        <xdr:cNvSpPr txBox="1"/>
      </xdr:nvSpPr>
      <xdr:spPr>
        <a:xfrm>
          <a:off x="7366000" y="273050"/>
          <a:ext cx="1663700" cy="673099"/>
        </a:xfrm>
        <a:prstGeom prst="rect">
          <a:avLst/>
        </a:prstGeom>
        <a:noFill/>
      </xdr:spPr>
      <xdr:txBody>
        <a:bodyPr wrap="square" rtlCol="0">
          <a:no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s-CO" sz="2000" b="1">
              <a:solidFill>
                <a:schemeClr val="accent5">
                  <a:lumMod val="75000"/>
                </a:schemeClr>
              </a:solidFill>
            </a:rPr>
            <a:t>SIGCMA</a:t>
          </a:r>
          <a:endParaRPr lang="es-CO" sz="2000">
            <a:solidFill>
              <a:schemeClr val="accent5">
                <a:lumMod val="75000"/>
              </a:schemeClr>
            </a:solidFill>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441960</xdr:colOff>
      <xdr:row>7</xdr:row>
      <xdr:rowOff>243840</xdr:rowOff>
    </xdr:from>
    <xdr:ext cx="1539240" cy="1508760"/>
    <xdr:sp macro="" textlink="">
      <xdr:nvSpPr>
        <xdr:cNvPr id="2" name="CuadroTexto 1">
          <a:extLst>
            <a:ext uri="{FF2B5EF4-FFF2-40B4-BE49-F238E27FC236}">
              <a16:creationId xmlns:a16="http://schemas.microsoft.com/office/drawing/2014/main" id="{0EE7AE6B-0E82-4DA9-AD07-97BC7A341C7D}"/>
            </a:ext>
          </a:extLst>
        </xdr:cNvPr>
        <xdr:cNvSpPr txBox="1"/>
      </xdr:nvSpPr>
      <xdr:spPr>
        <a:xfrm>
          <a:off x="13938885" y="501586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0</xdr:col>
      <xdr:colOff>92604</xdr:colOff>
      <xdr:row>0</xdr:row>
      <xdr:rowOff>79375</xdr:rowOff>
    </xdr:from>
    <xdr:to>
      <xdr:col>0</xdr:col>
      <xdr:colOff>3016772</xdr:colOff>
      <xdr:row>0</xdr:row>
      <xdr:rowOff>902335</xdr:rowOff>
    </xdr:to>
    <xdr:pic>
      <xdr:nvPicPr>
        <xdr:cNvPr id="3" name="Picture 8">
          <a:extLst>
            <a:ext uri="{FF2B5EF4-FFF2-40B4-BE49-F238E27FC236}">
              <a16:creationId xmlns:a16="http://schemas.microsoft.com/office/drawing/2014/main" id="{5BD90B4D-F19B-40F4-AD26-68581F06D86B}"/>
            </a:ext>
          </a:extLst>
        </xdr:cNvPr>
        <xdr:cNvPicPr>
          <a:picLocks noChangeAspect="1"/>
        </xdr:cNvPicPr>
      </xdr:nvPicPr>
      <xdr:blipFill>
        <a:blip xmlns:r="http://schemas.openxmlformats.org/officeDocument/2006/relationships" r:embed="rId1"/>
        <a:stretch>
          <a:fillRect/>
        </a:stretch>
      </xdr:blipFill>
      <xdr:spPr>
        <a:xfrm>
          <a:off x="92604" y="79375"/>
          <a:ext cx="2924168" cy="822960"/>
        </a:xfrm>
        <a:prstGeom prst="rect">
          <a:avLst/>
        </a:prstGeom>
      </xdr:spPr>
    </xdr:pic>
    <xdr:clientData/>
  </xdr:twoCellAnchor>
  <xdr:twoCellAnchor editAs="oneCell">
    <xdr:from>
      <xdr:col>4</xdr:col>
      <xdr:colOff>2196043</xdr:colOff>
      <xdr:row>0</xdr:row>
      <xdr:rowOff>224895</xdr:rowOff>
    </xdr:from>
    <xdr:to>
      <xdr:col>5</xdr:col>
      <xdr:colOff>5934</xdr:colOff>
      <xdr:row>0</xdr:row>
      <xdr:rowOff>773535</xdr:rowOff>
    </xdr:to>
    <xdr:pic>
      <xdr:nvPicPr>
        <xdr:cNvPr id="4" name="Picture 9">
          <a:extLst>
            <a:ext uri="{FF2B5EF4-FFF2-40B4-BE49-F238E27FC236}">
              <a16:creationId xmlns:a16="http://schemas.microsoft.com/office/drawing/2014/main" id="{7932B785-9A6B-49E6-A294-174213B4A294}"/>
            </a:ext>
          </a:extLst>
        </xdr:cNvPr>
        <xdr:cNvPicPr>
          <a:picLocks noChangeAspect="1"/>
        </xdr:cNvPicPr>
      </xdr:nvPicPr>
      <xdr:blipFill>
        <a:blip xmlns:r="http://schemas.openxmlformats.org/officeDocument/2006/relationships" r:embed="rId2"/>
        <a:stretch>
          <a:fillRect/>
        </a:stretch>
      </xdr:blipFill>
      <xdr:spPr>
        <a:xfrm>
          <a:off x="12102043" y="224895"/>
          <a:ext cx="1524641" cy="548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6</xdr:col>
      <xdr:colOff>480059</xdr:colOff>
      <xdr:row>1</xdr:row>
      <xdr:rowOff>91440</xdr:rowOff>
    </xdr:from>
    <xdr:ext cx="2624385" cy="5844540"/>
    <xdr:sp macro="" textlink="">
      <xdr:nvSpPr>
        <xdr:cNvPr id="2" name="CuadroTexto 1">
          <a:extLst>
            <a:ext uri="{FF2B5EF4-FFF2-40B4-BE49-F238E27FC236}">
              <a16:creationId xmlns:a16="http://schemas.microsoft.com/office/drawing/2014/main" id="{4F5E1E66-0868-4CA6-9FD6-D436905C5766}"/>
            </a:ext>
          </a:extLst>
        </xdr:cNvPr>
        <xdr:cNvSpPr txBox="1"/>
      </xdr:nvSpPr>
      <xdr:spPr>
        <a:xfrm>
          <a:off x="11138534" y="1101090"/>
          <a:ext cx="2624385" cy="584454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b="1">
              <a:solidFill>
                <a:srgbClr val="595959"/>
              </a:solidFill>
              <a:latin typeface="Azo Sans" panose="020B0603030303020204" pitchFamily="34" charset="77"/>
            </a:rPr>
            <a:t>Tener en</a:t>
          </a:r>
          <a:r>
            <a:rPr lang="es-CO" sz="1100" b="1" baseline="0">
              <a:solidFill>
                <a:srgbClr val="595959"/>
              </a:solidFill>
              <a:latin typeface="Azo Sans" panose="020B0603030303020204" pitchFamily="34" charset="77"/>
            </a:rPr>
            <a:t> cuenta-</a:t>
          </a:r>
        </a:p>
        <a:p>
          <a:endParaRPr lang="es-CO" sz="1100" b="1"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1- La estrategia ( Columna A),  es la forma como se va a gestionar la debilidad o la fortaleza( contexto interno) o la amenaza y la oportunidad</a:t>
          </a:r>
        </a:p>
        <a:p>
          <a:r>
            <a:rPr lang="es-CO" sz="1100" baseline="0">
              <a:solidFill>
                <a:srgbClr val="595959"/>
              </a:solidFill>
              <a:latin typeface="Azo Sans" panose="020B0603030303020204" pitchFamily="34" charset="77"/>
            </a:rPr>
            <a:t> ( contexto externo).</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2. Columnas (B,C;D;E)</a:t>
          </a:r>
        </a:p>
        <a:p>
          <a:r>
            <a:rPr lang="es-CO" sz="1100" baseline="0">
              <a:solidFill>
                <a:srgbClr val="595959"/>
              </a:solidFill>
              <a:latin typeface="Azo Sans" panose="020B0603030303020204" pitchFamily="34" charset="77"/>
            </a:rPr>
            <a:t>Copiar el numero que corresponde, segun la debilidad , oportunidad, fortaleza o amenaza identificada.</a:t>
          </a:r>
        </a:p>
        <a:p>
          <a:r>
            <a:rPr lang="es-CO" sz="1100" baseline="0">
              <a:solidFill>
                <a:srgbClr val="595959"/>
              </a:solidFill>
              <a:latin typeface="Azo Sans" panose="020B0603030303020204" pitchFamily="34" charset="77"/>
            </a:rPr>
            <a:t> </a:t>
          </a:r>
        </a:p>
        <a:p>
          <a:r>
            <a:rPr lang="es-CO" sz="1100">
              <a:solidFill>
                <a:srgbClr val="595959"/>
              </a:solidFill>
              <a:latin typeface="Azo Sans" panose="020B0603030303020204" pitchFamily="34" charset="77"/>
            </a:rPr>
            <a:t>3.</a:t>
          </a:r>
          <a:r>
            <a:rPr lang="es-CO" sz="1100" baseline="0">
              <a:solidFill>
                <a:srgbClr val="595959"/>
              </a:solidFill>
              <a:latin typeface="Azo Sans" panose="020B0603030303020204" pitchFamily="34" charset="77"/>
            </a:rPr>
            <a:t> Las oportunidades y fortalezas se pueden gestionar  a traves de acciónes o proyectos  que se incluyen en el plan de accion ( mejoras), si se considera que aportan valor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Las debilidades y amenazas si  afectan los objetivos estrategicos y requieren recursos se documentan en este plan de acción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Si la debiidad o amenaza afecta la parte operativa ( errores, demoras, etc) se llevan como causa  de los riesgos, en el Plan de riesgos respectivo.</a:t>
          </a:r>
        </a:p>
      </xdr:txBody>
    </xdr:sp>
    <xdr:clientData/>
  </xdr:oneCellAnchor>
  <xdr:twoCellAnchor editAs="oneCell">
    <xdr:from>
      <xdr:col>0</xdr:col>
      <xdr:colOff>169336</xdr:colOff>
      <xdr:row>0</xdr:row>
      <xdr:rowOff>98777</xdr:rowOff>
    </xdr:from>
    <xdr:to>
      <xdr:col>0</xdr:col>
      <xdr:colOff>3093504</xdr:colOff>
      <xdr:row>0</xdr:row>
      <xdr:rowOff>921737</xdr:rowOff>
    </xdr:to>
    <xdr:pic>
      <xdr:nvPicPr>
        <xdr:cNvPr id="3" name="Picture 9">
          <a:extLst>
            <a:ext uri="{FF2B5EF4-FFF2-40B4-BE49-F238E27FC236}">
              <a16:creationId xmlns:a16="http://schemas.microsoft.com/office/drawing/2014/main" id="{BCF206A4-41F4-4C45-BF9A-5D4CD13F2C7F}"/>
            </a:ext>
          </a:extLst>
        </xdr:cNvPr>
        <xdr:cNvPicPr>
          <a:picLocks noChangeAspect="1"/>
        </xdr:cNvPicPr>
      </xdr:nvPicPr>
      <xdr:blipFill>
        <a:blip xmlns:r="http://schemas.openxmlformats.org/officeDocument/2006/relationships" r:embed="rId1"/>
        <a:stretch>
          <a:fillRect/>
        </a:stretch>
      </xdr:blipFill>
      <xdr:spPr>
        <a:xfrm>
          <a:off x="169336" y="98777"/>
          <a:ext cx="2924168" cy="822960"/>
        </a:xfrm>
        <a:prstGeom prst="rect">
          <a:avLst/>
        </a:prstGeom>
      </xdr:spPr>
    </xdr:pic>
    <xdr:clientData/>
  </xdr:twoCellAnchor>
  <xdr:twoCellAnchor editAs="oneCell">
    <xdr:from>
      <xdr:col>5</xdr:col>
      <xdr:colOff>811392</xdr:colOff>
      <xdr:row>0</xdr:row>
      <xdr:rowOff>258408</xdr:rowOff>
    </xdr:from>
    <xdr:to>
      <xdr:col>5</xdr:col>
      <xdr:colOff>2550455</xdr:colOff>
      <xdr:row>0</xdr:row>
      <xdr:rowOff>807048</xdr:rowOff>
    </xdr:to>
    <xdr:pic>
      <xdr:nvPicPr>
        <xdr:cNvPr id="4" name="Picture 10">
          <a:extLst>
            <a:ext uri="{FF2B5EF4-FFF2-40B4-BE49-F238E27FC236}">
              <a16:creationId xmlns:a16="http://schemas.microsoft.com/office/drawing/2014/main" id="{A8AF00BA-552E-460D-9111-5D8B1A714A16}"/>
            </a:ext>
          </a:extLst>
        </xdr:cNvPr>
        <xdr:cNvPicPr>
          <a:picLocks noChangeAspect="1"/>
        </xdr:cNvPicPr>
      </xdr:nvPicPr>
      <xdr:blipFill>
        <a:blip xmlns:r="http://schemas.openxmlformats.org/officeDocument/2006/relationships" r:embed="rId2"/>
        <a:stretch>
          <a:fillRect/>
        </a:stretch>
      </xdr:blipFill>
      <xdr:spPr>
        <a:xfrm>
          <a:off x="9050517" y="258408"/>
          <a:ext cx="1739063" cy="54864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21405</xdr:colOff>
      <xdr:row>0</xdr:row>
      <xdr:rowOff>0</xdr:rowOff>
    </xdr:from>
    <xdr:to>
      <xdr:col>2</xdr:col>
      <xdr:colOff>437707</xdr:colOff>
      <xdr:row>3</xdr:row>
      <xdr:rowOff>2139</xdr:rowOff>
    </xdr:to>
    <xdr:pic>
      <xdr:nvPicPr>
        <xdr:cNvPr id="2" name="Imagen 1">
          <a:extLst>
            <a:ext uri="{FF2B5EF4-FFF2-40B4-BE49-F238E27FC236}">
              <a16:creationId xmlns:a16="http://schemas.microsoft.com/office/drawing/2014/main" id="{7AF4E8B7-25BB-4C6F-801A-10714F59FBE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405" y="0"/>
          <a:ext cx="3328398" cy="9096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14C1A84D-FB38-47A1-9B92-E6DC7BC3276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1485900</xdr:colOff>
      <xdr:row>3</xdr:row>
      <xdr:rowOff>101600</xdr:rowOff>
    </xdr:to>
    <xdr:pic>
      <xdr:nvPicPr>
        <xdr:cNvPr id="2" name="Imagen 1">
          <a:extLst>
            <a:ext uri="{FF2B5EF4-FFF2-40B4-BE49-F238E27FC236}">
              <a16:creationId xmlns:a16="http://schemas.microsoft.com/office/drawing/2014/main" id="{3E352BFB-FCC8-49B7-B48E-36999C66639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25C8492E-5A4B-4B0B-B676-48E213AF151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7088"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550F61E5-1B6C-4DD3-AF4A-F8269EEF654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C76446D0-75A4-4003-BF60-0014F9A0505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ome/Downloads/SIGCMA_PLANES%20DE%20ACCIO&#769;N_2023_V22_10F%20MODELO%20eidy.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Rama%20Judicial\SIGCMA\PA%202023\SIGCMA_PLANES%20DE%20ACCIO&#769;N_2023_CONSEJO%20Y%20DIRECCI&#211;N_STD.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1_TRIM"/>
      <sheetName val="INVERSION"/>
      <sheetName val="JURISDICCIONAL"/>
    </sheetNames>
    <sheetDataSet>
      <sheetData sheetId="0"/>
      <sheetData sheetId="1"/>
      <sheetData sheetId="2"/>
      <sheetData sheetId="3"/>
      <sheetData sheetId="4"/>
      <sheetData sheetId="5"/>
      <sheetData sheetId="6"/>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DE ACCION CONSOLIDACION"/>
      <sheetName val="INFO_ANÁLISIS DE CONTEXTO"/>
      <sheetName val="INFO_ESTRATEGIAS"/>
      <sheetName val="PLAN DE ACCION"/>
      <sheetName val="GESTION"/>
      <sheetName val="INVERSION"/>
      <sheetName val="JURISDICCIONAL"/>
    </sheetNames>
    <sheetDataSet>
      <sheetData sheetId="0"/>
      <sheetData sheetId="1"/>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pivotCache/_rels/pivotCacheDefinition1.xml.rels><?xml version="1.0" encoding="UTF-8" standalone="yes"?>
<Relationships xmlns="http://schemas.openxmlformats.org/package/2006/relationships"><Relationship Id="rId2" Type="http://schemas.openxmlformats.org/officeDocument/2006/relationships/externalLinkPath" Target="/Users/Usuario/Desktop/Nueva%20Metodologia%20Riesgos/Caja%20de%20Herramientas%20Guia%20DAPF/1.%20Matriz_mapa_riesgos.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dres Marin" refreshedDate="44186.276661689815" createdVersion="6" refreshedVersion="6" minRefreshableVersion="3" recordCount="10" xr:uid="{00000000-000A-0000-FFFF-FFFF00000000}">
  <cacheSource type="worksheet">
    <worksheetSource name="Tabla1" r:id="rId2"/>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600-000000000000}" name="TablaDinámica1" cacheId="506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37:E249"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formats count="5">
    <format dxfId="882">
      <pivotArea field="1" type="button" dataOnly="0" labelOnly="1" outline="0" axis="axisRow" fieldPosition="1"/>
    </format>
    <format dxfId="883">
      <pivotArea dataOnly="0" labelOnly="1" outline="0" fieldPosition="0">
        <references count="1">
          <reference field="0" count="1">
            <x v="0"/>
          </reference>
        </references>
      </pivotArea>
    </format>
    <format dxfId="884">
      <pivotArea dataOnly="0" labelOnly="1" outline="0" fieldPosition="0">
        <references count="1">
          <reference field="0" count="1">
            <x v="1"/>
          </reference>
        </references>
      </pivotArea>
    </format>
    <format dxfId="885">
      <pivotArea dataOnly="0" labelOnly="1" outline="0" fieldPosition="0">
        <references count="2">
          <reference field="0" count="1" selected="0">
            <x v="0"/>
          </reference>
          <reference field="1" count="5">
            <x v="0"/>
            <x v="6"/>
            <x v="7"/>
            <x v="8"/>
            <x v="9"/>
          </reference>
        </references>
      </pivotArea>
    </format>
    <format dxfId="886">
      <pivotArea dataOnly="0" labelOnly="1" outline="0" fieldPosition="0">
        <references count="2">
          <reference field="0" count="1" selected="0">
            <x v="1"/>
          </reference>
          <reference field="1" count="5">
            <x v="1"/>
            <x v="2"/>
            <x v="3"/>
            <x v="4"/>
            <x v="5"/>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B237:C247" totalsRowShown="0" headerRowDxfId="881" dataDxfId="880">
  <autoFilter ref="B237:C247" xr:uid="{00000000-0009-0000-0100-000001000000}"/>
  <tableColumns count="2">
    <tableColumn id="1" xr3:uid="{00000000-0010-0000-0000-000001000000}" name="Criterios" dataDxfId="879"/>
    <tableColumn id="2" xr3:uid="{00000000-0010-0000-0000-000002000000}" name="Subcriterios" dataDxfId="878"/>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sheetPr>
  <dimension ref="A1:I18"/>
  <sheetViews>
    <sheetView showGridLines="0" topLeftCell="A6" workbookViewId="0">
      <selection activeCell="E19" sqref="E19"/>
    </sheetView>
  </sheetViews>
  <sheetFormatPr defaultColWidth="11.42578125" defaultRowHeight="15"/>
  <cols>
    <col min="1" max="1" width="28.140625" customWidth="1"/>
    <col min="2" max="2" width="18" customWidth="1"/>
    <col min="3" max="3" width="14.140625" style="86" customWidth="1"/>
    <col min="4" max="8" width="12.42578125" customWidth="1"/>
  </cols>
  <sheetData>
    <row r="1" spans="1:9" ht="42" customHeight="1">
      <c r="A1" s="234" t="s">
        <v>0</v>
      </c>
      <c r="B1" s="234"/>
      <c r="C1" s="234"/>
      <c r="D1" s="234"/>
      <c r="E1" s="234"/>
      <c r="F1" s="234"/>
    </row>
    <row r="5" spans="1:9">
      <c r="D5" s="95"/>
      <c r="E5" s="95"/>
      <c r="F5" s="95"/>
      <c r="G5" s="95"/>
      <c r="H5" s="95"/>
    </row>
    <row r="6" spans="1:9">
      <c r="D6" s="95"/>
      <c r="E6" s="95"/>
      <c r="F6" s="95"/>
      <c r="G6" s="95"/>
      <c r="H6" s="95"/>
    </row>
    <row r="7" spans="1:9" ht="33.75">
      <c r="A7" s="235" t="s">
        <v>1</v>
      </c>
      <c r="B7" s="235"/>
      <c r="C7" s="235"/>
      <c r="D7" s="235"/>
      <c r="E7" s="235"/>
      <c r="F7" s="235"/>
      <c r="G7" s="235"/>
      <c r="H7" s="235"/>
      <c r="I7" s="235"/>
    </row>
    <row r="9" spans="1:9" s="87" customFormat="1" ht="81.75" customHeight="1">
      <c r="A9" s="88" t="s">
        <v>2</v>
      </c>
      <c r="B9" s="232" t="s">
        <v>3</v>
      </c>
      <c r="C9" s="236"/>
      <c r="D9" s="236"/>
      <c r="E9" s="236"/>
      <c r="F9" s="236"/>
      <c r="G9" s="236"/>
      <c r="H9" s="236"/>
      <c r="I9" s="236"/>
    </row>
    <row r="10" spans="1:9" s="87" customFormat="1" ht="16.7" customHeight="1">
      <c r="A10" s="93"/>
      <c r="B10" s="94"/>
      <c r="C10" s="94"/>
      <c r="D10" s="93"/>
      <c r="E10" s="92"/>
    </row>
    <row r="11" spans="1:9" s="87" customFormat="1" ht="84" customHeight="1">
      <c r="A11" s="88" t="s">
        <v>4</v>
      </c>
      <c r="B11" s="89" t="s">
        <v>5</v>
      </c>
      <c r="C11" s="232" t="s">
        <v>6</v>
      </c>
      <c r="D11" s="232"/>
      <c r="E11" s="232"/>
      <c r="F11" s="232"/>
      <c r="G11" s="232"/>
      <c r="H11" s="232"/>
      <c r="I11" s="232"/>
    </row>
    <row r="12" spans="1:9" ht="32.25" customHeight="1">
      <c r="A12" s="91"/>
    </row>
    <row r="13" spans="1:9" ht="32.25" customHeight="1">
      <c r="A13" s="90" t="s">
        <v>7</v>
      </c>
      <c r="B13" s="232" t="s">
        <v>8</v>
      </c>
      <c r="C13" s="232"/>
      <c r="D13" s="232"/>
      <c r="E13" s="232"/>
      <c r="F13" s="232"/>
      <c r="G13" s="232"/>
      <c r="H13" s="232"/>
      <c r="I13" s="232"/>
    </row>
    <row r="14" spans="1:9" s="87" customFormat="1" ht="69" customHeight="1">
      <c r="A14" s="90" t="s">
        <v>9</v>
      </c>
      <c r="B14" s="232" t="s">
        <v>10</v>
      </c>
      <c r="C14" s="232"/>
      <c r="D14" s="232"/>
      <c r="E14" s="232"/>
      <c r="F14" s="232"/>
      <c r="G14" s="232"/>
      <c r="H14" s="232"/>
      <c r="I14" s="232"/>
    </row>
    <row r="15" spans="1:9" s="87" customFormat="1" ht="54" customHeight="1">
      <c r="A15" s="90" t="s">
        <v>11</v>
      </c>
      <c r="B15" s="232" t="s">
        <v>10</v>
      </c>
      <c r="C15" s="232"/>
      <c r="D15" s="232"/>
      <c r="E15" s="232"/>
      <c r="F15" s="232"/>
      <c r="G15" s="232"/>
      <c r="H15" s="232"/>
      <c r="I15" s="232"/>
    </row>
    <row r="16" spans="1:9" s="87" customFormat="1" ht="54" customHeight="1">
      <c r="A16" s="88" t="s">
        <v>12</v>
      </c>
      <c r="B16" s="232"/>
      <c r="C16" s="232"/>
      <c r="D16" s="232"/>
      <c r="E16" s="232"/>
      <c r="F16" s="232"/>
      <c r="G16" s="232"/>
      <c r="H16" s="232"/>
      <c r="I16" s="232"/>
    </row>
    <row r="18" spans="1:9" s="87" customFormat="1" ht="54.75" customHeight="1">
      <c r="A18" s="88" t="s">
        <v>13</v>
      </c>
      <c r="B18" s="233">
        <v>45069</v>
      </c>
      <c r="C18" s="233"/>
      <c r="D18" s="233"/>
      <c r="E18" s="233"/>
      <c r="F18" s="233"/>
      <c r="G18" s="233"/>
      <c r="H18" s="233"/>
      <c r="I18" s="233"/>
    </row>
  </sheetData>
  <mergeCells count="9">
    <mergeCell ref="B15:I15"/>
    <mergeCell ref="B16:I16"/>
    <mergeCell ref="B18:I18"/>
    <mergeCell ref="A1:F1"/>
    <mergeCell ref="A7:I7"/>
    <mergeCell ref="B9:I9"/>
    <mergeCell ref="C11:I11"/>
    <mergeCell ref="B13:I13"/>
    <mergeCell ref="B14:I14"/>
  </mergeCells>
  <dataValidations count="2">
    <dataValidation allowBlank="1" showInputMessage="1" showErrorMessage="1" prompt="Proponer y escribir en una frase la estrategia para gestionar la debilidad, la oportunidad, la amenaza o la fortaleza.Usar verbo de acción en infinitivo._x000a_" sqref="G1" xr:uid="{00000000-0002-0000-0000-000000000000}"/>
    <dataValidation type="list" allowBlank="1" showInputMessage="1" showErrorMessage="1" sqref="B11" xr:uid="{00000000-0002-0000-0000-000001000000}">
      <formula1>"Estrategicos, Misionales, Apoyo, Evaluacion y Mejora"</formula1>
    </dataValidation>
  </dataValidations>
  <pageMargins left="0.7" right="0.7" top="0.75" bottom="0.75" header="0.3" footer="0.3"/>
  <pageSetup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K31"/>
  <sheetViews>
    <sheetView topLeftCell="A6" workbookViewId="0">
      <selection activeCell="B10" sqref="B10"/>
    </sheetView>
  </sheetViews>
  <sheetFormatPr defaultColWidth="11.42578125" defaultRowHeight="15"/>
  <cols>
    <col min="2" max="2" width="30.85546875" customWidth="1"/>
    <col min="3" max="3" width="38.140625" customWidth="1"/>
    <col min="4" max="4" width="32.42578125" customWidth="1"/>
    <col min="5" max="5" width="20.42578125" customWidth="1"/>
    <col min="6" max="6" width="22.28515625" customWidth="1"/>
    <col min="7" max="7" width="21.85546875" customWidth="1"/>
    <col min="11" max="11" width="16.42578125" customWidth="1"/>
  </cols>
  <sheetData>
    <row r="2" spans="2:11">
      <c r="B2" s="4" t="s">
        <v>438</v>
      </c>
      <c r="C2" s="4" t="s">
        <v>439</v>
      </c>
      <c r="D2" s="4" t="s">
        <v>440</v>
      </c>
      <c r="E2" s="6" t="s">
        <v>441</v>
      </c>
      <c r="F2" s="4" t="s">
        <v>442</v>
      </c>
      <c r="G2" s="4" t="s">
        <v>443</v>
      </c>
      <c r="H2" s="4" t="s">
        <v>444</v>
      </c>
      <c r="I2" s="4" t="s">
        <v>445</v>
      </c>
      <c r="J2" s="4" t="s">
        <v>446</v>
      </c>
      <c r="K2" s="4" t="s">
        <v>447</v>
      </c>
    </row>
    <row r="3" spans="2:11" ht="30">
      <c r="B3" t="s">
        <v>448</v>
      </c>
      <c r="C3" s="82" t="s">
        <v>449</v>
      </c>
      <c r="D3" s="5" t="s">
        <v>276</v>
      </c>
      <c r="E3" t="s">
        <v>336</v>
      </c>
      <c r="F3" t="s">
        <v>331</v>
      </c>
      <c r="G3" t="s">
        <v>349</v>
      </c>
      <c r="H3" t="s">
        <v>355</v>
      </c>
      <c r="I3" t="s">
        <v>360</v>
      </c>
      <c r="J3" t="s">
        <v>450</v>
      </c>
      <c r="K3" t="s">
        <v>451</v>
      </c>
    </row>
    <row r="4" spans="2:11" ht="75">
      <c r="B4" s="135" t="s">
        <v>292</v>
      </c>
      <c r="C4" t="s">
        <v>452</v>
      </c>
      <c r="D4" s="5" t="s">
        <v>279</v>
      </c>
      <c r="E4" t="s">
        <v>340</v>
      </c>
      <c r="F4" t="s">
        <v>332</v>
      </c>
      <c r="G4" t="s">
        <v>453</v>
      </c>
      <c r="H4" t="s">
        <v>357</v>
      </c>
      <c r="I4" t="s">
        <v>362</v>
      </c>
      <c r="J4" t="s">
        <v>454</v>
      </c>
      <c r="K4" t="s">
        <v>455</v>
      </c>
    </row>
    <row r="5" spans="2:11" ht="60">
      <c r="B5" s="135" t="s">
        <v>298</v>
      </c>
      <c r="C5" t="s">
        <v>456</v>
      </c>
      <c r="D5" s="5" t="s">
        <v>283</v>
      </c>
      <c r="E5" t="s">
        <v>342</v>
      </c>
      <c r="K5" t="s">
        <v>457</v>
      </c>
    </row>
    <row r="6" spans="2:11" ht="45">
      <c r="B6" s="135" t="s">
        <v>318</v>
      </c>
      <c r="C6" t="s">
        <v>458</v>
      </c>
      <c r="D6" s="5" t="s">
        <v>287</v>
      </c>
      <c r="K6" t="s">
        <v>459</v>
      </c>
    </row>
    <row r="7" spans="2:11" ht="60">
      <c r="B7" s="135" t="s">
        <v>460</v>
      </c>
      <c r="C7" t="s">
        <v>461</v>
      </c>
      <c r="D7" s="83" t="s">
        <v>291</v>
      </c>
    </row>
    <row r="8" spans="2:11" ht="30">
      <c r="B8" s="135" t="s">
        <v>462</v>
      </c>
      <c r="C8" t="s">
        <v>463</v>
      </c>
      <c r="D8" s="5" t="s">
        <v>293</v>
      </c>
    </row>
    <row r="9" spans="2:11" ht="30">
      <c r="B9" s="135" t="s">
        <v>464</v>
      </c>
      <c r="C9" t="s">
        <v>465</v>
      </c>
      <c r="D9" s="5" t="s">
        <v>294</v>
      </c>
    </row>
    <row r="10" spans="2:11" ht="30">
      <c r="C10" t="s">
        <v>466</v>
      </c>
      <c r="D10" s="5" t="s">
        <v>295</v>
      </c>
    </row>
    <row r="11" spans="2:11" ht="30">
      <c r="D11" s="5" t="s">
        <v>296</v>
      </c>
    </row>
    <row r="12" spans="2:11" ht="30">
      <c r="D12" s="5" t="s">
        <v>297</v>
      </c>
    </row>
    <row r="13" spans="2:11" ht="30">
      <c r="D13" s="126" t="s">
        <v>299</v>
      </c>
    </row>
    <row r="14" spans="2:11" ht="30">
      <c r="D14" s="126" t="s">
        <v>300</v>
      </c>
    </row>
    <row r="15" spans="2:11" ht="30">
      <c r="D15" s="126" t="s">
        <v>301</v>
      </c>
    </row>
    <row r="16" spans="2:11" ht="30">
      <c r="D16" s="126" t="s">
        <v>302</v>
      </c>
    </row>
    <row r="17" spans="4:4" ht="30">
      <c r="D17" s="126" t="s">
        <v>303</v>
      </c>
    </row>
    <row r="18" spans="4:4" ht="60">
      <c r="D18" s="82" t="s">
        <v>467</v>
      </c>
    </row>
    <row r="19" spans="4:4" ht="60">
      <c r="D19" s="82" t="s">
        <v>468</v>
      </c>
    </row>
    <row r="20" spans="4:4" ht="30">
      <c r="D20" s="120" t="s">
        <v>305</v>
      </c>
    </row>
    <row r="21" spans="4:4" ht="30">
      <c r="D21" s="120" t="s">
        <v>469</v>
      </c>
    </row>
    <row r="22" spans="4:4" ht="30">
      <c r="D22" s="120" t="s">
        <v>470</v>
      </c>
    </row>
    <row r="23" spans="4:4" ht="30">
      <c r="D23" s="120" t="s">
        <v>471</v>
      </c>
    </row>
    <row r="24" spans="4:4" ht="45">
      <c r="D24" s="120" t="s">
        <v>472</v>
      </c>
    </row>
    <row r="25" spans="4:4" ht="45">
      <c r="D25" s="120" t="s">
        <v>322</v>
      </c>
    </row>
    <row r="26" spans="4:4" ht="60">
      <c r="D26" s="120" t="s">
        <v>323</v>
      </c>
    </row>
    <row r="27" spans="4:4" ht="45">
      <c r="D27" s="120" t="s">
        <v>473</v>
      </c>
    </row>
    <row r="28" spans="4:4" ht="45">
      <c r="D28" s="120" t="s">
        <v>474</v>
      </c>
    </row>
    <row r="29" spans="4:4" ht="45">
      <c r="D29" s="120" t="s">
        <v>475</v>
      </c>
    </row>
    <row r="30" spans="4:4" ht="45">
      <c r="D30" s="120" t="s">
        <v>476</v>
      </c>
    </row>
    <row r="31" spans="4:4" ht="45">
      <c r="D31" s="120" t="s">
        <v>477</v>
      </c>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7030A0"/>
  </sheetPr>
  <dimension ref="B4:AU63"/>
  <sheetViews>
    <sheetView topLeftCell="E1" workbookViewId="0">
      <selection activeCell="AT8" sqref="AT8:AU14"/>
    </sheetView>
  </sheetViews>
  <sheetFormatPr defaultColWidth="11.42578125" defaultRowHeight="15"/>
  <cols>
    <col min="1" max="1" width="3.7109375" style="7" customWidth="1"/>
    <col min="2" max="2" width="6.7109375" style="7" customWidth="1"/>
    <col min="3" max="3" width="0.42578125" style="7" hidden="1" customWidth="1"/>
    <col min="4" max="4" width="11.42578125" style="7" hidden="1" customWidth="1"/>
    <col min="5" max="5" width="9.85546875" style="7" customWidth="1"/>
    <col min="6" max="8" width="11.42578125" style="7" hidden="1" customWidth="1"/>
    <col min="9" max="9" width="8.42578125" style="7" customWidth="1"/>
    <col min="10" max="11" width="11.42578125" style="7"/>
    <col min="12" max="12" width="0.140625" style="7" customWidth="1"/>
    <col min="13" max="13" width="0.28515625" style="7" hidden="1" customWidth="1"/>
    <col min="14" max="15" width="11.42578125" style="7" hidden="1" customWidth="1"/>
    <col min="16" max="16" width="11.42578125" style="7"/>
    <col min="17" max="17" width="10.28515625" style="7" customWidth="1"/>
    <col min="18" max="18" width="11.42578125" style="7" hidden="1" customWidth="1"/>
    <col min="19" max="19" width="0.85546875" style="7" hidden="1" customWidth="1"/>
    <col min="20" max="20" width="11.42578125" style="7" hidden="1" customWidth="1"/>
    <col min="21" max="21" width="0.140625" style="7" hidden="1" customWidth="1"/>
    <col min="22" max="22" width="11.42578125" style="7"/>
    <col min="23" max="23" width="10.140625" style="7" customWidth="1"/>
    <col min="24" max="24" width="3.85546875" style="7" hidden="1" customWidth="1"/>
    <col min="25" max="25" width="4.42578125" style="7" hidden="1" customWidth="1"/>
    <col min="26" max="27" width="11.42578125" style="7" hidden="1" customWidth="1"/>
    <col min="28" max="28" width="11.42578125" style="7"/>
    <col min="29" max="29" width="9.7109375" style="7" customWidth="1"/>
    <col min="30" max="30" width="1.42578125" style="7" hidden="1" customWidth="1"/>
    <col min="31" max="32" width="11.42578125" style="7" hidden="1" customWidth="1"/>
    <col min="33" max="33" width="0.85546875" style="7" hidden="1" customWidth="1"/>
    <col min="34" max="34" width="11.42578125" style="7"/>
    <col min="35" max="35" width="13" style="7" customWidth="1"/>
    <col min="36" max="37" width="1.42578125" style="7" hidden="1" customWidth="1"/>
    <col min="38" max="38" width="1" style="7" customWidth="1"/>
    <col min="39" max="40" width="11.42578125" style="7"/>
    <col min="41" max="41" width="4.42578125" style="7" customWidth="1"/>
    <col min="42" max="42" width="2.42578125" style="7" hidden="1" customWidth="1"/>
    <col min="43" max="45" width="11.42578125" style="7" hidden="1" customWidth="1"/>
    <col min="46" max="46" width="11.42578125" style="7"/>
    <col min="47" max="47" width="15.7109375" style="7" customWidth="1"/>
    <col min="48" max="16384" width="11.42578125" style="7"/>
  </cols>
  <sheetData>
    <row r="4" spans="2:47">
      <c r="B4" s="340" t="s">
        <v>478</v>
      </c>
      <c r="C4" s="340"/>
      <c r="D4" s="340"/>
      <c r="E4" s="340"/>
      <c r="F4" s="340"/>
      <c r="G4" s="340"/>
      <c r="H4" s="340"/>
      <c r="I4" s="340"/>
      <c r="J4" s="341" t="s">
        <v>195</v>
      </c>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c r="AK4" s="341"/>
      <c r="AL4" s="341"/>
      <c r="AT4" s="342" t="s">
        <v>229</v>
      </c>
      <c r="AU4" s="342"/>
    </row>
    <row r="5" spans="2:47">
      <c r="B5" s="340"/>
      <c r="C5" s="340"/>
      <c r="D5" s="340"/>
      <c r="E5" s="340"/>
      <c r="F5" s="340"/>
      <c r="G5" s="340"/>
      <c r="H5" s="340"/>
      <c r="I5" s="340"/>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c r="AK5" s="341"/>
      <c r="AL5" s="341"/>
      <c r="AT5" s="342"/>
      <c r="AU5" s="342"/>
    </row>
    <row r="6" spans="2:47">
      <c r="B6" s="340"/>
      <c r="C6" s="340"/>
      <c r="D6" s="340"/>
      <c r="E6" s="340"/>
      <c r="F6" s="340"/>
      <c r="G6" s="340"/>
      <c r="H6" s="340"/>
      <c r="I6" s="340"/>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c r="AK6" s="341"/>
      <c r="AL6" s="341"/>
      <c r="AT6" s="342"/>
      <c r="AU6" s="342"/>
    </row>
    <row r="7" spans="2:47" ht="15.75" thickBot="1"/>
    <row r="8" spans="2:47" ht="15.75">
      <c r="B8" s="343" t="s">
        <v>259</v>
      </c>
      <c r="C8" s="343"/>
      <c r="D8" s="344"/>
      <c r="E8" s="311" t="s">
        <v>479</v>
      </c>
      <c r="F8" s="312"/>
      <c r="G8" s="312"/>
      <c r="H8" s="312"/>
      <c r="I8" s="313"/>
      <c r="J8" s="50" t="s">
        <v>480</v>
      </c>
      <c r="K8" s="51" t="s">
        <v>480</v>
      </c>
      <c r="L8" s="51" t="s">
        <v>480</v>
      </c>
      <c r="M8" s="51" t="s">
        <v>480</v>
      </c>
      <c r="N8" s="51" t="s">
        <v>480</v>
      </c>
      <c r="O8" s="52" t="s">
        <v>480</v>
      </c>
      <c r="P8" s="50" t="s">
        <v>480</v>
      </c>
      <c r="Q8" s="51" t="s">
        <v>480</v>
      </c>
      <c r="R8" s="51" t="s">
        <v>480</v>
      </c>
      <c r="S8" s="51" t="s">
        <v>480</v>
      </c>
      <c r="T8" s="51" t="s">
        <v>480</v>
      </c>
      <c r="U8" s="52" t="s">
        <v>480</v>
      </c>
      <c r="V8" s="50" t="s">
        <v>480</v>
      </c>
      <c r="W8" s="51" t="s">
        <v>480</v>
      </c>
      <c r="X8" s="51" t="s">
        <v>480</v>
      </c>
      <c r="Y8" s="51" t="s">
        <v>480</v>
      </c>
      <c r="Z8" s="51" t="s">
        <v>480</v>
      </c>
      <c r="AA8" s="52" t="s">
        <v>480</v>
      </c>
      <c r="AB8" s="50" t="s">
        <v>480</v>
      </c>
      <c r="AC8" s="51" t="s">
        <v>480</v>
      </c>
      <c r="AD8" s="51" t="s">
        <v>480</v>
      </c>
      <c r="AE8" s="51" t="s">
        <v>480</v>
      </c>
      <c r="AF8" s="51" t="s">
        <v>480</v>
      </c>
      <c r="AG8" s="52" t="s">
        <v>480</v>
      </c>
      <c r="AH8" s="53" t="s">
        <v>480</v>
      </c>
      <c r="AI8" s="54" t="s">
        <v>480</v>
      </c>
      <c r="AJ8" s="54" t="s">
        <v>480</v>
      </c>
      <c r="AK8" s="54" t="s">
        <v>480</v>
      </c>
      <c r="AL8" s="54" t="s">
        <v>480</v>
      </c>
      <c r="AN8" s="345" t="s">
        <v>380</v>
      </c>
      <c r="AO8" s="346"/>
      <c r="AP8" s="346"/>
      <c r="AQ8" s="346"/>
      <c r="AR8" s="346"/>
      <c r="AS8" s="347"/>
      <c r="AT8" s="329" t="s">
        <v>481</v>
      </c>
      <c r="AU8" s="329"/>
    </row>
    <row r="9" spans="2:47" ht="15.75">
      <c r="B9" s="343"/>
      <c r="C9" s="343"/>
      <c r="D9" s="344"/>
      <c r="E9" s="317"/>
      <c r="F9" s="315"/>
      <c r="G9" s="315"/>
      <c r="H9" s="315"/>
      <c r="I9" s="316"/>
      <c r="J9" s="55" t="s">
        <v>480</v>
      </c>
      <c r="K9" s="56" t="s">
        <v>480</v>
      </c>
      <c r="L9" s="56" t="s">
        <v>480</v>
      </c>
      <c r="M9" s="56" t="s">
        <v>480</v>
      </c>
      <c r="N9" s="56" t="s">
        <v>480</v>
      </c>
      <c r="O9" s="57" t="s">
        <v>480</v>
      </c>
      <c r="P9" s="55" t="s">
        <v>480</v>
      </c>
      <c r="Q9" s="56" t="s">
        <v>480</v>
      </c>
      <c r="R9" s="56" t="s">
        <v>480</v>
      </c>
      <c r="S9" s="56" t="s">
        <v>480</v>
      </c>
      <c r="T9" s="56" t="s">
        <v>480</v>
      </c>
      <c r="U9" s="57" t="s">
        <v>480</v>
      </c>
      <c r="V9" s="55" t="s">
        <v>480</v>
      </c>
      <c r="W9" s="56" t="s">
        <v>480</v>
      </c>
      <c r="X9" s="56" t="s">
        <v>480</v>
      </c>
      <c r="Y9" s="56" t="s">
        <v>480</v>
      </c>
      <c r="Z9" s="56" t="s">
        <v>480</v>
      </c>
      <c r="AA9" s="57" t="s">
        <v>480</v>
      </c>
      <c r="AB9" s="55" t="s">
        <v>480</v>
      </c>
      <c r="AC9" s="56" t="s">
        <v>480</v>
      </c>
      <c r="AD9" s="56" t="s">
        <v>480</v>
      </c>
      <c r="AE9" s="56" t="s">
        <v>480</v>
      </c>
      <c r="AF9" s="56" t="s">
        <v>480</v>
      </c>
      <c r="AG9" s="57" t="s">
        <v>480</v>
      </c>
      <c r="AH9" s="58" t="s">
        <v>480</v>
      </c>
      <c r="AI9" s="59" t="s">
        <v>480</v>
      </c>
      <c r="AJ9" s="59" t="s">
        <v>480</v>
      </c>
      <c r="AK9" s="59" t="s">
        <v>480</v>
      </c>
      <c r="AL9" s="59" t="s">
        <v>480</v>
      </c>
      <c r="AN9" s="348"/>
      <c r="AO9" s="349"/>
      <c r="AP9" s="349"/>
      <c r="AQ9" s="349"/>
      <c r="AR9" s="349"/>
      <c r="AS9" s="350"/>
      <c r="AT9" s="329"/>
      <c r="AU9" s="329"/>
    </row>
    <row r="10" spans="2:47" ht="15.75">
      <c r="B10" s="343"/>
      <c r="C10" s="343"/>
      <c r="D10" s="344"/>
      <c r="E10" s="317"/>
      <c r="F10" s="315"/>
      <c r="G10" s="315"/>
      <c r="H10" s="315"/>
      <c r="I10" s="316"/>
      <c r="J10" s="55" t="s">
        <v>480</v>
      </c>
      <c r="K10" s="56" t="s">
        <v>480</v>
      </c>
      <c r="L10" s="56" t="s">
        <v>480</v>
      </c>
      <c r="M10" s="56" t="s">
        <v>480</v>
      </c>
      <c r="N10" s="56" t="s">
        <v>480</v>
      </c>
      <c r="O10" s="57" t="s">
        <v>480</v>
      </c>
      <c r="P10" s="55" t="s">
        <v>480</v>
      </c>
      <c r="Q10" s="56" t="s">
        <v>480</v>
      </c>
      <c r="R10" s="56" t="s">
        <v>480</v>
      </c>
      <c r="S10" s="56" t="s">
        <v>480</v>
      </c>
      <c r="T10" s="56" t="s">
        <v>480</v>
      </c>
      <c r="U10" s="57" t="s">
        <v>480</v>
      </c>
      <c r="V10" s="55" t="s">
        <v>480</v>
      </c>
      <c r="W10" s="56" t="s">
        <v>480</v>
      </c>
      <c r="X10" s="56" t="s">
        <v>480</v>
      </c>
      <c r="Y10" s="56" t="s">
        <v>480</v>
      </c>
      <c r="Z10" s="56" t="s">
        <v>480</v>
      </c>
      <c r="AA10" s="57" t="s">
        <v>480</v>
      </c>
      <c r="AB10" s="55" t="s">
        <v>480</v>
      </c>
      <c r="AC10" s="56" t="s">
        <v>480</v>
      </c>
      <c r="AD10" s="56" t="s">
        <v>480</v>
      </c>
      <c r="AE10" s="56" t="s">
        <v>480</v>
      </c>
      <c r="AF10" s="56" t="s">
        <v>480</v>
      </c>
      <c r="AG10" s="57" t="s">
        <v>480</v>
      </c>
      <c r="AH10" s="58" t="s">
        <v>480</v>
      </c>
      <c r="AI10" s="59" t="s">
        <v>480</v>
      </c>
      <c r="AJ10" s="59" t="s">
        <v>480</v>
      </c>
      <c r="AK10" s="59" t="s">
        <v>480</v>
      </c>
      <c r="AL10" s="59" t="s">
        <v>480</v>
      </c>
      <c r="AN10" s="348"/>
      <c r="AO10" s="349"/>
      <c r="AP10" s="349"/>
      <c r="AQ10" s="349"/>
      <c r="AR10" s="349"/>
      <c r="AS10" s="350"/>
      <c r="AT10" s="329"/>
      <c r="AU10" s="329"/>
    </row>
    <row r="11" spans="2:47" ht="15.75">
      <c r="B11" s="343"/>
      <c r="C11" s="343"/>
      <c r="D11" s="344"/>
      <c r="E11" s="317"/>
      <c r="F11" s="315"/>
      <c r="G11" s="315"/>
      <c r="H11" s="315"/>
      <c r="I11" s="316"/>
      <c r="J11" s="55" t="s">
        <v>480</v>
      </c>
      <c r="K11" s="56" t="s">
        <v>480</v>
      </c>
      <c r="L11" s="56" t="s">
        <v>480</v>
      </c>
      <c r="M11" s="56" t="s">
        <v>480</v>
      </c>
      <c r="N11" s="56" t="s">
        <v>480</v>
      </c>
      <c r="O11" s="57" t="s">
        <v>480</v>
      </c>
      <c r="P11" s="55" t="s">
        <v>480</v>
      </c>
      <c r="Q11" s="56" t="s">
        <v>480</v>
      </c>
      <c r="R11" s="56" t="s">
        <v>480</v>
      </c>
      <c r="S11" s="56" t="s">
        <v>480</v>
      </c>
      <c r="T11" s="56" t="s">
        <v>480</v>
      </c>
      <c r="U11" s="57" t="s">
        <v>480</v>
      </c>
      <c r="V11" s="55" t="s">
        <v>480</v>
      </c>
      <c r="W11" s="56" t="s">
        <v>480</v>
      </c>
      <c r="X11" s="56" t="s">
        <v>480</v>
      </c>
      <c r="Y11" s="56" t="s">
        <v>480</v>
      </c>
      <c r="Z11" s="56" t="s">
        <v>480</v>
      </c>
      <c r="AA11" s="57" t="s">
        <v>480</v>
      </c>
      <c r="AB11" s="55" t="s">
        <v>480</v>
      </c>
      <c r="AC11" s="56" t="s">
        <v>480</v>
      </c>
      <c r="AD11" s="56" t="s">
        <v>480</v>
      </c>
      <c r="AE11" s="56" t="s">
        <v>480</v>
      </c>
      <c r="AF11" s="56" t="s">
        <v>480</v>
      </c>
      <c r="AG11" s="57" t="s">
        <v>480</v>
      </c>
      <c r="AH11" s="58" t="s">
        <v>480</v>
      </c>
      <c r="AI11" s="59" t="s">
        <v>480</v>
      </c>
      <c r="AJ11" s="59" t="s">
        <v>480</v>
      </c>
      <c r="AK11" s="59" t="s">
        <v>480</v>
      </c>
      <c r="AL11" s="59" t="s">
        <v>480</v>
      </c>
      <c r="AN11" s="348"/>
      <c r="AO11" s="349"/>
      <c r="AP11" s="349"/>
      <c r="AQ11" s="349"/>
      <c r="AR11" s="349"/>
      <c r="AS11" s="350"/>
      <c r="AT11" s="329"/>
      <c r="AU11" s="329"/>
    </row>
    <row r="12" spans="2:47" ht="15.75">
      <c r="B12" s="343"/>
      <c r="C12" s="343"/>
      <c r="D12" s="344"/>
      <c r="E12" s="317"/>
      <c r="F12" s="315"/>
      <c r="G12" s="315"/>
      <c r="H12" s="315"/>
      <c r="I12" s="316"/>
      <c r="J12" s="55" t="s">
        <v>480</v>
      </c>
      <c r="K12" s="56" t="s">
        <v>480</v>
      </c>
      <c r="L12" s="56" t="s">
        <v>480</v>
      </c>
      <c r="M12" s="56" t="s">
        <v>480</v>
      </c>
      <c r="N12" s="56" t="s">
        <v>480</v>
      </c>
      <c r="O12" s="57" t="s">
        <v>480</v>
      </c>
      <c r="P12" s="55" t="s">
        <v>480</v>
      </c>
      <c r="Q12" s="56" t="s">
        <v>480</v>
      </c>
      <c r="R12" s="56" t="s">
        <v>480</v>
      </c>
      <c r="S12" s="56" t="s">
        <v>480</v>
      </c>
      <c r="T12" s="56" t="s">
        <v>480</v>
      </c>
      <c r="U12" s="57" t="s">
        <v>480</v>
      </c>
      <c r="V12" s="55" t="s">
        <v>480</v>
      </c>
      <c r="W12" s="56" t="s">
        <v>480</v>
      </c>
      <c r="X12" s="56" t="s">
        <v>480</v>
      </c>
      <c r="Y12" s="56" t="s">
        <v>480</v>
      </c>
      <c r="Z12" s="56" t="s">
        <v>480</v>
      </c>
      <c r="AA12" s="57" t="s">
        <v>480</v>
      </c>
      <c r="AB12" s="55" t="s">
        <v>480</v>
      </c>
      <c r="AC12" s="56" t="s">
        <v>480</v>
      </c>
      <c r="AD12" s="56" t="s">
        <v>480</v>
      </c>
      <c r="AE12" s="56" t="s">
        <v>480</v>
      </c>
      <c r="AF12" s="56" t="s">
        <v>480</v>
      </c>
      <c r="AG12" s="57" t="s">
        <v>480</v>
      </c>
      <c r="AH12" s="58" t="s">
        <v>480</v>
      </c>
      <c r="AI12" s="59" t="s">
        <v>480</v>
      </c>
      <c r="AJ12" s="59" t="s">
        <v>480</v>
      </c>
      <c r="AK12" s="59" t="s">
        <v>480</v>
      </c>
      <c r="AL12" s="59" t="s">
        <v>480</v>
      </c>
      <c r="AN12" s="348"/>
      <c r="AO12" s="349"/>
      <c r="AP12" s="349"/>
      <c r="AQ12" s="349"/>
      <c r="AR12" s="349"/>
      <c r="AS12" s="350"/>
      <c r="AT12" s="329"/>
      <c r="AU12" s="329"/>
    </row>
    <row r="13" spans="2:47" ht="15.75">
      <c r="B13" s="343"/>
      <c r="C13" s="343"/>
      <c r="D13" s="344"/>
      <c r="E13" s="317"/>
      <c r="F13" s="315"/>
      <c r="G13" s="315"/>
      <c r="H13" s="315"/>
      <c r="I13" s="316"/>
      <c r="J13" s="55" t="s">
        <v>480</v>
      </c>
      <c r="K13" s="56" t="s">
        <v>480</v>
      </c>
      <c r="L13" s="56" t="s">
        <v>480</v>
      </c>
      <c r="M13" s="56" t="s">
        <v>480</v>
      </c>
      <c r="N13" s="56" t="s">
        <v>480</v>
      </c>
      <c r="O13" s="57" t="s">
        <v>480</v>
      </c>
      <c r="P13" s="55" t="s">
        <v>480</v>
      </c>
      <c r="Q13" s="56" t="s">
        <v>480</v>
      </c>
      <c r="R13" s="56" t="s">
        <v>480</v>
      </c>
      <c r="S13" s="56" t="s">
        <v>480</v>
      </c>
      <c r="T13" s="56" t="s">
        <v>480</v>
      </c>
      <c r="U13" s="57" t="s">
        <v>480</v>
      </c>
      <c r="V13" s="55" t="s">
        <v>480</v>
      </c>
      <c r="W13" s="56" t="s">
        <v>480</v>
      </c>
      <c r="X13" s="56" t="s">
        <v>480</v>
      </c>
      <c r="Y13" s="56" t="s">
        <v>480</v>
      </c>
      <c r="Z13" s="56" t="s">
        <v>480</v>
      </c>
      <c r="AA13" s="57" t="s">
        <v>480</v>
      </c>
      <c r="AB13" s="55" t="s">
        <v>480</v>
      </c>
      <c r="AC13" s="56" t="s">
        <v>480</v>
      </c>
      <c r="AD13" s="56" t="s">
        <v>480</v>
      </c>
      <c r="AE13" s="56" t="s">
        <v>480</v>
      </c>
      <c r="AF13" s="56" t="s">
        <v>480</v>
      </c>
      <c r="AG13" s="57" t="s">
        <v>480</v>
      </c>
      <c r="AH13" s="58" t="s">
        <v>480</v>
      </c>
      <c r="AI13" s="59" t="s">
        <v>480</v>
      </c>
      <c r="AJ13" s="59" t="s">
        <v>480</v>
      </c>
      <c r="AK13" s="59" t="s">
        <v>480</v>
      </c>
      <c r="AL13" s="59" t="s">
        <v>480</v>
      </c>
      <c r="AN13" s="348"/>
      <c r="AO13" s="349"/>
      <c r="AP13" s="349"/>
      <c r="AQ13" s="349"/>
      <c r="AR13" s="349"/>
      <c r="AS13" s="350"/>
      <c r="AT13" s="329"/>
      <c r="AU13" s="329"/>
    </row>
    <row r="14" spans="2:47" ht="5.25" customHeight="1" thickBot="1">
      <c r="B14" s="343"/>
      <c r="C14" s="343"/>
      <c r="D14" s="344"/>
      <c r="E14" s="317"/>
      <c r="F14" s="315"/>
      <c r="G14" s="315"/>
      <c r="H14" s="315"/>
      <c r="I14" s="316"/>
      <c r="J14" s="55" t="s">
        <v>480</v>
      </c>
      <c r="K14" s="56" t="s">
        <v>480</v>
      </c>
      <c r="L14" s="56" t="s">
        <v>480</v>
      </c>
      <c r="M14" s="56" t="s">
        <v>480</v>
      </c>
      <c r="N14" s="56" t="s">
        <v>480</v>
      </c>
      <c r="O14" s="57" t="s">
        <v>480</v>
      </c>
      <c r="P14" s="55" t="s">
        <v>480</v>
      </c>
      <c r="Q14" s="56" t="s">
        <v>480</v>
      </c>
      <c r="R14" s="56" t="s">
        <v>480</v>
      </c>
      <c r="S14" s="56" t="s">
        <v>480</v>
      </c>
      <c r="T14" s="56" t="s">
        <v>480</v>
      </c>
      <c r="U14" s="57" t="s">
        <v>480</v>
      </c>
      <c r="V14" s="55" t="s">
        <v>480</v>
      </c>
      <c r="W14" s="56" t="s">
        <v>480</v>
      </c>
      <c r="X14" s="56" t="s">
        <v>480</v>
      </c>
      <c r="Y14" s="56" t="s">
        <v>480</v>
      </c>
      <c r="Z14" s="56" t="s">
        <v>480</v>
      </c>
      <c r="AA14" s="57" t="s">
        <v>480</v>
      </c>
      <c r="AB14" s="55" t="s">
        <v>480</v>
      </c>
      <c r="AC14" s="56" t="s">
        <v>480</v>
      </c>
      <c r="AD14" s="56" t="s">
        <v>480</v>
      </c>
      <c r="AE14" s="56" t="s">
        <v>480</v>
      </c>
      <c r="AF14" s="56" t="s">
        <v>480</v>
      </c>
      <c r="AG14" s="57" t="s">
        <v>480</v>
      </c>
      <c r="AH14" s="58" t="s">
        <v>480</v>
      </c>
      <c r="AI14" s="59" t="s">
        <v>480</v>
      </c>
      <c r="AJ14" s="59" t="s">
        <v>480</v>
      </c>
      <c r="AK14" s="59" t="s">
        <v>480</v>
      </c>
      <c r="AL14" s="59" t="s">
        <v>480</v>
      </c>
      <c r="AN14" s="348"/>
      <c r="AO14" s="349"/>
      <c r="AP14" s="349"/>
      <c r="AQ14" s="349"/>
      <c r="AR14" s="349"/>
      <c r="AS14" s="350"/>
      <c r="AT14" s="329"/>
      <c r="AU14" s="329"/>
    </row>
    <row r="15" spans="2:47" ht="16.5" hidden="1" thickBot="1">
      <c r="B15" s="343"/>
      <c r="C15" s="343"/>
      <c r="D15" s="344"/>
      <c r="E15" s="317"/>
      <c r="F15" s="315"/>
      <c r="G15" s="315"/>
      <c r="H15" s="315"/>
      <c r="I15" s="316"/>
      <c r="J15" s="55" t="s">
        <v>480</v>
      </c>
      <c r="K15" s="56" t="s">
        <v>480</v>
      </c>
      <c r="L15" s="56" t="s">
        <v>480</v>
      </c>
      <c r="M15" s="56" t="s">
        <v>480</v>
      </c>
      <c r="N15" s="56" t="s">
        <v>480</v>
      </c>
      <c r="O15" s="57" t="s">
        <v>480</v>
      </c>
      <c r="P15" s="55" t="s">
        <v>480</v>
      </c>
      <c r="Q15" s="56" t="s">
        <v>480</v>
      </c>
      <c r="R15" s="56" t="s">
        <v>480</v>
      </c>
      <c r="S15" s="56" t="s">
        <v>480</v>
      </c>
      <c r="T15" s="56" t="s">
        <v>480</v>
      </c>
      <c r="U15" s="57" t="s">
        <v>480</v>
      </c>
      <c r="V15" s="55" t="s">
        <v>480</v>
      </c>
      <c r="W15" s="56" t="s">
        <v>480</v>
      </c>
      <c r="X15" s="56" t="s">
        <v>480</v>
      </c>
      <c r="Y15" s="56" t="s">
        <v>480</v>
      </c>
      <c r="Z15" s="56" t="s">
        <v>480</v>
      </c>
      <c r="AA15" s="57" t="s">
        <v>480</v>
      </c>
      <c r="AB15" s="55" t="s">
        <v>480</v>
      </c>
      <c r="AC15" s="56" t="s">
        <v>480</v>
      </c>
      <c r="AD15" s="56" t="s">
        <v>480</v>
      </c>
      <c r="AE15" s="56" t="s">
        <v>480</v>
      </c>
      <c r="AF15" s="56" t="s">
        <v>480</v>
      </c>
      <c r="AG15" s="57" t="s">
        <v>480</v>
      </c>
      <c r="AH15" s="58" t="s">
        <v>480</v>
      </c>
      <c r="AI15" s="59" t="s">
        <v>480</v>
      </c>
      <c r="AJ15" s="59" t="s">
        <v>480</v>
      </c>
      <c r="AK15" s="59" t="s">
        <v>480</v>
      </c>
      <c r="AL15" s="59" t="s">
        <v>480</v>
      </c>
      <c r="AN15" s="348"/>
      <c r="AO15" s="349"/>
      <c r="AP15" s="349"/>
      <c r="AQ15" s="349"/>
      <c r="AR15" s="349"/>
      <c r="AS15" s="350"/>
      <c r="AT15" s="36"/>
      <c r="AU15" s="36"/>
    </row>
    <row r="16" spans="2:47" ht="16.5" hidden="1" thickBot="1">
      <c r="B16" s="343"/>
      <c r="C16" s="343"/>
      <c r="D16" s="344"/>
      <c r="E16" s="317"/>
      <c r="F16" s="315"/>
      <c r="G16" s="315"/>
      <c r="H16" s="315"/>
      <c r="I16" s="316"/>
      <c r="J16" s="55" t="s">
        <v>480</v>
      </c>
      <c r="K16" s="56" t="s">
        <v>480</v>
      </c>
      <c r="L16" s="56" t="s">
        <v>480</v>
      </c>
      <c r="M16" s="56" t="s">
        <v>480</v>
      </c>
      <c r="N16" s="56" t="s">
        <v>480</v>
      </c>
      <c r="O16" s="57" t="s">
        <v>480</v>
      </c>
      <c r="P16" s="55" t="s">
        <v>480</v>
      </c>
      <c r="Q16" s="56" t="s">
        <v>480</v>
      </c>
      <c r="R16" s="56" t="s">
        <v>480</v>
      </c>
      <c r="S16" s="56" t="s">
        <v>480</v>
      </c>
      <c r="T16" s="56" t="s">
        <v>480</v>
      </c>
      <c r="U16" s="57" t="s">
        <v>480</v>
      </c>
      <c r="V16" s="55" t="s">
        <v>480</v>
      </c>
      <c r="W16" s="56" t="s">
        <v>480</v>
      </c>
      <c r="X16" s="56" t="s">
        <v>480</v>
      </c>
      <c r="Y16" s="56" t="s">
        <v>480</v>
      </c>
      <c r="Z16" s="56" t="s">
        <v>480</v>
      </c>
      <c r="AA16" s="57" t="s">
        <v>480</v>
      </c>
      <c r="AB16" s="55" t="s">
        <v>480</v>
      </c>
      <c r="AC16" s="56" t="s">
        <v>480</v>
      </c>
      <c r="AD16" s="56" t="s">
        <v>480</v>
      </c>
      <c r="AE16" s="56" t="s">
        <v>480</v>
      </c>
      <c r="AF16" s="56" t="s">
        <v>480</v>
      </c>
      <c r="AG16" s="57" t="s">
        <v>480</v>
      </c>
      <c r="AH16" s="58" t="s">
        <v>480</v>
      </c>
      <c r="AI16" s="59" t="s">
        <v>480</v>
      </c>
      <c r="AJ16" s="59" t="s">
        <v>480</v>
      </c>
      <c r="AK16" s="59" t="s">
        <v>480</v>
      </c>
      <c r="AL16" s="59" t="s">
        <v>480</v>
      </c>
      <c r="AN16" s="348"/>
      <c r="AO16" s="349"/>
      <c r="AP16" s="349"/>
      <c r="AQ16" s="349"/>
      <c r="AR16" s="349"/>
      <c r="AS16" s="350"/>
      <c r="AT16" s="36"/>
      <c r="AU16" s="36"/>
    </row>
    <row r="17" spans="2:47" ht="16.5" hidden="1" thickBot="1">
      <c r="B17" s="343"/>
      <c r="C17" s="343"/>
      <c r="D17" s="344"/>
      <c r="E17" s="318"/>
      <c r="F17" s="319"/>
      <c r="G17" s="319"/>
      <c r="H17" s="319"/>
      <c r="I17" s="320"/>
      <c r="J17" s="60" t="s">
        <v>480</v>
      </c>
      <c r="K17" s="61" t="s">
        <v>480</v>
      </c>
      <c r="L17" s="61" t="s">
        <v>480</v>
      </c>
      <c r="M17" s="61" t="s">
        <v>480</v>
      </c>
      <c r="N17" s="61" t="s">
        <v>480</v>
      </c>
      <c r="O17" s="62" t="s">
        <v>480</v>
      </c>
      <c r="P17" s="55" t="s">
        <v>480</v>
      </c>
      <c r="Q17" s="56" t="s">
        <v>480</v>
      </c>
      <c r="R17" s="56" t="s">
        <v>480</v>
      </c>
      <c r="S17" s="56" t="s">
        <v>480</v>
      </c>
      <c r="T17" s="56" t="s">
        <v>480</v>
      </c>
      <c r="U17" s="57" t="s">
        <v>480</v>
      </c>
      <c r="V17" s="60" t="s">
        <v>480</v>
      </c>
      <c r="W17" s="61" t="s">
        <v>480</v>
      </c>
      <c r="X17" s="61" t="s">
        <v>480</v>
      </c>
      <c r="Y17" s="61" t="s">
        <v>480</v>
      </c>
      <c r="Z17" s="61" t="s">
        <v>480</v>
      </c>
      <c r="AA17" s="62" t="s">
        <v>480</v>
      </c>
      <c r="AB17" s="55" t="s">
        <v>480</v>
      </c>
      <c r="AC17" s="56" t="s">
        <v>480</v>
      </c>
      <c r="AD17" s="56" t="s">
        <v>480</v>
      </c>
      <c r="AE17" s="56" t="s">
        <v>480</v>
      </c>
      <c r="AF17" s="56" t="s">
        <v>480</v>
      </c>
      <c r="AG17" s="57" t="s">
        <v>480</v>
      </c>
      <c r="AH17" s="63" t="s">
        <v>480</v>
      </c>
      <c r="AI17" s="64" t="s">
        <v>480</v>
      </c>
      <c r="AJ17" s="64" t="s">
        <v>480</v>
      </c>
      <c r="AK17" s="64" t="s">
        <v>480</v>
      </c>
      <c r="AL17" s="64" t="s">
        <v>480</v>
      </c>
      <c r="AN17" s="351"/>
      <c r="AO17" s="352"/>
      <c r="AP17" s="352"/>
      <c r="AQ17" s="352"/>
      <c r="AR17" s="352"/>
      <c r="AS17" s="353"/>
      <c r="AT17" s="36"/>
      <c r="AU17" s="36"/>
    </row>
    <row r="18" spans="2:47" ht="15.75" customHeight="1">
      <c r="B18" s="343"/>
      <c r="C18" s="343"/>
      <c r="D18" s="344"/>
      <c r="E18" s="311" t="s">
        <v>482</v>
      </c>
      <c r="F18" s="312"/>
      <c r="G18" s="312"/>
      <c r="H18" s="312"/>
      <c r="I18" s="312"/>
      <c r="J18" s="162" t="s">
        <v>480</v>
      </c>
      <c r="K18" s="163" t="s">
        <v>480</v>
      </c>
      <c r="L18" s="163" t="s">
        <v>480</v>
      </c>
      <c r="M18" s="163" t="s">
        <v>480</v>
      </c>
      <c r="N18" s="163" t="s">
        <v>480</v>
      </c>
      <c r="O18" s="164" t="s">
        <v>480</v>
      </c>
      <c r="P18" s="162" t="s">
        <v>480</v>
      </c>
      <c r="Q18" s="163" t="s">
        <v>480</v>
      </c>
      <c r="R18" s="65" t="s">
        <v>480</v>
      </c>
      <c r="S18" s="65" t="s">
        <v>480</v>
      </c>
      <c r="T18" s="65" t="s">
        <v>480</v>
      </c>
      <c r="U18" s="66" t="s">
        <v>480</v>
      </c>
      <c r="V18" s="50" t="s">
        <v>480</v>
      </c>
      <c r="W18" s="51" t="s">
        <v>480</v>
      </c>
      <c r="X18" s="51" t="s">
        <v>480</v>
      </c>
      <c r="Y18" s="51" t="s">
        <v>480</v>
      </c>
      <c r="Z18" s="51" t="s">
        <v>480</v>
      </c>
      <c r="AA18" s="52" t="s">
        <v>480</v>
      </c>
      <c r="AB18" s="50" t="s">
        <v>480</v>
      </c>
      <c r="AC18" s="51" t="s">
        <v>480</v>
      </c>
      <c r="AD18" s="51" t="s">
        <v>480</v>
      </c>
      <c r="AE18" s="51" t="s">
        <v>480</v>
      </c>
      <c r="AF18" s="51" t="s">
        <v>480</v>
      </c>
      <c r="AG18" s="52" t="s">
        <v>480</v>
      </c>
      <c r="AH18" s="53" t="s">
        <v>480</v>
      </c>
      <c r="AI18" s="54" t="s">
        <v>480</v>
      </c>
      <c r="AJ18" s="54" t="s">
        <v>480</v>
      </c>
      <c r="AK18" s="54" t="s">
        <v>480</v>
      </c>
      <c r="AL18" s="54" t="s">
        <v>480</v>
      </c>
      <c r="AN18" s="354" t="s">
        <v>393</v>
      </c>
      <c r="AO18" s="355"/>
      <c r="AP18" s="355"/>
      <c r="AQ18" s="355"/>
      <c r="AR18" s="355"/>
      <c r="AS18" s="355"/>
      <c r="AT18" s="360" t="s">
        <v>483</v>
      </c>
      <c r="AU18" s="361"/>
    </row>
    <row r="19" spans="2:47" ht="15.75" customHeight="1">
      <c r="B19" s="343"/>
      <c r="C19" s="343"/>
      <c r="D19" s="344"/>
      <c r="E19" s="314"/>
      <c r="F19" s="315"/>
      <c r="G19" s="315"/>
      <c r="H19" s="315"/>
      <c r="I19" s="315"/>
      <c r="J19" s="165" t="s">
        <v>480</v>
      </c>
      <c r="K19" s="166" t="s">
        <v>480</v>
      </c>
      <c r="L19" s="166" t="s">
        <v>480</v>
      </c>
      <c r="M19" s="166" t="s">
        <v>480</v>
      </c>
      <c r="N19" s="166" t="s">
        <v>480</v>
      </c>
      <c r="O19" s="167" t="s">
        <v>480</v>
      </c>
      <c r="P19" s="165" t="s">
        <v>480</v>
      </c>
      <c r="Q19" s="166" t="s">
        <v>480</v>
      </c>
      <c r="R19" s="68" t="s">
        <v>480</v>
      </c>
      <c r="S19" s="68" t="s">
        <v>480</v>
      </c>
      <c r="T19" s="68" t="s">
        <v>480</v>
      </c>
      <c r="U19" s="69" t="s">
        <v>480</v>
      </c>
      <c r="V19" s="55" t="s">
        <v>480</v>
      </c>
      <c r="W19" s="56" t="s">
        <v>480</v>
      </c>
      <c r="X19" s="56" t="s">
        <v>480</v>
      </c>
      <c r="Y19" s="56" t="s">
        <v>480</v>
      </c>
      <c r="Z19" s="56" t="s">
        <v>480</v>
      </c>
      <c r="AA19" s="57" t="s">
        <v>480</v>
      </c>
      <c r="AB19" s="55" t="s">
        <v>480</v>
      </c>
      <c r="AC19" s="56" t="s">
        <v>480</v>
      </c>
      <c r="AD19" s="56" t="s">
        <v>480</v>
      </c>
      <c r="AE19" s="56" t="s">
        <v>480</v>
      </c>
      <c r="AF19" s="56" t="s">
        <v>480</v>
      </c>
      <c r="AG19" s="57" t="s">
        <v>480</v>
      </c>
      <c r="AH19" s="58" t="s">
        <v>480</v>
      </c>
      <c r="AI19" s="59" t="s">
        <v>480</v>
      </c>
      <c r="AJ19" s="59" t="s">
        <v>480</v>
      </c>
      <c r="AK19" s="59" t="s">
        <v>480</v>
      </c>
      <c r="AL19" s="59" t="s">
        <v>480</v>
      </c>
      <c r="AN19" s="356"/>
      <c r="AO19" s="357"/>
      <c r="AP19" s="357"/>
      <c r="AQ19" s="357"/>
      <c r="AR19" s="357"/>
      <c r="AS19" s="357"/>
      <c r="AT19" s="362"/>
      <c r="AU19" s="363"/>
    </row>
    <row r="20" spans="2:47" ht="15.75" customHeight="1">
      <c r="B20" s="343"/>
      <c r="C20" s="343"/>
      <c r="D20" s="344"/>
      <c r="E20" s="317"/>
      <c r="F20" s="315"/>
      <c r="G20" s="315"/>
      <c r="H20" s="315"/>
      <c r="I20" s="315"/>
      <c r="J20" s="165" t="s">
        <v>480</v>
      </c>
      <c r="K20" s="166" t="s">
        <v>480</v>
      </c>
      <c r="L20" s="166" t="s">
        <v>480</v>
      </c>
      <c r="M20" s="166" t="s">
        <v>480</v>
      </c>
      <c r="N20" s="166" t="s">
        <v>480</v>
      </c>
      <c r="O20" s="167" t="s">
        <v>480</v>
      </c>
      <c r="P20" s="165" t="s">
        <v>480</v>
      </c>
      <c r="Q20" s="166" t="s">
        <v>480</v>
      </c>
      <c r="R20" s="68" t="s">
        <v>480</v>
      </c>
      <c r="S20" s="68" t="s">
        <v>480</v>
      </c>
      <c r="T20" s="68" t="s">
        <v>480</v>
      </c>
      <c r="U20" s="69" t="s">
        <v>480</v>
      </c>
      <c r="V20" s="55" t="s">
        <v>480</v>
      </c>
      <c r="W20" s="56" t="s">
        <v>480</v>
      </c>
      <c r="X20" s="56" t="s">
        <v>480</v>
      </c>
      <c r="Y20" s="56" t="s">
        <v>480</v>
      </c>
      <c r="Z20" s="56" t="s">
        <v>480</v>
      </c>
      <c r="AA20" s="57" t="s">
        <v>480</v>
      </c>
      <c r="AB20" s="55" t="s">
        <v>480</v>
      </c>
      <c r="AC20" s="56" t="s">
        <v>480</v>
      </c>
      <c r="AD20" s="56" t="s">
        <v>480</v>
      </c>
      <c r="AE20" s="56" t="s">
        <v>480</v>
      </c>
      <c r="AF20" s="56" t="s">
        <v>480</v>
      </c>
      <c r="AG20" s="57" t="s">
        <v>480</v>
      </c>
      <c r="AH20" s="58" t="s">
        <v>480</v>
      </c>
      <c r="AI20" s="59" t="s">
        <v>480</v>
      </c>
      <c r="AJ20" s="59" t="s">
        <v>480</v>
      </c>
      <c r="AK20" s="59" t="s">
        <v>480</v>
      </c>
      <c r="AL20" s="59" t="s">
        <v>480</v>
      </c>
      <c r="AN20" s="356"/>
      <c r="AO20" s="357"/>
      <c r="AP20" s="357"/>
      <c r="AQ20" s="357"/>
      <c r="AR20" s="357"/>
      <c r="AS20" s="357"/>
      <c r="AT20" s="362"/>
      <c r="AU20" s="363"/>
    </row>
    <row r="21" spans="2:47" ht="15.75" customHeight="1">
      <c r="B21" s="343"/>
      <c r="C21" s="343"/>
      <c r="D21" s="344"/>
      <c r="E21" s="317"/>
      <c r="F21" s="315"/>
      <c r="G21" s="315"/>
      <c r="H21" s="315"/>
      <c r="I21" s="315"/>
      <c r="J21" s="165" t="s">
        <v>480</v>
      </c>
      <c r="K21" s="166" t="s">
        <v>480</v>
      </c>
      <c r="L21" s="166" t="s">
        <v>480</v>
      </c>
      <c r="M21" s="166" t="s">
        <v>480</v>
      </c>
      <c r="N21" s="166" t="s">
        <v>480</v>
      </c>
      <c r="O21" s="167" t="s">
        <v>480</v>
      </c>
      <c r="P21" s="165" t="s">
        <v>480</v>
      </c>
      <c r="Q21" s="166" t="s">
        <v>480</v>
      </c>
      <c r="R21" s="68" t="s">
        <v>480</v>
      </c>
      <c r="S21" s="68" t="s">
        <v>480</v>
      </c>
      <c r="T21" s="68" t="s">
        <v>480</v>
      </c>
      <c r="U21" s="69" t="s">
        <v>480</v>
      </c>
      <c r="V21" s="55" t="s">
        <v>480</v>
      </c>
      <c r="W21" s="56" t="s">
        <v>480</v>
      </c>
      <c r="X21" s="56" t="s">
        <v>480</v>
      </c>
      <c r="Y21" s="56" t="s">
        <v>480</v>
      </c>
      <c r="Z21" s="56" t="s">
        <v>480</v>
      </c>
      <c r="AA21" s="57" t="s">
        <v>480</v>
      </c>
      <c r="AB21" s="55" t="s">
        <v>480</v>
      </c>
      <c r="AC21" s="56" t="s">
        <v>480</v>
      </c>
      <c r="AD21" s="56" t="s">
        <v>480</v>
      </c>
      <c r="AE21" s="56" t="s">
        <v>480</v>
      </c>
      <c r="AF21" s="56" t="s">
        <v>480</v>
      </c>
      <c r="AG21" s="57" t="s">
        <v>480</v>
      </c>
      <c r="AH21" s="58" t="s">
        <v>480</v>
      </c>
      <c r="AI21" s="59" t="s">
        <v>480</v>
      </c>
      <c r="AJ21" s="59" t="s">
        <v>480</v>
      </c>
      <c r="AK21" s="59" t="s">
        <v>480</v>
      </c>
      <c r="AL21" s="59" t="s">
        <v>480</v>
      </c>
      <c r="AN21" s="356"/>
      <c r="AO21" s="357"/>
      <c r="AP21" s="357"/>
      <c r="AQ21" s="357"/>
      <c r="AR21" s="357"/>
      <c r="AS21" s="357"/>
      <c r="AT21" s="362"/>
      <c r="AU21" s="363"/>
    </row>
    <row r="22" spans="2:47" ht="15.75" customHeight="1">
      <c r="B22" s="343"/>
      <c r="C22" s="343"/>
      <c r="D22" s="344"/>
      <c r="E22" s="317"/>
      <c r="F22" s="315"/>
      <c r="G22" s="315"/>
      <c r="H22" s="315"/>
      <c r="I22" s="315"/>
      <c r="J22" s="165" t="s">
        <v>480</v>
      </c>
      <c r="K22" s="166" t="s">
        <v>480</v>
      </c>
      <c r="L22" s="166" t="s">
        <v>480</v>
      </c>
      <c r="M22" s="166" t="s">
        <v>480</v>
      </c>
      <c r="N22" s="166" t="s">
        <v>480</v>
      </c>
      <c r="O22" s="167" t="s">
        <v>480</v>
      </c>
      <c r="P22" s="165" t="s">
        <v>480</v>
      </c>
      <c r="Q22" s="166" t="s">
        <v>480</v>
      </c>
      <c r="R22" s="68" t="s">
        <v>480</v>
      </c>
      <c r="S22" s="68" t="s">
        <v>480</v>
      </c>
      <c r="T22" s="68" t="s">
        <v>480</v>
      </c>
      <c r="U22" s="69" t="s">
        <v>480</v>
      </c>
      <c r="V22" s="55" t="s">
        <v>480</v>
      </c>
      <c r="W22" s="56" t="s">
        <v>480</v>
      </c>
      <c r="X22" s="56" t="s">
        <v>480</v>
      </c>
      <c r="Y22" s="56" t="s">
        <v>480</v>
      </c>
      <c r="Z22" s="56" t="s">
        <v>480</v>
      </c>
      <c r="AA22" s="57" t="s">
        <v>480</v>
      </c>
      <c r="AB22" s="55" t="s">
        <v>480</v>
      </c>
      <c r="AC22" s="56" t="s">
        <v>480</v>
      </c>
      <c r="AD22" s="56" t="s">
        <v>480</v>
      </c>
      <c r="AE22" s="56" t="s">
        <v>480</v>
      </c>
      <c r="AF22" s="56" t="s">
        <v>480</v>
      </c>
      <c r="AG22" s="57" t="s">
        <v>480</v>
      </c>
      <c r="AH22" s="58" t="s">
        <v>480</v>
      </c>
      <c r="AI22" s="59" t="s">
        <v>480</v>
      </c>
      <c r="AJ22" s="59" t="s">
        <v>480</v>
      </c>
      <c r="AK22" s="59" t="s">
        <v>480</v>
      </c>
      <c r="AL22" s="59" t="s">
        <v>480</v>
      </c>
      <c r="AN22" s="356"/>
      <c r="AO22" s="357"/>
      <c r="AP22" s="357"/>
      <c r="AQ22" s="357"/>
      <c r="AR22" s="357"/>
      <c r="AS22" s="357"/>
      <c r="AT22" s="362"/>
      <c r="AU22" s="363"/>
    </row>
    <row r="23" spans="2:47" ht="0.75" customHeight="1">
      <c r="B23" s="343"/>
      <c r="C23" s="343"/>
      <c r="D23" s="344"/>
      <c r="E23" s="317"/>
      <c r="F23" s="315"/>
      <c r="G23" s="315"/>
      <c r="H23" s="315"/>
      <c r="I23" s="315"/>
      <c r="J23" s="165" t="s">
        <v>480</v>
      </c>
      <c r="K23" s="166" t="s">
        <v>480</v>
      </c>
      <c r="L23" s="166" t="s">
        <v>480</v>
      </c>
      <c r="M23" s="166" t="s">
        <v>480</v>
      </c>
      <c r="N23" s="166" t="s">
        <v>480</v>
      </c>
      <c r="O23" s="167" t="s">
        <v>480</v>
      </c>
      <c r="P23" s="165" t="s">
        <v>480</v>
      </c>
      <c r="Q23" s="166" t="s">
        <v>480</v>
      </c>
      <c r="R23" s="68" t="s">
        <v>480</v>
      </c>
      <c r="S23" s="68" t="s">
        <v>480</v>
      </c>
      <c r="T23" s="68" t="s">
        <v>480</v>
      </c>
      <c r="U23" s="69" t="s">
        <v>480</v>
      </c>
      <c r="V23" s="55" t="s">
        <v>480</v>
      </c>
      <c r="W23" s="56" t="s">
        <v>480</v>
      </c>
      <c r="X23" s="56" t="s">
        <v>480</v>
      </c>
      <c r="Y23" s="56" t="s">
        <v>480</v>
      </c>
      <c r="Z23" s="56" t="s">
        <v>480</v>
      </c>
      <c r="AA23" s="57" t="s">
        <v>480</v>
      </c>
      <c r="AB23" s="55" t="s">
        <v>480</v>
      </c>
      <c r="AC23" s="56" t="s">
        <v>480</v>
      </c>
      <c r="AD23" s="56" t="s">
        <v>480</v>
      </c>
      <c r="AE23" s="56" t="s">
        <v>480</v>
      </c>
      <c r="AF23" s="56" t="s">
        <v>480</v>
      </c>
      <c r="AG23" s="57" t="s">
        <v>480</v>
      </c>
      <c r="AH23" s="58" t="s">
        <v>480</v>
      </c>
      <c r="AI23" s="59" t="s">
        <v>480</v>
      </c>
      <c r="AJ23" s="59" t="s">
        <v>480</v>
      </c>
      <c r="AK23" s="59" t="s">
        <v>480</v>
      </c>
      <c r="AL23" s="59" t="s">
        <v>480</v>
      </c>
      <c r="AN23" s="356"/>
      <c r="AO23" s="357"/>
      <c r="AP23" s="357"/>
      <c r="AQ23" s="357"/>
      <c r="AR23" s="357"/>
      <c r="AS23" s="357"/>
      <c r="AT23" s="362"/>
      <c r="AU23" s="363"/>
    </row>
    <row r="24" spans="2:47" ht="15.75" hidden="1" customHeight="1">
      <c r="B24" s="343"/>
      <c r="C24" s="343"/>
      <c r="D24" s="344"/>
      <c r="E24" s="317"/>
      <c r="F24" s="315"/>
      <c r="G24" s="315"/>
      <c r="H24" s="315"/>
      <c r="I24" s="315"/>
      <c r="J24" s="165" t="s">
        <v>480</v>
      </c>
      <c r="K24" s="166" t="s">
        <v>480</v>
      </c>
      <c r="L24" s="166" t="s">
        <v>480</v>
      </c>
      <c r="M24" s="166" t="s">
        <v>480</v>
      </c>
      <c r="N24" s="166" t="s">
        <v>480</v>
      </c>
      <c r="O24" s="167" t="s">
        <v>480</v>
      </c>
      <c r="P24" s="165" t="s">
        <v>480</v>
      </c>
      <c r="Q24" s="166" t="s">
        <v>480</v>
      </c>
      <c r="R24" s="68" t="s">
        <v>480</v>
      </c>
      <c r="S24" s="68" t="s">
        <v>480</v>
      </c>
      <c r="T24" s="68" t="s">
        <v>480</v>
      </c>
      <c r="U24" s="69" t="s">
        <v>480</v>
      </c>
      <c r="V24" s="55" t="s">
        <v>480</v>
      </c>
      <c r="W24" s="56" t="s">
        <v>480</v>
      </c>
      <c r="X24" s="56" t="s">
        <v>480</v>
      </c>
      <c r="Y24" s="56" t="s">
        <v>480</v>
      </c>
      <c r="Z24" s="56" t="s">
        <v>480</v>
      </c>
      <c r="AA24" s="57" t="s">
        <v>480</v>
      </c>
      <c r="AB24" s="55" t="s">
        <v>480</v>
      </c>
      <c r="AC24" s="56" t="s">
        <v>480</v>
      </c>
      <c r="AD24" s="56" t="s">
        <v>480</v>
      </c>
      <c r="AE24" s="56" t="s">
        <v>480</v>
      </c>
      <c r="AF24" s="56" t="s">
        <v>480</v>
      </c>
      <c r="AG24" s="57" t="s">
        <v>480</v>
      </c>
      <c r="AH24" s="58" t="s">
        <v>480</v>
      </c>
      <c r="AI24" s="59" t="s">
        <v>480</v>
      </c>
      <c r="AJ24" s="59" t="s">
        <v>480</v>
      </c>
      <c r="AK24" s="59" t="s">
        <v>480</v>
      </c>
      <c r="AL24" s="59" t="s">
        <v>480</v>
      </c>
      <c r="AN24" s="356"/>
      <c r="AO24" s="357"/>
      <c r="AP24" s="357"/>
      <c r="AQ24" s="357"/>
      <c r="AR24" s="357"/>
      <c r="AS24" s="357"/>
      <c r="AT24" s="362"/>
      <c r="AU24" s="363"/>
    </row>
    <row r="25" spans="2:47" ht="15.75" hidden="1" customHeight="1" thickBot="1">
      <c r="B25" s="343"/>
      <c r="C25" s="343"/>
      <c r="D25" s="344"/>
      <c r="E25" s="317"/>
      <c r="F25" s="315"/>
      <c r="G25" s="315"/>
      <c r="H25" s="315"/>
      <c r="I25" s="315"/>
      <c r="J25" s="165" t="s">
        <v>480</v>
      </c>
      <c r="K25" s="166" t="s">
        <v>480</v>
      </c>
      <c r="L25" s="166" t="s">
        <v>480</v>
      </c>
      <c r="M25" s="166" t="s">
        <v>480</v>
      </c>
      <c r="N25" s="166" t="s">
        <v>480</v>
      </c>
      <c r="O25" s="167" t="s">
        <v>480</v>
      </c>
      <c r="P25" s="165" t="s">
        <v>480</v>
      </c>
      <c r="Q25" s="166" t="s">
        <v>480</v>
      </c>
      <c r="R25" s="68" t="s">
        <v>480</v>
      </c>
      <c r="S25" s="68" t="s">
        <v>480</v>
      </c>
      <c r="T25" s="68" t="s">
        <v>480</v>
      </c>
      <c r="U25" s="69" t="s">
        <v>480</v>
      </c>
      <c r="V25" s="55" t="s">
        <v>480</v>
      </c>
      <c r="W25" s="56" t="s">
        <v>480</v>
      </c>
      <c r="X25" s="56" t="s">
        <v>480</v>
      </c>
      <c r="Y25" s="56" t="s">
        <v>480</v>
      </c>
      <c r="Z25" s="56" t="s">
        <v>480</v>
      </c>
      <c r="AA25" s="57" t="s">
        <v>480</v>
      </c>
      <c r="AB25" s="55" t="s">
        <v>480</v>
      </c>
      <c r="AC25" s="56" t="s">
        <v>480</v>
      </c>
      <c r="AD25" s="56" t="s">
        <v>480</v>
      </c>
      <c r="AE25" s="56" t="s">
        <v>480</v>
      </c>
      <c r="AF25" s="56" t="s">
        <v>480</v>
      </c>
      <c r="AG25" s="57" t="s">
        <v>480</v>
      </c>
      <c r="AH25" s="58" t="s">
        <v>480</v>
      </c>
      <c r="AI25" s="59" t="s">
        <v>480</v>
      </c>
      <c r="AJ25" s="59" t="s">
        <v>480</v>
      </c>
      <c r="AK25" s="59" t="s">
        <v>480</v>
      </c>
      <c r="AL25" s="59" t="s">
        <v>480</v>
      </c>
      <c r="AN25" s="356"/>
      <c r="AO25" s="357"/>
      <c r="AP25" s="357"/>
      <c r="AQ25" s="357"/>
      <c r="AR25" s="357"/>
      <c r="AS25" s="357"/>
      <c r="AT25" s="362"/>
      <c r="AU25" s="363"/>
    </row>
    <row r="26" spans="2:47" ht="15.75" hidden="1" customHeight="1" thickBot="1">
      <c r="B26" s="343"/>
      <c r="C26" s="343"/>
      <c r="D26" s="344"/>
      <c r="E26" s="317"/>
      <c r="F26" s="315"/>
      <c r="G26" s="315"/>
      <c r="H26" s="315"/>
      <c r="I26" s="315"/>
      <c r="J26" s="165" t="s">
        <v>480</v>
      </c>
      <c r="K26" s="166" t="s">
        <v>480</v>
      </c>
      <c r="L26" s="166" t="s">
        <v>480</v>
      </c>
      <c r="M26" s="166" t="s">
        <v>480</v>
      </c>
      <c r="N26" s="166" t="s">
        <v>480</v>
      </c>
      <c r="O26" s="167" t="s">
        <v>480</v>
      </c>
      <c r="P26" s="165" t="s">
        <v>480</v>
      </c>
      <c r="Q26" s="166" t="s">
        <v>480</v>
      </c>
      <c r="R26" s="68" t="s">
        <v>480</v>
      </c>
      <c r="S26" s="68" t="s">
        <v>480</v>
      </c>
      <c r="T26" s="68" t="s">
        <v>480</v>
      </c>
      <c r="U26" s="69" t="s">
        <v>480</v>
      </c>
      <c r="V26" s="55" t="s">
        <v>480</v>
      </c>
      <c r="W26" s="56" t="s">
        <v>480</v>
      </c>
      <c r="X26" s="56" t="s">
        <v>480</v>
      </c>
      <c r="Y26" s="56" t="s">
        <v>480</v>
      </c>
      <c r="Z26" s="56" t="s">
        <v>480</v>
      </c>
      <c r="AA26" s="57" t="s">
        <v>480</v>
      </c>
      <c r="AB26" s="55" t="s">
        <v>480</v>
      </c>
      <c r="AC26" s="56" t="s">
        <v>480</v>
      </c>
      <c r="AD26" s="56" t="s">
        <v>480</v>
      </c>
      <c r="AE26" s="56" t="s">
        <v>480</v>
      </c>
      <c r="AF26" s="56" t="s">
        <v>480</v>
      </c>
      <c r="AG26" s="57" t="s">
        <v>480</v>
      </c>
      <c r="AH26" s="58" t="s">
        <v>480</v>
      </c>
      <c r="AI26" s="59" t="s">
        <v>480</v>
      </c>
      <c r="AJ26" s="59" t="s">
        <v>480</v>
      </c>
      <c r="AK26" s="59" t="s">
        <v>480</v>
      </c>
      <c r="AL26" s="59" t="s">
        <v>480</v>
      </c>
      <c r="AN26" s="356"/>
      <c r="AO26" s="357"/>
      <c r="AP26" s="357"/>
      <c r="AQ26" s="357"/>
      <c r="AR26" s="357"/>
      <c r="AS26" s="357"/>
      <c r="AT26" s="362"/>
      <c r="AU26" s="363"/>
    </row>
    <row r="27" spans="2:47" ht="21" customHeight="1" thickBot="1">
      <c r="B27" s="343"/>
      <c r="C27" s="343"/>
      <c r="D27" s="344"/>
      <c r="E27" s="318"/>
      <c r="F27" s="319"/>
      <c r="G27" s="319"/>
      <c r="H27" s="319"/>
      <c r="I27" s="319"/>
      <c r="J27" s="168" t="s">
        <v>480</v>
      </c>
      <c r="K27" s="169" t="s">
        <v>480</v>
      </c>
      <c r="L27" s="169" t="s">
        <v>480</v>
      </c>
      <c r="M27" s="169" t="s">
        <v>480</v>
      </c>
      <c r="N27" s="169" t="s">
        <v>480</v>
      </c>
      <c r="O27" s="170" t="s">
        <v>480</v>
      </c>
      <c r="P27" s="168" t="s">
        <v>480</v>
      </c>
      <c r="Q27" s="169" t="s">
        <v>480</v>
      </c>
      <c r="R27" s="71" t="s">
        <v>480</v>
      </c>
      <c r="S27" s="71" t="s">
        <v>480</v>
      </c>
      <c r="T27" s="71" t="s">
        <v>480</v>
      </c>
      <c r="U27" s="72" t="s">
        <v>480</v>
      </c>
      <c r="V27" s="60" t="s">
        <v>480</v>
      </c>
      <c r="W27" s="61" t="s">
        <v>480</v>
      </c>
      <c r="X27" s="61" t="s">
        <v>480</v>
      </c>
      <c r="Y27" s="61" t="s">
        <v>480</v>
      </c>
      <c r="Z27" s="61" t="s">
        <v>480</v>
      </c>
      <c r="AA27" s="62" t="s">
        <v>480</v>
      </c>
      <c r="AB27" s="60" t="s">
        <v>480</v>
      </c>
      <c r="AC27" s="61" t="s">
        <v>480</v>
      </c>
      <c r="AD27" s="61" t="s">
        <v>480</v>
      </c>
      <c r="AE27" s="61" t="s">
        <v>480</v>
      </c>
      <c r="AF27" s="61" t="s">
        <v>480</v>
      </c>
      <c r="AG27" s="62" t="s">
        <v>480</v>
      </c>
      <c r="AH27" s="63" t="s">
        <v>480</v>
      </c>
      <c r="AI27" s="64" t="s">
        <v>480</v>
      </c>
      <c r="AJ27" s="64" t="s">
        <v>480</v>
      </c>
      <c r="AK27" s="64" t="s">
        <v>480</v>
      </c>
      <c r="AL27" s="64" t="s">
        <v>480</v>
      </c>
      <c r="AN27" s="358"/>
      <c r="AO27" s="359"/>
      <c r="AP27" s="359"/>
      <c r="AQ27" s="359"/>
      <c r="AR27" s="359"/>
      <c r="AS27" s="359"/>
      <c r="AT27" s="364"/>
      <c r="AU27" s="365"/>
    </row>
    <row r="28" spans="2:47" ht="15.75" customHeight="1">
      <c r="B28" s="343"/>
      <c r="C28" s="343"/>
      <c r="D28" s="344"/>
      <c r="E28" s="311" t="s">
        <v>484</v>
      </c>
      <c r="F28" s="312"/>
      <c r="G28" s="312"/>
      <c r="H28" s="312"/>
      <c r="I28" s="313"/>
      <c r="J28" s="162" t="s">
        <v>480</v>
      </c>
      <c r="K28" s="163" t="s">
        <v>480</v>
      </c>
      <c r="L28" s="163" t="s">
        <v>480</v>
      </c>
      <c r="M28" s="163" t="s">
        <v>480</v>
      </c>
      <c r="N28" s="163" t="s">
        <v>480</v>
      </c>
      <c r="O28" s="164" t="s">
        <v>480</v>
      </c>
      <c r="P28" s="162" t="s">
        <v>480</v>
      </c>
      <c r="Q28" s="163" t="s">
        <v>480</v>
      </c>
      <c r="R28" s="163" t="s">
        <v>480</v>
      </c>
      <c r="S28" s="163" t="s">
        <v>480</v>
      </c>
      <c r="T28" s="163" t="s">
        <v>480</v>
      </c>
      <c r="U28" s="164" t="s">
        <v>480</v>
      </c>
      <c r="V28" s="162" t="s">
        <v>480</v>
      </c>
      <c r="W28" s="163" t="s">
        <v>480</v>
      </c>
      <c r="X28" s="65" t="s">
        <v>480</v>
      </c>
      <c r="Y28" s="65" t="s">
        <v>480</v>
      </c>
      <c r="Z28" s="65" t="s">
        <v>480</v>
      </c>
      <c r="AA28" s="66" t="s">
        <v>480</v>
      </c>
      <c r="AB28" s="50" t="s">
        <v>480</v>
      </c>
      <c r="AC28" s="51" t="s">
        <v>480</v>
      </c>
      <c r="AD28" s="51" t="s">
        <v>480</v>
      </c>
      <c r="AE28" s="51" t="s">
        <v>480</v>
      </c>
      <c r="AF28" s="51" t="s">
        <v>480</v>
      </c>
      <c r="AG28" s="52" t="s">
        <v>480</v>
      </c>
      <c r="AH28" s="53" t="s">
        <v>480</v>
      </c>
      <c r="AI28" s="54" t="s">
        <v>480</v>
      </c>
      <c r="AJ28" s="54" t="s">
        <v>480</v>
      </c>
      <c r="AK28" s="54" t="s">
        <v>480</v>
      </c>
      <c r="AL28" s="54" t="s">
        <v>480</v>
      </c>
      <c r="AN28" s="321" t="s">
        <v>280</v>
      </c>
      <c r="AO28" s="322"/>
      <c r="AP28" s="322"/>
      <c r="AQ28" s="322"/>
      <c r="AR28" s="322"/>
      <c r="AS28" s="322"/>
      <c r="AT28" s="329" t="s">
        <v>485</v>
      </c>
      <c r="AU28" s="329"/>
    </row>
    <row r="29" spans="2:47" ht="15.75">
      <c r="B29" s="343"/>
      <c r="C29" s="343"/>
      <c r="D29" s="344"/>
      <c r="E29" s="314"/>
      <c r="F29" s="315"/>
      <c r="G29" s="315"/>
      <c r="H29" s="315"/>
      <c r="I29" s="316"/>
      <c r="J29" s="165" t="s">
        <v>480</v>
      </c>
      <c r="K29" s="166" t="s">
        <v>480</v>
      </c>
      <c r="L29" s="166" t="s">
        <v>480</v>
      </c>
      <c r="M29" s="166" t="s">
        <v>480</v>
      </c>
      <c r="N29" s="166" t="s">
        <v>480</v>
      </c>
      <c r="O29" s="167" t="s">
        <v>480</v>
      </c>
      <c r="P29" s="165" t="s">
        <v>480</v>
      </c>
      <c r="Q29" s="166" t="s">
        <v>480</v>
      </c>
      <c r="R29" s="166" t="s">
        <v>480</v>
      </c>
      <c r="S29" s="166" t="s">
        <v>480</v>
      </c>
      <c r="T29" s="166" t="s">
        <v>480</v>
      </c>
      <c r="U29" s="167" t="s">
        <v>480</v>
      </c>
      <c r="V29" s="165" t="s">
        <v>480</v>
      </c>
      <c r="W29" s="166" t="s">
        <v>480</v>
      </c>
      <c r="X29" s="68" t="s">
        <v>480</v>
      </c>
      <c r="Y29" s="68" t="s">
        <v>480</v>
      </c>
      <c r="Z29" s="68" t="s">
        <v>480</v>
      </c>
      <c r="AA29" s="69" t="s">
        <v>480</v>
      </c>
      <c r="AB29" s="55" t="s">
        <v>480</v>
      </c>
      <c r="AC29" s="56" t="s">
        <v>480</v>
      </c>
      <c r="AD29" s="56" t="s">
        <v>480</v>
      </c>
      <c r="AE29" s="56" t="s">
        <v>480</v>
      </c>
      <c r="AF29" s="56" t="s">
        <v>480</v>
      </c>
      <c r="AG29" s="57" t="s">
        <v>480</v>
      </c>
      <c r="AH29" s="58" t="s">
        <v>480</v>
      </c>
      <c r="AI29" s="59" t="s">
        <v>480</v>
      </c>
      <c r="AJ29" s="59" t="s">
        <v>480</v>
      </c>
      <c r="AK29" s="59" t="s">
        <v>480</v>
      </c>
      <c r="AL29" s="59" t="s">
        <v>480</v>
      </c>
      <c r="AN29" s="323"/>
      <c r="AO29" s="324"/>
      <c r="AP29" s="324"/>
      <c r="AQ29" s="324"/>
      <c r="AR29" s="324"/>
      <c r="AS29" s="324"/>
      <c r="AT29" s="329"/>
      <c r="AU29" s="329"/>
    </row>
    <row r="30" spans="2:47" ht="15.75">
      <c r="B30" s="343"/>
      <c r="C30" s="343"/>
      <c r="D30" s="344"/>
      <c r="E30" s="317"/>
      <c r="F30" s="315"/>
      <c r="G30" s="315"/>
      <c r="H30" s="315"/>
      <c r="I30" s="316"/>
      <c r="J30" s="165" t="s">
        <v>480</v>
      </c>
      <c r="K30" s="166" t="s">
        <v>480</v>
      </c>
      <c r="L30" s="166" t="s">
        <v>480</v>
      </c>
      <c r="M30" s="166" t="s">
        <v>480</v>
      </c>
      <c r="N30" s="166" t="s">
        <v>480</v>
      </c>
      <c r="O30" s="167" t="s">
        <v>480</v>
      </c>
      <c r="P30" s="165" t="s">
        <v>480</v>
      </c>
      <c r="Q30" s="166" t="s">
        <v>480</v>
      </c>
      <c r="R30" s="166" t="s">
        <v>480</v>
      </c>
      <c r="S30" s="166" t="s">
        <v>480</v>
      </c>
      <c r="T30" s="166" t="s">
        <v>480</v>
      </c>
      <c r="U30" s="167" t="s">
        <v>480</v>
      </c>
      <c r="V30" s="165" t="s">
        <v>480</v>
      </c>
      <c r="W30" s="166" t="s">
        <v>480</v>
      </c>
      <c r="X30" s="68" t="s">
        <v>480</v>
      </c>
      <c r="Y30" s="68" t="s">
        <v>480</v>
      </c>
      <c r="Z30" s="68" t="s">
        <v>480</v>
      </c>
      <c r="AA30" s="69" t="s">
        <v>480</v>
      </c>
      <c r="AB30" s="55" t="s">
        <v>480</v>
      </c>
      <c r="AC30" s="56" t="s">
        <v>480</v>
      </c>
      <c r="AD30" s="56" t="s">
        <v>480</v>
      </c>
      <c r="AE30" s="56" t="s">
        <v>480</v>
      </c>
      <c r="AF30" s="56" t="s">
        <v>480</v>
      </c>
      <c r="AG30" s="57" t="s">
        <v>480</v>
      </c>
      <c r="AH30" s="58" t="s">
        <v>480</v>
      </c>
      <c r="AI30" s="59" t="s">
        <v>480</v>
      </c>
      <c r="AJ30" s="59" t="s">
        <v>480</v>
      </c>
      <c r="AK30" s="59" t="s">
        <v>480</v>
      </c>
      <c r="AL30" s="59" t="s">
        <v>480</v>
      </c>
      <c r="AN30" s="323"/>
      <c r="AO30" s="324"/>
      <c r="AP30" s="324"/>
      <c r="AQ30" s="324"/>
      <c r="AR30" s="324"/>
      <c r="AS30" s="324"/>
      <c r="AT30" s="329"/>
      <c r="AU30" s="329"/>
    </row>
    <row r="31" spans="2:47" ht="15.75">
      <c r="B31" s="343"/>
      <c r="C31" s="343"/>
      <c r="D31" s="344"/>
      <c r="E31" s="317"/>
      <c r="F31" s="315"/>
      <c r="G31" s="315"/>
      <c r="H31" s="315"/>
      <c r="I31" s="316"/>
      <c r="J31" s="165" t="s">
        <v>480</v>
      </c>
      <c r="K31" s="166" t="s">
        <v>480</v>
      </c>
      <c r="L31" s="166" t="s">
        <v>480</v>
      </c>
      <c r="M31" s="166" t="s">
        <v>480</v>
      </c>
      <c r="N31" s="166" t="s">
        <v>480</v>
      </c>
      <c r="O31" s="167" t="s">
        <v>480</v>
      </c>
      <c r="P31" s="165" t="s">
        <v>480</v>
      </c>
      <c r="Q31" s="166" t="s">
        <v>480</v>
      </c>
      <c r="R31" s="166" t="s">
        <v>480</v>
      </c>
      <c r="S31" s="166" t="s">
        <v>480</v>
      </c>
      <c r="T31" s="166" t="s">
        <v>480</v>
      </c>
      <c r="U31" s="167" t="s">
        <v>480</v>
      </c>
      <c r="V31" s="165" t="s">
        <v>480</v>
      </c>
      <c r="W31" s="166" t="s">
        <v>480</v>
      </c>
      <c r="X31" s="68" t="s">
        <v>480</v>
      </c>
      <c r="Y31" s="68" t="s">
        <v>480</v>
      </c>
      <c r="Z31" s="68" t="s">
        <v>480</v>
      </c>
      <c r="AA31" s="69" t="s">
        <v>480</v>
      </c>
      <c r="AB31" s="55" t="s">
        <v>480</v>
      </c>
      <c r="AC31" s="56" t="s">
        <v>480</v>
      </c>
      <c r="AD31" s="56" t="s">
        <v>480</v>
      </c>
      <c r="AE31" s="56" t="s">
        <v>480</v>
      </c>
      <c r="AF31" s="56" t="s">
        <v>480</v>
      </c>
      <c r="AG31" s="57" t="s">
        <v>480</v>
      </c>
      <c r="AH31" s="58" t="s">
        <v>480</v>
      </c>
      <c r="AI31" s="59" t="s">
        <v>480</v>
      </c>
      <c r="AJ31" s="59" t="s">
        <v>480</v>
      </c>
      <c r="AK31" s="59" t="s">
        <v>480</v>
      </c>
      <c r="AL31" s="59" t="s">
        <v>480</v>
      </c>
      <c r="AN31" s="323"/>
      <c r="AO31" s="324"/>
      <c r="AP31" s="324"/>
      <c r="AQ31" s="324"/>
      <c r="AR31" s="324"/>
      <c r="AS31" s="324"/>
      <c r="AT31" s="329"/>
      <c r="AU31" s="329"/>
    </row>
    <row r="32" spans="2:47" ht="15.75">
      <c r="B32" s="343"/>
      <c r="C32" s="343"/>
      <c r="D32" s="344"/>
      <c r="E32" s="317"/>
      <c r="F32" s="315"/>
      <c r="G32" s="315"/>
      <c r="H32" s="315"/>
      <c r="I32" s="316"/>
      <c r="J32" s="165" t="s">
        <v>480</v>
      </c>
      <c r="K32" s="166" t="s">
        <v>480</v>
      </c>
      <c r="L32" s="166" t="s">
        <v>480</v>
      </c>
      <c r="M32" s="166" t="s">
        <v>480</v>
      </c>
      <c r="N32" s="166" t="s">
        <v>480</v>
      </c>
      <c r="O32" s="167" t="s">
        <v>480</v>
      </c>
      <c r="P32" s="165" t="s">
        <v>480</v>
      </c>
      <c r="Q32" s="166" t="s">
        <v>480</v>
      </c>
      <c r="R32" s="166" t="s">
        <v>480</v>
      </c>
      <c r="S32" s="166" t="s">
        <v>480</v>
      </c>
      <c r="T32" s="166" t="s">
        <v>480</v>
      </c>
      <c r="U32" s="167" t="s">
        <v>480</v>
      </c>
      <c r="V32" s="165" t="s">
        <v>480</v>
      </c>
      <c r="W32" s="166" t="s">
        <v>480</v>
      </c>
      <c r="X32" s="68" t="s">
        <v>480</v>
      </c>
      <c r="Y32" s="68" t="s">
        <v>480</v>
      </c>
      <c r="Z32" s="68" t="s">
        <v>480</v>
      </c>
      <c r="AA32" s="69" t="s">
        <v>480</v>
      </c>
      <c r="AB32" s="55" t="s">
        <v>480</v>
      </c>
      <c r="AC32" s="56" t="s">
        <v>480</v>
      </c>
      <c r="AD32" s="56" t="s">
        <v>480</v>
      </c>
      <c r="AE32" s="56" t="s">
        <v>480</v>
      </c>
      <c r="AF32" s="56" t="s">
        <v>480</v>
      </c>
      <c r="AG32" s="57" t="s">
        <v>480</v>
      </c>
      <c r="AH32" s="58" t="s">
        <v>480</v>
      </c>
      <c r="AI32" s="59" t="s">
        <v>480</v>
      </c>
      <c r="AJ32" s="59" t="s">
        <v>480</v>
      </c>
      <c r="AK32" s="59" t="s">
        <v>480</v>
      </c>
      <c r="AL32" s="59" t="s">
        <v>480</v>
      </c>
      <c r="AN32" s="323"/>
      <c r="AO32" s="324"/>
      <c r="AP32" s="324"/>
      <c r="AQ32" s="324"/>
      <c r="AR32" s="324"/>
      <c r="AS32" s="324"/>
      <c r="AT32" s="329"/>
      <c r="AU32" s="329"/>
    </row>
    <row r="33" spans="2:47" ht="15.75">
      <c r="B33" s="343"/>
      <c r="C33" s="343"/>
      <c r="D33" s="344"/>
      <c r="E33" s="317"/>
      <c r="F33" s="315"/>
      <c r="G33" s="315"/>
      <c r="H33" s="315"/>
      <c r="I33" s="316"/>
      <c r="J33" s="165" t="s">
        <v>480</v>
      </c>
      <c r="K33" s="166" t="s">
        <v>480</v>
      </c>
      <c r="L33" s="166" t="s">
        <v>480</v>
      </c>
      <c r="M33" s="166" t="s">
        <v>480</v>
      </c>
      <c r="N33" s="166" t="s">
        <v>480</v>
      </c>
      <c r="O33" s="167" t="s">
        <v>480</v>
      </c>
      <c r="P33" s="165" t="s">
        <v>480</v>
      </c>
      <c r="Q33" s="166" t="s">
        <v>480</v>
      </c>
      <c r="R33" s="166" t="s">
        <v>480</v>
      </c>
      <c r="S33" s="166" t="s">
        <v>480</v>
      </c>
      <c r="T33" s="166" t="s">
        <v>480</v>
      </c>
      <c r="U33" s="167" t="s">
        <v>480</v>
      </c>
      <c r="V33" s="165" t="s">
        <v>480</v>
      </c>
      <c r="W33" s="166" t="s">
        <v>480</v>
      </c>
      <c r="X33" s="68" t="s">
        <v>480</v>
      </c>
      <c r="Y33" s="68" t="s">
        <v>480</v>
      </c>
      <c r="Z33" s="68" t="s">
        <v>480</v>
      </c>
      <c r="AA33" s="69" t="s">
        <v>480</v>
      </c>
      <c r="AB33" s="55" t="s">
        <v>480</v>
      </c>
      <c r="AC33" s="56" t="s">
        <v>480</v>
      </c>
      <c r="AD33" s="56" t="s">
        <v>480</v>
      </c>
      <c r="AE33" s="56" t="s">
        <v>480</v>
      </c>
      <c r="AF33" s="56" t="s">
        <v>480</v>
      </c>
      <c r="AG33" s="57" t="s">
        <v>480</v>
      </c>
      <c r="AH33" s="58" t="s">
        <v>480</v>
      </c>
      <c r="AI33" s="59" t="s">
        <v>480</v>
      </c>
      <c r="AJ33" s="59" t="s">
        <v>480</v>
      </c>
      <c r="AK33" s="59" t="s">
        <v>480</v>
      </c>
      <c r="AL33" s="59" t="s">
        <v>480</v>
      </c>
      <c r="AN33" s="323"/>
      <c r="AO33" s="324"/>
      <c r="AP33" s="324"/>
      <c r="AQ33" s="324"/>
      <c r="AR33" s="324"/>
      <c r="AS33" s="324"/>
      <c r="AT33" s="329"/>
      <c r="AU33" s="329"/>
    </row>
    <row r="34" spans="2:47" ht="15.75">
      <c r="B34" s="343"/>
      <c r="C34" s="343"/>
      <c r="D34" s="344"/>
      <c r="E34" s="317"/>
      <c r="F34" s="315"/>
      <c r="G34" s="315"/>
      <c r="H34" s="315"/>
      <c r="I34" s="316"/>
      <c r="J34" s="165" t="s">
        <v>480</v>
      </c>
      <c r="K34" s="166" t="s">
        <v>480</v>
      </c>
      <c r="L34" s="166" t="s">
        <v>480</v>
      </c>
      <c r="M34" s="166" t="s">
        <v>480</v>
      </c>
      <c r="N34" s="166" t="s">
        <v>480</v>
      </c>
      <c r="O34" s="167" t="s">
        <v>480</v>
      </c>
      <c r="P34" s="165" t="s">
        <v>480</v>
      </c>
      <c r="Q34" s="166" t="s">
        <v>480</v>
      </c>
      <c r="R34" s="166" t="s">
        <v>480</v>
      </c>
      <c r="S34" s="166" t="s">
        <v>480</v>
      </c>
      <c r="T34" s="166" t="s">
        <v>480</v>
      </c>
      <c r="U34" s="167" t="s">
        <v>480</v>
      </c>
      <c r="V34" s="165" t="s">
        <v>480</v>
      </c>
      <c r="W34" s="166" t="s">
        <v>480</v>
      </c>
      <c r="X34" s="68" t="s">
        <v>480</v>
      </c>
      <c r="Y34" s="68" t="s">
        <v>480</v>
      </c>
      <c r="Z34" s="68" t="s">
        <v>480</v>
      </c>
      <c r="AA34" s="69" t="s">
        <v>480</v>
      </c>
      <c r="AB34" s="55" t="s">
        <v>480</v>
      </c>
      <c r="AC34" s="56" t="s">
        <v>480</v>
      </c>
      <c r="AD34" s="56" t="s">
        <v>480</v>
      </c>
      <c r="AE34" s="56" t="s">
        <v>480</v>
      </c>
      <c r="AF34" s="56" t="s">
        <v>480</v>
      </c>
      <c r="AG34" s="57" t="s">
        <v>480</v>
      </c>
      <c r="AH34" s="58" t="s">
        <v>480</v>
      </c>
      <c r="AI34" s="59" t="s">
        <v>480</v>
      </c>
      <c r="AJ34" s="59" t="s">
        <v>480</v>
      </c>
      <c r="AK34" s="59" t="s">
        <v>480</v>
      </c>
      <c r="AL34" s="59" t="s">
        <v>480</v>
      </c>
      <c r="AN34" s="323"/>
      <c r="AO34" s="324"/>
      <c r="AP34" s="324"/>
      <c r="AQ34" s="324"/>
      <c r="AR34" s="324"/>
      <c r="AS34" s="324"/>
      <c r="AT34" s="329"/>
      <c r="AU34" s="329"/>
    </row>
    <row r="35" spans="2:47" ht="6" customHeight="1" thickBot="1">
      <c r="B35" s="343"/>
      <c r="C35" s="343"/>
      <c r="D35" s="344"/>
      <c r="E35" s="317"/>
      <c r="F35" s="315"/>
      <c r="G35" s="315"/>
      <c r="H35" s="315"/>
      <c r="I35" s="316"/>
      <c r="J35" s="165" t="s">
        <v>480</v>
      </c>
      <c r="K35" s="166" t="s">
        <v>480</v>
      </c>
      <c r="L35" s="166" t="s">
        <v>480</v>
      </c>
      <c r="M35" s="166" t="s">
        <v>480</v>
      </c>
      <c r="N35" s="166" t="s">
        <v>480</v>
      </c>
      <c r="O35" s="167" t="s">
        <v>480</v>
      </c>
      <c r="P35" s="165" t="s">
        <v>480</v>
      </c>
      <c r="Q35" s="166" t="s">
        <v>480</v>
      </c>
      <c r="R35" s="166" t="s">
        <v>480</v>
      </c>
      <c r="S35" s="166" t="s">
        <v>480</v>
      </c>
      <c r="T35" s="166" t="s">
        <v>480</v>
      </c>
      <c r="U35" s="167" t="s">
        <v>480</v>
      </c>
      <c r="V35" s="165" t="s">
        <v>480</v>
      </c>
      <c r="W35" s="166" t="s">
        <v>480</v>
      </c>
      <c r="X35" s="68" t="s">
        <v>480</v>
      </c>
      <c r="Y35" s="68" t="s">
        <v>480</v>
      </c>
      <c r="Z35" s="68" t="s">
        <v>480</v>
      </c>
      <c r="AA35" s="69" t="s">
        <v>480</v>
      </c>
      <c r="AB35" s="55" t="s">
        <v>480</v>
      </c>
      <c r="AC35" s="56" t="s">
        <v>480</v>
      </c>
      <c r="AD35" s="56" t="s">
        <v>480</v>
      </c>
      <c r="AE35" s="56" t="s">
        <v>480</v>
      </c>
      <c r="AF35" s="56" t="s">
        <v>480</v>
      </c>
      <c r="AG35" s="57" t="s">
        <v>480</v>
      </c>
      <c r="AH35" s="58" t="s">
        <v>480</v>
      </c>
      <c r="AI35" s="59" t="s">
        <v>480</v>
      </c>
      <c r="AJ35" s="59" t="s">
        <v>480</v>
      </c>
      <c r="AK35" s="59" t="s">
        <v>480</v>
      </c>
      <c r="AL35" s="59" t="s">
        <v>480</v>
      </c>
      <c r="AN35" s="323"/>
      <c r="AO35" s="324"/>
      <c r="AP35" s="324"/>
      <c r="AQ35" s="324"/>
      <c r="AR35" s="324"/>
      <c r="AS35" s="324"/>
      <c r="AT35" s="329"/>
      <c r="AU35" s="329"/>
    </row>
    <row r="36" spans="2:47" ht="16.5" hidden="1" thickBot="1">
      <c r="B36" s="343"/>
      <c r="C36" s="343"/>
      <c r="D36" s="344"/>
      <c r="E36" s="317"/>
      <c r="F36" s="315"/>
      <c r="G36" s="315"/>
      <c r="H36" s="315"/>
      <c r="I36" s="316"/>
      <c r="J36" s="67" t="s">
        <v>480</v>
      </c>
      <c r="K36" s="68" t="s">
        <v>480</v>
      </c>
      <c r="L36" s="68" t="s">
        <v>480</v>
      </c>
      <c r="M36" s="68" t="s">
        <v>480</v>
      </c>
      <c r="N36" s="68" t="s">
        <v>480</v>
      </c>
      <c r="O36" s="69" t="s">
        <v>480</v>
      </c>
      <c r="P36" s="67" t="s">
        <v>480</v>
      </c>
      <c r="Q36" s="68" t="s">
        <v>480</v>
      </c>
      <c r="R36" s="68" t="s">
        <v>480</v>
      </c>
      <c r="S36" s="68" t="s">
        <v>480</v>
      </c>
      <c r="T36" s="68" t="s">
        <v>480</v>
      </c>
      <c r="U36" s="69" t="s">
        <v>480</v>
      </c>
      <c r="V36" s="67" t="s">
        <v>480</v>
      </c>
      <c r="W36" s="68" t="s">
        <v>480</v>
      </c>
      <c r="X36" s="68" t="s">
        <v>480</v>
      </c>
      <c r="Y36" s="68" t="s">
        <v>480</v>
      </c>
      <c r="Z36" s="68" t="s">
        <v>480</v>
      </c>
      <c r="AA36" s="69" t="s">
        <v>480</v>
      </c>
      <c r="AB36" s="55" t="s">
        <v>480</v>
      </c>
      <c r="AC36" s="56" t="s">
        <v>480</v>
      </c>
      <c r="AD36" s="56" t="s">
        <v>480</v>
      </c>
      <c r="AE36" s="56" t="s">
        <v>480</v>
      </c>
      <c r="AF36" s="56" t="s">
        <v>480</v>
      </c>
      <c r="AG36" s="57" t="s">
        <v>480</v>
      </c>
      <c r="AH36" s="58" t="s">
        <v>480</v>
      </c>
      <c r="AI36" s="59" t="s">
        <v>480</v>
      </c>
      <c r="AJ36" s="59" t="s">
        <v>480</v>
      </c>
      <c r="AK36" s="59" t="s">
        <v>480</v>
      </c>
      <c r="AL36" s="59" t="s">
        <v>480</v>
      </c>
      <c r="AN36" s="323"/>
      <c r="AO36" s="324"/>
      <c r="AP36" s="324"/>
      <c r="AQ36" s="324"/>
      <c r="AR36" s="324"/>
      <c r="AS36" s="325"/>
      <c r="AT36" s="36"/>
      <c r="AU36" s="36"/>
    </row>
    <row r="37" spans="2:47" ht="16.5" hidden="1" thickBot="1">
      <c r="B37" s="343"/>
      <c r="C37" s="343"/>
      <c r="D37" s="344"/>
      <c r="E37" s="318"/>
      <c r="F37" s="319"/>
      <c r="G37" s="319"/>
      <c r="H37" s="319"/>
      <c r="I37" s="320"/>
      <c r="J37" s="67" t="s">
        <v>480</v>
      </c>
      <c r="K37" s="68" t="s">
        <v>480</v>
      </c>
      <c r="L37" s="68" t="s">
        <v>480</v>
      </c>
      <c r="M37" s="68" t="s">
        <v>480</v>
      </c>
      <c r="N37" s="68" t="s">
        <v>480</v>
      </c>
      <c r="O37" s="69" t="s">
        <v>480</v>
      </c>
      <c r="P37" s="67" t="s">
        <v>480</v>
      </c>
      <c r="Q37" s="68" t="s">
        <v>480</v>
      </c>
      <c r="R37" s="68" t="s">
        <v>480</v>
      </c>
      <c r="S37" s="68" t="s">
        <v>480</v>
      </c>
      <c r="T37" s="68" t="s">
        <v>480</v>
      </c>
      <c r="U37" s="69" t="s">
        <v>480</v>
      </c>
      <c r="V37" s="67" t="s">
        <v>480</v>
      </c>
      <c r="W37" s="68" t="s">
        <v>480</v>
      </c>
      <c r="X37" s="68" t="s">
        <v>480</v>
      </c>
      <c r="Y37" s="68" t="s">
        <v>480</v>
      </c>
      <c r="Z37" s="68" t="s">
        <v>480</v>
      </c>
      <c r="AA37" s="69" t="s">
        <v>480</v>
      </c>
      <c r="AB37" s="60" t="s">
        <v>480</v>
      </c>
      <c r="AC37" s="61" t="s">
        <v>480</v>
      </c>
      <c r="AD37" s="61" t="s">
        <v>480</v>
      </c>
      <c r="AE37" s="61" t="s">
        <v>480</v>
      </c>
      <c r="AF37" s="61" t="s">
        <v>480</v>
      </c>
      <c r="AG37" s="62" t="s">
        <v>480</v>
      </c>
      <c r="AH37" s="63" t="s">
        <v>480</v>
      </c>
      <c r="AI37" s="64" t="s">
        <v>480</v>
      </c>
      <c r="AJ37" s="64" t="s">
        <v>480</v>
      </c>
      <c r="AK37" s="64" t="s">
        <v>480</v>
      </c>
      <c r="AL37" s="64" t="s">
        <v>480</v>
      </c>
      <c r="AN37" s="326"/>
      <c r="AO37" s="327"/>
      <c r="AP37" s="327"/>
      <c r="AQ37" s="327"/>
      <c r="AR37" s="327"/>
      <c r="AS37" s="328"/>
      <c r="AT37" s="36"/>
      <c r="AU37" s="36"/>
    </row>
    <row r="38" spans="2:47" ht="15.75">
      <c r="B38" s="343"/>
      <c r="C38" s="343"/>
      <c r="D38" s="344"/>
      <c r="E38" s="311" t="s">
        <v>486</v>
      </c>
      <c r="F38" s="312"/>
      <c r="G38" s="312"/>
      <c r="H38" s="312"/>
      <c r="I38" s="312"/>
      <c r="J38" s="73" t="s">
        <v>480</v>
      </c>
      <c r="K38" s="74" t="s">
        <v>480</v>
      </c>
      <c r="L38" s="74" t="s">
        <v>480</v>
      </c>
      <c r="M38" s="74" t="s">
        <v>480</v>
      </c>
      <c r="N38" s="74" t="s">
        <v>480</v>
      </c>
      <c r="O38" s="75" t="s">
        <v>480</v>
      </c>
      <c r="P38" s="162" t="s">
        <v>480</v>
      </c>
      <c r="Q38" s="163" t="s">
        <v>480</v>
      </c>
      <c r="R38" s="163" t="s">
        <v>480</v>
      </c>
      <c r="S38" s="163" t="s">
        <v>480</v>
      </c>
      <c r="T38" s="163" t="s">
        <v>480</v>
      </c>
      <c r="U38" s="164" t="s">
        <v>480</v>
      </c>
      <c r="V38" s="162"/>
      <c r="W38" s="163"/>
      <c r="X38" s="65" t="s">
        <v>480</v>
      </c>
      <c r="Y38" s="65" t="s">
        <v>480</v>
      </c>
      <c r="Z38" s="65" t="s">
        <v>480</v>
      </c>
      <c r="AA38" s="66" t="s">
        <v>480</v>
      </c>
      <c r="AB38" s="50" t="s">
        <v>480</v>
      </c>
      <c r="AC38" s="51" t="s">
        <v>480</v>
      </c>
      <c r="AD38" s="51" t="s">
        <v>480</v>
      </c>
      <c r="AE38" s="51" t="s">
        <v>480</v>
      </c>
      <c r="AF38" s="51" t="s">
        <v>480</v>
      </c>
      <c r="AG38" s="52" t="s">
        <v>480</v>
      </c>
      <c r="AH38" s="53" t="s">
        <v>480</v>
      </c>
      <c r="AI38" s="54" t="s">
        <v>480</v>
      </c>
      <c r="AJ38" s="54" t="s">
        <v>480</v>
      </c>
      <c r="AK38" s="54" t="s">
        <v>480</v>
      </c>
      <c r="AL38" s="54" t="s">
        <v>480</v>
      </c>
      <c r="AN38" s="330" t="s">
        <v>368</v>
      </c>
      <c r="AO38" s="331"/>
      <c r="AP38" s="331"/>
      <c r="AQ38" s="331"/>
      <c r="AR38" s="331"/>
      <c r="AS38" s="331"/>
      <c r="AT38" s="329" t="s">
        <v>487</v>
      </c>
      <c r="AU38" s="338"/>
    </row>
    <row r="39" spans="2:47" ht="15.75">
      <c r="B39" s="343"/>
      <c r="C39" s="343"/>
      <c r="D39" s="344"/>
      <c r="E39" s="314"/>
      <c r="F39" s="315"/>
      <c r="G39" s="315"/>
      <c r="H39" s="315"/>
      <c r="I39" s="315"/>
      <c r="J39" s="76" t="s">
        <v>480</v>
      </c>
      <c r="K39" s="77" t="s">
        <v>480</v>
      </c>
      <c r="L39" s="77" t="s">
        <v>480</v>
      </c>
      <c r="M39" s="77" t="s">
        <v>480</v>
      </c>
      <c r="N39" s="77" t="s">
        <v>480</v>
      </c>
      <c r="O39" s="78" t="s">
        <v>480</v>
      </c>
      <c r="P39" s="165" t="s">
        <v>480</v>
      </c>
      <c r="Q39" s="166" t="s">
        <v>480</v>
      </c>
      <c r="R39" s="166" t="s">
        <v>480</v>
      </c>
      <c r="S39" s="166" t="s">
        <v>480</v>
      </c>
      <c r="T39" s="166" t="s">
        <v>480</v>
      </c>
      <c r="U39" s="167" t="s">
        <v>480</v>
      </c>
      <c r="V39" s="165" t="s">
        <v>480</v>
      </c>
      <c r="W39" s="166" t="s">
        <v>480</v>
      </c>
      <c r="X39" s="68" t="s">
        <v>480</v>
      </c>
      <c r="Y39" s="68" t="s">
        <v>480</v>
      </c>
      <c r="Z39" s="68" t="s">
        <v>480</v>
      </c>
      <c r="AA39" s="69" t="s">
        <v>480</v>
      </c>
      <c r="AB39" s="55" t="s">
        <v>480</v>
      </c>
      <c r="AC39" s="56" t="s">
        <v>480</v>
      </c>
      <c r="AD39" s="56" t="s">
        <v>480</v>
      </c>
      <c r="AE39" s="56" t="s">
        <v>480</v>
      </c>
      <c r="AF39" s="56" t="s">
        <v>480</v>
      </c>
      <c r="AG39" s="57" t="s">
        <v>480</v>
      </c>
      <c r="AH39" s="58" t="s">
        <v>480</v>
      </c>
      <c r="AI39" s="59" t="s">
        <v>480</v>
      </c>
      <c r="AJ39" s="59" t="s">
        <v>480</v>
      </c>
      <c r="AK39" s="59" t="s">
        <v>480</v>
      </c>
      <c r="AL39" s="59" t="s">
        <v>480</v>
      </c>
      <c r="AN39" s="332"/>
      <c r="AO39" s="333"/>
      <c r="AP39" s="333"/>
      <c r="AQ39" s="333"/>
      <c r="AR39" s="333"/>
      <c r="AS39" s="333"/>
      <c r="AT39" s="338"/>
      <c r="AU39" s="338"/>
    </row>
    <row r="40" spans="2:47" ht="15.75">
      <c r="B40" s="343"/>
      <c r="C40" s="343"/>
      <c r="D40" s="344"/>
      <c r="E40" s="317"/>
      <c r="F40" s="315"/>
      <c r="G40" s="315"/>
      <c r="H40" s="315"/>
      <c r="I40" s="315"/>
      <c r="J40" s="76" t="s">
        <v>480</v>
      </c>
      <c r="K40" s="77" t="s">
        <v>480</v>
      </c>
      <c r="L40" s="77" t="s">
        <v>480</v>
      </c>
      <c r="M40" s="77" t="s">
        <v>480</v>
      </c>
      <c r="N40" s="77" t="s">
        <v>480</v>
      </c>
      <c r="O40" s="78" t="s">
        <v>480</v>
      </c>
      <c r="P40" s="165" t="s">
        <v>480</v>
      </c>
      <c r="Q40" s="166" t="s">
        <v>480</v>
      </c>
      <c r="R40" s="166" t="s">
        <v>480</v>
      </c>
      <c r="S40" s="166" t="s">
        <v>480</v>
      </c>
      <c r="T40" s="166" t="s">
        <v>480</v>
      </c>
      <c r="U40" s="167" t="s">
        <v>480</v>
      </c>
      <c r="V40" s="165" t="s">
        <v>480</v>
      </c>
      <c r="W40" s="166" t="s">
        <v>480</v>
      </c>
      <c r="X40" s="68" t="s">
        <v>480</v>
      </c>
      <c r="Y40" s="68" t="s">
        <v>480</v>
      </c>
      <c r="Z40" s="68" t="s">
        <v>480</v>
      </c>
      <c r="AA40" s="69" t="s">
        <v>480</v>
      </c>
      <c r="AB40" s="55" t="s">
        <v>480</v>
      </c>
      <c r="AC40" s="56" t="s">
        <v>480</v>
      </c>
      <c r="AD40" s="56" t="s">
        <v>480</v>
      </c>
      <c r="AE40" s="56" t="s">
        <v>480</v>
      </c>
      <c r="AF40" s="56" t="s">
        <v>480</v>
      </c>
      <c r="AG40" s="57" t="s">
        <v>480</v>
      </c>
      <c r="AH40" s="58" t="s">
        <v>480</v>
      </c>
      <c r="AI40" s="59" t="s">
        <v>480</v>
      </c>
      <c r="AJ40" s="59" t="s">
        <v>480</v>
      </c>
      <c r="AK40" s="59" t="s">
        <v>480</v>
      </c>
      <c r="AL40" s="59" t="s">
        <v>480</v>
      </c>
      <c r="AN40" s="332"/>
      <c r="AO40" s="333"/>
      <c r="AP40" s="333"/>
      <c r="AQ40" s="333"/>
      <c r="AR40" s="333"/>
      <c r="AS40" s="333"/>
      <c r="AT40" s="338"/>
      <c r="AU40" s="338"/>
    </row>
    <row r="41" spans="2:47" ht="15.75">
      <c r="B41" s="343"/>
      <c r="C41" s="343"/>
      <c r="D41" s="344"/>
      <c r="E41" s="317"/>
      <c r="F41" s="315"/>
      <c r="G41" s="315"/>
      <c r="H41" s="315"/>
      <c r="I41" s="315"/>
      <c r="J41" s="76" t="s">
        <v>480</v>
      </c>
      <c r="K41" s="77" t="s">
        <v>480</v>
      </c>
      <c r="L41" s="77" t="s">
        <v>480</v>
      </c>
      <c r="M41" s="77" t="s">
        <v>480</v>
      </c>
      <c r="N41" s="77" t="s">
        <v>480</v>
      </c>
      <c r="O41" s="78" t="s">
        <v>480</v>
      </c>
      <c r="P41" s="165" t="s">
        <v>480</v>
      </c>
      <c r="Q41" s="166" t="s">
        <v>480</v>
      </c>
      <c r="R41" s="166" t="s">
        <v>480</v>
      </c>
      <c r="S41" s="166" t="s">
        <v>480</v>
      </c>
      <c r="T41" s="166" t="s">
        <v>480</v>
      </c>
      <c r="U41" s="167" t="s">
        <v>480</v>
      </c>
      <c r="V41" s="165" t="s">
        <v>480</v>
      </c>
      <c r="W41" s="166" t="s">
        <v>480</v>
      </c>
      <c r="X41" s="68" t="s">
        <v>480</v>
      </c>
      <c r="Y41" s="68" t="s">
        <v>480</v>
      </c>
      <c r="Z41" s="68" t="s">
        <v>480</v>
      </c>
      <c r="AA41" s="69" t="s">
        <v>480</v>
      </c>
      <c r="AB41" s="55" t="s">
        <v>480</v>
      </c>
      <c r="AC41" s="56" t="s">
        <v>480</v>
      </c>
      <c r="AD41" s="56" t="s">
        <v>480</v>
      </c>
      <c r="AE41" s="56" t="s">
        <v>480</v>
      </c>
      <c r="AF41" s="56" t="s">
        <v>480</v>
      </c>
      <c r="AG41" s="57" t="s">
        <v>480</v>
      </c>
      <c r="AH41" s="58" t="s">
        <v>480</v>
      </c>
      <c r="AI41" s="59" t="s">
        <v>480</v>
      </c>
      <c r="AJ41" s="59" t="s">
        <v>480</v>
      </c>
      <c r="AK41" s="59" t="s">
        <v>480</v>
      </c>
      <c r="AL41" s="59" t="s">
        <v>480</v>
      </c>
      <c r="AN41" s="332"/>
      <c r="AO41" s="333"/>
      <c r="AP41" s="333"/>
      <c r="AQ41" s="333"/>
      <c r="AR41" s="333"/>
      <c r="AS41" s="333"/>
      <c r="AT41" s="338"/>
      <c r="AU41" s="338"/>
    </row>
    <row r="42" spans="2:47" ht="15.75">
      <c r="B42" s="343"/>
      <c r="C42" s="343"/>
      <c r="D42" s="344"/>
      <c r="E42" s="317"/>
      <c r="F42" s="315"/>
      <c r="G42" s="315"/>
      <c r="H42" s="315"/>
      <c r="I42" s="315"/>
      <c r="J42" s="76" t="s">
        <v>480</v>
      </c>
      <c r="K42" s="77" t="s">
        <v>480</v>
      </c>
      <c r="L42" s="77" t="s">
        <v>480</v>
      </c>
      <c r="M42" s="77" t="s">
        <v>480</v>
      </c>
      <c r="N42" s="77" t="s">
        <v>480</v>
      </c>
      <c r="O42" s="78" t="s">
        <v>480</v>
      </c>
      <c r="P42" s="165" t="s">
        <v>480</v>
      </c>
      <c r="Q42" s="166" t="s">
        <v>480</v>
      </c>
      <c r="R42" s="166" t="s">
        <v>480</v>
      </c>
      <c r="S42" s="166" t="s">
        <v>480</v>
      </c>
      <c r="T42" s="166" t="s">
        <v>480</v>
      </c>
      <c r="U42" s="167" t="s">
        <v>480</v>
      </c>
      <c r="V42" s="165" t="s">
        <v>480</v>
      </c>
      <c r="W42" s="166" t="s">
        <v>480</v>
      </c>
      <c r="X42" s="68" t="s">
        <v>480</v>
      </c>
      <c r="Y42" s="68" t="s">
        <v>480</v>
      </c>
      <c r="Z42" s="68" t="s">
        <v>480</v>
      </c>
      <c r="AA42" s="69" t="s">
        <v>480</v>
      </c>
      <c r="AB42" s="55" t="s">
        <v>480</v>
      </c>
      <c r="AC42" s="56" t="s">
        <v>480</v>
      </c>
      <c r="AD42" s="56" t="s">
        <v>480</v>
      </c>
      <c r="AE42" s="56" t="s">
        <v>480</v>
      </c>
      <c r="AF42" s="56" t="s">
        <v>480</v>
      </c>
      <c r="AG42" s="57" t="s">
        <v>480</v>
      </c>
      <c r="AH42" s="58" t="s">
        <v>480</v>
      </c>
      <c r="AI42" s="59" t="s">
        <v>480</v>
      </c>
      <c r="AJ42" s="59" t="s">
        <v>480</v>
      </c>
      <c r="AK42" s="59" t="s">
        <v>480</v>
      </c>
      <c r="AL42" s="59" t="s">
        <v>480</v>
      </c>
      <c r="AN42" s="332"/>
      <c r="AO42" s="333"/>
      <c r="AP42" s="333"/>
      <c r="AQ42" s="333"/>
      <c r="AR42" s="333"/>
      <c r="AS42" s="333"/>
      <c r="AT42" s="338"/>
      <c r="AU42" s="338"/>
    </row>
    <row r="43" spans="2:47" ht="15.75">
      <c r="B43" s="343"/>
      <c r="C43" s="343"/>
      <c r="D43" s="344"/>
      <c r="E43" s="317"/>
      <c r="F43" s="315"/>
      <c r="G43" s="315"/>
      <c r="H43" s="315"/>
      <c r="I43" s="315"/>
      <c r="J43" s="76" t="s">
        <v>480</v>
      </c>
      <c r="K43" s="77" t="s">
        <v>480</v>
      </c>
      <c r="L43" s="77" t="s">
        <v>480</v>
      </c>
      <c r="M43" s="77" t="s">
        <v>480</v>
      </c>
      <c r="N43" s="77" t="s">
        <v>480</v>
      </c>
      <c r="O43" s="78" t="s">
        <v>480</v>
      </c>
      <c r="P43" s="165" t="s">
        <v>480</v>
      </c>
      <c r="Q43" s="166" t="s">
        <v>480</v>
      </c>
      <c r="R43" s="166" t="s">
        <v>480</v>
      </c>
      <c r="S43" s="166" t="s">
        <v>480</v>
      </c>
      <c r="T43" s="166" t="s">
        <v>480</v>
      </c>
      <c r="U43" s="167" t="s">
        <v>480</v>
      </c>
      <c r="V43" s="165" t="s">
        <v>480</v>
      </c>
      <c r="W43" s="166" t="s">
        <v>480</v>
      </c>
      <c r="X43" s="68" t="s">
        <v>480</v>
      </c>
      <c r="Y43" s="68" t="s">
        <v>480</v>
      </c>
      <c r="Z43" s="68" t="s">
        <v>480</v>
      </c>
      <c r="AA43" s="69" t="s">
        <v>480</v>
      </c>
      <c r="AB43" s="55" t="s">
        <v>480</v>
      </c>
      <c r="AC43" s="56" t="s">
        <v>480</v>
      </c>
      <c r="AD43" s="56" t="s">
        <v>480</v>
      </c>
      <c r="AE43" s="56" t="s">
        <v>480</v>
      </c>
      <c r="AF43" s="56" t="s">
        <v>480</v>
      </c>
      <c r="AG43" s="57" t="s">
        <v>480</v>
      </c>
      <c r="AH43" s="58" t="s">
        <v>480</v>
      </c>
      <c r="AI43" s="59" t="s">
        <v>480</v>
      </c>
      <c r="AJ43" s="59" t="s">
        <v>480</v>
      </c>
      <c r="AK43" s="59" t="s">
        <v>480</v>
      </c>
      <c r="AL43" s="59" t="s">
        <v>480</v>
      </c>
      <c r="AN43" s="332"/>
      <c r="AO43" s="333"/>
      <c r="AP43" s="333"/>
      <c r="AQ43" s="333"/>
      <c r="AR43" s="333"/>
      <c r="AS43" s="333"/>
      <c r="AT43" s="338"/>
      <c r="AU43" s="338"/>
    </row>
    <row r="44" spans="2:47" ht="15.75">
      <c r="B44" s="343"/>
      <c r="C44" s="343"/>
      <c r="D44" s="344"/>
      <c r="E44" s="317"/>
      <c r="F44" s="315"/>
      <c r="G44" s="315"/>
      <c r="H44" s="315"/>
      <c r="I44" s="315"/>
      <c r="J44" s="76" t="s">
        <v>480</v>
      </c>
      <c r="K44" s="77" t="s">
        <v>480</v>
      </c>
      <c r="L44" s="77" t="s">
        <v>480</v>
      </c>
      <c r="M44" s="77" t="s">
        <v>480</v>
      </c>
      <c r="N44" s="77" t="s">
        <v>480</v>
      </c>
      <c r="O44" s="78" t="s">
        <v>480</v>
      </c>
      <c r="P44" s="165" t="s">
        <v>480</v>
      </c>
      <c r="Q44" s="166" t="s">
        <v>480</v>
      </c>
      <c r="R44" s="166" t="s">
        <v>480</v>
      </c>
      <c r="S44" s="166" t="s">
        <v>480</v>
      </c>
      <c r="T44" s="166" t="s">
        <v>480</v>
      </c>
      <c r="U44" s="167" t="s">
        <v>480</v>
      </c>
      <c r="V44" s="165" t="s">
        <v>480</v>
      </c>
      <c r="W44" s="166" t="s">
        <v>480</v>
      </c>
      <c r="X44" s="68" t="s">
        <v>480</v>
      </c>
      <c r="Y44" s="68" t="s">
        <v>480</v>
      </c>
      <c r="Z44" s="68" t="s">
        <v>480</v>
      </c>
      <c r="AA44" s="69" t="s">
        <v>480</v>
      </c>
      <c r="AB44" s="55" t="s">
        <v>480</v>
      </c>
      <c r="AC44" s="56" t="s">
        <v>480</v>
      </c>
      <c r="AD44" s="56" t="s">
        <v>480</v>
      </c>
      <c r="AE44" s="56" t="s">
        <v>480</v>
      </c>
      <c r="AF44" s="56" t="s">
        <v>480</v>
      </c>
      <c r="AG44" s="57" t="s">
        <v>480</v>
      </c>
      <c r="AH44" s="58" t="s">
        <v>480</v>
      </c>
      <c r="AI44" s="59" t="s">
        <v>480</v>
      </c>
      <c r="AJ44" s="59" t="s">
        <v>480</v>
      </c>
      <c r="AK44" s="59" t="s">
        <v>480</v>
      </c>
      <c r="AL44" s="59" t="s">
        <v>480</v>
      </c>
      <c r="AN44" s="332"/>
      <c r="AO44" s="333"/>
      <c r="AP44" s="333"/>
      <c r="AQ44" s="333"/>
      <c r="AR44" s="333"/>
      <c r="AS44" s="333"/>
      <c r="AT44" s="338"/>
      <c r="AU44" s="338"/>
    </row>
    <row r="45" spans="2:47" ht="3" customHeight="1" thickBot="1">
      <c r="B45" s="343"/>
      <c r="C45" s="343"/>
      <c r="D45" s="344"/>
      <c r="E45" s="317"/>
      <c r="F45" s="315"/>
      <c r="G45" s="315"/>
      <c r="H45" s="315"/>
      <c r="I45" s="315"/>
      <c r="J45" s="76" t="s">
        <v>480</v>
      </c>
      <c r="K45" s="77" t="s">
        <v>480</v>
      </c>
      <c r="L45" s="77" t="s">
        <v>480</v>
      </c>
      <c r="M45" s="77" t="s">
        <v>480</v>
      </c>
      <c r="N45" s="77" t="s">
        <v>480</v>
      </c>
      <c r="O45" s="78" t="s">
        <v>480</v>
      </c>
      <c r="P45" s="165" t="s">
        <v>480</v>
      </c>
      <c r="Q45" s="166" t="s">
        <v>480</v>
      </c>
      <c r="R45" s="166" t="s">
        <v>480</v>
      </c>
      <c r="S45" s="166" t="s">
        <v>480</v>
      </c>
      <c r="T45" s="166" t="s">
        <v>480</v>
      </c>
      <c r="U45" s="167" t="s">
        <v>480</v>
      </c>
      <c r="V45" s="165" t="s">
        <v>480</v>
      </c>
      <c r="W45" s="166" t="s">
        <v>480</v>
      </c>
      <c r="X45" s="68" t="s">
        <v>480</v>
      </c>
      <c r="Y45" s="68" t="s">
        <v>480</v>
      </c>
      <c r="Z45" s="68" t="s">
        <v>480</v>
      </c>
      <c r="AA45" s="69" t="s">
        <v>480</v>
      </c>
      <c r="AB45" s="55" t="s">
        <v>480</v>
      </c>
      <c r="AC45" s="56" t="s">
        <v>480</v>
      </c>
      <c r="AD45" s="56" t="s">
        <v>480</v>
      </c>
      <c r="AE45" s="56" t="s">
        <v>480</v>
      </c>
      <c r="AF45" s="56" t="s">
        <v>480</v>
      </c>
      <c r="AG45" s="57" t="s">
        <v>480</v>
      </c>
      <c r="AH45" s="58" t="s">
        <v>480</v>
      </c>
      <c r="AI45" s="59" t="s">
        <v>480</v>
      </c>
      <c r="AJ45" s="59" t="s">
        <v>480</v>
      </c>
      <c r="AK45" s="59" t="s">
        <v>480</v>
      </c>
      <c r="AL45" s="59" t="s">
        <v>480</v>
      </c>
      <c r="AN45" s="332"/>
      <c r="AO45" s="333"/>
      <c r="AP45" s="333"/>
      <c r="AQ45" s="333"/>
      <c r="AR45" s="333"/>
      <c r="AS45" s="334"/>
      <c r="AT45" s="36"/>
      <c r="AU45" s="36"/>
    </row>
    <row r="46" spans="2:47" ht="16.5" hidden="1" thickBot="1">
      <c r="B46" s="343"/>
      <c r="C46" s="343"/>
      <c r="D46" s="344"/>
      <c r="E46" s="317"/>
      <c r="F46" s="315"/>
      <c r="G46" s="315"/>
      <c r="H46" s="315"/>
      <c r="I46" s="315"/>
      <c r="J46" s="76" t="s">
        <v>480</v>
      </c>
      <c r="K46" s="77" t="s">
        <v>480</v>
      </c>
      <c r="L46" s="77" t="s">
        <v>480</v>
      </c>
      <c r="M46" s="77" t="s">
        <v>480</v>
      </c>
      <c r="N46" s="77" t="s">
        <v>480</v>
      </c>
      <c r="O46" s="78" t="s">
        <v>480</v>
      </c>
      <c r="P46" s="67" t="s">
        <v>480</v>
      </c>
      <c r="Q46" s="68" t="s">
        <v>480</v>
      </c>
      <c r="R46" s="68" t="s">
        <v>480</v>
      </c>
      <c r="S46" s="68" t="s">
        <v>480</v>
      </c>
      <c r="T46" s="68" t="s">
        <v>480</v>
      </c>
      <c r="U46" s="69" t="s">
        <v>480</v>
      </c>
      <c r="V46" s="67" t="s">
        <v>480</v>
      </c>
      <c r="W46" s="68" t="s">
        <v>480</v>
      </c>
      <c r="X46" s="68" t="s">
        <v>480</v>
      </c>
      <c r="Y46" s="68" t="s">
        <v>480</v>
      </c>
      <c r="Z46" s="68" t="s">
        <v>480</v>
      </c>
      <c r="AA46" s="69" t="s">
        <v>480</v>
      </c>
      <c r="AB46" s="55" t="s">
        <v>480</v>
      </c>
      <c r="AC46" s="56" t="s">
        <v>480</v>
      </c>
      <c r="AD46" s="56" t="s">
        <v>480</v>
      </c>
      <c r="AE46" s="56" t="s">
        <v>480</v>
      </c>
      <c r="AF46" s="56" t="s">
        <v>480</v>
      </c>
      <c r="AG46" s="57" t="s">
        <v>480</v>
      </c>
      <c r="AH46" s="58" t="s">
        <v>480</v>
      </c>
      <c r="AI46" s="59" t="s">
        <v>480</v>
      </c>
      <c r="AJ46" s="59" t="s">
        <v>480</v>
      </c>
      <c r="AK46" s="59" t="s">
        <v>480</v>
      </c>
      <c r="AL46" s="59" t="s">
        <v>480</v>
      </c>
      <c r="AN46" s="332"/>
      <c r="AO46" s="333"/>
      <c r="AP46" s="333"/>
      <c r="AQ46" s="333"/>
      <c r="AR46" s="333"/>
      <c r="AS46" s="334"/>
    </row>
    <row r="47" spans="2:47" ht="16.5" hidden="1" thickBot="1">
      <c r="B47" s="343"/>
      <c r="C47" s="343"/>
      <c r="D47" s="344"/>
      <c r="E47" s="318"/>
      <c r="F47" s="319"/>
      <c r="G47" s="319"/>
      <c r="H47" s="319"/>
      <c r="I47" s="319"/>
      <c r="J47" s="79" t="s">
        <v>480</v>
      </c>
      <c r="K47" s="80" t="s">
        <v>480</v>
      </c>
      <c r="L47" s="80" t="s">
        <v>480</v>
      </c>
      <c r="M47" s="80" t="s">
        <v>480</v>
      </c>
      <c r="N47" s="80" t="s">
        <v>480</v>
      </c>
      <c r="O47" s="81" t="s">
        <v>480</v>
      </c>
      <c r="P47" s="67" t="s">
        <v>480</v>
      </c>
      <c r="Q47" s="68" t="s">
        <v>480</v>
      </c>
      <c r="R47" s="68" t="s">
        <v>480</v>
      </c>
      <c r="S47" s="68" t="s">
        <v>480</v>
      </c>
      <c r="T47" s="68" t="s">
        <v>480</v>
      </c>
      <c r="U47" s="69" t="s">
        <v>480</v>
      </c>
      <c r="V47" s="70" t="s">
        <v>480</v>
      </c>
      <c r="W47" s="71" t="s">
        <v>480</v>
      </c>
      <c r="X47" s="71" t="s">
        <v>480</v>
      </c>
      <c r="Y47" s="71" t="s">
        <v>480</v>
      </c>
      <c r="Z47" s="71" t="s">
        <v>480</v>
      </c>
      <c r="AA47" s="72" t="s">
        <v>480</v>
      </c>
      <c r="AB47" s="60" t="s">
        <v>480</v>
      </c>
      <c r="AC47" s="61" t="s">
        <v>480</v>
      </c>
      <c r="AD47" s="61" t="s">
        <v>480</v>
      </c>
      <c r="AE47" s="61" t="s">
        <v>480</v>
      </c>
      <c r="AF47" s="61" t="s">
        <v>480</v>
      </c>
      <c r="AG47" s="62" t="s">
        <v>480</v>
      </c>
      <c r="AH47" s="63" t="s">
        <v>480</v>
      </c>
      <c r="AI47" s="64" t="s">
        <v>480</v>
      </c>
      <c r="AJ47" s="64" t="s">
        <v>480</v>
      </c>
      <c r="AK47" s="64" t="s">
        <v>480</v>
      </c>
      <c r="AL47" s="64" t="s">
        <v>480</v>
      </c>
      <c r="AN47" s="335"/>
      <c r="AO47" s="336"/>
      <c r="AP47" s="336"/>
      <c r="AQ47" s="336"/>
      <c r="AR47" s="336"/>
      <c r="AS47" s="337"/>
    </row>
    <row r="48" spans="2:47" ht="23.25">
      <c r="B48" s="343"/>
      <c r="C48" s="343"/>
      <c r="D48" s="344"/>
      <c r="E48" s="311" t="s">
        <v>488</v>
      </c>
      <c r="F48" s="312"/>
      <c r="G48" s="312"/>
      <c r="H48" s="312"/>
      <c r="I48" s="313"/>
      <c r="J48" s="73" t="s">
        <v>480</v>
      </c>
      <c r="K48" s="74" t="s">
        <v>480</v>
      </c>
      <c r="L48" s="74" t="s">
        <v>480</v>
      </c>
      <c r="M48" s="74" t="s">
        <v>480</v>
      </c>
      <c r="N48" s="74" t="s">
        <v>480</v>
      </c>
      <c r="O48" s="75" t="s">
        <v>480</v>
      </c>
      <c r="P48" s="73" t="s">
        <v>480</v>
      </c>
      <c r="Q48" s="74" t="s">
        <v>480</v>
      </c>
      <c r="R48" s="74" t="s">
        <v>480</v>
      </c>
      <c r="S48" s="74" t="s">
        <v>480</v>
      </c>
      <c r="T48" s="74" t="s">
        <v>480</v>
      </c>
      <c r="U48" s="75" t="s">
        <v>480</v>
      </c>
      <c r="V48" s="162" t="s">
        <v>480</v>
      </c>
      <c r="W48" s="171" t="s">
        <v>480</v>
      </c>
      <c r="X48" s="65" t="s">
        <v>480</v>
      </c>
      <c r="Y48" s="65" t="s">
        <v>480</v>
      </c>
      <c r="Z48" s="65" t="s">
        <v>480</v>
      </c>
      <c r="AA48" s="66" t="s">
        <v>480</v>
      </c>
      <c r="AB48" s="50" t="s">
        <v>480</v>
      </c>
      <c r="AC48" s="51" t="s">
        <v>480</v>
      </c>
      <c r="AD48" s="51" t="s">
        <v>480</v>
      </c>
      <c r="AE48" s="51" t="s">
        <v>480</v>
      </c>
      <c r="AF48" s="51" t="s">
        <v>480</v>
      </c>
      <c r="AG48" s="52" t="s">
        <v>480</v>
      </c>
      <c r="AH48" s="53" t="s">
        <v>480</v>
      </c>
      <c r="AI48" s="54" t="s">
        <v>480</v>
      </c>
      <c r="AJ48" s="54" t="s">
        <v>480</v>
      </c>
      <c r="AK48" s="54" t="s">
        <v>480</v>
      </c>
      <c r="AL48" s="54" t="s">
        <v>480</v>
      </c>
    </row>
    <row r="49" spans="2:38" ht="15.75">
      <c r="B49" s="343"/>
      <c r="C49" s="343"/>
      <c r="D49" s="344"/>
      <c r="E49" s="314"/>
      <c r="F49" s="315"/>
      <c r="G49" s="315"/>
      <c r="H49" s="315"/>
      <c r="I49" s="316"/>
      <c r="J49" s="76" t="s">
        <v>480</v>
      </c>
      <c r="K49" s="77" t="s">
        <v>480</v>
      </c>
      <c r="L49" s="77" t="s">
        <v>480</v>
      </c>
      <c r="M49" s="77" t="s">
        <v>480</v>
      </c>
      <c r="N49" s="77" t="s">
        <v>480</v>
      </c>
      <c r="O49" s="78" t="s">
        <v>480</v>
      </c>
      <c r="P49" s="76" t="s">
        <v>480</v>
      </c>
      <c r="Q49" s="77" t="s">
        <v>480</v>
      </c>
      <c r="R49" s="77" t="s">
        <v>480</v>
      </c>
      <c r="S49" s="77" t="s">
        <v>480</v>
      </c>
      <c r="T49" s="77" t="s">
        <v>480</v>
      </c>
      <c r="U49" s="78" t="s">
        <v>480</v>
      </c>
      <c r="V49" s="165" t="s">
        <v>480</v>
      </c>
      <c r="W49" s="166" t="s">
        <v>480</v>
      </c>
      <c r="X49" s="68" t="s">
        <v>480</v>
      </c>
      <c r="Y49" s="68" t="s">
        <v>480</v>
      </c>
      <c r="Z49" s="68" t="s">
        <v>480</v>
      </c>
      <c r="AA49" s="69" t="s">
        <v>480</v>
      </c>
      <c r="AB49" s="55" t="s">
        <v>480</v>
      </c>
      <c r="AC49" s="56" t="s">
        <v>480</v>
      </c>
      <c r="AD49" s="56" t="s">
        <v>480</v>
      </c>
      <c r="AE49" s="56" t="s">
        <v>480</v>
      </c>
      <c r="AF49" s="56" t="s">
        <v>480</v>
      </c>
      <c r="AG49" s="57" t="s">
        <v>480</v>
      </c>
      <c r="AH49" s="58" t="s">
        <v>480</v>
      </c>
      <c r="AI49" s="59" t="s">
        <v>480</v>
      </c>
      <c r="AJ49" s="59" t="s">
        <v>480</v>
      </c>
      <c r="AK49" s="59" t="s">
        <v>480</v>
      </c>
      <c r="AL49" s="59" t="s">
        <v>480</v>
      </c>
    </row>
    <row r="50" spans="2:38" ht="15.75">
      <c r="B50" s="343"/>
      <c r="C50" s="343"/>
      <c r="D50" s="344"/>
      <c r="E50" s="314"/>
      <c r="F50" s="315"/>
      <c r="G50" s="315"/>
      <c r="H50" s="315"/>
      <c r="I50" s="316"/>
      <c r="J50" s="76" t="s">
        <v>480</v>
      </c>
      <c r="K50" s="77" t="s">
        <v>480</v>
      </c>
      <c r="L50" s="77" t="s">
        <v>480</v>
      </c>
      <c r="M50" s="77" t="s">
        <v>480</v>
      </c>
      <c r="N50" s="77" t="s">
        <v>480</v>
      </c>
      <c r="O50" s="78" t="s">
        <v>480</v>
      </c>
      <c r="P50" s="76" t="s">
        <v>480</v>
      </c>
      <c r="Q50" s="77" t="s">
        <v>480</v>
      </c>
      <c r="R50" s="77" t="s">
        <v>480</v>
      </c>
      <c r="S50" s="77" t="s">
        <v>480</v>
      </c>
      <c r="T50" s="77" t="s">
        <v>480</v>
      </c>
      <c r="U50" s="78" t="s">
        <v>480</v>
      </c>
      <c r="V50" s="165" t="s">
        <v>480</v>
      </c>
      <c r="W50" s="166" t="s">
        <v>480</v>
      </c>
      <c r="X50" s="68" t="s">
        <v>480</v>
      </c>
      <c r="Y50" s="68" t="s">
        <v>480</v>
      </c>
      <c r="Z50" s="68" t="s">
        <v>480</v>
      </c>
      <c r="AA50" s="69" t="s">
        <v>480</v>
      </c>
      <c r="AB50" s="55" t="s">
        <v>480</v>
      </c>
      <c r="AC50" s="56" t="s">
        <v>480</v>
      </c>
      <c r="AD50" s="56" t="s">
        <v>480</v>
      </c>
      <c r="AE50" s="56" t="s">
        <v>480</v>
      </c>
      <c r="AF50" s="56" t="s">
        <v>480</v>
      </c>
      <c r="AG50" s="57" t="s">
        <v>480</v>
      </c>
      <c r="AH50" s="58" t="s">
        <v>480</v>
      </c>
      <c r="AI50" s="59" t="s">
        <v>480</v>
      </c>
      <c r="AJ50" s="59" t="s">
        <v>480</v>
      </c>
      <c r="AK50" s="59" t="s">
        <v>480</v>
      </c>
      <c r="AL50" s="59" t="s">
        <v>480</v>
      </c>
    </row>
    <row r="51" spans="2:38" ht="15.75">
      <c r="B51" s="343"/>
      <c r="C51" s="343"/>
      <c r="D51" s="344"/>
      <c r="E51" s="317"/>
      <c r="F51" s="315"/>
      <c r="G51" s="315"/>
      <c r="H51" s="315"/>
      <c r="I51" s="316"/>
      <c r="J51" s="76" t="s">
        <v>480</v>
      </c>
      <c r="K51" s="77" t="s">
        <v>480</v>
      </c>
      <c r="L51" s="77" t="s">
        <v>480</v>
      </c>
      <c r="M51" s="77" t="s">
        <v>480</v>
      </c>
      <c r="N51" s="77" t="s">
        <v>480</v>
      </c>
      <c r="O51" s="78" t="s">
        <v>480</v>
      </c>
      <c r="P51" s="76" t="s">
        <v>480</v>
      </c>
      <c r="Q51" s="77" t="s">
        <v>480</v>
      </c>
      <c r="R51" s="77" t="s">
        <v>480</v>
      </c>
      <c r="S51" s="77" t="s">
        <v>480</v>
      </c>
      <c r="T51" s="77" t="s">
        <v>480</v>
      </c>
      <c r="U51" s="78" t="s">
        <v>480</v>
      </c>
      <c r="V51" s="165" t="s">
        <v>480</v>
      </c>
      <c r="W51" s="166" t="s">
        <v>480</v>
      </c>
      <c r="X51" s="68" t="s">
        <v>480</v>
      </c>
      <c r="Y51" s="68" t="s">
        <v>480</v>
      </c>
      <c r="Z51" s="68" t="s">
        <v>480</v>
      </c>
      <c r="AA51" s="69" t="s">
        <v>480</v>
      </c>
      <c r="AB51" s="55" t="s">
        <v>480</v>
      </c>
      <c r="AC51" s="56" t="s">
        <v>480</v>
      </c>
      <c r="AD51" s="56" t="s">
        <v>480</v>
      </c>
      <c r="AE51" s="56" t="s">
        <v>480</v>
      </c>
      <c r="AF51" s="56" t="s">
        <v>480</v>
      </c>
      <c r="AG51" s="57" t="s">
        <v>480</v>
      </c>
      <c r="AH51" s="58" t="s">
        <v>480</v>
      </c>
      <c r="AI51" s="59" t="s">
        <v>480</v>
      </c>
      <c r="AJ51" s="59" t="s">
        <v>480</v>
      </c>
      <c r="AK51" s="59" t="s">
        <v>480</v>
      </c>
      <c r="AL51" s="59" t="s">
        <v>480</v>
      </c>
    </row>
    <row r="52" spans="2:38" ht="15.75">
      <c r="B52" s="343"/>
      <c r="C52" s="343"/>
      <c r="D52" s="344"/>
      <c r="E52" s="317"/>
      <c r="F52" s="315"/>
      <c r="G52" s="315"/>
      <c r="H52" s="315"/>
      <c r="I52" s="316"/>
      <c r="J52" s="76" t="s">
        <v>480</v>
      </c>
      <c r="K52" s="77" t="s">
        <v>480</v>
      </c>
      <c r="L52" s="77" t="s">
        <v>480</v>
      </c>
      <c r="M52" s="77" t="s">
        <v>480</v>
      </c>
      <c r="N52" s="77" t="s">
        <v>480</v>
      </c>
      <c r="O52" s="78" t="s">
        <v>480</v>
      </c>
      <c r="P52" s="76" t="s">
        <v>480</v>
      </c>
      <c r="Q52" s="77" t="s">
        <v>480</v>
      </c>
      <c r="R52" s="77" t="s">
        <v>480</v>
      </c>
      <c r="S52" s="77" t="s">
        <v>480</v>
      </c>
      <c r="T52" s="77" t="s">
        <v>480</v>
      </c>
      <c r="U52" s="78" t="s">
        <v>480</v>
      </c>
      <c r="V52" s="165" t="s">
        <v>480</v>
      </c>
      <c r="W52" s="166" t="s">
        <v>480</v>
      </c>
      <c r="X52" s="68" t="s">
        <v>480</v>
      </c>
      <c r="Y52" s="68" t="s">
        <v>480</v>
      </c>
      <c r="Z52" s="68" t="s">
        <v>480</v>
      </c>
      <c r="AA52" s="69" t="s">
        <v>480</v>
      </c>
      <c r="AB52" s="55" t="s">
        <v>480</v>
      </c>
      <c r="AC52" s="56" t="s">
        <v>480</v>
      </c>
      <c r="AD52" s="56" t="s">
        <v>480</v>
      </c>
      <c r="AE52" s="56" t="s">
        <v>480</v>
      </c>
      <c r="AF52" s="56" t="s">
        <v>480</v>
      </c>
      <c r="AG52" s="57" t="s">
        <v>480</v>
      </c>
      <c r="AH52" s="58" t="s">
        <v>480</v>
      </c>
      <c r="AI52" s="59" t="s">
        <v>480</v>
      </c>
      <c r="AJ52" s="59" t="s">
        <v>480</v>
      </c>
      <c r="AK52" s="59" t="s">
        <v>480</v>
      </c>
      <c r="AL52" s="59" t="s">
        <v>480</v>
      </c>
    </row>
    <row r="53" spans="2:38" ht="5.25" customHeight="1">
      <c r="B53" s="343"/>
      <c r="C53" s="343"/>
      <c r="D53" s="344"/>
      <c r="E53" s="317"/>
      <c r="F53" s="315"/>
      <c r="G53" s="315"/>
      <c r="H53" s="315"/>
      <c r="I53" s="316"/>
      <c r="J53" s="76" t="s">
        <v>480</v>
      </c>
      <c r="K53" s="77" t="s">
        <v>480</v>
      </c>
      <c r="L53" s="77" t="s">
        <v>480</v>
      </c>
      <c r="M53" s="77" t="s">
        <v>480</v>
      </c>
      <c r="N53" s="77" t="s">
        <v>480</v>
      </c>
      <c r="O53" s="78" t="s">
        <v>480</v>
      </c>
      <c r="P53" s="76" t="s">
        <v>480</v>
      </c>
      <c r="Q53" s="77" t="s">
        <v>480</v>
      </c>
      <c r="R53" s="77" t="s">
        <v>480</v>
      </c>
      <c r="S53" s="77" t="s">
        <v>480</v>
      </c>
      <c r="T53" s="77" t="s">
        <v>480</v>
      </c>
      <c r="U53" s="78" t="s">
        <v>480</v>
      </c>
      <c r="V53" s="165" t="s">
        <v>480</v>
      </c>
      <c r="W53" s="166" t="s">
        <v>480</v>
      </c>
      <c r="X53" s="68" t="s">
        <v>480</v>
      </c>
      <c r="Y53" s="68" t="s">
        <v>480</v>
      </c>
      <c r="Z53" s="68" t="s">
        <v>480</v>
      </c>
      <c r="AA53" s="69" t="s">
        <v>480</v>
      </c>
      <c r="AB53" s="55" t="s">
        <v>480</v>
      </c>
      <c r="AC53" s="56" t="s">
        <v>480</v>
      </c>
      <c r="AD53" s="56" t="s">
        <v>480</v>
      </c>
      <c r="AE53" s="56" t="s">
        <v>480</v>
      </c>
      <c r="AF53" s="56" t="s">
        <v>480</v>
      </c>
      <c r="AG53" s="57" t="s">
        <v>480</v>
      </c>
      <c r="AH53" s="58" t="s">
        <v>480</v>
      </c>
      <c r="AI53" s="59" t="s">
        <v>480</v>
      </c>
      <c r="AJ53" s="59" t="s">
        <v>480</v>
      </c>
      <c r="AK53" s="59" t="s">
        <v>480</v>
      </c>
      <c r="AL53" s="59" t="s">
        <v>480</v>
      </c>
    </row>
    <row r="54" spans="2:38" ht="3" hidden="1" customHeight="1">
      <c r="B54" s="343"/>
      <c r="C54" s="343"/>
      <c r="D54" s="344"/>
      <c r="E54" s="317"/>
      <c r="F54" s="315"/>
      <c r="G54" s="315"/>
      <c r="H54" s="315"/>
      <c r="I54" s="316"/>
      <c r="J54" s="76" t="s">
        <v>480</v>
      </c>
      <c r="K54" s="77" t="s">
        <v>480</v>
      </c>
      <c r="L54" s="77" t="s">
        <v>480</v>
      </c>
      <c r="M54" s="77" t="s">
        <v>480</v>
      </c>
      <c r="N54" s="77" t="s">
        <v>480</v>
      </c>
      <c r="O54" s="78" t="s">
        <v>480</v>
      </c>
      <c r="P54" s="76" t="s">
        <v>480</v>
      </c>
      <c r="Q54" s="77" t="s">
        <v>480</v>
      </c>
      <c r="R54" s="77" t="s">
        <v>480</v>
      </c>
      <c r="S54" s="77" t="s">
        <v>480</v>
      </c>
      <c r="T54" s="77" t="s">
        <v>480</v>
      </c>
      <c r="U54" s="78" t="s">
        <v>480</v>
      </c>
      <c r="V54" s="165" t="s">
        <v>480</v>
      </c>
      <c r="W54" s="166" t="s">
        <v>480</v>
      </c>
      <c r="X54" s="68" t="s">
        <v>480</v>
      </c>
      <c r="Y54" s="68" t="s">
        <v>480</v>
      </c>
      <c r="Z54" s="68" t="s">
        <v>480</v>
      </c>
      <c r="AA54" s="69" t="s">
        <v>480</v>
      </c>
      <c r="AB54" s="55" t="s">
        <v>480</v>
      </c>
      <c r="AC54" s="56" t="s">
        <v>480</v>
      </c>
      <c r="AD54" s="56" t="s">
        <v>480</v>
      </c>
      <c r="AE54" s="56" t="s">
        <v>480</v>
      </c>
      <c r="AF54" s="56" t="s">
        <v>480</v>
      </c>
      <c r="AG54" s="57" t="s">
        <v>480</v>
      </c>
      <c r="AH54" s="58" t="s">
        <v>480</v>
      </c>
      <c r="AI54" s="59" t="s">
        <v>480</v>
      </c>
      <c r="AJ54" s="59" t="s">
        <v>480</v>
      </c>
      <c r="AK54" s="59" t="s">
        <v>480</v>
      </c>
      <c r="AL54" s="59" t="s">
        <v>480</v>
      </c>
    </row>
    <row r="55" spans="2:38" ht="15.75" hidden="1">
      <c r="B55" s="343"/>
      <c r="C55" s="343"/>
      <c r="D55" s="344"/>
      <c r="E55" s="317"/>
      <c r="F55" s="315"/>
      <c r="G55" s="315"/>
      <c r="H55" s="315"/>
      <c r="I55" s="316"/>
      <c r="J55" s="76" t="s">
        <v>480</v>
      </c>
      <c r="K55" s="77" t="s">
        <v>480</v>
      </c>
      <c r="L55" s="77" t="s">
        <v>480</v>
      </c>
      <c r="M55" s="77" t="s">
        <v>480</v>
      </c>
      <c r="N55" s="77" t="s">
        <v>480</v>
      </c>
      <c r="O55" s="78" t="s">
        <v>480</v>
      </c>
      <c r="P55" s="76" t="s">
        <v>480</v>
      </c>
      <c r="Q55" s="77" t="s">
        <v>480</v>
      </c>
      <c r="R55" s="77" t="s">
        <v>480</v>
      </c>
      <c r="S55" s="77" t="s">
        <v>480</v>
      </c>
      <c r="T55" s="77" t="s">
        <v>480</v>
      </c>
      <c r="U55" s="78" t="s">
        <v>480</v>
      </c>
      <c r="V55" s="165" t="s">
        <v>480</v>
      </c>
      <c r="W55" s="166" t="s">
        <v>480</v>
      </c>
      <c r="X55" s="68" t="s">
        <v>480</v>
      </c>
      <c r="Y55" s="68" t="s">
        <v>480</v>
      </c>
      <c r="Z55" s="68" t="s">
        <v>480</v>
      </c>
      <c r="AA55" s="69" t="s">
        <v>480</v>
      </c>
      <c r="AB55" s="55" t="s">
        <v>480</v>
      </c>
      <c r="AC55" s="56" t="s">
        <v>480</v>
      </c>
      <c r="AD55" s="56" t="s">
        <v>480</v>
      </c>
      <c r="AE55" s="56" t="s">
        <v>480</v>
      </c>
      <c r="AF55" s="56" t="s">
        <v>480</v>
      </c>
      <c r="AG55" s="57" t="s">
        <v>480</v>
      </c>
      <c r="AH55" s="58" t="s">
        <v>480</v>
      </c>
      <c r="AI55" s="59" t="s">
        <v>480</v>
      </c>
      <c r="AJ55" s="59" t="s">
        <v>480</v>
      </c>
      <c r="AK55" s="59" t="s">
        <v>480</v>
      </c>
      <c r="AL55" s="59" t="s">
        <v>480</v>
      </c>
    </row>
    <row r="56" spans="2:38" ht="15.75" hidden="1">
      <c r="B56" s="343"/>
      <c r="C56" s="343"/>
      <c r="D56" s="344"/>
      <c r="E56" s="317"/>
      <c r="F56" s="315"/>
      <c r="G56" s="315"/>
      <c r="H56" s="315"/>
      <c r="I56" s="316"/>
      <c r="J56" s="76" t="s">
        <v>480</v>
      </c>
      <c r="K56" s="77" t="s">
        <v>480</v>
      </c>
      <c r="L56" s="77" t="s">
        <v>480</v>
      </c>
      <c r="M56" s="77" t="s">
        <v>480</v>
      </c>
      <c r="N56" s="77" t="s">
        <v>480</v>
      </c>
      <c r="O56" s="78" t="s">
        <v>480</v>
      </c>
      <c r="P56" s="76" t="s">
        <v>480</v>
      </c>
      <c r="Q56" s="77" t="s">
        <v>480</v>
      </c>
      <c r="R56" s="77" t="s">
        <v>480</v>
      </c>
      <c r="S56" s="77" t="s">
        <v>480</v>
      </c>
      <c r="T56" s="77" t="s">
        <v>480</v>
      </c>
      <c r="U56" s="78" t="s">
        <v>480</v>
      </c>
      <c r="V56" s="165" t="s">
        <v>480</v>
      </c>
      <c r="W56" s="166" t="s">
        <v>480</v>
      </c>
      <c r="X56" s="68" t="s">
        <v>480</v>
      </c>
      <c r="Y56" s="68" t="s">
        <v>480</v>
      </c>
      <c r="Z56" s="68" t="s">
        <v>480</v>
      </c>
      <c r="AA56" s="69" t="s">
        <v>480</v>
      </c>
      <c r="AB56" s="55" t="s">
        <v>480</v>
      </c>
      <c r="AC56" s="56" t="s">
        <v>480</v>
      </c>
      <c r="AD56" s="56" t="s">
        <v>480</v>
      </c>
      <c r="AE56" s="56" t="s">
        <v>480</v>
      </c>
      <c r="AF56" s="56" t="s">
        <v>480</v>
      </c>
      <c r="AG56" s="57" t="s">
        <v>480</v>
      </c>
      <c r="AH56" s="58" t="s">
        <v>480</v>
      </c>
      <c r="AI56" s="59" t="s">
        <v>480</v>
      </c>
      <c r="AJ56" s="59" t="s">
        <v>480</v>
      </c>
      <c r="AK56" s="59" t="s">
        <v>480</v>
      </c>
      <c r="AL56" s="59" t="s">
        <v>480</v>
      </c>
    </row>
    <row r="57" spans="2:38" ht="16.5" thickBot="1">
      <c r="B57" s="343"/>
      <c r="C57" s="343"/>
      <c r="D57" s="344"/>
      <c r="E57" s="318"/>
      <c r="F57" s="319"/>
      <c r="G57" s="319"/>
      <c r="H57" s="319"/>
      <c r="I57" s="320"/>
      <c r="J57" s="79" t="s">
        <v>480</v>
      </c>
      <c r="K57" s="80" t="s">
        <v>480</v>
      </c>
      <c r="L57" s="80" t="s">
        <v>480</v>
      </c>
      <c r="M57" s="80" t="s">
        <v>480</v>
      </c>
      <c r="N57" s="80" t="s">
        <v>480</v>
      </c>
      <c r="O57" s="81" t="s">
        <v>480</v>
      </c>
      <c r="P57" s="79" t="s">
        <v>480</v>
      </c>
      <c r="Q57" s="80" t="s">
        <v>480</v>
      </c>
      <c r="R57" s="80" t="s">
        <v>480</v>
      </c>
      <c r="S57" s="80" t="s">
        <v>480</v>
      </c>
      <c r="T57" s="80" t="s">
        <v>480</v>
      </c>
      <c r="U57" s="81" t="s">
        <v>480</v>
      </c>
      <c r="V57" s="168" t="s">
        <v>480</v>
      </c>
      <c r="W57" s="169" t="s">
        <v>480</v>
      </c>
      <c r="X57" s="71" t="s">
        <v>480</v>
      </c>
      <c r="Y57" s="71" t="s">
        <v>480</v>
      </c>
      <c r="Z57" s="71" t="s">
        <v>480</v>
      </c>
      <c r="AA57" s="72" t="s">
        <v>480</v>
      </c>
      <c r="AB57" s="60" t="s">
        <v>480</v>
      </c>
      <c r="AC57" s="61" t="s">
        <v>480</v>
      </c>
      <c r="AD57" s="61" t="s">
        <v>480</v>
      </c>
      <c r="AE57" s="61" t="s">
        <v>480</v>
      </c>
      <c r="AF57" s="61" t="s">
        <v>480</v>
      </c>
      <c r="AG57" s="62" t="s">
        <v>480</v>
      </c>
      <c r="AH57" s="58" t="s">
        <v>480</v>
      </c>
      <c r="AI57" s="59" t="s">
        <v>480</v>
      </c>
      <c r="AJ57" s="59" t="s">
        <v>480</v>
      </c>
      <c r="AK57" s="59" t="s">
        <v>480</v>
      </c>
      <c r="AL57" s="59" t="s">
        <v>480</v>
      </c>
    </row>
    <row r="58" spans="2:38" ht="15" customHeight="1">
      <c r="J58" s="311" t="s">
        <v>489</v>
      </c>
      <c r="K58" s="312"/>
      <c r="L58" s="312"/>
      <c r="M58" s="312"/>
      <c r="N58" s="312"/>
      <c r="O58" s="313"/>
      <c r="P58" s="311" t="s">
        <v>490</v>
      </c>
      <c r="Q58" s="312"/>
      <c r="R58" s="312"/>
      <c r="S58" s="312"/>
      <c r="T58" s="312"/>
      <c r="U58" s="313"/>
      <c r="V58" s="311" t="s">
        <v>491</v>
      </c>
      <c r="W58" s="312"/>
      <c r="X58" s="312"/>
      <c r="Y58" s="312"/>
      <c r="Z58" s="312"/>
      <c r="AA58" s="313"/>
      <c r="AB58" s="311" t="s">
        <v>492</v>
      </c>
      <c r="AC58" s="339"/>
      <c r="AD58" s="312"/>
      <c r="AE58" s="312"/>
      <c r="AF58" s="312"/>
      <c r="AG58" s="312"/>
      <c r="AH58" s="311" t="s">
        <v>493</v>
      </c>
      <c r="AI58" s="312"/>
      <c r="AJ58" s="312"/>
      <c r="AK58" s="312"/>
      <c r="AL58" s="313"/>
    </row>
    <row r="59" spans="2:38" ht="15" customHeight="1">
      <c r="J59" s="317"/>
      <c r="K59" s="315"/>
      <c r="L59" s="315"/>
      <c r="M59" s="315"/>
      <c r="N59" s="315"/>
      <c r="O59" s="316"/>
      <c r="P59" s="317"/>
      <c r="Q59" s="315"/>
      <c r="R59" s="315"/>
      <c r="S59" s="315"/>
      <c r="T59" s="315"/>
      <c r="U59" s="316"/>
      <c r="V59" s="317"/>
      <c r="W59" s="315"/>
      <c r="X59" s="315"/>
      <c r="Y59" s="315"/>
      <c r="Z59" s="315"/>
      <c r="AA59" s="316"/>
      <c r="AB59" s="317"/>
      <c r="AC59" s="315"/>
      <c r="AD59" s="315"/>
      <c r="AE59" s="315"/>
      <c r="AF59" s="315"/>
      <c r="AG59" s="315"/>
      <c r="AH59" s="314"/>
      <c r="AI59" s="315"/>
      <c r="AJ59" s="315"/>
      <c r="AK59" s="315"/>
      <c r="AL59" s="316"/>
    </row>
    <row r="60" spans="2:38" ht="15" customHeight="1">
      <c r="J60" s="317"/>
      <c r="K60" s="315"/>
      <c r="L60" s="315"/>
      <c r="M60" s="315"/>
      <c r="N60" s="315"/>
      <c r="O60" s="316"/>
      <c r="P60" s="317"/>
      <c r="Q60" s="315"/>
      <c r="R60" s="315"/>
      <c r="S60" s="315"/>
      <c r="T60" s="315"/>
      <c r="U60" s="316"/>
      <c r="V60" s="317"/>
      <c r="W60" s="315"/>
      <c r="X60" s="315"/>
      <c r="Y60" s="315"/>
      <c r="Z60" s="315"/>
      <c r="AA60" s="316"/>
      <c r="AB60" s="317"/>
      <c r="AC60" s="315"/>
      <c r="AD60" s="315"/>
      <c r="AE60" s="315"/>
      <c r="AF60" s="315"/>
      <c r="AG60" s="315"/>
      <c r="AH60" s="314"/>
      <c r="AI60" s="315"/>
      <c r="AJ60" s="315"/>
      <c r="AK60" s="315"/>
      <c r="AL60" s="316"/>
    </row>
    <row r="61" spans="2:38" ht="15" customHeight="1">
      <c r="J61" s="317"/>
      <c r="K61" s="315"/>
      <c r="L61" s="315"/>
      <c r="M61" s="315"/>
      <c r="N61" s="315"/>
      <c r="O61" s="316"/>
      <c r="P61" s="317"/>
      <c r="Q61" s="315"/>
      <c r="R61" s="315"/>
      <c r="S61" s="315"/>
      <c r="T61" s="315"/>
      <c r="U61" s="316"/>
      <c r="V61" s="317"/>
      <c r="W61" s="315"/>
      <c r="X61" s="315"/>
      <c r="Y61" s="315"/>
      <c r="Z61" s="315"/>
      <c r="AA61" s="316"/>
      <c r="AB61" s="317"/>
      <c r="AC61" s="315"/>
      <c r="AD61" s="315"/>
      <c r="AE61" s="315"/>
      <c r="AF61" s="315"/>
      <c r="AG61" s="315"/>
      <c r="AH61" s="317"/>
      <c r="AI61" s="315"/>
      <c r="AJ61" s="315"/>
      <c r="AK61" s="315"/>
      <c r="AL61" s="316"/>
    </row>
    <row r="62" spans="2:38" ht="15" customHeight="1">
      <c r="J62" s="317"/>
      <c r="K62" s="315"/>
      <c r="L62" s="315"/>
      <c r="M62" s="315"/>
      <c r="N62" s="315"/>
      <c r="O62" s="316"/>
      <c r="P62" s="317"/>
      <c r="Q62" s="315"/>
      <c r="R62" s="315"/>
      <c r="S62" s="315"/>
      <c r="T62" s="315"/>
      <c r="U62" s="316"/>
      <c r="V62" s="317"/>
      <c r="W62" s="315"/>
      <c r="X62" s="315"/>
      <c r="Y62" s="315"/>
      <c r="Z62" s="315"/>
      <c r="AA62" s="316"/>
      <c r="AB62" s="317"/>
      <c r="AC62" s="315"/>
      <c r="AD62" s="315"/>
      <c r="AE62" s="315"/>
      <c r="AF62" s="315"/>
      <c r="AG62" s="315"/>
      <c r="AH62" s="317"/>
      <c r="AI62" s="315"/>
      <c r="AJ62" s="315"/>
      <c r="AK62" s="315"/>
      <c r="AL62" s="316"/>
    </row>
    <row r="63" spans="2:38" ht="28.5" customHeight="1" thickBot="1">
      <c r="J63" s="318"/>
      <c r="K63" s="319"/>
      <c r="L63" s="319"/>
      <c r="M63" s="319"/>
      <c r="N63" s="319"/>
      <c r="O63" s="320"/>
      <c r="P63" s="318"/>
      <c r="Q63" s="319"/>
      <c r="R63" s="319"/>
      <c r="S63" s="319"/>
      <c r="T63" s="319"/>
      <c r="U63" s="320"/>
      <c r="V63" s="318"/>
      <c r="W63" s="319"/>
      <c r="X63" s="319"/>
      <c r="Y63" s="319"/>
      <c r="Z63" s="319"/>
      <c r="AA63" s="320"/>
      <c r="AB63" s="318"/>
      <c r="AC63" s="319"/>
      <c r="AD63" s="319"/>
      <c r="AE63" s="319"/>
      <c r="AF63" s="319"/>
      <c r="AG63" s="319"/>
      <c r="AH63" s="318"/>
      <c r="AI63" s="319"/>
      <c r="AJ63" s="319"/>
      <c r="AK63" s="319"/>
      <c r="AL63" s="320"/>
    </row>
  </sheetData>
  <mergeCells count="22">
    <mergeCell ref="B4:I6"/>
    <mergeCell ref="J4:AL6"/>
    <mergeCell ref="AT4:AU6"/>
    <mergeCell ref="B8:D57"/>
    <mergeCell ref="E8:I17"/>
    <mergeCell ref="AN8:AS17"/>
    <mergeCell ref="AT8:AU14"/>
    <mergeCell ref="E18:I27"/>
    <mergeCell ref="AN18:AS27"/>
    <mergeCell ref="AT18:AU27"/>
    <mergeCell ref="AH58:AL63"/>
    <mergeCell ref="E28:I37"/>
    <mergeCell ref="AN28:AS37"/>
    <mergeCell ref="AT28:AU35"/>
    <mergeCell ref="E38:I47"/>
    <mergeCell ref="AN38:AS47"/>
    <mergeCell ref="AT38:AU44"/>
    <mergeCell ref="E48:I57"/>
    <mergeCell ref="J58:O63"/>
    <mergeCell ref="P58:U63"/>
    <mergeCell ref="V58:AA63"/>
    <mergeCell ref="AB58:AG6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4" tint="-0.249977111117893"/>
  </sheetPr>
  <dimension ref="A1:KL25"/>
  <sheetViews>
    <sheetView topLeftCell="A14" zoomScale="59" zoomScaleNormal="59" workbookViewId="0">
      <selection activeCell="J48" sqref="J48"/>
    </sheetView>
  </sheetViews>
  <sheetFormatPr defaultColWidth="11.42578125" defaultRowHeight="15"/>
  <cols>
    <col min="1" max="1" width="10.85546875" customWidth="1"/>
    <col min="2" max="2" width="32.28515625" customWidth="1"/>
    <col min="3" max="3" width="25.7109375" customWidth="1"/>
    <col min="4" max="4" width="73.5703125" customWidth="1"/>
    <col min="5" max="5" width="21.42578125" customWidth="1"/>
    <col min="6" max="6" width="30.7109375" customWidth="1"/>
    <col min="7" max="7" width="23.28515625" customWidth="1"/>
    <col min="8" max="8" width="12.140625" customWidth="1"/>
    <col min="9" max="9" width="13.28515625" customWidth="1"/>
    <col min="10" max="10" width="10.85546875"/>
    <col min="11" max="11" width="24.28515625" customWidth="1"/>
    <col min="12" max="12" width="22.85546875" customWidth="1"/>
    <col min="13" max="15" width="10.85546875"/>
    <col min="16" max="16" width="42.28515625" customWidth="1"/>
    <col min="17" max="17" width="16" customWidth="1"/>
    <col min="18" max="18" width="18.7109375" customWidth="1"/>
    <col min="19" max="19" width="18.5703125" customWidth="1"/>
    <col min="20" max="20" width="10.85546875"/>
    <col min="21" max="21" width="18.5703125" customWidth="1"/>
    <col min="22" max="22" width="10.85546875"/>
    <col min="23" max="23" width="14" bestFit="1" customWidth="1"/>
    <col min="24" max="24" width="38.42578125" hidden="1" customWidth="1"/>
    <col min="25" max="25" width="44.85546875" hidden="1" customWidth="1"/>
    <col min="26" max="26" width="6.42578125" hidden="1" customWidth="1"/>
    <col min="27" max="27" width="11.85546875" customWidth="1"/>
    <col min="28" max="28" width="10.85546875" customWidth="1"/>
    <col min="29" max="29" width="39.42578125" hidden="1" customWidth="1"/>
    <col min="30" max="30" width="6.42578125" hidden="1" customWidth="1"/>
    <col min="31" max="31" width="13.42578125" customWidth="1"/>
    <col min="32" max="32" width="10.85546875"/>
    <col min="33" max="33" width="13.42578125" customWidth="1"/>
    <col min="34" max="34" width="21.140625" customWidth="1"/>
    <col min="35" max="35" width="25.28515625" customWidth="1"/>
    <col min="36" max="36" width="17" customWidth="1"/>
    <col min="37" max="37" width="16.140625" customWidth="1"/>
    <col min="38" max="38" width="17.85546875" bestFit="1" customWidth="1"/>
    <col min="39" max="39" width="12" bestFit="1" customWidth="1"/>
    <col min="40" max="40" width="10.85546875"/>
    <col min="41" max="298" width="11.42578125" style="26"/>
    <col min="299" max="16384" width="11.42578125" style="29"/>
  </cols>
  <sheetData>
    <row r="1" spans="1:298" s="137" customFormat="1" ht="16.5" customHeight="1">
      <c r="A1" s="395"/>
      <c r="B1" s="396"/>
      <c r="C1" s="396"/>
      <c r="D1" s="375" t="s">
        <v>494</v>
      </c>
      <c r="E1" s="375"/>
      <c r="F1" s="375"/>
      <c r="G1" s="375"/>
      <c r="H1" s="375"/>
      <c r="I1" s="375"/>
      <c r="J1" s="375"/>
      <c r="K1" s="375"/>
      <c r="L1" s="375"/>
      <c r="M1" s="375"/>
      <c r="N1" s="375"/>
      <c r="O1" s="375"/>
      <c r="P1" s="375"/>
      <c r="Q1" s="375"/>
      <c r="R1" s="375"/>
      <c r="S1" s="375"/>
      <c r="T1" s="375"/>
      <c r="U1" s="375"/>
      <c r="V1" s="375"/>
      <c r="W1" s="375"/>
      <c r="X1" s="375"/>
      <c r="Y1" s="375"/>
      <c r="Z1" s="375"/>
      <c r="AA1" s="375"/>
      <c r="AB1" s="375"/>
      <c r="AC1" s="375"/>
      <c r="AD1" s="375"/>
      <c r="AE1" s="375"/>
      <c r="AF1" s="375"/>
      <c r="AG1" s="375"/>
      <c r="AH1" s="375"/>
      <c r="AI1" s="375"/>
      <c r="AJ1" s="375"/>
      <c r="AK1" s="375"/>
      <c r="AL1" s="377" t="s">
        <v>495</v>
      </c>
      <c r="AM1" s="377"/>
      <c r="AN1" s="377"/>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c r="BS1" s="136"/>
      <c r="BT1" s="136"/>
      <c r="BU1" s="136"/>
      <c r="BV1" s="136"/>
      <c r="BW1" s="136"/>
      <c r="BX1" s="136"/>
      <c r="BY1" s="136"/>
      <c r="BZ1" s="136"/>
      <c r="CA1" s="136"/>
      <c r="CB1" s="136"/>
      <c r="CC1" s="136"/>
      <c r="CD1" s="136"/>
      <c r="CE1" s="136"/>
      <c r="CF1" s="136"/>
      <c r="CG1" s="136"/>
      <c r="CH1" s="136"/>
      <c r="CI1" s="136"/>
      <c r="CJ1" s="136"/>
      <c r="CK1" s="136"/>
      <c r="CL1" s="136"/>
      <c r="CM1" s="136"/>
      <c r="CN1" s="136"/>
      <c r="CO1" s="136"/>
      <c r="CP1" s="136"/>
      <c r="CQ1" s="136"/>
      <c r="CR1" s="136"/>
      <c r="CS1" s="136"/>
      <c r="CT1" s="136"/>
      <c r="CU1" s="136"/>
      <c r="CV1" s="136"/>
      <c r="CW1" s="136"/>
      <c r="CX1" s="136"/>
      <c r="CY1" s="136"/>
      <c r="CZ1" s="136"/>
      <c r="DA1" s="136"/>
      <c r="DB1" s="136"/>
      <c r="DC1" s="136"/>
      <c r="DD1" s="136"/>
      <c r="DE1" s="136"/>
      <c r="DF1" s="136"/>
      <c r="DG1" s="136"/>
      <c r="DH1" s="136"/>
      <c r="DI1" s="136"/>
      <c r="DJ1" s="136"/>
      <c r="DK1" s="136"/>
      <c r="DL1" s="136"/>
      <c r="DM1" s="136"/>
      <c r="DN1" s="136"/>
      <c r="DO1" s="136"/>
      <c r="DP1" s="136"/>
      <c r="DQ1" s="136"/>
      <c r="DR1" s="136"/>
      <c r="DS1" s="136"/>
      <c r="DT1" s="136"/>
      <c r="DU1" s="136"/>
      <c r="DV1" s="136"/>
      <c r="DW1" s="136"/>
      <c r="DX1" s="136"/>
      <c r="DY1" s="136"/>
      <c r="DZ1" s="136"/>
      <c r="EA1" s="136"/>
      <c r="EB1" s="136"/>
      <c r="EC1" s="136"/>
      <c r="ED1" s="136"/>
      <c r="EE1" s="136"/>
      <c r="EF1" s="136"/>
      <c r="EG1" s="136"/>
      <c r="EH1" s="136"/>
      <c r="EI1" s="136"/>
      <c r="EJ1" s="136"/>
      <c r="EK1" s="136"/>
      <c r="EL1" s="136"/>
      <c r="EM1" s="136"/>
      <c r="EN1" s="136"/>
      <c r="EO1" s="136"/>
      <c r="EP1" s="136"/>
      <c r="EQ1" s="136"/>
      <c r="ER1" s="136"/>
      <c r="ES1" s="136"/>
      <c r="ET1" s="136"/>
      <c r="EU1" s="136"/>
      <c r="EV1" s="136"/>
      <c r="EW1" s="136"/>
      <c r="EX1" s="136"/>
      <c r="EY1" s="136"/>
      <c r="EZ1" s="136"/>
      <c r="FA1" s="136"/>
      <c r="FB1" s="136"/>
      <c r="FC1" s="136"/>
      <c r="FD1" s="136"/>
      <c r="FE1" s="136"/>
      <c r="FF1" s="136"/>
      <c r="FG1" s="136"/>
      <c r="FH1" s="136"/>
      <c r="FI1" s="136"/>
      <c r="FJ1" s="136"/>
      <c r="FK1" s="136"/>
      <c r="FL1" s="136"/>
      <c r="FM1" s="136"/>
      <c r="FN1" s="136"/>
      <c r="FO1" s="136"/>
      <c r="FP1" s="136"/>
      <c r="FQ1" s="136"/>
      <c r="FR1" s="136"/>
      <c r="FS1" s="136"/>
      <c r="FT1" s="136"/>
      <c r="FU1" s="136"/>
      <c r="FV1" s="136"/>
      <c r="FW1" s="136"/>
      <c r="FX1" s="136"/>
      <c r="FY1" s="136"/>
      <c r="FZ1" s="136"/>
      <c r="GA1" s="136"/>
      <c r="GB1" s="136"/>
      <c r="GC1" s="136"/>
      <c r="GD1" s="136"/>
      <c r="GE1" s="136"/>
      <c r="GF1" s="136"/>
      <c r="GG1" s="136"/>
      <c r="GH1" s="136"/>
      <c r="GI1" s="136"/>
      <c r="GJ1" s="136"/>
      <c r="GK1" s="136"/>
      <c r="GL1" s="136"/>
      <c r="GM1" s="136"/>
      <c r="GN1" s="136"/>
      <c r="GO1" s="136"/>
      <c r="GP1" s="136"/>
      <c r="GQ1" s="136"/>
      <c r="GR1" s="136"/>
      <c r="GS1" s="136"/>
      <c r="GT1" s="136"/>
      <c r="GU1" s="136"/>
      <c r="GV1" s="136"/>
      <c r="GW1" s="136"/>
      <c r="GX1" s="136"/>
      <c r="GY1" s="136"/>
      <c r="GZ1" s="136"/>
      <c r="HA1" s="136"/>
      <c r="HB1" s="136"/>
      <c r="HC1" s="136"/>
      <c r="HD1" s="136"/>
      <c r="HE1" s="136"/>
      <c r="HF1" s="136"/>
      <c r="HG1" s="136"/>
      <c r="HH1" s="136"/>
      <c r="HI1" s="136"/>
      <c r="HJ1" s="136"/>
      <c r="HK1" s="136"/>
      <c r="HL1" s="136"/>
      <c r="HM1" s="136"/>
      <c r="HN1" s="136"/>
      <c r="HO1" s="136"/>
      <c r="HP1" s="136"/>
      <c r="HQ1" s="136"/>
      <c r="HR1" s="136"/>
      <c r="HS1" s="136"/>
      <c r="HT1" s="136"/>
      <c r="HU1" s="136"/>
      <c r="HV1" s="136"/>
      <c r="HW1" s="136"/>
      <c r="HX1" s="136"/>
      <c r="HY1" s="136"/>
      <c r="HZ1" s="136"/>
      <c r="IA1" s="136"/>
      <c r="IB1" s="136"/>
      <c r="IC1" s="136"/>
      <c r="ID1" s="136"/>
      <c r="IE1" s="136"/>
      <c r="IF1" s="136"/>
      <c r="IG1" s="136"/>
      <c r="IH1" s="136"/>
      <c r="II1" s="136"/>
      <c r="IJ1" s="136"/>
      <c r="IK1" s="136"/>
      <c r="IL1" s="136"/>
      <c r="IM1" s="136"/>
      <c r="IN1" s="136"/>
      <c r="IO1" s="136"/>
      <c r="IP1" s="136"/>
      <c r="IQ1" s="136"/>
      <c r="IR1" s="136"/>
      <c r="IS1" s="136"/>
      <c r="IT1" s="136"/>
      <c r="IU1" s="136"/>
      <c r="IV1" s="136"/>
      <c r="IW1" s="136"/>
      <c r="IX1" s="136"/>
      <c r="IY1" s="136"/>
      <c r="IZ1" s="136"/>
      <c r="JA1" s="136"/>
      <c r="JB1" s="136"/>
      <c r="JC1" s="136"/>
      <c r="JD1" s="136"/>
      <c r="JE1" s="136"/>
      <c r="JF1" s="136"/>
      <c r="JG1" s="136"/>
      <c r="JH1" s="136"/>
      <c r="JI1" s="136"/>
      <c r="JJ1" s="136"/>
      <c r="JK1" s="136"/>
      <c r="JL1" s="136"/>
      <c r="JM1" s="136"/>
      <c r="JN1" s="136"/>
      <c r="JO1" s="136"/>
      <c r="JP1" s="136"/>
      <c r="JQ1" s="136"/>
      <c r="JR1" s="136"/>
      <c r="JS1" s="136"/>
      <c r="JT1" s="136"/>
      <c r="JU1" s="136"/>
      <c r="JV1" s="136"/>
      <c r="JW1" s="136"/>
      <c r="JX1" s="136"/>
      <c r="JY1" s="136"/>
      <c r="JZ1" s="136"/>
      <c r="KA1" s="136"/>
      <c r="KB1" s="136"/>
      <c r="KC1" s="136"/>
      <c r="KD1" s="136"/>
      <c r="KE1" s="136"/>
      <c r="KF1" s="136"/>
      <c r="KG1" s="136"/>
      <c r="KH1" s="136"/>
      <c r="KI1" s="136"/>
      <c r="KJ1" s="136"/>
      <c r="KK1" s="136"/>
      <c r="KL1" s="136"/>
    </row>
    <row r="2" spans="1:298" s="137" customFormat="1" ht="39.75" customHeight="1">
      <c r="A2" s="397"/>
      <c r="B2" s="398"/>
      <c r="C2" s="398"/>
      <c r="D2" s="376"/>
      <c r="E2" s="376"/>
      <c r="F2" s="376"/>
      <c r="G2" s="376"/>
      <c r="H2" s="376"/>
      <c r="I2" s="376"/>
      <c r="J2" s="376"/>
      <c r="K2" s="376"/>
      <c r="L2" s="376"/>
      <c r="M2" s="376"/>
      <c r="N2" s="376"/>
      <c r="O2" s="376"/>
      <c r="P2" s="376"/>
      <c r="Q2" s="376"/>
      <c r="R2" s="376"/>
      <c r="S2" s="376"/>
      <c r="T2" s="376"/>
      <c r="U2" s="376"/>
      <c r="V2" s="376"/>
      <c r="W2" s="376"/>
      <c r="X2" s="376"/>
      <c r="Y2" s="376"/>
      <c r="Z2" s="376"/>
      <c r="AA2" s="376"/>
      <c r="AB2" s="376"/>
      <c r="AC2" s="376"/>
      <c r="AD2" s="376"/>
      <c r="AE2" s="376"/>
      <c r="AF2" s="376"/>
      <c r="AG2" s="376"/>
      <c r="AH2" s="376"/>
      <c r="AI2" s="376"/>
      <c r="AJ2" s="376"/>
      <c r="AK2" s="376"/>
      <c r="AL2" s="377"/>
      <c r="AM2" s="377"/>
      <c r="AN2" s="377"/>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c r="JS2" s="136"/>
      <c r="JT2" s="136"/>
      <c r="JU2" s="136"/>
      <c r="JV2" s="136"/>
      <c r="JW2" s="136"/>
      <c r="JX2" s="136"/>
      <c r="JY2" s="136"/>
      <c r="JZ2" s="136"/>
      <c r="KA2" s="136"/>
      <c r="KB2" s="136"/>
      <c r="KC2" s="136"/>
      <c r="KD2" s="136"/>
      <c r="KE2" s="136"/>
      <c r="KF2" s="136"/>
      <c r="KG2" s="136"/>
      <c r="KH2" s="136"/>
      <c r="KI2" s="136"/>
      <c r="KJ2" s="136"/>
      <c r="KK2" s="136"/>
      <c r="KL2" s="136"/>
    </row>
    <row r="3" spans="1:298" s="137" customFormat="1" ht="16.5">
      <c r="A3" s="2"/>
      <c r="B3" s="2"/>
      <c r="C3" s="3"/>
      <c r="D3" s="376"/>
      <c r="E3" s="376"/>
      <c r="F3" s="376"/>
      <c r="G3" s="376"/>
      <c r="H3" s="376"/>
      <c r="I3" s="376"/>
      <c r="J3" s="376"/>
      <c r="K3" s="376"/>
      <c r="L3" s="376"/>
      <c r="M3" s="376"/>
      <c r="N3" s="376"/>
      <c r="O3" s="376"/>
      <c r="P3" s="376"/>
      <c r="Q3" s="376"/>
      <c r="R3" s="376"/>
      <c r="S3" s="376"/>
      <c r="T3" s="376"/>
      <c r="U3" s="376"/>
      <c r="V3" s="376"/>
      <c r="W3" s="376"/>
      <c r="X3" s="376"/>
      <c r="Y3" s="376"/>
      <c r="Z3" s="376"/>
      <c r="AA3" s="376"/>
      <c r="AB3" s="376"/>
      <c r="AC3" s="376"/>
      <c r="AD3" s="376"/>
      <c r="AE3" s="376"/>
      <c r="AF3" s="376"/>
      <c r="AG3" s="376"/>
      <c r="AH3" s="376"/>
      <c r="AI3" s="376"/>
      <c r="AJ3" s="376"/>
      <c r="AK3" s="376"/>
      <c r="AL3" s="377"/>
      <c r="AM3" s="377"/>
      <c r="AN3" s="377"/>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c r="JS3" s="136"/>
      <c r="JT3" s="136"/>
      <c r="JU3" s="136"/>
      <c r="JV3" s="136"/>
      <c r="JW3" s="136"/>
      <c r="JX3" s="136"/>
      <c r="JY3" s="136"/>
      <c r="JZ3" s="136"/>
      <c r="KA3" s="136"/>
      <c r="KB3" s="136"/>
      <c r="KC3" s="136"/>
      <c r="KD3" s="136"/>
      <c r="KE3" s="136"/>
      <c r="KF3" s="136"/>
      <c r="KG3" s="136"/>
      <c r="KH3" s="136"/>
      <c r="KI3" s="136"/>
      <c r="KJ3" s="136"/>
      <c r="KK3" s="136"/>
      <c r="KL3" s="136"/>
    </row>
    <row r="4" spans="1:298" s="137" customFormat="1" ht="26.25" customHeight="1">
      <c r="A4" s="388" t="s">
        <v>496</v>
      </c>
      <c r="B4" s="389"/>
      <c r="C4" s="390"/>
      <c r="D4" s="391" t="s">
        <v>497</v>
      </c>
      <c r="E4" s="392"/>
      <c r="F4" s="392"/>
      <c r="G4" s="392"/>
      <c r="H4" s="392"/>
      <c r="I4" s="392"/>
      <c r="J4" s="392"/>
      <c r="K4" s="392"/>
      <c r="L4" s="392"/>
      <c r="M4" s="392"/>
      <c r="N4" s="393"/>
      <c r="O4" s="394"/>
      <c r="P4" s="394"/>
      <c r="Q4" s="394"/>
      <c r="R4" s="1"/>
      <c r="S4" s="1"/>
      <c r="T4" s="1"/>
      <c r="U4" s="1"/>
      <c r="V4" s="1"/>
      <c r="W4" s="1"/>
      <c r="X4" s="1"/>
      <c r="Y4" s="1"/>
      <c r="Z4" s="1"/>
      <c r="AA4" s="1"/>
      <c r="AB4" s="1"/>
      <c r="AC4" s="1"/>
      <c r="AD4" s="1"/>
      <c r="AE4" s="1"/>
      <c r="AF4" s="1"/>
      <c r="AG4" s="1"/>
      <c r="AH4" s="1"/>
      <c r="AI4" s="1"/>
      <c r="AJ4" s="1"/>
      <c r="AK4" s="1"/>
      <c r="AL4" s="1"/>
      <c r="AM4" s="1"/>
      <c r="AN4" s="1"/>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c r="JS4" s="136"/>
      <c r="JT4" s="136"/>
      <c r="JU4" s="136"/>
      <c r="JV4" s="136"/>
      <c r="JW4" s="136"/>
      <c r="JX4" s="136"/>
      <c r="JY4" s="136"/>
      <c r="JZ4" s="136"/>
      <c r="KA4" s="136"/>
      <c r="KB4" s="136"/>
      <c r="KC4" s="136"/>
      <c r="KD4" s="136"/>
      <c r="KE4" s="136"/>
      <c r="KF4" s="136"/>
      <c r="KG4" s="136"/>
      <c r="KH4" s="136"/>
      <c r="KI4" s="136"/>
      <c r="KJ4" s="136"/>
      <c r="KK4" s="136"/>
      <c r="KL4" s="136"/>
    </row>
    <row r="5" spans="1:298" s="137" customFormat="1" ht="44.25" customHeight="1">
      <c r="A5" s="388" t="s">
        <v>498</v>
      </c>
      <c r="B5" s="389"/>
      <c r="C5" s="390"/>
      <c r="D5" s="399" t="s">
        <v>499</v>
      </c>
      <c r="E5" s="392"/>
      <c r="F5" s="392"/>
      <c r="G5" s="392"/>
      <c r="H5" s="392"/>
      <c r="I5" s="392"/>
      <c r="J5" s="392"/>
      <c r="K5" s="392"/>
      <c r="L5" s="392"/>
      <c r="M5" s="392"/>
      <c r="N5" s="393"/>
      <c r="O5" s="1"/>
      <c r="P5" s="1"/>
      <c r="Q5" s="1"/>
      <c r="R5" s="1"/>
      <c r="S5" s="1"/>
      <c r="T5" s="1"/>
      <c r="U5" s="1"/>
      <c r="V5" s="1"/>
      <c r="W5" s="1"/>
      <c r="X5" s="1"/>
      <c r="Y5" s="1"/>
      <c r="Z5" s="1"/>
      <c r="AA5" s="1"/>
      <c r="AB5" s="1"/>
      <c r="AC5" s="1"/>
      <c r="AD5" s="1"/>
      <c r="AE5" s="1"/>
      <c r="AF5" s="1"/>
      <c r="AG5" s="1"/>
      <c r="AH5" s="1"/>
      <c r="AI5" s="1"/>
      <c r="AJ5" s="1"/>
      <c r="AK5" s="1"/>
      <c r="AL5" s="1"/>
      <c r="AM5" s="1"/>
      <c r="AN5" s="1"/>
      <c r="AO5" s="136"/>
      <c r="AP5" s="136"/>
      <c r="AQ5" s="136"/>
      <c r="AR5" s="136"/>
      <c r="AS5" s="136"/>
      <c r="AT5" s="136"/>
      <c r="AU5" s="136"/>
      <c r="AV5" s="136"/>
      <c r="AW5" s="136"/>
      <c r="AX5" s="136"/>
      <c r="AY5" s="136"/>
      <c r="AZ5" s="136"/>
      <c r="BA5" s="136"/>
      <c r="BB5" s="136"/>
      <c r="BC5" s="136"/>
      <c r="BD5" s="136"/>
      <c r="BE5" s="136"/>
      <c r="BF5" s="136"/>
      <c r="BG5" s="136"/>
      <c r="BH5" s="136"/>
      <c r="BI5" s="136"/>
      <c r="BJ5" s="136"/>
      <c r="BK5" s="136"/>
      <c r="BL5" s="136"/>
      <c r="BM5" s="136"/>
      <c r="BN5" s="136"/>
      <c r="BO5" s="136"/>
      <c r="BP5" s="136"/>
      <c r="BQ5" s="136"/>
      <c r="BR5" s="136"/>
      <c r="BS5" s="136"/>
      <c r="BT5" s="136"/>
      <c r="BU5" s="136"/>
      <c r="BV5" s="136"/>
      <c r="BW5" s="136"/>
      <c r="BX5" s="136"/>
      <c r="BY5" s="136"/>
      <c r="BZ5" s="136"/>
      <c r="CA5" s="136"/>
      <c r="CB5" s="136"/>
      <c r="CC5" s="136"/>
      <c r="CD5" s="136"/>
      <c r="CE5" s="136"/>
      <c r="CF5" s="136"/>
      <c r="CG5" s="136"/>
      <c r="CH5" s="136"/>
      <c r="CI5" s="136"/>
      <c r="CJ5" s="136"/>
      <c r="CK5" s="136"/>
      <c r="CL5" s="136"/>
      <c r="CM5" s="136"/>
      <c r="CN5" s="136"/>
      <c r="CO5" s="136"/>
      <c r="CP5" s="136"/>
      <c r="CQ5" s="136"/>
      <c r="CR5" s="136"/>
      <c r="CS5" s="136"/>
      <c r="CT5" s="136"/>
      <c r="CU5" s="136"/>
      <c r="CV5" s="136"/>
      <c r="CW5" s="136"/>
      <c r="CX5" s="136"/>
      <c r="CY5" s="136"/>
      <c r="CZ5" s="136"/>
      <c r="DA5" s="136"/>
      <c r="DB5" s="136"/>
      <c r="DC5" s="136"/>
      <c r="DD5" s="136"/>
      <c r="DE5" s="136"/>
      <c r="DF5" s="136"/>
      <c r="DG5" s="136"/>
      <c r="DH5" s="136"/>
      <c r="DI5" s="136"/>
      <c r="DJ5" s="136"/>
      <c r="DK5" s="136"/>
      <c r="DL5" s="136"/>
      <c r="DM5" s="136"/>
      <c r="DN5" s="136"/>
      <c r="DO5" s="136"/>
      <c r="DP5" s="136"/>
      <c r="DQ5" s="136"/>
      <c r="DR5" s="136"/>
      <c r="DS5" s="136"/>
      <c r="DT5" s="136"/>
      <c r="DU5" s="136"/>
      <c r="DV5" s="136"/>
      <c r="DW5" s="136"/>
      <c r="DX5" s="136"/>
      <c r="DY5" s="136"/>
      <c r="DZ5" s="136"/>
      <c r="EA5" s="136"/>
      <c r="EB5" s="136"/>
      <c r="EC5" s="136"/>
      <c r="ED5" s="136"/>
      <c r="EE5" s="136"/>
      <c r="EF5" s="136"/>
      <c r="EG5" s="136"/>
      <c r="EH5" s="136"/>
      <c r="EI5" s="136"/>
      <c r="EJ5" s="136"/>
      <c r="EK5" s="136"/>
      <c r="EL5" s="136"/>
      <c r="EM5" s="136"/>
      <c r="EN5" s="136"/>
      <c r="EO5" s="136"/>
      <c r="EP5" s="136"/>
      <c r="EQ5" s="136"/>
      <c r="ER5" s="136"/>
      <c r="ES5" s="136"/>
      <c r="ET5" s="136"/>
      <c r="EU5" s="136"/>
      <c r="EV5" s="136"/>
      <c r="EW5" s="136"/>
      <c r="EX5" s="136"/>
      <c r="EY5" s="136"/>
      <c r="EZ5" s="136"/>
      <c r="FA5" s="136"/>
      <c r="FB5" s="136"/>
      <c r="FC5" s="136"/>
      <c r="FD5" s="136"/>
      <c r="FE5" s="136"/>
      <c r="FF5" s="136"/>
      <c r="FG5" s="136"/>
      <c r="FH5" s="136"/>
      <c r="FI5" s="136"/>
      <c r="FJ5" s="136"/>
      <c r="FK5" s="136"/>
      <c r="FL5" s="136"/>
      <c r="FM5" s="136"/>
      <c r="FN5" s="136"/>
      <c r="FO5" s="136"/>
      <c r="FP5" s="136"/>
      <c r="FQ5" s="136"/>
      <c r="FR5" s="136"/>
      <c r="FS5" s="136"/>
      <c r="FT5" s="136"/>
      <c r="FU5" s="136"/>
      <c r="FV5" s="136"/>
      <c r="FW5" s="136"/>
      <c r="FX5" s="136"/>
      <c r="FY5" s="136"/>
      <c r="FZ5" s="136"/>
      <c r="GA5" s="136"/>
      <c r="GB5" s="136"/>
      <c r="GC5" s="136"/>
      <c r="GD5" s="136"/>
      <c r="GE5" s="136"/>
      <c r="GF5" s="136"/>
      <c r="GG5" s="136"/>
      <c r="GH5" s="136"/>
      <c r="GI5" s="136"/>
      <c r="GJ5" s="136"/>
      <c r="GK5" s="136"/>
      <c r="GL5" s="136"/>
      <c r="GM5" s="136"/>
      <c r="GN5" s="136"/>
      <c r="GO5" s="136"/>
      <c r="GP5" s="136"/>
      <c r="GQ5" s="136"/>
      <c r="GR5" s="136"/>
      <c r="GS5" s="136"/>
      <c r="GT5" s="136"/>
      <c r="GU5" s="136"/>
      <c r="GV5" s="136"/>
      <c r="GW5" s="136"/>
      <c r="GX5" s="136"/>
      <c r="GY5" s="136"/>
      <c r="GZ5" s="136"/>
      <c r="HA5" s="136"/>
      <c r="HB5" s="136"/>
      <c r="HC5" s="136"/>
      <c r="HD5" s="136"/>
      <c r="HE5" s="136"/>
      <c r="HF5" s="136"/>
      <c r="HG5" s="136"/>
      <c r="HH5" s="136"/>
      <c r="HI5" s="136"/>
      <c r="HJ5" s="136"/>
      <c r="HK5" s="136"/>
      <c r="HL5" s="136"/>
      <c r="HM5" s="136"/>
      <c r="HN5" s="136"/>
      <c r="HO5" s="136"/>
      <c r="HP5" s="136"/>
      <c r="HQ5" s="136"/>
      <c r="HR5" s="136"/>
      <c r="HS5" s="136"/>
      <c r="HT5" s="136"/>
      <c r="HU5" s="136"/>
      <c r="HV5" s="136"/>
      <c r="HW5" s="136"/>
      <c r="HX5" s="136"/>
      <c r="HY5" s="136"/>
      <c r="HZ5" s="136"/>
      <c r="IA5" s="136"/>
      <c r="IB5" s="136"/>
      <c r="IC5" s="136"/>
      <c r="ID5" s="136"/>
      <c r="IE5" s="136"/>
      <c r="IF5" s="136"/>
      <c r="IG5" s="136"/>
      <c r="IH5" s="136"/>
      <c r="II5" s="136"/>
      <c r="IJ5" s="136"/>
      <c r="IK5" s="136"/>
      <c r="IL5" s="136"/>
      <c r="IM5" s="136"/>
      <c r="IN5" s="136"/>
      <c r="IO5" s="136"/>
      <c r="IP5" s="136"/>
      <c r="IQ5" s="136"/>
      <c r="IR5" s="136"/>
      <c r="IS5" s="136"/>
      <c r="IT5" s="136"/>
      <c r="IU5" s="136"/>
      <c r="IV5" s="136"/>
      <c r="IW5" s="136"/>
      <c r="IX5" s="136"/>
      <c r="IY5" s="136"/>
      <c r="IZ5" s="136"/>
      <c r="JA5" s="136"/>
      <c r="JB5" s="136"/>
      <c r="JC5" s="136"/>
      <c r="JD5" s="136"/>
      <c r="JE5" s="136"/>
      <c r="JF5" s="136"/>
      <c r="JG5" s="136"/>
      <c r="JH5" s="136"/>
      <c r="JI5" s="136"/>
      <c r="JJ5" s="136"/>
      <c r="JK5" s="136"/>
      <c r="JL5" s="136"/>
      <c r="JM5" s="136"/>
      <c r="JN5" s="136"/>
      <c r="JO5" s="136"/>
      <c r="JP5" s="136"/>
      <c r="JQ5" s="136"/>
      <c r="JR5" s="136"/>
      <c r="JS5" s="136"/>
      <c r="JT5" s="136"/>
      <c r="JU5" s="136"/>
      <c r="JV5" s="136"/>
      <c r="JW5" s="136"/>
      <c r="JX5" s="136"/>
      <c r="JY5" s="136"/>
      <c r="JZ5" s="136"/>
      <c r="KA5" s="136"/>
      <c r="KB5" s="136"/>
      <c r="KC5" s="136"/>
      <c r="KD5" s="136"/>
      <c r="KE5" s="136"/>
      <c r="KF5" s="136"/>
      <c r="KG5" s="136"/>
      <c r="KH5" s="136"/>
      <c r="KI5" s="136"/>
      <c r="KJ5" s="136"/>
      <c r="KK5" s="136"/>
      <c r="KL5" s="136"/>
    </row>
    <row r="6" spans="1:298" s="137" customFormat="1" ht="49.5" customHeight="1">
      <c r="A6" s="388" t="s">
        <v>500</v>
      </c>
      <c r="B6" s="389"/>
      <c r="C6" s="390"/>
      <c r="D6" s="399" t="s">
        <v>501</v>
      </c>
      <c r="E6" s="400"/>
      <c r="F6" s="400"/>
      <c r="G6" s="400"/>
      <c r="H6" s="400"/>
      <c r="I6" s="400"/>
      <c r="J6" s="400"/>
      <c r="K6" s="400"/>
      <c r="L6" s="400"/>
      <c r="M6" s="400"/>
      <c r="N6" s="401"/>
      <c r="O6" s="1"/>
      <c r="P6" s="1"/>
      <c r="Q6" s="1"/>
      <c r="R6" s="1"/>
      <c r="S6" s="1"/>
      <c r="T6" s="1"/>
      <c r="U6" s="1"/>
      <c r="V6" s="1"/>
      <c r="W6" s="1"/>
      <c r="X6" s="1"/>
      <c r="Y6" s="1"/>
      <c r="Z6" s="1"/>
      <c r="AA6" s="1"/>
      <c r="AB6" s="1"/>
      <c r="AC6" s="1"/>
      <c r="AD6" s="1"/>
      <c r="AE6" s="1"/>
      <c r="AF6" s="1"/>
      <c r="AG6" s="1"/>
      <c r="AH6" s="1"/>
      <c r="AI6" s="1"/>
      <c r="AJ6" s="1"/>
      <c r="AK6" s="1"/>
      <c r="AL6" s="1"/>
      <c r="AM6" s="1"/>
      <c r="AN6" s="1"/>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136"/>
      <c r="GA6" s="136"/>
      <c r="GB6" s="136"/>
      <c r="GC6" s="136"/>
      <c r="GD6" s="136"/>
      <c r="GE6" s="136"/>
      <c r="GF6" s="136"/>
      <c r="GG6" s="136"/>
      <c r="GH6" s="136"/>
      <c r="GI6" s="136"/>
      <c r="GJ6" s="136"/>
      <c r="GK6" s="136"/>
      <c r="GL6" s="136"/>
      <c r="GM6" s="136"/>
      <c r="GN6" s="136"/>
      <c r="GO6" s="136"/>
      <c r="GP6" s="136"/>
      <c r="GQ6" s="136"/>
      <c r="GR6" s="136"/>
      <c r="GS6" s="136"/>
      <c r="GT6" s="136"/>
      <c r="GU6" s="136"/>
      <c r="GV6" s="136"/>
      <c r="GW6" s="136"/>
      <c r="GX6" s="136"/>
      <c r="GY6" s="136"/>
      <c r="GZ6" s="136"/>
      <c r="HA6" s="136"/>
      <c r="HB6" s="136"/>
      <c r="HC6" s="136"/>
      <c r="HD6" s="136"/>
      <c r="HE6" s="136"/>
      <c r="HF6" s="136"/>
      <c r="HG6" s="136"/>
      <c r="HH6" s="136"/>
      <c r="HI6" s="136"/>
      <c r="HJ6" s="136"/>
      <c r="HK6" s="136"/>
      <c r="HL6" s="136"/>
      <c r="HM6" s="136"/>
      <c r="HN6" s="136"/>
      <c r="HO6" s="136"/>
      <c r="HP6" s="136"/>
      <c r="HQ6" s="136"/>
      <c r="HR6" s="136"/>
      <c r="HS6" s="136"/>
      <c r="HT6" s="136"/>
      <c r="HU6" s="136"/>
      <c r="HV6" s="136"/>
      <c r="HW6" s="136"/>
      <c r="HX6" s="136"/>
      <c r="HY6" s="136"/>
      <c r="HZ6" s="136"/>
      <c r="IA6" s="136"/>
      <c r="IB6" s="136"/>
      <c r="IC6" s="136"/>
      <c r="ID6" s="136"/>
      <c r="IE6" s="136"/>
      <c r="IF6" s="136"/>
      <c r="IG6" s="136"/>
      <c r="IH6" s="136"/>
      <c r="II6" s="136"/>
      <c r="IJ6" s="136"/>
      <c r="IK6" s="136"/>
      <c r="IL6" s="136"/>
      <c r="IM6" s="136"/>
      <c r="IN6" s="136"/>
      <c r="IO6" s="136"/>
      <c r="IP6" s="136"/>
      <c r="IQ6" s="136"/>
      <c r="IR6" s="136"/>
      <c r="IS6" s="136"/>
      <c r="IT6" s="136"/>
      <c r="IU6" s="136"/>
      <c r="IV6" s="136"/>
      <c r="IW6" s="136"/>
      <c r="IX6" s="136"/>
      <c r="IY6" s="136"/>
      <c r="IZ6" s="136"/>
      <c r="JA6" s="136"/>
      <c r="JB6" s="136"/>
      <c r="JC6" s="136"/>
      <c r="JD6" s="136"/>
      <c r="JE6" s="136"/>
      <c r="JF6" s="136"/>
      <c r="JG6" s="136"/>
      <c r="JH6" s="136"/>
      <c r="JI6" s="136"/>
      <c r="JJ6" s="136"/>
      <c r="JK6" s="136"/>
      <c r="JL6" s="136"/>
      <c r="JM6" s="136"/>
      <c r="JN6" s="136"/>
      <c r="JO6" s="136"/>
      <c r="JP6" s="136"/>
      <c r="JQ6" s="136"/>
      <c r="JR6" s="136"/>
      <c r="JS6" s="136"/>
      <c r="JT6" s="136"/>
      <c r="JU6" s="136"/>
      <c r="JV6" s="136"/>
      <c r="JW6" s="136"/>
      <c r="JX6" s="136"/>
      <c r="JY6" s="136"/>
      <c r="JZ6" s="136"/>
      <c r="KA6" s="136"/>
      <c r="KB6" s="136"/>
      <c r="KC6" s="136"/>
      <c r="KD6" s="136"/>
      <c r="KE6" s="136"/>
      <c r="KF6" s="136"/>
      <c r="KG6" s="136"/>
      <c r="KH6" s="136"/>
      <c r="KI6" s="136"/>
      <c r="KJ6" s="136"/>
      <c r="KK6" s="136"/>
      <c r="KL6" s="136"/>
    </row>
    <row r="7" spans="1:298" s="137" customFormat="1" ht="16.5">
      <c r="A7" s="372" t="s">
        <v>502</v>
      </c>
      <c r="B7" s="373"/>
      <c r="C7" s="373"/>
      <c r="D7" s="373"/>
      <c r="E7" s="373"/>
      <c r="F7" s="373"/>
      <c r="G7" s="373"/>
      <c r="H7" s="374"/>
      <c r="I7" s="372" t="s">
        <v>503</v>
      </c>
      <c r="J7" s="373"/>
      <c r="K7" s="373"/>
      <c r="L7" s="373"/>
      <c r="M7" s="373"/>
      <c r="N7" s="374"/>
      <c r="O7" s="372" t="s">
        <v>504</v>
      </c>
      <c r="P7" s="373"/>
      <c r="Q7" s="373"/>
      <c r="R7" s="373"/>
      <c r="S7" s="373"/>
      <c r="T7" s="373"/>
      <c r="U7" s="373"/>
      <c r="V7" s="373"/>
      <c r="W7" s="374"/>
      <c r="X7" s="372" t="s">
        <v>505</v>
      </c>
      <c r="Y7" s="373"/>
      <c r="Z7" s="373"/>
      <c r="AA7" s="373"/>
      <c r="AB7" s="373"/>
      <c r="AC7" s="373"/>
      <c r="AD7" s="373"/>
      <c r="AE7" s="373"/>
      <c r="AF7" s="373"/>
      <c r="AG7" s="373"/>
      <c r="AH7" s="374"/>
      <c r="AI7" s="372" t="s">
        <v>506</v>
      </c>
      <c r="AJ7" s="373"/>
      <c r="AK7" s="373"/>
      <c r="AL7" s="373"/>
      <c r="AM7" s="373"/>
      <c r="AN7" s="378"/>
      <c r="AO7" s="136"/>
      <c r="AP7" s="136"/>
      <c r="AQ7" s="136"/>
      <c r="AR7" s="136"/>
      <c r="AS7" s="136"/>
      <c r="AT7" s="136"/>
      <c r="AU7" s="136"/>
      <c r="AV7" s="136"/>
      <c r="AW7" s="136"/>
      <c r="AX7" s="136"/>
      <c r="AY7" s="136"/>
      <c r="AZ7" s="136"/>
      <c r="BA7" s="136"/>
      <c r="BB7" s="136"/>
      <c r="BC7" s="136"/>
      <c r="BD7" s="136"/>
      <c r="BE7" s="136"/>
      <c r="BF7" s="136"/>
      <c r="BG7" s="136"/>
      <c r="BH7" s="136"/>
      <c r="BI7" s="136"/>
      <c r="BJ7" s="136"/>
      <c r="BK7" s="136"/>
      <c r="BL7" s="136"/>
      <c r="BM7" s="136"/>
      <c r="BN7" s="136"/>
      <c r="BO7" s="136"/>
      <c r="BP7" s="136"/>
      <c r="BQ7" s="136"/>
      <c r="BR7" s="136"/>
      <c r="BS7" s="136"/>
      <c r="BT7" s="136"/>
      <c r="BU7" s="136"/>
      <c r="BV7" s="136"/>
      <c r="BW7" s="136"/>
      <c r="BX7" s="136"/>
      <c r="BY7" s="136"/>
      <c r="BZ7" s="136"/>
      <c r="CA7" s="136"/>
      <c r="CB7" s="136"/>
      <c r="CC7" s="136"/>
      <c r="CD7" s="136"/>
      <c r="CE7" s="136"/>
      <c r="CF7" s="136"/>
      <c r="CG7" s="136"/>
      <c r="CH7" s="136"/>
      <c r="CI7" s="136"/>
      <c r="CJ7" s="136"/>
      <c r="CK7" s="136"/>
      <c r="CL7" s="136"/>
      <c r="CM7" s="136"/>
      <c r="CN7" s="136"/>
      <c r="CO7" s="136"/>
      <c r="CP7" s="136"/>
      <c r="CQ7" s="136"/>
      <c r="CR7" s="136"/>
      <c r="CS7" s="136"/>
      <c r="CT7" s="136"/>
      <c r="CU7" s="136"/>
      <c r="CV7" s="136"/>
      <c r="CW7" s="136"/>
      <c r="CX7" s="136"/>
      <c r="CY7" s="136"/>
      <c r="CZ7" s="136"/>
      <c r="DA7" s="136"/>
      <c r="DB7" s="136"/>
      <c r="DC7" s="136"/>
      <c r="DD7" s="136"/>
      <c r="DE7" s="136"/>
      <c r="DF7" s="136"/>
      <c r="DG7" s="136"/>
      <c r="DH7" s="136"/>
      <c r="DI7" s="136"/>
      <c r="DJ7" s="136"/>
      <c r="DK7" s="136"/>
      <c r="DL7" s="136"/>
      <c r="DM7" s="136"/>
      <c r="DN7" s="136"/>
      <c r="DO7" s="136"/>
      <c r="DP7" s="136"/>
      <c r="DQ7" s="136"/>
      <c r="DR7" s="136"/>
      <c r="DS7" s="136"/>
      <c r="DT7" s="136"/>
      <c r="DU7" s="136"/>
      <c r="DV7" s="136"/>
      <c r="DW7" s="136"/>
      <c r="DX7" s="136"/>
      <c r="DY7" s="136"/>
      <c r="DZ7" s="136"/>
      <c r="EA7" s="136"/>
      <c r="EB7" s="136"/>
      <c r="EC7" s="136"/>
      <c r="ED7" s="136"/>
      <c r="EE7" s="136"/>
      <c r="EF7" s="136"/>
      <c r="EG7" s="136"/>
      <c r="EH7" s="136"/>
      <c r="EI7" s="136"/>
      <c r="EJ7" s="136"/>
      <c r="EK7" s="136"/>
      <c r="EL7" s="136"/>
      <c r="EM7" s="136"/>
      <c r="EN7" s="136"/>
      <c r="EO7" s="136"/>
      <c r="EP7" s="136"/>
      <c r="EQ7" s="136"/>
      <c r="ER7" s="136"/>
      <c r="ES7" s="136"/>
      <c r="ET7" s="136"/>
      <c r="EU7" s="136"/>
      <c r="EV7" s="136"/>
      <c r="EW7" s="136"/>
      <c r="EX7" s="136"/>
      <c r="EY7" s="136"/>
      <c r="EZ7" s="136"/>
      <c r="FA7" s="136"/>
      <c r="FB7" s="136"/>
      <c r="FC7" s="136"/>
      <c r="FD7" s="136"/>
      <c r="FE7" s="136"/>
      <c r="FF7" s="136"/>
      <c r="FG7" s="136"/>
      <c r="FH7" s="136"/>
      <c r="FI7" s="136"/>
      <c r="FJ7" s="136"/>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136"/>
      <c r="GZ7" s="136"/>
      <c r="HA7" s="136"/>
      <c r="HB7" s="136"/>
      <c r="HC7" s="136"/>
      <c r="HD7" s="136"/>
      <c r="HE7" s="136"/>
      <c r="HF7" s="136"/>
      <c r="HG7" s="136"/>
      <c r="HH7" s="136"/>
      <c r="HI7" s="136"/>
      <c r="HJ7" s="136"/>
      <c r="HK7" s="136"/>
      <c r="HL7" s="136"/>
      <c r="HM7" s="136"/>
      <c r="HN7" s="136"/>
      <c r="HO7" s="136"/>
      <c r="HP7" s="136"/>
      <c r="HQ7" s="136"/>
      <c r="HR7" s="136"/>
      <c r="HS7" s="136"/>
      <c r="HT7" s="136"/>
      <c r="HU7" s="136"/>
      <c r="HV7" s="136"/>
      <c r="HW7" s="136"/>
      <c r="HX7" s="136"/>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c r="JR7" s="136"/>
      <c r="JS7" s="136"/>
      <c r="JT7" s="136"/>
      <c r="JU7" s="136"/>
      <c r="JV7" s="136"/>
      <c r="JW7" s="136"/>
      <c r="JX7" s="136"/>
      <c r="JY7" s="136"/>
      <c r="JZ7" s="136"/>
      <c r="KA7" s="136"/>
      <c r="KB7" s="136"/>
      <c r="KC7" s="136"/>
      <c r="KD7" s="136"/>
      <c r="KE7" s="136"/>
      <c r="KF7" s="136"/>
      <c r="KG7" s="136"/>
      <c r="KH7" s="136"/>
      <c r="KI7" s="136"/>
      <c r="KJ7" s="136"/>
      <c r="KK7" s="136"/>
      <c r="KL7" s="136"/>
    </row>
    <row r="8" spans="1:298" s="137" customFormat="1" ht="16.5" customHeight="1">
      <c r="A8" s="402" t="s">
        <v>507</v>
      </c>
      <c r="B8" s="405" t="s">
        <v>508</v>
      </c>
      <c r="C8" s="404" t="s">
        <v>195</v>
      </c>
      <c r="D8" s="406" t="s">
        <v>509</v>
      </c>
      <c r="E8" s="406" t="s">
        <v>199</v>
      </c>
      <c r="F8" s="407" t="s">
        <v>201</v>
      </c>
      <c r="G8" s="379" t="s">
        <v>203</v>
      </c>
      <c r="H8" s="406" t="s">
        <v>510</v>
      </c>
      <c r="I8" s="380" t="s">
        <v>387</v>
      </c>
      <c r="J8" s="381" t="s">
        <v>366</v>
      </c>
      <c r="K8" s="379" t="s">
        <v>511</v>
      </c>
      <c r="L8" s="379" t="s">
        <v>512</v>
      </c>
      <c r="M8" s="381" t="s">
        <v>366</v>
      </c>
      <c r="N8" s="406" t="s">
        <v>209</v>
      </c>
      <c r="O8" s="408" t="s">
        <v>513</v>
      </c>
      <c r="P8" s="382" t="s">
        <v>211</v>
      </c>
      <c r="Q8" s="379" t="s">
        <v>213</v>
      </c>
      <c r="R8" s="382" t="s">
        <v>514</v>
      </c>
      <c r="S8" s="382"/>
      <c r="T8" s="382"/>
      <c r="U8" s="382"/>
      <c r="V8" s="382"/>
      <c r="W8" s="382"/>
      <c r="X8" s="410" t="s">
        <v>515</v>
      </c>
      <c r="Y8" s="408" t="s">
        <v>516</v>
      </c>
      <c r="Z8" s="408" t="s">
        <v>366</v>
      </c>
      <c r="AA8" s="129"/>
      <c r="AB8" s="129"/>
      <c r="AC8" s="408" t="s">
        <v>365</v>
      </c>
      <c r="AD8" s="408" t="s">
        <v>366</v>
      </c>
      <c r="AE8" s="129"/>
      <c r="AF8" s="129"/>
      <c r="AG8" s="410" t="s">
        <v>517</v>
      </c>
      <c r="AH8" s="408" t="s">
        <v>229</v>
      </c>
      <c r="AI8" s="382" t="s">
        <v>506</v>
      </c>
      <c r="AJ8" s="382" t="s">
        <v>518</v>
      </c>
      <c r="AK8" s="382" t="s">
        <v>519</v>
      </c>
      <c r="AL8" s="382" t="s">
        <v>520</v>
      </c>
      <c r="AM8" s="383" t="s">
        <v>521</v>
      </c>
      <c r="AN8" s="383" t="s">
        <v>233</v>
      </c>
      <c r="AO8" s="136"/>
      <c r="AP8" s="136"/>
      <c r="AQ8" s="136"/>
      <c r="AR8" s="136"/>
      <c r="AS8" s="136"/>
      <c r="AT8" s="136"/>
      <c r="AU8" s="136"/>
      <c r="AV8" s="136"/>
      <c r="AW8" s="136"/>
      <c r="AX8" s="136"/>
      <c r="AY8" s="136"/>
      <c r="AZ8" s="136"/>
      <c r="BA8" s="136"/>
      <c r="BB8" s="136"/>
      <c r="BC8" s="136"/>
      <c r="BD8" s="136"/>
      <c r="BE8" s="136"/>
      <c r="BF8" s="136"/>
      <c r="BG8" s="136"/>
      <c r="BH8" s="136"/>
      <c r="BI8" s="136"/>
      <c r="BJ8" s="136"/>
      <c r="BK8" s="136"/>
      <c r="BL8" s="136"/>
      <c r="BM8" s="136"/>
      <c r="BN8" s="136"/>
      <c r="BO8" s="136"/>
      <c r="BP8" s="136"/>
      <c r="BQ8" s="136"/>
      <c r="BR8" s="136"/>
      <c r="BS8" s="136"/>
      <c r="BT8" s="136"/>
      <c r="BU8" s="136"/>
      <c r="BV8" s="136"/>
      <c r="BW8" s="136"/>
      <c r="BX8" s="136"/>
      <c r="BY8" s="136"/>
      <c r="BZ8" s="136"/>
      <c r="CA8" s="136"/>
      <c r="CB8" s="136"/>
      <c r="CC8" s="136"/>
      <c r="CD8" s="136"/>
      <c r="CE8" s="136"/>
      <c r="CF8" s="136"/>
      <c r="CG8" s="136"/>
      <c r="CH8" s="136"/>
      <c r="CI8" s="136"/>
      <c r="CJ8" s="136"/>
      <c r="CK8" s="136"/>
      <c r="CL8" s="136"/>
      <c r="CM8" s="136"/>
      <c r="CN8" s="136"/>
      <c r="CO8" s="136"/>
      <c r="CP8" s="136"/>
      <c r="CQ8" s="136"/>
      <c r="CR8" s="136"/>
      <c r="CS8" s="136"/>
      <c r="CT8" s="136"/>
      <c r="CU8" s="136"/>
      <c r="CV8" s="136"/>
      <c r="CW8" s="136"/>
      <c r="CX8" s="136"/>
      <c r="CY8" s="136"/>
      <c r="CZ8" s="136"/>
      <c r="DA8" s="136"/>
      <c r="DB8" s="136"/>
      <c r="DC8" s="136"/>
      <c r="DD8" s="136"/>
      <c r="DE8" s="136"/>
      <c r="DF8" s="136"/>
      <c r="DG8" s="136"/>
      <c r="DH8" s="136"/>
      <c r="DI8" s="136"/>
      <c r="DJ8" s="136"/>
      <c r="DK8" s="136"/>
      <c r="DL8" s="136"/>
      <c r="DM8" s="136"/>
      <c r="DN8" s="136"/>
      <c r="DO8" s="136"/>
      <c r="DP8" s="136"/>
      <c r="DQ8" s="136"/>
      <c r="DR8" s="136"/>
      <c r="DS8" s="136"/>
      <c r="DT8" s="136"/>
      <c r="DU8" s="136"/>
      <c r="DV8" s="136"/>
      <c r="DW8" s="136"/>
      <c r="DX8" s="136"/>
      <c r="DY8" s="136"/>
      <c r="DZ8" s="136"/>
      <c r="EA8" s="136"/>
      <c r="EB8" s="136"/>
      <c r="EC8" s="136"/>
      <c r="ED8" s="136"/>
      <c r="EE8" s="136"/>
      <c r="EF8" s="136"/>
      <c r="EG8" s="136"/>
      <c r="EH8" s="136"/>
      <c r="EI8" s="136"/>
      <c r="EJ8" s="136"/>
      <c r="EK8" s="136"/>
      <c r="EL8" s="136"/>
      <c r="EM8" s="136"/>
      <c r="EN8" s="136"/>
      <c r="EO8" s="136"/>
      <c r="EP8" s="136"/>
      <c r="EQ8" s="136"/>
      <c r="ER8" s="136"/>
      <c r="ES8" s="136"/>
      <c r="ET8" s="136"/>
      <c r="EU8" s="136"/>
      <c r="EV8" s="136"/>
      <c r="EW8" s="136"/>
      <c r="EX8" s="136"/>
      <c r="EY8" s="136"/>
      <c r="EZ8" s="136"/>
      <c r="FA8" s="136"/>
      <c r="FB8" s="136"/>
      <c r="FC8" s="136"/>
      <c r="FD8" s="136"/>
      <c r="FE8" s="136"/>
      <c r="FF8" s="136"/>
      <c r="FG8" s="136"/>
      <c r="FH8" s="136"/>
      <c r="FI8" s="136"/>
      <c r="FJ8" s="136"/>
      <c r="FK8" s="136"/>
      <c r="FL8" s="136"/>
      <c r="FM8" s="136"/>
      <c r="FN8" s="136"/>
      <c r="FO8" s="136"/>
      <c r="FP8" s="136"/>
      <c r="FQ8" s="136"/>
      <c r="FR8" s="136"/>
      <c r="FS8" s="136"/>
      <c r="FT8" s="136"/>
      <c r="FU8" s="136"/>
      <c r="FV8" s="136"/>
      <c r="FW8" s="136"/>
      <c r="FX8" s="136"/>
      <c r="FY8" s="136"/>
      <c r="FZ8" s="136"/>
      <c r="GA8" s="136"/>
      <c r="GB8" s="136"/>
      <c r="GC8" s="136"/>
      <c r="GD8" s="136"/>
      <c r="GE8" s="136"/>
      <c r="GF8" s="136"/>
      <c r="GG8" s="136"/>
      <c r="GH8" s="136"/>
      <c r="GI8" s="136"/>
      <c r="GJ8" s="136"/>
      <c r="GK8" s="136"/>
      <c r="GL8" s="136"/>
      <c r="GM8" s="136"/>
      <c r="GN8" s="136"/>
      <c r="GO8" s="136"/>
      <c r="GP8" s="136"/>
      <c r="GQ8" s="136"/>
      <c r="GR8" s="136"/>
      <c r="GS8" s="136"/>
      <c r="GT8" s="136"/>
      <c r="GU8" s="136"/>
      <c r="GV8" s="136"/>
      <c r="GW8" s="136"/>
      <c r="GX8" s="136"/>
      <c r="GY8" s="136"/>
      <c r="GZ8" s="136"/>
      <c r="HA8" s="136"/>
      <c r="HB8" s="136"/>
      <c r="HC8" s="136"/>
      <c r="HD8" s="136"/>
      <c r="HE8" s="136"/>
      <c r="HF8" s="136"/>
      <c r="HG8" s="136"/>
      <c r="HH8" s="136"/>
      <c r="HI8" s="136"/>
      <c r="HJ8" s="136"/>
      <c r="HK8" s="136"/>
      <c r="HL8" s="136"/>
      <c r="HM8" s="136"/>
      <c r="HN8" s="136"/>
      <c r="HO8" s="136"/>
      <c r="HP8" s="136"/>
      <c r="HQ8" s="136"/>
      <c r="HR8" s="136"/>
      <c r="HS8" s="136"/>
      <c r="HT8" s="136"/>
      <c r="HU8" s="136"/>
      <c r="HV8" s="136"/>
      <c r="HW8" s="136"/>
      <c r="HX8" s="136"/>
      <c r="HY8" s="136"/>
      <c r="HZ8" s="136"/>
      <c r="IA8" s="136"/>
      <c r="IB8" s="136"/>
      <c r="IC8" s="136"/>
      <c r="ID8" s="136"/>
      <c r="IE8" s="136"/>
      <c r="IF8" s="136"/>
      <c r="IG8" s="136"/>
      <c r="IH8" s="136"/>
      <c r="II8" s="136"/>
      <c r="IJ8" s="136"/>
      <c r="IK8" s="136"/>
      <c r="IL8" s="136"/>
      <c r="IM8" s="136"/>
      <c r="IN8" s="136"/>
      <c r="IO8" s="136"/>
      <c r="IP8" s="136"/>
      <c r="IQ8" s="136"/>
      <c r="IR8" s="136"/>
      <c r="IS8" s="136"/>
      <c r="IT8" s="136"/>
      <c r="IU8" s="136"/>
      <c r="IV8" s="136"/>
      <c r="IW8" s="136"/>
      <c r="IX8" s="136"/>
      <c r="IY8" s="136"/>
      <c r="IZ8" s="136"/>
      <c r="JA8" s="136"/>
      <c r="JB8" s="136"/>
      <c r="JC8" s="136"/>
      <c r="JD8" s="136"/>
      <c r="JE8" s="136"/>
      <c r="JF8" s="136"/>
      <c r="JG8" s="136"/>
      <c r="JH8" s="136"/>
      <c r="JI8" s="136"/>
      <c r="JJ8" s="136"/>
      <c r="JK8" s="136"/>
      <c r="JL8" s="136"/>
      <c r="JM8" s="136"/>
      <c r="JN8" s="136"/>
      <c r="JO8" s="136"/>
      <c r="JP8" s="136"/>
      <c r="JQ8" s="136"/>
      <c r="JR8" s="136"/>
      <c r="JS8" s="136"/>
      <c r="JT8" s="136"/>
      <c r="JU8" s="136"/>
      <c r="JV8" s="136"/>
      <c r="JW8" s="136"/>
      <c r="JX8" s="136"/>
      <c r="JY8" s="136"/>
      <c r="JZ8" s="136"/>
      <c r="KA8" s="136"/>
      <c r="KB8" s="136"/>
      <c r="KC8" s="136"/>
      <c r="KD8" s="136"/>
      <c r="KE8" s="136"/>
      <c r="KF8" s="136"/>
      <c r="KG8" s="136"/>
      <c r="KH8" s="136"/>
      <c r="KI8" s="136"/>
      <c r="KJ8" s="136"/>
      <c r="KK8" s="136"/>
      <c r="KL8" s="136"/>
    </row>
    <row r="9" spans="1:298" s="139" customFormat="1" ht="94.5" customHeight="1">
      <c r="A9" s="403"/>
      <c r="B9" s="428"/>
      <c r="C9" s="405"/>
      <c r="D9" s="379"/>
      <c r="E9" s="379"/>
      <c r="F9" s="405"/>
      <c r="G9" s="380"/>
      <c r="H9" s="379"/>
      <c r="I9" s="380"/>
      <c r="J9" s="381"/>
      <c r="K9" s="380"/>
      <c r="L9" s="380"/>
      <c r="M9" s="381"/>
      <c r="N9" s="379"/>
      <c r="O9" s="409"/>
      <c r="P9" s="379"/>
      <c r="Q9" s="380"/>
      <c r="R9" s="121" t="s">
        <v>338</v>
      </c>
      <c r="S9" s="121" t="s">
        <v>344</v>
      </c>
      <c r="T9" s="121" t="s">
        <v>522</v>
      </c>
      <c r="U9" s="121" t="s">
        <v>348</v>
      </c>
      <c r="V9" s="121" t="s">
        <v>354</v>
      </c>
      <c r="W9" s="121" t="s">
        <v>359</v>
      </c>
      <c r="X9" s="408"/>
      <c r="Y9" s="411"/>
      <c r="Z9" s="411"/>
      <c r="AA9" s="132" t="s">
        <v>389</v>
      </c>
      <c r="AB9" s="132" t="s">
        <v>366</v>
      </c>
      <c r="AC9" s="411"/>
      <c r="AD9" s="411"/>
      <c r="AE9" s="130" t="s">
        <v>365</v>
      </c>
      <c r="AF9" s="130" t="s">
        <v>366</v>
      </c>
      <c r="AG9" s="408"/>
      <c r="AH9" s="409"/>
      <c r="AI9" s="379"/>
      <c r="AJ9" s="379"/>
      <c r="AK9" s="379"/>
      <c r="AL9" s="379"/>
      <c r="AM9" s="384"/>
      <c r="AN9" s="384"/>
      <c r="AO9" s="138"/>
      <c r="AP9" s="138"/>
      <c r="AQ9" s="138"/>
      <c r="AR9" s="138"/>
      <c r="AS9" s="138"/>
      <c r="AT9" s="138"/>
      <c r="AU9" s="138"/>
      <c r="AV9" s="138"/>
      <c r="AW9" s="138"/>
      <c r="AX9" s="138"/>
      <c r="AY9" s="138"/>
      <c r="AZ9" s="138"/>
      <c r="BA9" s="138"/>
      <c r="BB9" s="138"/>
      <c r="BC9" s="138"/>
      <c r="BD9" s="138"/>
      <c r="BE9" s="138"/>
      <c r="BF9" s="138"/>
      <c r="BG9" s="138"/>
      <c r="BH9" s="138"/>
      <c r="BI9" s="138"/>
      <c r="BJ9" s="138"/>
      <c r="BK9" s="138"/>
      <c r="BL9" s="138"/>
      <c r="BM9" s="138"/>
      <c r="BN9" s="138"/>
      <c r="BO9" s="138"/>
      <c r="BP9" s="138"/>
      <c r="BQ9" s="138"/>
      <c r="BR9" s="138"/>
      <c r="BS9" s="138"/>
      <c r="BT9" s="138"/>
      <c r="BU9" s="138"/>
      <c r="BV9" s="138"/>
      <c r="BW9" s="138"/>
      <c r="BX9" s="138"/>
      <c r="BY9" s="138"/>
      <c r="BZ9" s="138"/>
      <c r="CA9" s="138"/>
      <c r="CB9" s="138"/>
      <c r="CC9" s="138"/>
      <c r="CD9" s="138"/>
      <c r="CE9" s="138"/>
      <c r="CF9" s="138"/>
      <c r="CG9" s="138"/>
      <c r="CH9" s="138"/>
      <c r="CI9" s="138"/>
      <c r="CJ9" s="138"/>
      <c r="CK9" s="138"/>
      <c r="CL9" s="138"/>
      <c r="CM9" s="138"/>
      <c r="CN9" s="138"/>
      <c r="CO9" s="138"/>
      <c r="CP9" s="138"/>
      <c r="CQ9" s="138"/>
      <c r="CR9" s="138"/>
      <c r="CS9" s="138"/>
      <c r="CT9" s="138"/>
      <c r="CU9" s="138"/>
      <c r="CV9" s="138"/>
      <c r="CW9" s="138"/>
      <c r="CX9" s="138"/>
      <c r="CY9" s="138"/>
      <c r="CZ9" s="138"/>
      <c r="DA9" s="138"/>
      <c r="DB9" s="138"/>
      <c r="DC9" s="138"/>
      <c r="DD9" s="138"/>
      <c r="DE9" s="138"/>
      <c r="DF9" s="138"/>
      <c r="DG9" s="138"/>
      <c r="DH9" s="138"/>
      <c r="DI9" s="138"/>
      <c r="DJ9" s="138"/>
      <c r="DK9" s="138"/>
      <c r="DL9" s="138"/>
      <c r="DM9" s="138"/>
      <c r="DN9" s="138"/>
      <c r="DO9" s="138"/>
      <c r="DP9" s="138"/>
      <c r="DQ9" s="138"/>
      <c r="DR9" s="138"/>
      <c r="DS9" s="138"/>
      <c r="DT9" s="138"/>
      <c r="DU9" s="138"/>
      <c r="DV9" s="138"/>
      <c r="DW9" s="138"/>
      <c r="DX9" s="138"/>
      <c r="DY9" s="138"/>
      <c r="DZ9" s="138"/>
      <c r="EA9" s="138"/>
      <c r="EB9" s="138"/>
      <c r="EC9" s="138"/>
      <c r="ED9" s="138"/>
      <c r="EE9" s="138"/>
      <c r="EF9" s="138"/>
      <c r="EG9" s="138"/>
      <c r="EH9" s="138"/>
      <c r="EI9" s="138"/>
      <c r="EJ9" s="138"/>
      <c r="EK9" s="138"/>
      <c r="EL9" s="138"/>
      <c r="EM9" s="138"/>
      <c r="EN9" s="138"/>
      <c r="EO9" s="138"/>
      <c r="EP9" s="138"/>
      <c r="EQ9" s="138"/>
      <c r="ER9" s="138"/>
      <c r="ES9" s="138"/>
      <c r="ET9" s="138"/>
      <c r="EU9" s="138"/>
      <c r="EV9" s="138"/>
      <c r="EW9" s="138"/>
      <c r="EX9" s="138"/>
      <c r="EY9" s="138"/>
      <c r="EZ9" s="138"/>
      <c r="FA9" s="138"/>
      <c r="FB9" s="138"/>
      <c r="FC9" s="138"/>
      <c r="FD9" s="138"/>
      <c r="FE9" s="138"/>
      <c r="FF9" s="138"/>
      <c r="FG9" s="138"/>
      <c r="FH9" s="138"/>
      <c r="FI9" s="138"/>
      <c r="FJ9" s="138"/>
      <c r="FK9" s="138"/>
      <c r="FL9" s="138"/>
      <c r="FM9" s="138"/>
      <c r="FN9" s="138"/>
      <c r="FO9" s="138"/>
      <c r="FP9" s="138"/>
      <c r="FQ9" s="138"/>
      <c r="FR9" s="138"/>
      <c r="FS9" s="138"/>
      <c r="FT9" s="138"/>
      <c r="FU9" s="138"/>
      <c r="FV9" s="138"/>
      <c r="FW9" s="138"/>
      <c r="FX9" s="138"/>
      <c r="FY9" s="138"/>
      <c r="FZ9" s="138"/>
      <c r="GA9" s="138"/>
      <c r="GB9" s="138"/>
      <c r="GC9" s="138"/>
      <c r="GD9" s="138"/>
      <c r="GE9" s="138"/>
      <c r="GF9" s="138"/>
      <c r="GG9" s="138"/>
      <c r="GH9" s="138"/>
      <c r="GI9" s="138"/>
      <c r="GJ9" s="138"/>
      <c r="GK9" s="138"/>
      <c r="GL9" s="138"/>
      <c r="GM9" s="138"/>
      <c r="GN9" s="138"/>
      <c r="GO9" s="138"/>
      <c r="GP9" s="138"/>
      <c r="GQ9" s="138"/>
      <c r="GR9" s="138"/>
      <c r="GS9" s="138"/>
      <c r="GT9" s="138"/>
      <c r="GU9" s="138"/>
      <c r="GV9" s="138"/>
      <c r="GW9" s="138"/>
      <c r="GX9" s="138"/>
      <c r="GY9" s="138"/>
      <c r="GZ9" s="138"/>
      <c r="HA9" s="138"/>
      <c r="HB9" s="138"/>
      <c r="HC9" s="138"/>
      <c r="HD9" s="138"/>
      <c r="HE9" s="138"/>
      <c r="HF9" s="138"/>
      <c r="HG9" s="138"/>
      <c r="HH9" s="138"/>
      <c r="HI9" s="138"/>
      <c r="HJ9" s="138"/>
      <c r="HK9" s="138"/>
      <c r="HL9" s="138"/>
      <c r="HM9" s="138"/>
      <c r="HN9" s="138"/>
      <c r="HO9" s="138"/>
      <c r="HP9" s="138"/>
      <c r="HQ9" s="138"/>
      <c r="HR9" s="138"/>
      <c r="HS9" s="138"/>
      <c r="HT9" s="138"/>
      <c r="HU9" s="138"/>
      <c r="HV9" s="138"/>
      <c r="HW9" s="138"/>
      <c r="HX9" s="138"/>
      <c r="HY9" s="138"/>
      <c r="HZ9" s="138"/>
      <c r="IA9" s="138"/>
      <c r="IB9" s="138"/>
      <c r="IC9" s="138"/>
      <c r="ID9" s="138"/>
      <c r="IE9" s="138"/>
      <c r="IF9" s="138"/>
      <c r="IG9" s="138"/>
      <c r="IH9" s="138"/>
      <c r="II9" s="138"/>
      <c r="IJ9" s="138"/>
      <c r="IK9" s="138"/>
      <c r="IL9" s="138"/>
      <c r="IM9" s="138"/>
      <c r="IN9" s="138"/>
      <c r="IO9" s="138"/>
      <c r="IP9" s="138"/>
      <c r="IQ9" s="138"/>
      <c r="IR9" s="138"/>
      <c r="IS9" s="138"/>
      <c r="IT9" s="138"/>
      <c r="IU9" s="138"/>
      <c r="IV9" s="138"/>
      <c r="IW9" s="138"/>
      <c r="IX9" s="138"/>
      <c r="IY9" s="138"/>
      <c r="IZ9" s="138"/>
      <c r="JA9" s="138"/>
      <c r="JB9" s="138"/>
      <c r="JC9" s="138"/>
      <c r="JD9" s="138"/>
      <c r="JE9" s="138"/>
      <c r="JF9" s="138"/>
      <c r="JG9" s="138"/>
      <c r="JH9" s="138"/>
      <c r="JI9" s="138"/>
      <c r="JJ9" s="138"/>
      <c r="JK9" s="138"/>
      <c r="JL9" s="138"/>
      <c r="JM9" s="138"/>
      <c r="JN9" s="138"/>
      <c r="JO9" s="138"/>
      <c r="JP9" s="138"/>
      <c r="JQ9" s="138"/>
      <c r="JR9" s="138"/>
      <c r="JS9" s="138"/>
      <c r="JT9" s="138"/>
      <c r="JU9" s="138"/>
      <c r="JV9" s="138"/>
      <c r="JW9" s="138"/>
      <c r="JX9" s="138"/>
      <c r="JY9" s="138"/>
      <c r="JZ9" s="138"/>
      <c r="KA9" s="138"/>
      <c r="KB9" s="138"/>
      <c r="KC9" s="138"/>
      <c r="KD9" s="138"/>
      <c r="KE9" s="138"/>
      <c r="KF9" s="138"/>
      <c r="KG9" s="138"/>
      <c r="KH9" s="138"/>
      <c r="KI9" s="138"/>
      <c r="KJ9" s="138"/>
      <c r="KK9" s="138"/>
      <c r="KL9" s="138"/>
    </row>
    <row r="10" spans="1:298" ht="42" customHeight="1">
      <c r="A10" s="385">
        <v>1</v>
      </c>
      <c r="B10" s="366" t="s">
        <v>523</v>
      </c>
      <c r="C10" s="385" t="s">
        <v>298</v>
      </c>
      <c r="D10" s="412" t="s">
        <v>524</v>
      </c>
      <c r="E10" s="385" t="s">
        <v>525</v>
      </c>
      <c r="F10" s="385" t="s">
        <v>526</v>
      </c>
      <c r="G10" s="385" t="s">
        <v>449</v>
      </c>
      <c r="H10" s="385">
        <v>50</v>
      </c>
      <c r="I10" s="414" t="str">
        <f>IF(H10&lt;=2,'Tabla probabilidad'!$B$5,IF(H10&lt;=24,'Tabla probabilidad'!$B$6,IF(H10&lt;=500,'Tabla probabilidad'!$B$7,IF(H10&lt;=5000,'Tabla probabilidad'!$B$8,IF(H10&gt;5000,'Tabla probabilidad'!$B$9)))))</f>
        <v>Media</v>
      </c>
      <c r="J10" s="415">
        <f>IF(H10&lt;=2,'Tabla probabilidad'!$D$5,IF(H10&lt;=24,'Tabla probabilidad'!$D$6,IF(H10&lt;=500,'Tabla probabilidad'!$D$7,IF(H10&lt;=5000,'Tabla probabilidad'!$D$8,IF(H10&gt;5000,'Tabla probabilidad'!$D$9)))))</f>
        <v>0.6</v>
      </c>
      <c r="K10" s="385" t="s">
        <v>301</v>
      </c>
      <c r="L10" s="385" t="str">
        <f>IF(K10="El riesgo afecta la imagen de alguna área de la organización","Leve",IF(K10="El riesgo afecta la imagen de la entidad internamente, de conocimiento general, nivel interno, alta dirección, contratista y/o de provedores","Menor",IF(K10="El riesgo afecta la imagen de la entidad con algunos usuarios de relevancia frente al logro de los objetivos","Moderado",IF(K10="El riesgo afecta la imagen de de la entidad con efecto publicitario sostenido a nivel del sector justicia","Mayor",IF(K10="El riesgo afecta la imagen de la entidad a nivel nacional, con efecto publicitarios sostenible a nivel país","Catastrófico",IF(K10="Impacto que afecte la ejecución presupuestal en un valor ≥0,5%.","Leve",IF(K10="Impacto que afecte la ejecución presupuestal en un valor ≥1%.","Menor",IF(K10="Impacto que afecte la ejecución presupuestal en un valor ≥5%.","Moderado",IF(K10="Impacto que afecte la ejecución presupuestal en un valor ≥20%.","Mayor",IF(K10="Impacto que afecte la ejecución presupuestal en un valor ≥50%.","Catastrófico",IF(K10="Incumplimiento máximo del 5% de la meta planeada","Leve",IF(K10="Incumplimiento máximo del 15% de la meta planeada","Menor",IF(K10="Incumplimiento máximo del 20% de la meta planeada","Moderado",IF(K10="Incumplimiento máximo del 50% de la meta planeada","Mayor",IF(K10="Incumplimiento máximo del 80% de la meta planeada","Catastrófico",IF(K10="Cualquier afectación a la violacion de los derechos de los ciudadanos se considera con consecuencias altas","Mayor",IF(K10="Cualquier afectación a la violacion de los derechos de los ciudadanos se considera con consecuencias desastrosas","Catastrófico",IF(K10="Afecta la Prestación del Servicio de Administración de Justicia en 5%","Leve",IF(K10="Afecta la Prestación del Servicio de Administración de Justicia en 10%","Menor",IF(K10="Afecta la Prestación del Servicio de Administración de Justicia en 15%","Moderado",IF(K10="Afecta la Prestación del Servicio de Administración de Justicia en 20%","Mayor",IF(K10="Afecta la Prestación del Servicio de Administración de Justicia en más del 50%","Catastrófico",IF(K10="Cualquier acto indebido de los servidores judiciales genera altas consecuencias para la entidad","Mayor",IF(K10="Cualquier acto indebido de los servidores judiciales genera consecuencias desastrosas para la entidad","Catastrófico",IF(K10="Si el hecho llegara a presentarse, tendría consecuencias o efectos mínimos sobre la entidad","Leve",IF(K10="Si el hecho llegara a presentarse, tendría bajo impacto o efecto sobre la entidad","Menor",IF(K10="Si el hecho llegara a presentarse, tendría medianas consecuencias o efectos sobre la entidad","Moderado",IF(K10="Si el hecho llegara a presentarse, tendría altas consecuencias o efectos sobre la entidad","Mayor",IF(K10="Si el hecho llegara a presentarse, tendría desastrosas consecuencias o efectos sobre la entidad","Catastrófico")))))))))))))))))))))))))))))</f>
        <v>Moderado</v>
      </c>
      <c r="M10" s="385" t="str">
        <f>IF(K10="El riesgo afecta la imagen de alguna área de la organización","20%",IF(K10="El riesgo afecta la imagen de la entidad internamente, de conocimiento general, nivel interno, alta dirección, contratista y/o de provedores","40%",IF(K10="El riesgo afecta la imagen de la entidad con algunos usuarios de relevancia frente al logro de los objetivos","60%",IF(K10="El riesgo afecta la imagen de de la entidad con efecto publicitario sostenido a nivel del sector justicia","80%",IF(K10="El riesgo afecta la imagen de la entidad a nivel nacional, con efecto publicitarios sostenible a nivel país","100%",IF(K10="Impacto que afecte la ejecución presupuestal en un valor ≥0,5%.","20%",IF(K10="Impacto que afecte la ejecución presupuestal en un valor ≥1%.","40%",IF(K10="Impacto que afecte la ejecución presupuestal en un valor ≥5%.","60%",IF(K10="Impacto que afecte la ejecución presupuestal en un valor ≥20%.","80%",IF(K10="Impacto que afecte la ejecución presupuestal en un valor ≥50%.","100%",IF(K10="Incumplimiento máximo del 5% de la meta planeada","20%",IF(K10="Incumplimiento máximo del 15% de la meta planeada","40%",IF(K10="Incumplimiento máximo del 20% de la meta planeada","60%",IF(K10="Incumplimiento máximo del 50% de la meta planeada","80%",IF(K10="Incumplimiento máximo del 80% de la meta planeada","100%",IF(K10="Cualquier afectación a la violacion de los derechos de los ciudadanos se considera con consecuencias altas","80%",IF(K10="Cualquier afectación a la violacion de los derechos de los ciudadanos se considera con consecuencias desastrosas","100%",IF(K10="Afecta la Prestación del Servicio de Administración de Justicia en 5%","20%",IF(K10="Afecta la Prestación del Servicio de Administración de Justicia en 10%","40%",IF(K10="Afecta la Prestación del Servicio de Administración de Justicia en 15%","60%",IF(K10="Afecta la Prestación del Servicio de Administración de Justicia en 20%","80%",IF(K10="Afecta la Prestación del Servicio de Administración de Justicia en más del 50%","100%",IF(K10="Cualquier acto indebido de los servidores judiciales genera altas consecuencias para la entidad","80%",IF(K10="Cualquier acto indebido de los servidores judiciales genera consecuencias desastrosas para la entidad","100%",IF(K10="Si el hecho llegara a presentarse, tendría consecuencias o efectos mínimos sobre la entidad","20%",IF(K10="Si el hecho llegara a presentarse, tendría bajo impacto o efecto sobre la entidad","40%",IF(K10="Si el hecho llegara a presentarse, tendría medianas consecuencias o efectos sobre la entidad","60%",IF(K10="Si el hecho llegara a presentarse, tendría altas consecuencias o efectos sobre la entidad","80%",IF(K10="Si el hecho llegara a presentarse, tendría desastrosas consecuencias o efectos sobre la entidad","100%")))))))))))))))))))))))))))))</f>
        <v>60%</v>
      </c>
      <c r="N10" s="385" t="str">
        <f>VLOOKUP((I10&amp;L10),Hoja1!$B$4:$C$28,2,0)</f>
        <v>Moderado</v>
      </c>
      <c r="O10" s="122">
        <v>1</v>
      </c>
      <c r="P10" s="172" t="s">
        <v>527</v>
      </c>
      <c r="Q10" s="122" t="str">
        <f t="shared" ref="Q10:Q12" si="0">IF(R10="Preventivo","Probabilidad",IF(R10="Detectivo","Probabilidad", IF(R10="Correctivo","Impacto")))</f>
        <v>Probabilidad</v>
      </c>
      <c r="R10" s="122" t="s">
        <v>336</v>
      </c>
      <c r="S10" s="122" t="s">
        <v>332</v>
      </c>
      <c r="T10" s="123">
        <f>VLOOKUP(R10&amp;S10,Hoja1!$Q$4:$R$9,2,0)</f>
        <v>0.45</v>
      </c>
      <c r="U10" s="122" t="s">
        <v>349</v>
      </c>
      <c r="V10" s="122" t="s">
        <v>355</v>
      </c>
      <c r="W10" s="122" t="s">
        <v>360</v>
      </c>
      <c r="X10" s="123">
        <f>IF(Q10="Probabilidad",($J$10*T10),IF(Q10="Impacto"," "))</f>
        <v>0.27</v>
      </c>
      <c r="Y10" s="123" t="str">
        <f>IF(Z10&lt;=20%,'Tabla probabilidad'!$B$5,IF(Z10&lt;=40%,'Tabla probabilidad'!$B$6,IF(Z10&lt;=60%,'Tabla probabilidad'!$B$7,IF(Z10&lt;=80%,'Tabla probabilidad'!$B$8,IF(Z10&lt;=100%,'Tabla probabilidad'!$B$9)))))</f>
        <v>Baja</v>
      </c>
      <c r="Z10" s="123">
        <f>IF(R10="Preventivo",(J10-(J10*T10)),IF(R10="Detectivo",(J10-(J10*T10)),IF(R10="Correctivo",(J10))))</f>
        <v>0.32999999999999996</v>
      </c>
      <c r="AA10" s="386" t="str">
        <f>IF(AB10&lt;=20%,'Tabla probabilidad'!$B$5,IF(AB10&lt;=40%,'Tabla probabilidad'!$B$6,IF(AB10&lt;=60%,'Tabla probabilidad'!$B$7,IF(AB10&lt;=80%,'Tabla probabilidad'!$B$8,IF(AB10&lt;=100%,'Tabla probabilidad'!$B$9)))))</f>
        <v>Baja</v>
      </c>
      <c r="AB10" s="386">
        <f>AVERAGE(Z10:Z12)</f>
        <v>0.34999999999999992</v>
      </c>
      <c r="AC10" s="123" t="str">
        <f t="shared" ref="AC10:AC25" si="1">IF(AD10&lt;=20%,"Leve",IF(AD10&lt;=40%,"Menor",IF(AD10&lt;=60%,"Moderado",IF(AD10&lt;=80%,"Mayor",IF(AD10&lt;=100%,"Catastrófico")))))</f>
        <v>Moderado</v>
      </c>
      <c r="AD10" s="123">
        <f>IF(Q10="Probabilidad",(($M$10-0)),IF(Q10="Impacto",($M$10-($M$10*T10))))</f>
        <v>0.6</v>
      </c>
      <c r="AE10" s="386" t="str">
        <f>IF(AF10&lt;=20%,"Leve",IF(AF10&lt;=40%,"Menor",IF(AF10&lt;=60%,"Moderado",IF(AF10&lt;=80%,"Mayor",IF(AF10&lt;=100%,"Catastrófico")))))</f>
        <v>Moderado</v>
      </c>
      <c r="AF10" s="386">
        <f>AVERAGE(AD10:AD12)</f>
        <v>0.6</v>
      </c>
      <c r="AG10" s="366" t="str">
        <f>VLOOKUP(AA10&amp;AE10,Hoja1!$B$4:$C$28,2,0)</f>
        <v>Moderado</v>
      </c>
      <c r="AH10" s="366" t="s">
        <v>451</v>
      </c>
      <c r="AI10" s="416"/>
      <c r="AJ10" s="416"/>
      <c r="AK10" s="418"/>
      <c r="AL10" s="416"/>
      <c r="AM10" s="416"/>
      <c r="AN10" s="385"/>
    </row>
    <row r="11" spans="1:298" ht="64.5" customHeight="1">
      <c r="A11" s="385"/>
      <c r="B11" s="367"/>
      <c r="C11" s="385"/>
      <c r="D11" s="412"/>
      <c r="E11" s="385"/>
      <c r="F11" s="385"/>
      <c r="G11" s="385"/>
      <c r="H11" s="385"/>
      <c r="I11" s="414"/>
      <c r="J11" s="415"/>
      <c r="K11" s="385"/>
      <c r="L11" s="413"/>
      <c r="M11" s="413"/>
      <c r="N11" s="385"/>
      <c r="O11" s="122">
        <v>2</v>
      </c>
      <c r="P11" s="172" t="s">
        <v>528</v>
      </c>
      <c r="Q11" s="122" t="str">
        <f t="shared" si="0"/>
        <v>Probabilidad</v>
      </c>
      <c r="R11" s="122" t="s">
        <v>340</v>
      </c>
      <c r="S11" s="122" t="s">
        <v>332</v>
      </c>
      <c r="T11" s="123">
        <f>VLOOKUP(R11&amp;S11,Hoja1!$Q$4:$R$9,2,0)</f>
        <v>0.35</v>
      </c>
      <c r="U11" s="122" t="s">
        <v>349</v>
      </c>
      <c r="V11" s="122" t="s">
        <v>355</v>
      </c>
      <c r="W11" s="122" t="s">
        <v>360</v>
      </c>
      <c r="X11" s="123">
        <f>IF(Q11="Probabilidad",($J$10*T11),IF(Q11="Impacto"," "))</f>
        <v>0.21</v>
      </c>
      <c r="Y11" s="123" t="str">
        <f>IF(Z11&lt;=20%,'Tabla probabilidad'!$B$5,IF(Z11&lt;=40%,'Tabla probabilidad'!$B$6,IF(Z11&lt;=60%,'Tabla probabilidad'!$B$7,IF(Z11&lt;=80%,'Tabla probabilidad'!$B$8,IF(Z11&lt;=100%,'Tabla probabilidad'!$B$9)))))</f>
        <v>Baja</v>
      </c>
      <c r="Z11" s="123">
        <f>IF(R11="Preventivo",(J10-(J10*T11)),IF(R11="Detectivo",(J10-(J10*T11)),IF(R11="Correctivo",(J10))))</f>
        <v>0.39</v>
      </c>
      <c r="AA11" s="387"/>
      <c r="AB11" s="387"/>
      <c r="AC11" s="123" t="str">
        <f t="shared" si="1"/>
        <v>Moderado</v>
      </c>
      <c r="AD11" s="123">
        <f>IF(Q11="Probabilidad",(($M$10-0)),IF(Q11="Impacto",($M$10-($M$10*T11))))</f>
        <v>0.6</v>
      </c>
      <c r="AE11" s="387"/>
      <c r="AF11" s="387"/>
      <c r="AG11" s="367"/>
      <c r="AH11" s="367"/>
      <c r="AI11" s="417"/>
      <c r="AJ11" s="417"/>
      <c r="AK11" s="419"/>
      <c r="AL11" s="417"/>
      <c r="AM11" s="417"/>
      <c r="AN11" s="385"/>
    </row>
    <row r="12" spans="1:298" ht="68.25" customHeight="1">
      <c r="A12" s="385"/>
      <c r="B12" s="367"/>
      <c r="C12" s="385"/>
      <c r="D12" s="412"/>
      <c r="E12" s="385"/>
      <c r="F12" s="385"/>
      <c r="G12" s="385"/>
      <c r="H12" s="385"/>
      <c r="I12" s="414"/>
      <c r="J12" s="415"/>
      <c r="K12" s="385"/>
      <c r="L12" s="413"/>
      <c r="M12" s="413"/>
      <c r="N12" s="385"/>
      <c r="O12" s="122">
        <v>3</v>
      </c>
      <c r="P12" s="173" t="s">
        <v>529</v>
      </c>
      <c r="Q12" s="122" t="str">
        <f t="shared" si="0"/>
        <v>Probabilidad</v>
      </c>
      <c r="R12" s="122" t="s">
        <v>336</v>
      </c>
      <c r="S12" s="122" t="s">
        <v>332</v>
      </c>
      <c r="T12" s="123">
        <f>VLOOKUP(R12&amp;S12,Hoja1!$Q$4:$R$9,2,0)</f>
        <v>0.45</v>
      </c>
      <c r="U12" s="122" t="s">
        <v>349</v>
      </c>
      <c r="V12" s="122" t="s">
        <v>355</v>
      </c>
      <c r="W12" s="122" t="s">
        <v>360</v>
      </c>
      <c r="X12" s="123">
        <f t="shared" ref="X12" si="2">IF(Q12="Probabilidad",($J$10*T12),IF(Q12="Impacto"," "))</f>
        <v>0.27</v>
      </c>
      <c r="Y12" s="123" t="str">
        <f>IF(Z12&lt;=20%,'Tabla probabilidad'!$B$5,IF(Z12&lt;=40%,'Tabla probabilidad'!$B$6,IF(Z12&lt;=60%,'Tabla probabilidad'!$B$7,IF(Z12&lt;=80%,'Tabla probabilidad'!$B$8,IF(Z12&lt;=100%,'Tabla probabilidad'!$B$9)))))</f>
        <v>Baja</v>
      </c>
      <c r="Z12" s="123">
        <f>IF(R12="Preventivo",(J10-(J10*T12)),IF(R12="Detectivo",(J10-(J10*T12)),IF(R12="Correctivo",(J10))))</f>
        <v>0.32999999999999996</v>
      </c>
      <c r="AA12" s="387"/>
      <c r="AB12" s="387"/>
      <c r="AC12" s="123" t="str">
        <f t="shared" si="1"/>
        <v>Moderado</v>
      </c>
      <c r="AD12" s="123">
        <f>IF(Q12="Probabilidad",(($M$10-0)),IF(Q12="Impacto",($M$10-($M$10*T12))))</f>
        <v>0.6</v>
      </c>
      <c r="AE12" s="387"/>
      <c r="AF12" s="387"/>
      <c r="AG12" s="367"/>
      <c r="AH12" s="367"/>
      <c r="AI12" s="417"/>
      <c r="AJ12" s="417"/>
      <c r="AK12" s="419"/>
      <c r="AL12" s="417"/>
      <c r="AM12" s="417"/>
      <c r="AN12" s="385"/>
    </row>
    <row r="13" spans="1:298" ht="31.5" customHeight="1">
      <c r="A13" s="385">
        <v>2</v>
      </c>
      <c r="B13" s="366" t="s">
        <v>530</v>
      </c>
      <c r="C13" s="385" t="s">
        <v>460</v>
      </c>
      <c r="D13" s="420" t="s">
        <v>531</v>
      </c>
      <c r="E13" s="385" t="s">
        <v>532</v>
      </c>
      <c r="F13" s="385" t="s">
        <v>533</v>
      </c>
      <c r="G13" s="385" t="s">
        <v>466</v>
      </c>
      <c r="H13" s="385">
        <v>50</v>
      </c>
      <c r="I13" s="414" t="str">
        <f>IF(H13&lt;=2,'Tabla probabilidad'!$B$5,IF(H13&lt;=24,'Tabla probabilidad'!$B$6,IF(H13&lt;=500,'Tabla probabilidad'!$B$7,IF(H13&lt;=5000,'Tabla probabilidad'!$B$8,IF(H13&gt;5000,'Tabla probabilidad'!$B$9)))))</f>
        <v>Media</v>
      </c>
      <c r="J13" s="415">
        <f>IF(H13&lt;=2,'Tabla probabilidad'!$D$5,IF(H13&lt;=24,'Tabla probabilidad'!$D$6,IF(H13&lt;=500,'Tabla probabilidad'!$D$7,IF(H13&lt;=5000,'Tabla probabilidad'!$D$8,IF(H13&gt;5000,'Tabla probabilidad'!$D$9)))))</f>
        <v>0.6</v>
      </c>
      <c r="K13" s="385" t="s">
        <v>301</v>
      </c>
      <c r="L13" s="385" t="str">
        <f>IF(K13="El riesgo afecta la imagen de alguna área de la organización","Leve",IF(K13="El riesgo afecta la imagen de la entidad internamente, de conocimiento general, nivel interno, alta dirección, contratista y/o de provedores","Menor",IF(K13="El riesgo afecta la imagen de la entidad con algunos usuarios de relevancia frente al logro de los objetivos","Moderado",IF(K13="El riesgo afecta la imagen de de la entidad con efecto publicitario sostenido a nivel del sector justicia","Mayor",IF(K13="El riesgo afecta la imagen de la entidad a nivel nacional, con efecto publicitarios sostenible a nivel país","Catastrófico",IF(K13="Impacto que afecte la ejecución presupuestal en un valor ≥0,5%.","Leve",IF(K13="Impacto que afecte la ejecución presupuestal en un valor ≥1%.","Menor",IF(K13="Impacto que afecte la ejecución presupuestal en un valor ≥5%.","Moderado",IF(K13="Impacto que afecte la ejecución presupuestal en un valor ≥20%.","Mayor",IF(K13="Impacto que afecte la ejecución presupuestal en un valor ≥50%.","Catastrófico",IF(K13="Incumplimiento máximo del 5% de la meta planeada","Leve",IF(K13="Incumplimiento máximo del 15% de la meta planeada","Menor",IF(K13="Incumplimiento máximo del 20% de la meta planeada","Moderado",IF(K13="Incumplimiento máximo del 50% de la meta planeada","Mayor",IF(K13="Incumplimiento máximo del 80% de la meta planeada","Catastrófico",IF(K13="Cualquier afectación a la violacion de los derechos de los ciudadanos se considera con consecuencias altas","Mayor",IF(K13="Cualquier afectación a la violacion de los derechos de los ciudadanos se considera con consecuencias desastrosas","Catastrófico",IF(K13="Afecta la Prestación del Servicio de Administración de Justicia en 5%","Leve",IF(K13="Afecta la Prestación del Servicio de Administración de Justicia en 10%","Menor",IF(K13="Afecta la Prestación del Servicio de Administración de Justicia en 15%","Moderado",IF(K13="Afecta la Prestación del Servicio de Administración de Justicia en 20%","Mayor",IF(K13="Afecta la Prestación del Servicio de Administración de Justicia en más del 50%","Catastrófico",IF(K13="Cualquier acto indebido de los servidores judiciales genera altas consecuencias para la entidad","Mayor",IF(K13="Cualquier acto indebido de los servidores judiciales genera consecuencias desastrosas para la entidad","Catastrófico",IF(K13="Si el hecho llegara a presentarse, tendría consecuencias o efectos mínimos sobre la entidad","Leve",IF(K13="Si el hecho llegara a presentarse, tendría bajo impacto o efecto sobre la entidad","Menor",IF(K13="Si el hecho llegara a presentarse, tendría medianas consecuencias o efectos sobre la entidad","Moderado",IF(K13="Si el hecho llegara a presentarse, tendría altas consecuencias o efectos sobre la entidad","Mayor",IF(K13="Si el hecho llegara a presentarse, tendría desastrosas consecuencias o efectos sobre la entidad","Catastrófico")))))))))))))))))))))))))))))</f>
        <v>Moderado</v>
      </c>
      <c r="M13" s="385" t="str">
        <f>IF(K13="El riesgo afecta la imagen de alguna área de la organización","20%",IF(K13="El riesgo afecta la imagen de la entidad internamente, de conocimiento general, nivel interno, alta dirección, contratista y/o de provedores","40%",IF(K13="El riesgo afecta la imagen de la entidad con algunos usuarios de relevancia frente al logro de los objetivos","60%",IF(K13="El riesgo afecta la imagen de de la entidad con efecto publicitario sostenido a nivel del sector justicia","80%",IF(K13="El riesgo afecta la imagen de la entidad a nivel nacional, con efecto publicitarios sostenible a nivel país","100%",IF(K13="Impacto que afecte la ejecución presupuestal en un valor ≥0,5%.","20%",IF(K13="Impacto que afecte la ejecución presupuestal en un valor ≥1%.","40%",IF(K13="Impacto que afecte la ejecución presupuestal en un valor ≥5%.","60%",IF(K13="Impacto que afecte la ejecución presupuestal en un valor ≥20%.","80%",IF(K13="Impacto que afecte la ejecución presupuestal en un valor ≥50%.","100%",IF(K13="Incumplimiento máximo del 5% de la meta planeada","20%",IF(K13="Incumplimiento máximo del 15% de la meta planeada","40%",IF(K13="Incumplimiento máximo del 20% de la meta planeada","60%",IF(K13="Incumplimiento máximo del 50% de la meta planeada","80%",IF(K13="Incumplimiento máximo del 80% de la meta planeada","100%",IF(K13="Cualquier afectación a la violacion de los derechos de los ciudadanos se considera con consecuencias altas","80%",IF(K13="Cualquier afectación a la violacion de los derechos de los ciudadanos se considera con consecuencias desastrosas","100%",IF(K13="Afecta la Prestación del Servicio de Administración de Justicia en 5%","20%",IF(K13="Afecta la Prestación del Servicio de Administración de Justicia en 10%","40%",IF(K13="Afecta la Prestación del Servicio de Administración de Justicia en 15%","60%",IF(K13="Afecta la Prestación del Servicio de Administración de Justicia en 20%","80%",IF(K13="Afecta la Prestación del Servicio de Administración de Justicia en más del 50%","100%",IF(K13="Cualquier acto indebido de los servidores judiciales genera altas consecuencias para la entidad","80%",IF(K13="Cualquier acto indebido de los servidores judiciales genera consecuencias desastrosas para la entidad","100%",IF(K13="Si el hecho llegara a presentarse, tendría consecuencias o efectos mínimos sobre la entidad","20%",IF(K13="Si el hecho llegara a presentarse, tendría bajo impacto o efecto sobre la entidad","40%",IF(K13="Si el hecho llegara a presentarse, tendría medianas consecuencias o efectos sobre la entidad","60%",IF(K13="Si el hecho llegara a presentarse, tendría altas consecuencias o efectos sobre la entidad","80%",IF(K13="Si el hecho llegara a presentarse, tendría desastrosas consecuencias o efectos sobre la entidad","100%")))))))))))))))))))))))))))))</f>
        <v>60%</v>
      </c>
      <c r="N13" s="385" t="str">
        <f>VLOOKUP((I13&amp;L13),Hoja1!$B$4:$C$28,2,0)</f>
        <v>Moderado</v>
      </c>
      <c r="O13" s="122">
        <v>1</v>
      </c>
      <c r="P13" s="174" t="s">
        <v>534</v>
      </c>
      <c r="Q13" s="122" t="str">
        <f t="shared" ref="Q13:Q25" si="3">IF(R13="Preventivo","Probabilidad",IF(R13="Detectivo","Probabilidad", IF(R13="Correctivo","Impacto")))</f>
        <v>Probabilidad</v>
      </c>
      <c r="R13" s="122" t="s">
        <v>336</v>
      </c>
      <c r="S13" s="122" t="s">
        <v>331</v>
      </c>
      <c r="T13" s="123">
        <f>VLOOKUP(R13&amp;S13,Hoja1!$Q$4:$R$9,2,0)</f>
        <v>0.5</v>
      </c>
      <c r="U13" s="122" t="s">
        <v>349</v>
      </c>
      <c r="V13" s="122" t="s">
        <v>355</v>
      </c>
      <c r="W13" s="122" t="s">
        <v>362</v>
      </c>
      <c r="X13" s="123">
        <f>IF(Q13="Probabilidad",($J$13*T13),IF(Q13="Impacto"," "))</f>
        <v>0.3</v>
      </c>
      <c r="Y13" s="123" t="str">
        <f>IF(Z13&lt;=20%,'Tabla probabilidad'!$B$5,IF(Z13&lt;=40%,'Tabla probabilidad'!$B$6,IF(Z13&lt;=60%,'Tabla probabilidad'!$B$7,IF(Z13&lt;=80%,'Tabla probabilidad'!$B$8,IF(Z13&lt;=100%,'Tabla probabilidad'!$B$9)))))</f>
        <v>Baja</v>
      </c>
      <c r="Z13" s="123">
        <f>IF(R13="Preventivo",(J13-(J13*T13)),IF(R13="Detectivo",(J13-(J13*T13)),IF(R13="Correctivo",(J13))))</f>
        <v>0.3</v>
      </c>
      <c r="AA13" s="386" t="str">
        <f>IF(AB13&lt;=20%,'Tabla probabilidad'!$B$5,IF(AB13&lt;=40%,'Tabla probabilidad'!$B$6,IF(AB13&lt;=60%,'Tabla probabilidad'!$B$7,IF(AB13&lt;=80%,'Tabla probabilidad'!$B$8,IF(AB13&lt;=100%,'Tabla probabilidad'!$B$9)))))</f>
        <v>Baja</v>
      </c>
      <c r="AB13" s="386">
        <f>AVERAGE(Z13:Z15)</f>
        <v>0.3</v>
      </c>
      <c r="AC13" s="123" t="str">
        <f t="shared" si="1"/>
        <v>Moderado</v>
      </c>
      <c r="AD13" s="123">
        <f>IF(Q13="Probabilidad",(($M$13-0)),IF(Q13="Impacto",($M$13-($M$13*T13))))</f>
        <v>0.6</v>
      </c>
      <c r="AE13" s="386" t="str">
        <f>IF(AF13&lt;=20%,"Leve",IF(AF13&lt;=40%,"Menor",IF(AF13&lt;=60%,"Moderado",IF(AF13&lt;=80%,"Mayor",IF(AF13&lt;=100%,"Catastrófico")))))</f>
        <v>Moderado</v>
      </c>
      <c r="AF13" s="386">
        <f>AVERAGE(AD13:AD15)</f>
        <v>0.6</v>
      </c>
      <c r="AG13" s="366" t="str">
        <f>VLOOKUP(AA13&amp;AE13,Hoja1!$B$4:$C$28,2,0)</f>
        <v>Moderado</v>
      </c>
      <c r="AH13" s="366" t="s">
        <v>451</v>
      </c>
      <c r="AI13" s="366"/>
      <c r="AJ13" s="366"/>
      <c r="AK13" s="369"/>
      <c r="AL13" s="369"/>
      <c r="AM13" s="370"/>
      <c r="AN13" s="385"/>
    </row>
    <row r="14" spans="1:298" ht="34.5" customHeight="1">
      <c r="A14" s="385"/>
      <c r="B14" s="367"/>
      <c r="C14" s="385"/>
      <c r="D14" s="421"/>
      <c r="E14" s="385"/>
      <c r="F14" s="385"/>
      <c r="G14" s="385"/>
      <c r="H14" s="385"/>
      <c r="I14" s="414"/>
      <c r="J14" s="415"/>
      <c r="K14" s="385"/>
      <c r="L14" s="413"/>
      <c r="M14" s="413"/>
      <c r="N14" s="385"/>
      <c r="O14" s="122">
        <v>2</v>
      </c>
      <c r="P14" s="172" t="s">
        <v>535</v>
      </c>
      <c r="Q14" s="122" t="str">
        <f t="shared" si="3"/>
        <v>Probabilidad</v>
      </c>
      <c r="R14" s="122" t="s">
        <v>336</v>
      </c>
      <c r="S14" s="122" t="s">
        <v>331</v>
      </c>
      <c r="T14" s="123">
        <f>VLOOKUP(R14&amp;S14,Hoja1!$Q$4:$R$9,2,0)</f>
        <v>0.5</v>
      </c>
      <c r="U14" s="122" t="s">
        <v>349</v>
      </c>
      <c r="V14" s="122" t="s">
        <v>355</v>
      </c>
      <c r="W14" s="122" t="s">
        <v>362</v>
      </c>
      <c r="X14" s="123">
        <f>IF(Q14="Probabilidad",($J$13*T14),IF(Q14="Impacto"," "))</f>
        <v>0.3</v>
      </c>
      <c r="Y14" s="123" t="str">
        <f>IF(Z14&lt;=20%,'Tabla probabilidad'!$B$5,IF(Z14&lt;=40%,'Tabla probabilidad'!$B$6,IF(Z14&lt;=60%,'Tabla probabilidad'!$B$7,IF(Z14&lt;=80%,'Tabla probabilidad'!$B$8,IF(Z14&lt;=100%,'Tabla probabilidad'!$B$9)))))</f>
        <v>Baja</v>
      </c>
      <c r="Z14" s="123">
        <f>IF(R14="Preventivo",(J13-(J13*T14)),IF(R14="Detectivo",(J13-(J13*T14)),IF(R14="Correctivo",(J13))))</f>
        <v>0.3</v>
      </c>
      <c r="AA14" s="387"/>
      <c r="AB14" s="387"/>
      <c r="AC14" s="123" t="str">
        <f t="shared" si="1"/>
        <v>Moderado</v>
      </c>
      <c r="AD14" s="123">
        <f>IF(Q14="Probabilidad",(($M$13-0)),IF(Q14="Impacto",($M$13-($M$13*T14))))</f>
        <v>0.6</v>
      </c>
      <c r="AE14" s="387"/>
      <c r="AF14" s="387"/>
      <c r="AG14" s="367"/>
      <c r="AH14" s="367"/>
      <c r="AI14" s="367"/>
      <c r="AJ14" s="367"/>
      <c r="AK14" s="367"/>
      <c r="AL14" s="367"/>
      <c r="AM14" s="371"/>
      <c r="AN14" s="385"/>
    </row>
    <row r="15" spans="1:298" ht="54" customHeight="1">
      <c r="A15" s="385"/>
      <c r="B15" s="367"/>
      <c r="C15" s="385"/>
      <c r="D15" s="421"/>
      <c r="E15" s="385"/>
      <c r="F15" s="385"/>
      <c r="G15" s="385"/>
      <c r="H15" s="385"/>
      <c r="I15" s="414"/>
      <c r="J15" s="415"/>
      <c r="K15" s="385"/>
      <c r="L15" s="413"/>
      <c r="M15" s="413"/>
      <c r="N15" s="385"/>
      <c r="O15" s="122">
        <v>3</v>
      </c>
      <c r="P15" s="172" t="s">
        <v>536</v>
      </c>
      <c r="Q15" s="122" t="str">
        <f t="shared" si="3"/>
        <v>Probabilidad</v>
      </c>
      <c r="R15" s="122" t="s">
        <v>336</v>
      </c>
      <c r="S15" s="122" t="s">
        <v>331</v>
      </c>
      <c r="T15" s="123">
        <f>VLOOKUP(R15&amp;S15,Hoja1!$Q$4:$R$9,2,0)</f>
        <v>0.5</v>
      </c>
      <c r="U15" s="122" t="s">
        <v>349</v>
      </c>
      <c r="V15" s="122" t="s">
        <v>355</v>
      </c>
      <c r="W15" s="122" t="s">
        <v>362</v>
      </c>
      <c r="X15" s="123">
        <f>IF(Q15="Probabilidad",($J$13*T15),IF(Q15="Impacto"," "))</f>
        <v>0.3</v>
      </c>
      <c r="Y15" s="123" t="str">
        <f>IF(Z15&lt;=20%,'Tabla probabilidad'!$B$5,IF(Z15&lt;=40%,'Tabla probabilidad'!$B$6,IF(Z15&lt;=60%,'Tabla probabilidad'!$B$7,IF(Z15&lt;=80%,'Tabla probabilidad'!$B$8,IF(Z15&lt;=100%,'Tabla probabilidad'!$B$9)))))</f>
        <v>Baja</v>
      </c>
      <c r="Z15" s="123">
        <f>IF(R15="Preventivo",(J13-(J13*T15)),IF(R15="Detectivo",(J13-(J13*T15)),IF(R15="Correctivo",(J13))))</f>
        <v>0.3</v>
      </c>
      <c r="AA15" s="387"/>
      <c r="AB15" s="387"/>
      <c r="AC15" s="123" t="str">
        <f t="shared" si="1"/>
        <v>Moderado</v>
      </c>
      <c r="AD15" s="123">
        <f>IF(Q15="Probabilidad",(($M$13-0)),IF(Q15="Impacto",($M$13-($M$13*T15))))</f>
        <v>0.6</v>
      </c>
      <c r="AE15" s="387"/>
      <c r="AF15" s="387"/>
      <c r="AG15" s="367"/>
      <c r="AH15" s="367"/>
      <c r="AI15" s="367"/>
      <c r="AJ15" s="367"/>
      <c r="AK15" s="367"/>
      <c r="AL15" s="367"/>
      <c r="AM15" s="371"/>
      <c r="AN15" s="385"/>
    </row>
    <row r="16" spans="1:298" ht="42" customHeight="1">
      <c r="A16" s="385">
        <v>3</v>
      </c>
      <c r="B16" s="385" t="s">
        <v>537</v>
      </c>
      <c r="C16" s="385" t="s">
        <v>462</v>
      </c>
      <c r="D16" s="412" t="s">
        <v>538</v>
      </c>
      <c r="E16" s="385" t="s">
        <v>539</v>
      </c>
      <c r="F16" s="385" t="s">
        <v>540</v>
      </c>
      <c r="G16" s="385" t="s">
        <v>456</v>
      </c>
      <c r="H16" s="385">
        <v>50</v>
      </c>
      <c r="I16" s="414" t="str">
        <f>IF(H16&lt;=2,'Tabla probabilidad'!$B$5,IF(H16&lt;=24,'Tabla probabilidad'!$B$6,IF(H16&lt;=500,'Tabla probabilidad'!$B$7,IF(H16&lt;=5000,'Tabla probabilidad'!$B$8,IF(H16&gt;5000,'Tabla probabilidad'!$B$9)))))</f>
        <v>Media</v>
      </c>
      <c r="J16" s="415">
        <f>IF(H16&lt;=2,'Tabla probabilidad'!$D$5,IF(H16&lt;=24,'Tabla probabilidad'!$D$6,IF(H16&lt;=500,'Tabla probabilidad'!$D$7,IF(H16&lt;=5000,'Tabla probabilidad'!$D$8,IF(H16&gt;5000,'Tabla probabilidad'!$D$9)))))</f>
        <v>0.6</v>
      </c>
      <c r="K16" s="385" t="s">
        <v>283</v>
      </c>
      <c r="L16" s="385" t="str">
        <f>IF(K16="El riesgo afecta la imagen de alguna área de la organización","Leve",IF(K16="El riesgo afecta la imagen de la entidad internamente, de conocimiento general, nivel interno, alta dirección, contratista y/o de provedores","Menor",IF(K16="El riesgo afecta la imagen de la entidad con algunos usuarios de relevancia frente al logro de los objetivos","Moderado",IF(K16="El riesgo afecta la imagen de de la entidad con efecto publicitario sostenido a nivel del sector justicia","Mayor",IF(K16="El riesgo afecta la imagen de la entidad a nivel nacional, con efecto publicitarios sostenible a nivel país","Catastrófico",IF(K16="Impacto que afecte la ejecución presupuestal en un valor ≥0,5%.","Leve",IF(K16="Impacto que afecte la ejecución presupuestal en un valor ≥1%.","Menor",IF(K16="Impacto que afecte la ejecución presupuestal en un valor ≥5%.","Moderado",IF(K16="Impacto que afecte la ejecución presupuestal en un valor ≥20%.","Mayor",IF(K16="Impacto que afecte la ejecución presupuestal en un valor ≥50%.","Catastrófico",IF(K16="Incumplimiento máximo del 5% de la meta planeada","Leve",IF(K16="Incumplimiento máximo del 15% de la meta planeada","Menor",IF(K16="Incumplimiento máximo del 20% de la meta planeada","Moderado",IF(K16="Incumplimiento máximo del 50% de la meta planeada","Mayor",IF(K16="Incumplimiento máximo del 80% de la meta planeada","Catastrófico",IF(K16="Cualquier afectación a la violacion de los derechos de los ciudadanos se considera con consecuencias altas","Mayor",IF(K16="Cualquier afectación a la violacion de los derechos de los ciudadanos se considera con consecuencias desastrosas","Catastrófico",IF(K16="Afecta la Prestación del Servicio de Administración de Justicia en 5%","Leve",IF(K16="Afecta la Prestación del Servicio de Administración de Justicia en 10%","Menor",IF(K16="Afecta la Prestación del Servicio de Administración de Justicia en 15%","Moderado",IF(K16="Afecta la Prestación del Servicio de Administración de Justicia en 20%","Mayor",IF(K16="Afecta la Prestación del Servicio de Administración de Justicia en más del 50%","Catastrófico",IF(K16="Cualquier acto indebido de los servidores judiciales genera altas consecuencias para la entidad","Mayor",IF(K16="Cualquier acto indebido de los servidores judiciales genera consecuencias desastrosas para la entidad","Catastrófico",IF(K16="Si el hecho llegara a presentarse, tendría consecuencias o efectos mínimos sobre la entidad","Leve",IF(K16="Si el hecho llegara a presentarse, tendría bajo impacto o efecto sobre la entidad","Menor",IF(K16="Si el hecho llegara a presentarse, tendría medianas consecuencias o efectos sobre la entidad","Moderado",IF(K16="Si el hecho llegara a presentarse, tendría altas consecuencias o efectos sobre la entidad","Mayor",IF(K16="Si el hecho llegara a presentarse, tendría desastrosas consecuencias o efectos sobre la entidad","Catastrófico")))))))))))))))))))))))))))))</f>
        <v>Moderado</v>
      </c>
      <c r="M16" s="385" t="str">
        <f>IF(K16="El riesgo afecta la imagen de alguna área de la organización","20%",IF(K16="El riesgo afecta la imagen de la entidad internamente, de conocimiento general, nivel interno, alta dirección, contratista y/o de provedores","40%",IF(K16="El riesgo afecta la imagen de la entidad con algunos usuarios de relevancia frente al logro de los objetivos","60%",IF(K16="El riesgo afecta la imagen de de la entidad con efecto publicitario sostenido a nivel del sector justicia","80%",IF(K16="El riesgo afecta la imagen de la entidad a nivel nacional, con efecto publicitarios sostenible a nivel país","100%",IF(K16="Impacto que afecte la ejecución presupuestal en un valor ≥0,5%.","20%",IF(K16="Impacto que afecte la ejecución presupuestal en un valor ≥1%.","40%",IF(K16="Impacto que afecte la ejecución presupuestal en un valor ≥5%.","60%",IF(K16="Impacto que afecte la ejecución presupuestal en un valor ≥20%.","80%",IF(K16="Impacto que afecte la ejecución presupuestal en un valor ≥50%.","100%",IF(K16="Incumplimiento máximo del 5% de la meta planeada","20%",IF(K16="Incumplimiento máximo del 15% de la meta planeada","40%",IF(K16="Incumplimiento máximo del 20% de la meta planeada","60%",IF(K16="Incumplimiento máximo del 50% de la meta planeada","80%",IF(K16="Incumplimiento máximo del 80% de la meta planeada","100%",IF(K16="Cualquier afectación a la violacion de los derechos de los ciudadanos se considera con consecuencias altas","80%",IF(K16="Cualquier afectación a la violacion de los derechos de los ciudadanos se considera con consecuencias desastrosas","100%",IF(K16="Afecta la Prestación del Servicio de Administración de Justicia en 5%","20%",IF(K16="Afecta la Prestación del Servicio de Administración de Justicia en 10%","40%",IF(K16="Afecta la Prestación del Servicio de Administración de Justicia en 15%","60%",IF(K16="Afecta la Prestación del Servicio de Administración de Justicia en 20%","80%",IF(K16="Afecta la Prestación del Servicio de Administración de Justicia en más del 50%","100%",IF(K16="Cualquier acto indebido de los servidores judiciales genera altas consecuencias para la entidad","80%",IF(K16="Cualquier acto indebido de los servidores judiciales genera consecuencias desastrosas para la entidad","100%",IF(K16="Si el hecho llegara a presentarse, tendría consecuencias o efectos mínimos sobre la entidad","20%",IF(K16="Si el hecho llegara a presentarse, tendría bajo impacto o efecto sobre la entidad","40%",IF(K16="Si el hecho llegara a presentarse, tendría medianas consecuencias o efectos sobre la entidad","60%",IF(K16="Si el hecho llegara a presentarse, tendría altas consecuencias o efectos sobre la entidad","80%",IF(K16="Si el hecho llegara a presentarse, tendría desastrosas consecuencias o efectos sobre la entidad","100%")))))))))))))))))))))))))))))</f>
        <v>60%</v>
      </c>
      <c r="N16" s="385" t="str">
        <f>VLOOKUP((I16&amp;L16),Hoja1!$B$4:$C$28,2,0)</f>
        <v>Moderado</v>
      </c>
      <c r="O16" s="122">
        <v>1</v>
      </c>
      <c r="P16" s="173" t="s">
        <v>541</v>
      </c>
      <c r="Q16" s="122" t="str">
        <f t="shared" si="3"/>
        <v>Probabilidad</v>
      </c>
      <c r="R16" s="122" t="s">
        <v>336</v>
      </c>
      <c r="S16" s="122" t="s">
        <v>331</v>
      </c>
      <c r="T16" s="123">
        <f>VLOOKUP(R16&amp;S16,Hoja1!$Q$4:$R$9,2,0)</f>
        <v>0.5</v>
      </c>
      <c r="U16" s="122" t="s">
        <v>349</v>
      </c>
      <c r="V16" s="122" t="s">
        <v>355</v>
      </c>
      <c r="W16" s="122" t="s">
        <v>362</v>
      </c>
      <c r="X16" s="123">
        <f>IF(Q16="Probabilidad",($J$16*T16),IF(Q16="Impacto"," "))</f>
        <v>0.3</v>
      </c>
      <c r="Y16" s="123" t="str">
        <f>IF(Z16&lt;=20%,'Tabla probabilidad'!$B$5,IF(Z16&lt;=40%,'Tabla probabilidad'!$B$6,IF(Z16&lt;=60%,'Tabla probabilidad'!$B$7,IF(Z16&lt;=80%,'Tabla probabilidad'!$B$8,IF(Z16&lt;=100%,'Tabla probabilidad'!$B$9)))))</f>
        <v>Baja</v>
      </c>
      <c r="Z16" s="123">
        <f>IF(R16="Preventivo",(J16-(J16*T16)),IF(R16="Detectivo",(J16-(J16*T16)),IF(R16="Correctivo",(J16))))</f>
        <v>0.3</v>
      </c>
      <c r="AA16" s="386" t="str">
        <f>IF(AB16&lt;=20%,'Tabla probabilidad'!$B$5,IF(AB16&lt;=40%,'Tabla probabilidad'!$B$6,IF(AB16&lt;=60%,'Tabla probabilidad'!$B$7,IF(AB16&lt;=80%,'Tabla probabilidad'!$B$8,IF(AB16&lt;=100%,'Tabla probabilidad'!$B$9)))))</f>
        <v>Baja</v>
      </c>
      <c r="AB16" s="386">
        <f>AVERAGE(Z16:Z20)</f>
        <v>0.3</v>
      </c>
      <c r="AC16" s="123" t="str">
        <f t="shared" si="1"/>
        <v>Moderado</v>
      </c>
      <c r="AD16" s="123">
        <f>IF(Q16="Probabilidad",(($M$16-0)),IF(Q16="Impacto",($M$16-($M$16*T16))))</f>
        <v>0.6</v>
      </c>
      <c r="AE16" s="386" t="str">
        <f>IF(AF16&lt;=20%,"Leve",IF(AF16&lt;=40%,"Menor",IF(AF16&lt;=60%,"Moderado",IF(AF16&lt;=80%,"Mayor",IF(AF16&lt;=100%,"Catastrófico")))))</f>
        <v>Moderado</v>
      </c>
      <c r="AF16" s="386">
        <f>AVERAGE(AD16:AD20)</f>
        <v>0.6</v>
      </c>
      <c r="AG16" s="366" t="str">
        <f>VLOOKUP(AA16&amp;AE16,Hoja1!$B$4:$C$28,2,0)</f>
        <v>Moderado</v>
      </c>
      <c r="AH16" s="366" t="s">
        <v>451</v>
      </c>
      <c r="AI16" s="366"/>
      <c r="AJ16" s="366"/>
      <c r="AK16" s="369"/>
      <c r="AL16" s="366"/>
      <c r="AM16" s="370"/>
      <c r="AN16" s="385"/>
    </row>
    <row r="17" spans="1:40" ht="46.5" customHeight="1">
      <c r="A17" s="385"/>
      <c r="B17" s="385"/>
      <c r="C17" s="385"/>
      <c r="D17" s="412"/>
      <c r="E17" s="385"/>
      <c r="F17" s="385"/>
      <c r="G17" s="385"/>
      <c r="H17" s="385"/>
      <c r="I17" s="414"/>
      <c r="J17" s="415"/>
      <c r="K17" s="385"/>
      <c r="L17" s="413"/>
      <c r="M17" s="413"/>
      <c r="N17" s="385"/>
      <c r="O17" s="122">
        <v>2</v>
      </c>
      <c r="P17" s="173" t="s">
        <v>542</v>
      </c>
      <c r="Q17" s="122" t="str">
        <f t="shared" si="3"/>
        <v>Probabilidad</v>
      </c>
      <c r="R17" s="122" t="s">
        <v>336</v>
      </c>
      <c r="S17" s="122" t="s">
        <v>331</v>
      </c>
      <c r="T17" s="123">
        <f>VLOOKUP(R17&amp;S17,Hoja1!$Q$4:$R$9,2,0)</f>
        <v>0.5</v>
      </c>
      <c r="U17" s="122" t="s">
        <v>349</v>
      </c>
      <c r="V17" s="122" t="s">
        <v>355</v>
      </c>
      <c r="W17" s="122" t="s">
        <v>362</v>
      </c>
      <c r="X17" s="123">
        <f t="shared" ref="X17:X20" si="4">IF(Q17="Probabilidad",($J$16*T17),IF(Q17="Impacto"," "))</f>
        <v>0.3</v>
      </c>
      <c r="Y17" s="123" t="str">
        <f>IF(Z17&lt;=20%,'Tabla probabilidad'!$B$5,IF(Z17&lt;=40%,'Tabla probabilidad'!$B$6,IF(Z17&lt;=60%,'Tabla probabilidad'!$B$7,IF(Z17&lt;=80%,'Tabla probabilidad'!$B$8,IF(Z17&lt;=100%,'Tabla probabilidad'!$B$9)))))</f>
        <v>Baja</v>
      </c>
      <c r="Z17" s="123">
        <f>IF(R17="Preventivo",(J16-(J16*T17)),IF(R17="Detectivo",(J16-(J16*T17)),IF(R17="Correctivo",(J16))))</f>
        <v>0.3</v>
      </c>
      <c r="AA17" s="387"/>
      <c r="AB17" s="387"/>
      <c r="AC17" s="123" t="str">
        <f t="shared" si="1"/>
        <v>Moderado</v>
      </c>
      <c r="AD17" s="123">
        <f t="shared" ref="AD17:AD20" si="5">IF(Q17="Probabilidad",(($M$16-0)),IF(Q17="Impacto",($M$16-($M$16*T17))))</f>
        <v>0.6</v>
      </c>
      <c r="AE17" s="387"/>
      <c r="AF17" s="387"/>
      <c r="AG17" s="367"/>
      <c r="AH17" s="367"/>
      <c r="AI17" s="367"/>
      <c r="AJ17" s="367"/>
      <c r="AK17" s="367"/>
      <c r="AL17" s="367"/>
      <c r="AM17" s="371"/>
      <c r="AN17" s="385"/>
    </row>
    <row r="18" spans="1:40" ht="28.5" customHeight="1">
      <c r="A18" s="385"/>
      <c r="B18" s="385"/>
      <c r="C18" s="385"/>
      <c r="D18" s="412"/>
      <c r="E18" s="385"/>
      <c r="F18" s="385"/>
      <c r="G18" s="385"/>
      <c r="H18" s="385"/>
      <c r="I18" s="414"/>
      <c r="J18" s="415"/>
      <c r="K18" s="385"/>
      <c r="L18" s="413"/>
      <c r="M18" s="413"/>
      <c r="N18" s="385"/>
      <c r="O18" s="122">
        <v>3</v>
      </c>
      <c r="P18" s="173" t="s">
        <v>543</v>
      </c>
      <c r="Q18" s="122" t="str">
        <f t="shared" si="3"/>
        <v>Probabilidad</v>
      </c>
      <c r="R18" s="122" t="s">
        <v>336</v>
      </c>
      <c r="S18" s="122" t="s">
        <v>331</v>
      </c>
      <c r="T18" s="123">
        <f>VLOOKUP(R18&amp;S18,Hoja1!$Q$4:$R$9,2,0)</f>
        <v>0.5</v>
      </c>
      <c r="U18" s="122" t="s">
        <v>349</v>
      </c>
      <c r="V18" s="122" t="s">
        <v>355</v>
      </c>
      <c r="W18" s="122" t="s">
        <v>362</v>
      </c>
      <c r="X18" s="123">
        <f t="shared" si="4"/>
        <v>0.3</v>
      </c>
      <c r="Y18" s="123" t="str">
        <f>IF(Z18&lt;=20%,'Tabla probabilidad'!$B$5,IF(Z18&lt;=40%,'Tabla probabilidad'!$B$6,IF(Z18&lt;=60%,'Tabla probabilidad'!$B$7,IF(Z18&lt;=80%,'Tabla probabilidad'!$B$8,IF(Z18&lt;=100%,'Tabla probabilidad'!$B$9)))))</f>
        <v>Baja</v>
      </c>
      <c r="Z18" s="123">
        <f>IF(R18="Preventivo",(J16-(J16*T18)),IF(R18="Detectivo",(J16-(J16*T18)),IF(R18="Correctivo",(J16))))</f>
        <v>0.3</v>
      </c>
      <c r="AA18" s="387"/>
      <c r="AB18" s="387"/>
      <c r="AC18" s="123" t="str">
        <f t="shared" si="1"/>
        <v>Moderado</v>
      </c>
      <c r="AD18" s="123">
        <f t="shared" si="5"/>
        <v>0.6</v>
      </c>
      <c r="AE18" s="387"/>
      <c r="AF18" s="387"/>
      <c r="AG18" s="367"/>
      <c r="AH18" s="367"/>
      <c r="AI18" s="367"/>
      <c r="AJ18" s="367"/>
      <c r="AK18" s="367"/>
      <c r="AL18" s="367"/>
      <c r="AM18" s="371"/>
      <c r="AN18" s="385"/>
    </row>
    <row r="19" spans="1:40" ht="53.25" customHeight="1">
      <c r="A19" s="385"/>
      <c r="B19" s="385"/>
      <c r="C19" s="385"/>
      <c r="D19" s="412"/>
      <c r="E19" s="385"/>
      <c r="F19" s="385"/>
      <c r="G19" s="385"/>
      <c r="H19" s="385"/>
      <c r="I19" s="414"/>
      <c r="J19" s="415"/>
      <c r="K19" s="385"/>
      <c r="L19" s="413"/>
      <c r="M19" s="413"/>
      <c r="N19" s="385"/>
      <c r="O19" s="122">
        <v>4</v>
      </c>
      <c r="P19" s="173" t="s">
        <v>544</v>
      </c>
      <c r="Q19" s="122" t="str">
        <f t="shared" si="3"/>
        <v>Probabilidad</v>
      </c>
      <c r="R19" s="122" t="s">
        <v>336</v>
      </c>
      <c r="S19" s="122" t="s">
        <v>331</v>
      </c>
      <c r="T19" s="123">
        <f>VLOOKUP(R19&amp;S19,Hoja1!$Q$4:$R$9,2,0)</f>
        <v>0.5</v>
      </c>
      <c r="U19" s="122" t="s">
        <v>349</v>
      </c>
      <c r="V19" s="122" t="s">
        <v>355</v>
      </c>
      <c r="W19" s="122" t="s">
        <v>362</v>
      </c>
      <c r="X19" s="123">
        <f t="shared" si="4"/>
        <v>0.3</v>
      </c>
      <c r="Y19" s="123" t="str">
        <f>IF(Z19&lt;=20%,'Tabla probabilidad'!$B$5,IF(Z19&lt;=40%,'Tabla probabilidad'!$B$6,IF(Z19&lt;=60%,'Tabla probabilidad'!$B$7,IF(Z19&lt;=80%,'Tabla probabilidad'!$B$8,IF(Z19&lt;=100%,'Tabla probabilidad'!$B$9)))))</f>
        <v>Baja</v>
      </c>
      <c r="Z19" s="123">
        <f>IF(R19="Preventivo",(J16-(J16*T19)),IF(R19="Detectivo",(J16-(J16*T19)),IF(R19="Correctivo",(J16))))</f>
        <v>0.3</v>
      </c>
      <c r="AA19" s="387"/>
      <c r="AB19" s="387"/>
      <c r="AC19" s="123" t="str">
        <f t="shared" si="1"/>
        <v>Moderado</v>
      </c>
      <c r="AD19" s="123">
        <f t="shared" si="5"/>
        <v>0.6</v>
      </c>
      <c r="AE19" s="387"/>
      <c r="AF19" s="387"/>
      <c r="AG19" s="367"/>
      <c r="AH19" s="367"/>
      <c r="AI19" s="367"/>
      <c r="AJ19" s="367"/>
      <c r="AK19" s="367"/>
      <c r="AL19" s="367"/>
      <c r="AM19" s="371"/>
      <c r="AN19" s="385"/>
    </row>
    <row r="20" spans="1:40" ht="36" customHeight="1">
      <c r="A20" s="385"/>
      <c r="B20" s="385"/>
      <c r="C20" s="385"/>
      <c r="D20" s="412"/>
      <c r="E20" s="385"/>
      <c r="F20" s="385"/>
      <c r="G20" s="385"/>
      <c r="H20" s="385"/>
      <c r="I20" s="414"/>
      <c r="J20" s="415"/>
      <c r="K20" s="385"/>
      <c r="L20" s="413"/>
      <c r="M20" s="413"/>
      <c r="N20" s="385"/>
      <c r="O20" s="122">
        <v>5</v>
      </c>
      <c r="P20" s="173" t="s">
        <v>545</v>
      </c>
      <c r="Q20" s="122" t="str">
        <f t="shared" si="3"/>
        <v>Probabilidad</v>
      </c>
      <c r="R20" s="122" t="s">
        <v>336</v>
      </c>
      <c r="S20" s="122" t="s">
        <v>331</v>
      </c>
      <c r="T20" s="123">
        <f>VLOOKUP(R20&amp;S20,Hoja1!$Q$4:$R$9,2,0)</f>
        <v>0.5</v>
      </c>
      <c r="U20" s="122" t="s">
        <v>349</v>
      </c>
      <c r="V20" s="122" t="s">
        <v>355</v>
      </c>
      <c r="W20" s="122" t="s">
        <v>362</v>
      </c>
      <c r="X20" s="123">
        <f t="shared" si="4"/>
        <v>0.3</v>
      </c>
      <c r="Y20" s="123" t="str">
        <f>IF(Z20&lt;=20%,'Tabla probabilidad'!$B$5,IF(Z20&lt;=40%,'Tabla probabilidad'!$B$6,IF(Z20&lt;=60%,'Tabla probabilidad'!$B$7,IF(Z20&lt;=80%,'Tabla probabilidad'!$B$8,IF(Z20&lt;=100%,'Tabla probabilidad'!$B$9)))))</f>
        <v>Baja</v>
      </c>
      <c r="Z20" s="123">
        <f>IF(R20="Preventivo",(J16-(J16*T20)),IF(R20="Detectivo",(J16-(J16*T20)),IF(R20="Correctivo",(J16))))</f>
        <v>0.3</v>
      </c>
      <c r="AA20" s="431"/>
      <c r="AB20" s="431"/>
      <c r="AC20" s="123" t="str">
        <f t="shared" si="1"/>
        <v>Moderado</v>
      </c>
      <c r="AD20" s="123">
        <f t="shared" si="5"/>
        <v>0.6</v>
      </c>
      <c r="AE20" s="431"/>
      <c r="AF20" s="431"/>
      <c r="AG20" s="429"/>
      <c r="AH20" s="429"/>
      <c r="AI20" s="429"/>
      <c r="AJ20" s="429"/>
      <c r="AK20" s="429"/>
      <c r="AL20" s="429"/>
      <c r="AM20" s="430"/>
      <c r="AN20" s="385"/>
    </row>
    <row r="21" spans="1:40" ht="35.25" customHeight="1">
      <c r="A21" s="385">
        <v>4</v>
      </c>
      <c r="B21" s="385" t="s">
        <v>546</v>
      </c>
      <c r="C21" s="425" t="s">
        <v>298</v>
      </c>
      <c r="D21" s="432" t="s">
        <v>547</v>
      </c>
      <c r="E21" s="425" t="s">
        <v>548</v>
      </c>
      <c r="F21" s="425" t="s">
        <v>549</v>
      </c>
      <c r="G21" s="425" t="s">
        <v>449</v>
      </c>
      <c r="H21" s="425">
        <v>50</v>
      </c>
      <c r="I21" s="414" t="str">
        <f>IF(H21&lt;=2,'Tabla probabilidad'!$B$5,IF(H21&lt;=24,'Tabla probabilidad'!$B$6,IF(H21&lt;=500,'Tabla probabilidad'!$B$7,IF(H21&lt;=5000,'Tabla probabilidad'!$B$8,IF(H21&gt;5000,'Tabla probabilidad'!$B$9)))))</f>
        <v>Media</v>
      </c>
      <c r="J21" s="415">
        <f>IF(H21&lt;=2,'Tabla probabilidad'!$D$5,IF(H21&lt;=24,'Tabla probabilidad'!$D$6,IF(H21&lt;=500,'Tabla probabilidad'!$D$7,IF(H21&lt;=5000,'Tabla probabilidad'!$D$8,IF(H21&gt;5000,'Tabla probabilidad'!$D$9)))))</f>
        <v>0.6</v>
      </c>
      <c r="K21" s="385" t="s">
        <v>475</v>
      </c>
      <c r="L21" s="385" t="str">
        <f>IF(K21="El riesgo afecta la imagen de alguna área de la organización","Leve",IF(K21="El riesgo afecta la imagen de la entidad internamente, de conocimiento general, nivel interno, alta dirección, contratista y/o de provedores","Menor",IF(K21="El riesgo afecta la imagen de la entidad con algunos usuarios de relevancia frente al logro de los objetivos","Moderado",IF(K21="El riesgo afecta la imagen de de la entidad con efecto publicitario sostenido a nivel del sector justicia","Mayor",IF(K21="El riesgo afecta la imagen de la entidad a nivel nacional, con efecto publicitarios sostenible a nivel país","Catastrófico",IF(K21="Impacto que afecte la ejecución presupuestal en un valor ≥0,5%.","Leve",IF(K21="Impacto que afecte la ejecución presupuestal en un valor ≥1%.","Menor",IF(K21="Impacto que afecte la ejecución presupuestal en un valor ≥5%.","Moderado",IF(K21="Impacto que afecte la ejecución presupuestal en un valor ≥20%.","Mayor",IF(K21="Impacto que afecte la ejecución presupuestal en un valor ≥50%.","Catastrófico",IF(K21="Incumplimiento máximo del 5% de la meta planeada","Leve",IF(K21="Incumplimiento máximo del 15% de la meta planeada","Menor",IF(K21="Incumplimiento máximo del 20% de la meta planeada","Moderado",IF(K21="Incumplimiento máximo del 50% de la meta planeada","Mayor",IF(K21="Incumplimiento máximo del 80% de la meta planeada","Catastrófico",IF(K21="Cualquier afectación a la violacion de los derechos de los ciudadanos se considera con consecuencias altas","Mayor",IF(K21="Cualquier afectación a la violacion de los derechos de los ciudadanos se considera con consecuencias desastrosas","Catastrófico",IF(K21="Afecta la Prestación del Servicio de Administración de Justicia en 5%","Leve",IF(K21="Afecta la Prestación del Servicio de Administración de Justicia en 10%","Menor",IF(K21="Afecta la Prestación del Servicio de Administración de Justicia en 15%","Moderado",IF(K21="Afecta la Prestación del Servicio de Administración de Justicia en 20%","Mayor",IF(K21="Afecta la Prestación del Servicio de Administración de Justicia en más del 50%","Catastrófico",IF(K21="Cualquier acto indebido de los servidores judiciales genera altas consecuencias para la entidad","Mayor",IF(K21="Cualquier acto indebido de los servidores judiciales genera consecuencias desastrosas para la entidad","Catastrófico",IF(K21="Si el hecho llegara a presentarse, tendría consecuencias o efectos mínimos sobre la entidad","Leve",IF(K21="Si el hecho llegara a presentarse, tendría bajo impacto o efecto sobre la entidad","Menor",IF(K21="Si el hecho llegara a presentarse, tendría medianas consecuencias o efectos sobre la entidad","Moderado",IF(K21="Si el hecho llegara a presentarse, tendría altas consecuencias o efectos sobre la entidad","Mayor",IF(K21="Si el hecho llegara a presentarse, tendría desastrosas consecuencias o efectos sobre la entidad","Catastrófico")))))))))))))))))))))))))))))</f>
        <v>Moderado</v>
      </c>
      <c r="M21" s="385" t="str">
        <f>IF(K21="El riesgo afecta la imagen de alguna área de la organización","20%",IF(K21="El riesgo afecta la imagen de la entidad internamente, de conocimiento general, nivel interno, alta dirección, contratista y/o de provedores","40%",IF(K21="El riesgo afecta la imagen de la entidad con algunos usuarios de relevancia frente al logro de los objetivos","60%",IF(K21="El riesgo afecta la imagen de de la entidad con efecto publicitario sostenido a nivel del sector justicia","80%",IF(K21="El riesgo afecta la imagen de la entidad a nivel nacional, con efecto publicitarios sostenible a nivel país","100%",IF(K21="Impacto que afecte la ejecución presupuestal en un valor ≥0,5%.","20%",IF(K21="Impacto que afecte la ejecución presupuestal en un valor ≥1%.","40%",IF(K21="Impacto que afecte la ejecución presupuestal en un valor ≥5%.","60%",IF(K21="Impacto que afecte la ejecución presupuestal en un valor ≥20%.","80%",IF(K21="Impacto que afecte la ejecución presupuestal en un valor ≥50%.","100%",IF(K21="Incumplimiento máximo del 5% de la meta planeada","20%",IF(K21="Incumplimiento máximo del 15% de la meta planeada","40%",IF(K21="Incumplimiento máximo del 20% de la meta planeada","60%",IF(K21="Incumplimiento máximo del 50% de la meta planeada","80%",IF(K21="Incumplimiento máximo del 80% de la meta planeada","100%",IF(K21="Cualquier afectación a la violacion de los derechos de los ciudadanos se considera con consecuencias altas","80%",IF(K21="Cualquier afectación a la violacion de los derechos de los ciudadanos se considera con consecuencias desastrosas","100%",IF(K21="Afecta la Prestación del Servicio de Administración de Justicia en 5%","20%",IF(K21="Afecta la Prestación del Servicio de Administración de Justicia en 10%","40%",IF(K21="Afecta la Prestación del Servicio de Administración de Justicia en 15%","60%",IF(K21="Afecta la Prestación del Servicio de Administración de Justicia en 20%","80%",IF(K21="Afecta la Prestación del Servicio de Administración de Justicia en más del 50%","100%",IF(K21="Cualquier acto indebido de los servidores judiciales genera altas consecuencias para la entidad","80%",IF(K21="Cualquier acto indebido de los servidores judiciales genera consecuencias desastrosas para la entidad","100%",IF(K21="Si el hecho llegara a presentarse, tendría consecuencias o efectos mínimos sobre la entidad","20%",IF(K21="Si el hecho llegara a presentarse, tendría bajo impacto o efecto sobre la entidad","40%",IF(K21="Si el hecho llegara a presentarse, tendría medianas consecuencias o efectos sobre la entidad","60%",IF(K21="Si el hecho llegara a presentarse, tendría altas consecuencias o efectos sobre la entidad","80%",IF(K21="Si el hecho llegara a presentarse, tendría desastrosas consecuencias o efectos sobre la entidad","100%")))))))))))))))))))))))))))))</f>
        <v>60%</v>
      </c>
      <c r="N21" s="385" t="str">
        <f>VLOOKUP((I21&amp;L21),Hoja1!$B$4:$C$28,2,0)</f>
        <v>Moderado</v>
      </c>
      <c r="O21" s="122">
        <v>1</v>
      </c>
      <c r="P21" s="172" t="s">
        <v>550</v>
      </c>
      <c r="Q21" s="122" t="str">
        <f t="shared" si="3"/>
        <v>Probabilidad</v>
      </c>
      <c r="R21" s="122" t="s">
        <v>336</v>
      </c>
      <c r="S21" s="122" t="s">
        <v>331</v>
      </c>
      <c r="T21" s="123">
        <f>VLOOKUP(R21&amp;S21,Hoja1!$Q$4:$R$9,2,0)</f>
        <v>0.5</v>
      </c>
      <c r="U21" s="122" t="s">
        <v>349</v>
      </c>
      <c r="V21" s="122" t="s">
        <v>355</v>
      </c>
      <c r="W21" s="122" t="s">
        <v>362</v>
      </c>
      <c r="X21" s="123">
        <f>IF(Q21="Probabilidad",($J$21*T21),IF(Q21="Impacto"," "))</f>
        <v>0.3</v>
      </c>
      <c r="Y21" s="123" t="str">
        <f>IF(Z21&lt;=20%,'Tabla probabilidad'!$B$5,IF(Z21&lt;=40%,'Tabla probabilidad'!$B$6,IF(Z21&lt;=60%,'Tabla probabilidad'!$B$7,IF(Z21&lt;=80%,'Tabla probabilidad'!$B$8,IF(Z21&lt;=100%,'Tabla probabilidad'!$B$9)))))</f>
        <v>Baja</v>
      </c>
      <c r="Z21" s="123">
        <f>IF(R21="Preventivo",(J21-(J21*T21)),IF(R21="Detectivo",(J21-(J21*T21)),IF(R21="Correctivo",(J21))))</f>
        <v>0.3</v>
      </c>
      <c r="AA21" s="386" t="str">
        <f>IF(AB21&lt;=20%,'Tabla probabilidad'!$B$5,IF(AB21&lt;=40%,'Tabla probabilidad'!$B$6,IF(AB21&lt;=60%,'Tabla probabilidad'!$B$7,IF(AB21&lt;=80%,'Tabla probabilidad'!$B$8,IF(AB21&lt;=100%,'Tabla probabilidad'!$B$9)))))</f>
        <v>Baja</v>
      </c>
      <c r="AB21" s="386">
        <f>AVERAGE(Z21:Z25)</f>
        <v>0.3</v>
      </c>
      <c r="AC21" s="123" t="str">
        <f t="shared" si="1"/>
        <v>Moderado</v>
      </c>
      <c r="AD21" s="123">
        <f>IF(Q21="Probabilidad",(($M$21-0)),IF(Q21="Impacto",($M$21-($M$21*T21))))</f>
        <v>0.6</v>
      </c>
      <c r="AE21" s="386" t="str">
        <f>IF(AF21&lt;=20%,"Leve",IF(AF21&lt;=40%,"Menor",IF(AF21&lt;=60%,"Moderado",IF(AF21&lt;=80%,"Mayor",IF(AF21&lt;=100%,"Catastrófico")))))</f>
        <v>Moderado</v>
      </c>
      <c r="AF21" s="386">
        <f>AVERAGE(AD21:AD25)</f>
        <v>0.6</v>
      </c>
      <c r="AG21" s="366" t="str">
        <f>VLOOKUP(AA21&amp;AE21,Hoja1!$B$4:$C$28,2,0)</f>
        <v>Moderado</v>
      </c>
      <c r="AH21" s="366" t="s">
        <v>451</v>
      </c>
      <c r="AI21" s="366"/>
      <c r="AJ21" s="366"/>
      <c r="AK21" s="369"/>
      <c r="AL21" s="366"/>
      <c r="AM21" s="370"/>
      <c r="AN21" s="385"/>
    </row>
    <row r="22" spans="1:40" ht="34.5" customHeight="1">
      <c r="A22" s="385"/>
      <c r="B22" s="385"/>
      <c r="C22" s="425"/>
      <c r="D22" s="432"/>
      <c r="E22" s="425"/>
      <c r="F22" s="425"/>
      <c r="G22" s="425"/>
      <c r="H22" s="425"/>
      <c r="I22" s="414"/>
      <c r="J22" s="415"/>
      <c r="K22" s="385"/>
      <c r="L22" s="413"/>
      <c r="M22" s="413"/>
      <c r="N22" s="385"/>
      <c r="O22" s="122">
        <v>2</v>
      </c>
      <c r="P22" s="172" t="s">
        <v>551</v>
      </c>
      <c r="Q22" s="122" t="str">
        <f t="shared" si="3"/>
        <v>Probabilidad</v>
      </c>
      <c r="R22" s="122" t="s">
        <v>336</v>
      </c>
      <c r="S22" s="122" t="s">
        <v>331</v>
      </c>
      <c r="T22" s="123">
        <f>VLOOKUP(R22&amp;S22,Hoja1!$Q$4:$R$9,2,0)</f>
        <v>0.5</v>
      </c>
      <c r="U22" s="122" t="s">
        <v>349</v>
      </c>
      <c r="V22" s="122" t="s">
        <v>355</v>
      </c>
      <c r="W22" s="122" t="s">
        <v>362</v>
      </c>
      <c r="X22" s="123">
        <f t="shared" ref="X22:X25" si="6">IF(Q22="Probabilidad",($J$21*T22),IF(Q22="Impacto"," "))</f>
        <v>0.3</v>
      </c>
      <c r="Y22" s="123" t="str">
        <f>IF(Z22&lt;=20%,'Tabla probabilidad'!$B$5,IF(Z22&lt;=40%,'Tabla probabilidad'!$B$6,IF(Z22&lt;=60%,'Tabla probabilidad'!$B$7,IF(Z22&lt;=80%,'Tabla probabilidad'!$B$8,IF(Z22&lt;=100%,'Tabla probabilidad'!$B$9)))))</f>
        <v>Baja</v>
      </c>
      <c r="Z22" s="123">
        <f>IF(R22="Preventivo",(J21-(J21*T22)),IF(R22="Detectivo",(J21-(J21*T22)),IF(R22="Correctivo",(J21))))</f>
        <v>0.3</v>
      </c>
      <c r="AA22" s="387"/>
      <c r="AB22" s="387"/>
      <c r="AC22" s="123" t="str">
        <f t="shared" si="1"/>
        <v>Moderado</v>
      </c>
      <c r="AD22" s="123">
        <f t="shared" ref="AD22:AD25" si="7">IF(Q22="Probabilidad",(($M$21-0)),IF(Q22="Impacto",($M$21-($M$21*T22))))</f>
        <v>0.6</v>
      </c>
      <c r="AE22" s="387"/>
      <c r="AF22" s="387"/>
      <c r="AG22" s="367"/>
      <c r="AH22" s="367"/>
      <c r="AI22" s="367"/>
      <c r="AJ22" s="367"/>
      <c r="AK22" s="367"/>
      <c r="AL22" s="367"/>
      <c r="AM22" s="371"/>
      <c r="AN22" s="385"/>
    </row>
    <row r="23" spans="1:40">
      <c r="A23" s="385"/>
      <c r="B23" s="385"/>
      <c r="C23" s="425"/>
      <c r="D23" s="432"/>
      <c r="E23" s="425"/>
      <c r="F23" s="425"/>
      <c r="G23" s="425"/>
      <c r="H23" s="425"/>
      <c r="I23" s="414"/>
      <c r="J23" s="415"/>
      <c r="K23" s="385"/>
      <c r="L23" s="413"/>
      <c r="M23" s="413"/>
      <c r="N23" s="385"/>
      <c r="O23" s="122">
        <v>3</v>
      </c>
      <c r="P23" s="172" t="s">
        <v>552</v>
      </c>
      <c r="Q23" s="122" t="str">
        <f t="shared" si="3"/>
        <v>Probabilidad</v>
      </c>
      <c r="R23" s="122" t="s">
        <v>336</v>
      </c>
      <c r="S23" s="122" t="s">
        <v>331</v>
      </c>
      <c r="T23" s="123">
        <f>VLOOKUP(R23&amp;S23,Hoja1!$Q$4:$R$9,2,0)</f>
        <v>0.5</v>
      </c>
      <c r="U23" s="122" t="s">
        <v>349</v>
      </c>
      <c r="V23" s="122" t="s">
        <v>355</v>
      </c>
      <c r="W23" s="122" t="s">
        <v>362</v>
      </c>
      <c r="X23" s="123">
        <f t="shared" si="6"/>
        <v>0.3</v>
      </c>
      <c r="Y23" s="123" t="str">
        <f>IF(Z23&lt;=20%,'Tabla probabilidad'!$B$5,IF(Z23&lt;=40%,'Tabla probabilidad'!$B$6,IF(Z23&lt;=60%,'Tabla probabilidad'!$B$7,IF(Z23&lt;=80%,'Tabla probabilidad'!$B$8,IF(Z23&lt;=100%,'Tabla probabilidad'!$B$9)))))</f>
        <v>Baja</v>
      </c>
      <c r="Z23" s="123">
        <f>IF(R23="Preventivo",(J21-(J21*T23)),IF(R23="Detectivo",(J21-(J21*T23)),IF(R23="Correctivo",(J21))))</f>
        <v>0.3</v>
      </c>
      <c r="AA23" s="387"/>
      <c r="AB23" s="387"/>
      <c r="AC23" s="123" t="str">
        <f t="shared" si="1"/>
        <v>Moderado</v>
      </c>
      <c r="AD23" s="123">
        <f t="shared" si="7"/>
        <v>0.6</v>
      </c>
      <c r="AE23" s="387"/>
      <c r="AF23" s="387"/>
      <c r="AG23" s="367"/>
      <c r="AH23" s="367"/>
      <c r="AI23" s="367"/>
      <c r="AJ23" s="367"/>
      <c r="AK23" s="367"/>
      <c r="AL23" s="367"/>
      <c r="AM23" s="371"/>
      <c r="AN23" s="385"/>
    </row>
    <row r="24" spans="1:40" ht="51">
      <c r="A24" s="385"/>
      <c r="B24" s="385"/>
      <c r="C24" s="425"/>
      <c r="D24" s="432"/>
      <c r="E24" s="425"/>
      <c r="F24" s="425"/>
      <c r="G24" s="425"/>
      <c r="H24" s="425"/>
      <c r="I24" s="414"/>
      <c r="J24" s="415"/>
      <c r="K24" s="385"/>
      <c r="L24" s="413"/>
      <c r="M24" s="413"/>
      <c r="N24" s="385"/>
      <c r="O24" s="122">
        <v>4</v>
      </c>
      <c r="P24" s="172" t="s">
        <v>553</v>
      </c>
      <c r="Q24" s="122" t="str">
        <f t="shared" si="3"/>
        <v>Probabilidad</v>
      </c>
      <c r="R24" s="122" t="s">
        <v>336</v>
      </c>
      <c r="S24" s="122" t="s">
        <v>331</v>
      </c>
      <c r="T24" s="123">
        <f>VLOOKUP(R24&amp;S24,Hoja1!$Q$4:$R$9,2,0)</f>
        <v>0.5</v>
      </c>
      <c r="U24" s="122" t="s">
        <v>349</v>
      </c>
      <c r="V24" s="122" t="s">
        <v>355</v>
      </c>
      <c r="W24" s="122" t="s">
        <v>362</v>
      </c>
      <c r="X24" s="123">
        <f t="shared" si="6"/>
        <v>0.3</v>
      </c>
      <c r="Y24" s="123" t="str">
        <f>IF(Z24&lt;=20%,'Tabla probabilidad'!$B$5,IF(Z24&lt;=40%,'Tabla probabilidad'!$B$6,IF(Z24&lt;=60%,'Tabla probabilidad'!$B$7,IF(Z24&lt;=80%,'Tabla probabilidad'!$B$8,IF(Z24&lt;=100%,'Tabla probabilidad'!$B$9)))))</f>
        <v>Baja</v>
      </c>
      <c r="Z24" s="123">
        <f>IF(R24="Preventivo",(J21-(J21*T24)),IF(R24="Detectivo",(J21-(J21*T24)),IF(R24="Correctivo",(J21))))</f>
        <v>0.3</v>
      </c>
      <c r="AA24" s="387"/>
      <c r="AB24" s="387"/>
      <c r="AC24" s="123" t="str">
        <f t="shared" si="1"/>
        <v>Moderado</v>
      </c>
      <c r="AD24" s="123">
        <f t="shared" si="7"/>
        <v>0.6</v>
      </c>
      <c r="AE24" s="387"/>
      <c r="AF24" s="387"/>
      <c r="AG24" s="367"/>
      <c r="AH24" s="367"/>
      <c r="AI24" s="367"/>
      <c r="AJ24" s="367"/>
      <c r="AK24" s="367"/>
      <c r="AL24" s="367"/>
      <c r="AM24" s="371"/>
      <c r="AN24" s="385"/>
    </row>
    <row r="25" spans="1:40" ht="57" customHeight="1">
      <c r="A25" s="385"/>
      <c r="B25" s="385"/>
      <c r="C25" s="425"/>
      <c r="D25" s="432"/>
      <c r="E25" s="425"/>
      <c r="F25" s="425"/>
      <c r="G25" s="425"/>
      <c r="H25" s="425"/>
      <c r="I25" s="426"/>
      <c r="J25" s="427"/>
      <c r="K25" s="422"/>
      <c r="L25" s="423"/>
      <c r="M25" s="423"/>
      <c r="N25" s="422"/>
      <c r="O25" s="175">
        <v>5</v>
      </c>
      <c r="P25" s="176" t="s">
        <v>554</v>
      </c>
      <c r="Q25" s="122" t="str">
        <f t="shared" si="3"/>
        <v>Probabilidad</v>
      </c>
      <c r="R25" s="122" t="s">
        <v>336</v>
      </c>
      <c r="S25" s="122" t="s">
        <v>331</v>
      </c>
      <c r="T25" s="123">
        <f>VLOOKUP(R25&amp;S25,Hoja1!$Q$4:$R$9,2,0)</f>
        <v>0.5</v>
      </c>
      <c r="U25" s="122" t="s">
        <v>349</v>
      </c>
      <c r="V25" s="122" t="s">
        <v>355</v>
      </c>
      <c r="W25" s="122" t="s">
        <v>362</v>
      </c>
      <c r="X25" s="177">
        <f t="shared" si="6"/>
        <v>0.3</v>
      </c>
      <c r="Y25" s="177" t="str">
        <f>IF(Z25&lt;=20%,'Tabla probabilidad'!$B$5,IF(Z25&lt;=40%,'Tabla probabilidad'!$B$6,IF(Z25&lt;=60%,'Tabla probabilidad'!$B$7,IF(Z25&lt;=80%,'Tabla probabilidad'!$B$8,IF(Z25&lt;=100%,'Tabla probabilidad'!$B$9)))))</f>
        <v>Baja</v>
      </c>
      <c r="Z25" s="177">
        <f>IF(R25="Preventivo",(J21-(J21*T25)),IF(R25="Detectivo",(J21-(J21*T25)),IF(R25="Correctivo",(J21))))</f>
        <v>0.3</v>
      </c>
      <c r="AA25" s="424"/>
      <c r="AB25" s="424"/>
      <c r="AC25" s="177" t="str">
        <f t="shared" si="1"/>
        <v>Moderado</v>
      </c>
      <c r="AD25" s="177">
        <f t="shared" si="7"/>
        <v>0.6</v>
      </c>
      <c r="AE25" s="424"/>
      <c r="AF25" s="424"/>
      <c r="AG25" s="368"/>
      <c r="AH25" s="368"/>
      <c r="AI25" s="367"/>
      <c r="AJ25" s="367"/>
      <c r="AK25" s="367"/>
      <c r="AL25" s="367"/>
      <c r="AM25" s="371"/>
      <c r="AN25" s="366"/>
    </row>
  </sheetData>
  <mergeCells count="150">
    <mergeCell ref="B8:B9"/>
    <mergeCell ref="C21:C25"/>
    <mergeCell ref="AN21:AN25"/>
    <mergeCell ref="AH16:AH20"/>
    <mergeCell ref="AI16:AI20"/>
    <mergeCell ref="AJ16:AJ20"/>
    <mergeCell ref="AK16:AK20"/>
    <mergeCell ref="AL16:AL20"/>
    <mergeCell ref="AM16:AM20"/>
    <mergeCell ref="AN16:AN20"/>
    <mergeCell ref="AG16:AG20"/>
    <mergeCell ref="K16:K20"/>
    <mergeCell ref="L16:L20"/>
    <mergeCell ref="M16:M20"/>
    <mergeCell ref="N16:N20"/>
    <mergeCell ref="AA16:AA20"/>
    <mergeCell ref="AB16:AB20"/>
    <mergeCell ref="AE16:AE20"/>
    <mergeCell ref="AF16:AF20"/>
    <mergeCell ref="AG21:AG25"/>
    <mergeCell ref="D21:D25"/>
    <mergeCell ref="AB21:AB25"/>
    <mergeCell ref="AE21:AE25"/>
    <mergeCell ref="AF21:AF25"/>
    <mergeCell ref="K21:K25"/>
    <mergeCell ref="L21:L25"/>
    <mergeCell ref="M21:M25"/>
    <mergeCell ref="B13:B15"/>
    <mergeCell ref="B16:B20"/>
    <mergeCell ref="B21:B25"/>
    <mergeCell ref="N21:N25"/>
    <mergeCell ref="AA21:AA25"/>
    <mergeCell ref="A21:A25"/>
    <mergeCell ref="A16:A20"/>
    <mergeCell ref="C16:C20"/>
    <mergeCell ref="D16:D20"/>
    <mergeCell ref="E16:E20"/>
    <mergeCell ref="F16:F20"/>
    <mergeCell ref="G16:G20"/>
    <mergeCell ref="H16:H20"/>
    <mergeCell ref="I16:I20"/>
    <mergeCell ref="J16:J20"/>
    <mergeCell ref="E21:E25"/>
    <mergeCell ref="F21:F25"/>
    <mergeCell ref="G21:G25"/>
    <mergeCell ref="H21:H25"/>
    <mergeCell ref="I21:I25"/>
    <mergeCell ref="J21:J25"/>
    <mergeCell ref="H13:H15"/>
    <mergeCell ref="I13:I15"/>
    <mergeCell ref="J13:J15"/>
    <mergeCell ref="N13:N15"/>
    <mergeCell ref="AA13:AA15"/>
    <mergeCell ref="AB13:AB15"/>
    <mergeCell ref="A13:A15"/>
    <mergeCell ref="C13:C15"/>
    <mergeCell ref="D13:D15"/>
    <mergeCell ref="E13:E15"/>
    <mergeCell ref="F13:F15"/>
    <mergeCell ref="K13:K15"/>
    <mergeCell ref="G13:G15"/>
    <mergeCell ref="L13:L15"/>
    <mergeCell ref="M13:M15"/>
    <mergeCell ref="AM13:AM15"/>
    <mergeCell ref="AJ13:AJ15"/>
    <mergeCell ref="AK13:AK15"/>
    <mergeCell ref="AL13:AL15"/>
    <mergeCell ref="AN13:AN15"/>
    <mergeCell ref="AE13:AE15"/>
    <mergeCell ref="AF13:AF15"/>
    <mergeCell ref="AG13:AG15"/>
    <mergeCell ref="AH13:AH15"/>
    <mergeCell ref="AI13:AI15"/>
    <mergeCell ref="AN10:AN12"/>
    <mergeCell ref="A10:A12"/>
    <mergeCell ref="C10:C12"/>
    <mergeCell ref="D10:D12"/>
    <mergeCell ref="E10:E12"/>
    <mergeCell ref="F10:F12"/>
    <mergeCell ref="L10:L12"/>
    <mergeCell ref="M10:M12"/>
    <mergeCell ref="G10:G12"/>
    <mergeCell ref="H10:H12"/>
    <mergeCell ref="I10:I12"/>
    <mergeCell ref="J10:J12"/>
    <mergeCell ref="K10:K12"/>
    <mergeCell ref="B10:B12"/>
    <mergeCell ref="AI10:AI12"/>
    <mergeCell ref="AJ10:AJ12"/>
    <mergeCell ref="AK10:AK12"/>
    <mergeCell ref="AL10:AL12"/>
    <mergeCell ref="AM10:AM12"/>
    <mergeCell ref="A8:A9"/>
    <mergeCell ref="C8:C9"/>
    <mergeCell ref="D8:D9"/>
    <mergeCell ref="E8:E9"/>
    <mergeCell ref="F8:F9"/>
    <mergeCell ref="AK8:AK9"/>
    <mergeCell ref="G8:G9"/>
    <mergeCell ref="H8:H9"/>
    <mergeCell ref="I8:I9"/>
    <mergeCell ref="J8:J9"/>
    <mergeCell ref="O8:O9"/>
    <mergeCell ref="AI8:AI9"/>
    <mergeCell ref="AJ8:AJ9"/>
    <mergeCell ref="AG8:AG9"/>
    <mergeCell ref="AH8:AH9"/>
    <mergeCell ref="Z8:Z9"/>
    <mergeCell ref="N8:N9"/>
    <mergeCell ref="X8:X9"/>
    <mergeCell ref="Q8:Q9"/>
    <mergeCell ref="R8:W8"/>
    <mergeCell ref="Y8:Y9"/>
    <mergeCell ref="AC8:AC9"/>
    <mergeCell ref="AD8:AD9"/>
    <mergeCell ref="P8:P9"/>
    <mergeCell ref="A4:C4"/>
    <mergeCell ref="D4:N4"/>
    <mergeCell ref="O4:Q4"/>
    <mergeCell ref="A1:C2"/>
    <mergeCell ref="A5:C5"/>
    <mergeCell ref="D5:N5"/>
    <mergeCell ref="A6:C6"/>
    <mergeCell ref="D6:N6"/>
    <mergeCell ref="A7:H7"/>
    <mergeCell ref="I7:N7"/>
    <mergeCell ref="AH21:AH25"/>
    <mergeCell ref="AI21:AI25"/>
    <mergeCell ref="AJ21:AJ25"/>
    <mergeCell ref="AK21:AK25"/>
    <mergeCell ref="AL21:AL25"/>
    <mergeCell ref="AM21:AM25"/>
    <mergeCell ref="O7:W7"/>
    <mergeCell ref="D1:AK3"/>
    <mergeCell ref="AL1:AN3"/>
    <mergeCell ref="AI7:AN7"/>
    <mergeCell ref="X7:AH7"/>
    <mergeCell ref="K8:K9"/>
    <mergeCell ref="L8:L9"/>
    <mergeCell ref="M8:M9"/>
    <mergeCell ref="AL8:AL9"/>
    <mergeCell ref="AM8:AM9"/>
    <mergeCell ref="AN8:AN9"/>
    <mergeCell ref="N10:N12"/>
    <mergeCell ref="AH10:AH12"/>
    <mergeCell ref="AB10:AB12"/>
    <mergeCell ref="AA10:AA12"/>
    <mergeCell ref="AF10:AF12"/>
    <mergeCell ref="AE10:AE12"/>
    <mergeCell ref="AG10:AG12"/>
  </mergeCells>
  <conditionalFormatting sqref="I10">
    <cfRule type="containsText" dxfId="877" priority="698" operator="containsText" text="Muy Baja">
      <formula>NOT(ISERROR(SEARCH("Muy Baja",I10)))</formula>
    </cfRule>
    <cfRule type="containsText" dxfId="876" priority="699" operator="containsText" text="Baja">
      <formula>NOT(ISERROR(SEARCH("Baja",I10)))</formula>
    </cfRule>
    <cfRule type="containsText" dxfId="875" priority="701" operator="containsText" text="Muy Alta">
      <formula>NOT(ISERROR(SEARCH("Muy Alta",I10)))</formula>
    </cfRule>
    <cfRule type="containsText" dxfId="874" priority="824" operator="containsText" text="Alta">
      <formula>NOT(ISERROR(SEARCH("Alta",I10)))</formula>
    </cfRule>
    <cfRule type="containsText" dxfId="873" priority="825" operator="containsText" text="Media">
      <formula>NOT(ISERROR(SEARCH("Media",I10)))</formula>
    </cfRule>
    <cfRule type="containsText" dxfId="872" priority="826" operator="containsText" text="Media">
      <formula>NOT(ISERROR(SEARCH("Media",I10)))</formula>
    </cfRule>
    <cfRule type="containsText" dxfId="871" priority="827" operator="containsText" text="Media">
      <formula>NOT(ISERROR(SEARCH("Media",I10)))</formula>
    </cfRule>
    <cfRule type="containsText" dxfId="870" priority="830" operator="containsText" text="Muy Baja">
      <formula>NOT(ISERROR(SEARCH("Muy Baja",I10)))</formula>
    </cfRule>
    <cfRule type="containsText" dxfId="869" priority="831" operator="containsText" text="Baja">
      <formula>NOT(ISERROR(SEARCH("Baja",I10)))</formula>
    </cfRule>
    <cfRule type="containsText" dxfId="868" priority="832" operator="containsText" text="Muy Baja">
      <formula>NOT(ISERROR(SEARCH("Muy Baja",I10)))</formula>
    </cfRule>
    <cfRule type="containsText" dxfId="867" priority="833" operator="containsText" text="Muy Baja">
      <formula>NOT(ISERROR(SEARCH("Muy Baja",I10)))</formula>
    </cfRule>
    <cfRule type="containsText" dxfId="866" priority="834" operator="containsText" text="Muy Baja">
      <formula>NOT(ISERROR(SEARCH("Muy Baja",I10)))</formula>
    </cfRule>
    <cfRule type="containsText" dxfId="865" priority="835" operator="containsText" text="Muy Baja'Tabla probabilidad'!">
      <formula>NOT(ISERROR(SEARCH("Muy Baja'Tabla probabilidad'!",I10)))</formula>
    </cfRule>
    <cfRule type="containsText" dxfId="864" priority="836" operator="containsText" text="Muy bajo">
      <formula>NOT(ISERROR(SEARCH("Muy bajo",I10)))</formula>
    </cfRule>
    <cfRule type="containsText" dxfId="863" priority="845" operator="containsText" text="Alta">
      <formula>NOT(ISERROR(SEARCH("Alta",I10)))</formula>
    </cfRule>
    <cfRule type="containsText" dxfId="862" priority="846" operator="containsText" text="Media">
      <formula>NOT(ISERROR(SEARCH("Media",I10)))</formula>
    </cfRule>
    <cfRule type="containsText" dxfId="861" priority="847" operator="containsText" text="Baja">
      <formula>NOT(ISERROR(SEARCH("Baja",I10)))</formula>
    </cfRule>
    <cfRule type="containsText" dxfId="860" priority="848" operator="containsText" text="Muy baja">
      <formula>NOT(ISERROR(SEARCH("Muy baja",I10)))</formula>
    </cfRule>
    <cfRule type="cellIs" dxfId="859" priority="851" operator="between">
      <formula>1</formula>
      <formula>2</formula>
    </cfRule>
    <cfRule type="cellIs" dxfId="858" priority="852" operator="between">
      <formula>0</formula>
      <formula>2</formula>
    </cfRule>
  </conditionalFormatting>
  <conditionalFormatting sqref="I13 I16">
    <cfRule type="containsText" dxfId="857" priority="562" operator="containsText" text="Muy Baja">
      <formula>NOT(ISERROR(SEARCH("Muy Baja",I13)))</formula>
    </cfRule>
    <cfRule type="containsText" dxfId="856" priority="563" operator="containsText" text="Baja">
      <formula>NOT(ISERROR(SEARCH("Baja",I13)))</formula>
    </cfRule>
    <cfRule type="containsText" dxfId="855" priority="564" operator="containsText" text="Muy Alta">
      <formula>NOT(ISERROR(SEARCH("Muy Alta",I13)))</formula>
    </cfRule>
    <cfRule type="containsText" dxfId="854" priority="566" operator="containsText" text="Alta">
      <formula>NOT(ISERROR(SEARCH("Alta",I13)))</formula>
    </cfRule>
    <cfRule type="containsText" dxfId="853" priority="567" operator="containsText" text="Media">
      <formula>NOT(ISERROR(SEARCH("Media",I13)))</formula>
    </cfRule>
    <cfRule type="containsText" dxfId="852" priority="568" operator="containsText" text="Media">
      <formula>NOT(ISERROR(SEARCH("Media",I13)))</formula>
    </cfRule>
    <cfRule type="containsText" dxfId="851" priority="569" operator="containsText" text="Media">
      <formula>NOT(ISERROR(SEARCH("Media",I13)))</formula>
    </cfRule>
    <cfRule type="containsText" dxfId="850" priority="570" operator="containsText" text="Muy Baja">
      <formula>NOT(ISERROR(SEARCH("Muy Baja",I13)))</formula>
    </cfRule>
    <cfRule type="containsText" dxfId="849" priority="571" operator="containsText" text="Baja">
      <formula>NOT(ISERROR(SEARCH("Baja",I13)))</formula>
    </cfRule>
    <cfRule type="containsText" dxfId="848" priority="572" operator="containsText" text="Muy Baja">
      <formula>NOT(ISERROR(SEARCH("Muy Baja",I13)))</formula>
    </cfRule>
    <cfRule type="containsText" dxfId="847" priority="573" operator="containsText" text="Muy Baja">
      <formula>NOT(ISERROR(SEARCH("Muy Baja",I13)))</formula>
    </cfRule>
    <cfRule type="containsText" dxfId="846" priority="574" operator="containsText" text="Muy Baja">
      <formula>NOT(ISERROR(SEARCH("Muy Baja",I13)))</formula>
    </cfRule>
    <cfRule type="containsText" dxfId="845" priority="575" operator="containsText" text="Muy Baja'Tabla probabilidad'!">
      <formula>NOT(ISERROR(SEARCH("Muy Baja'Tabla probabilidad'!",I13)))</formula>
    </cfRule>
    <cfRule type="containsText" dxfId="844" priority="576" operator="containsText" text="Muy bajo">
      <formula>NOT(ISERROR(SEARCH("Muy bajo",I13)))</formula>
    </cfRule>
    <cfRule type="containsText" dxfId="843" priority="577" operator="containsText" text="Alta">
      <formula>NOT(ISERROR(SEARCH("Alta",I13)))</formula>
    </cfRule>
    <cfRule type="containsText" dxfId="842" priority="578" operator="containsText" text="Media">
      <formula>NOT(ISERROR(SEARCH("Media",I13)))</formula>
    </cfRule>
    <cfRule type="containsText" dxfId="841" priority="579" operator="containsText" text="Baja">
      <formula>NOT(ISERROR(SEARCH("Baja",I13)))</formula>
    </cfRule>
    <cfRule type="containsText" dxfId="840" priority="580" operator="containsText" text="Muy baja">
      <formula>NOT(ISERROR(SEARCH("Muy baja",I13)))</formula>
    </cfRule>
    <cfRule type="cellIs" dxfId="839" priority="583" operator="between">
      <formula>1</formula>
      <formula>2</formula>
    </cfRule>
    <cfRule type="cellIs" dxfId="838" priority="584" operator="between">
      <formula>0</formula>
      <formula>2</formula>
    </cfRule>
  </conditionalFormatting>
  <conditionalFormatting sqref="I21">
    <cfRule type="containsText" dxfId="837" priority="402" operator="containsText" text="Muy Baja">
      <formula>NOT(ISERROR(SEARCH("Muy Baja",I21)))</formula>
    </cfRule>
    <cfRule type="containsText" dxfId="836" priority="403" operator="containsText" text="Baja">
      <formula>NOT(ISERROR(SEARCH("Baja",I21)))</formula>
    </cfRule>
    <cfRule type="containsText" dxfId="835" priority="404" operator="containsText" text="Muy Alta">
      <formula>NOT(ISERROR(SEARCH("Muy Alta",I21)))</formula>
    </cfRule>
    <cfRule type="containsText" dxfId="834" priority="406" operator="containsText" text="Alta">
      <formula>NOT(ISERROR(SEARCH("Alta",I21)))</formula>
    </cfRule>
    <cfRule type="containsText" dxfId="833" priority="407" operator="containsText" text="Media">
      <formula>NOT(ISERROR(SEARCH("Media",I21)))</formula>
    </cfRule>
    <cfRule type="containsText" dxfId="832" priority="408" operator="containsText" text="Media">
      <formula>NOT(ISERROR(SEARCH("Media",I21)))</formula>
    </cfRule>
    <cfRule type="containsText" dxfId="831" priority="409" operator="containsText" text="Media">
      <formula>NOT(ISERROR(SEARCH("Media",I21)))</formula>
    </cfRule>
    <cfRule type="containsText" dxfId="830" priority="410" operator="containsText" text="Muy Baja">
      <formula>NOT(ISERROR(SEARCH("Muy Baja",I21)))</formula>
    </cfRule>
    <cfRule type="containsText" dxfId="829" priority="411" operator="containsText" text="Baja">
      <formula>NOT(ISERROR(SEARCH("Baja",I21)))</formula>
    </cfRule>
    <cfRule type="containsText" dxfId="828" priority="412" operator="containsText" text="Muy Baja">
      <formula>NOT(ISERROR(SEARCH("Muy Baja",I21)))</formula>
    </cfRule>
    <cfRule type="containsText" dxfId="827" priority="413" operator="containsText" text="Muy Baja">
      <formula>NOT(ISERROR(SEARCH("Muy Baja",I21)))</formula>
    </cfRule>
    <cfRule type="containsText" dxfId="826" priority="414" operator="containsText" text="Muy Baja">
      <formula>NOT(ISERROR(SEARCH("Muy Baja",I21)))</formula>
    </cfRule>
    <cfRule type="containsText" dxfId="825" priority="415" operator="containsText" text="Muy Baja'Tabla probabilidad'!">
      <formula>NOT(ISERROR(SEARCH("Muy Baja'Tabla probabilidad'!",I21)))</formula>
    </cfRule>
    <cfRule type="containsText" dxfId="824" priority="416" operator="containsText" text="Muy bajo">
      <formula>NOT(ISERROR(SEARCH("Muy bajo",I21)))</formula>
    </cfRule>
    <cfRule type="containsText" dxfId="823" priority="417" operator="containsText" text="Alta">
      <formula>NOT(ISERROR(SEARCH("Alta",I21)))</formula>
    </cfRule>
    <cfRule type="containsText" dxfId="822" priority="418" operator="containsText" text="Media">
      <formula>NOT(ISERROR(SEARCH("Media",I21)))</formula>
    </cfRule>
    <cfRule type="containsText" dxfId="821" priority="419" operator="containsText" text="Baja">
      <formula>NOT(ISERROR(SEARCH("Baja",I21)))</formula>
    </cfRule>
    <cfRule type="containsText" dxfId="820" priority="420" operator="containsText" text="Muy baja">
      <formula>NOT(ISERROR(SEARCH("Muy baja",I21)))</formula>
    </cfRule>
    <cfRule type="cellIs" dxfId="819" priority="423" operator="between">
      <formula>1</formula>
      <formula>2</formula>
    </cfRule>
    <cfRule type="cellIs" dxfId="818" priority="424" operator="between">
      <formula>0</formula>
      <formula>2</formula>
    </cfRule>
  </conditionalFormatting>
  <conditionalFormatting sqref="L10:M10 L13:M13 L16:M16 L21:M21">
    <cfRule type="containsText" dxfId="817" priority="681" operator="containsText" text="Catastrófico">
      <formula>NOT(ISERROR(SEARCH("Catastrófico",L10)))</formula>
    </cfRule>
    <cfRule type="containsText" dxfId="816" priority="682" operator="containsText" text="Mayor">
      <formula>NOT(ISERROR(SEARCH("Mayor",L10)))</formula>
    </cfRule>
    <cfRule type="containsText" dxfId="815" priority="683" operator="containsText" text="Alta">
      <formula>NOT(ISERROR(SEARCH("Alta",L10)))</formula>
    </cfRule>
    <cfRule type="containsText" dxfId="814" priority="684" operator="containsText" text="Moderado">
      <formula>NOT(ISERROR(SEARCH("Moderado",L10)))</formula>
    </cfRule>
    <cfRule type="containsText" dxfId="813" priority="685" operator="containsText" text="Menor">
      <formula>NOT(ISERROR(SEARCH("Menor",L10)))</formula>
    </cfRule>
    <cfRule type="containsText" dxfId="812" priority="686" operator="containsText" text="Leve">
      <formula>NOT(ISERROR(SEARCH("Leve",L10)))</formula>
    </cfRule>
  </conditionalFormatting>
  <conditionalFormatting sqref="N10 N13 N16">
    <cfRule type="containsText" dxfId="811" priority="687" operator="containsText" text="Extremo">
      <formula>NOT(ISERROR(SEARCH("Extremo",N10)))</formula>
    </cfRule>
    <cfRule type="containsText" dxfId="810" priority="688" operator="containsText" text="Alto">
      <formula>NOT(ISERROR(SEARCH("Alto",N10)))</formula>
    </cfRule>
    <cfRule type="containsText" dxfId="809" priority="689" operator="containsText" text="Bajo">
      <formula>NOT(ISERROR(SEARCH("Bajo",N10)))</formula>
    </cfRule>
    <cfRule type="containsText" dxfId="808" priority="690" operator="containsText" text="Moderado">
      <formula>NOT(ISERROR(SEARCH("Moderado",N10)))</formula>
    </cfRule>
    <cfRule type="containsText" dxfId="807" priority="691" operator="containsText" text="Extremo">
      <formula>NOT(ISERROR(SEARCH("Extremo",N10)))</formula>
    </cfRule>
  </conditionalFormatting>
  <conditionalFormatting sqref="N21">
    <cfRule type="containsText" dxfId="806" priority="431" operator="containsText" text="Extremo">
      <formula>NOT(ISERROR(SEARCH("Extremo",N21)))</formula>
    </cfRule>
    <cfRule type="containsText" dxfId="805" priority="432" operator="containsText" text="Alto">
      <formula>NOT(ISERROR(SEARCH("Alto",N21)))</formula>
    </cfRule>
    <cfRule type="containsText" dxfId="804" priority="433" operator="containsText" text="Bajo">
      <formula>NOT(ISERROR(SEARCH("Bajo",N21)))</formula>
    </cfRule>
    <cfRule type="containsText" dxfId="803" priority="434" operator="containsText" text="Moderado">
      <formula>NOT(ISERROR(SEARCH("Moderado",N21)))</formula>
    </cfRule>
    <cfRule type="containsText" dxfId="802" priority="435" operator="containsText" text="Extremo">
      <formula>NOT(ISERROR(SEARCH("Extremo",N21)))</formula>
    </cfRule>
  </conditionalFormatting>
  <conditionalFormatting sqref="Y10:Y12">
    <cfRule type="containsText" dxfId="801" priority="619" operator="containsText" text="Baja">
      <formula>NOT(ISERROR(SEARCH("Baja",Y10)))</formula>
    </cfRule>
    <cfRule type="containsText" dxfId="800" priority="620" operator="containsText" text="Muy Baja">
      <formula>NOT(ISERROR(SEARCH("Muy Baja",Y10)))</formula>
    </cfRule>
  </conditionalFormatting>
  <conditionalFormatting sqref="Y10:Y15">
    <cfRule type="containsText" dxfId="799" priority="531" operator="containsText" text="Muy Baja">
      <formula>NOT(ISERROR(SEARCH("Muy Baja",Y10)))</formula>
    </cfRule>
  </conditionalFormatting>
  <conditionalFormatting sqref="Y10:Y25">
    <cfRule type="containsText" dxfId="798" priority="396" operator="containsText" text="Muy Alta">
      <formula>NOT(ISERROR(SEARCH("Muy Alta",Y10)))</formula>
    </cfRule>
    <cfRule type="containsText" dxfId="797" priority="397" operator="containsText" text="Alta">
      <formula>NOT(ISERROR(SEARCH("Alta",Y10)))</formula>
    </cfRule>
    <cfRule type="containsText" dxfId="796" priority="398" operator="containsText" text="Media">
      <formula>NOT(ISERROR(SEARCH("Media",Y10)))</formula>
    </cfRule>
  </conditionalFormatting>
  <conditionalFormatting sqref="Y13:Y15">
    <cfRule type="containsText" dxfId="795" priority="530" operator="containsText" text="Baja">
      <formula>NOT(ISERROR(SEARCH("Baja",Y13)))</formula>
    </cfRule>
  </conditionalFormatting>
  <conditionalFormatting sqref="Y13:Y20">
    <cfRule type="containsText" dxfId="794" priority="471" operator="containsText" text="Muy Baja">
      <formula>NOT(ISERROR(SEARCH("Muy Baja",Y13)))</formula>
    </cfRule>
  </conditionalFormatting>
  <conditionalFormatting sqref="Y16:Y20">
    <cfRule type="containsText" dxfId="793" priority="470" operator="containsText" text="Baja">
      <formula>NOT(ISERROR(SEARCH("Baja",Y16)))</formula>
    </cfRule>
  </conditionalFormatting>
  <conditionalFormatting sqref="Y16:Y25">
    <cfRule type="containsText" dxfId="792" priority="401" operator="containsText" text="Muy Baja">
      <formula>NOT(ISERROR(SEARCH("Muy Baja",Y16)))</formula>
    </cfRule>
  </conditionalFormatting>
  <conditionalFormatting sqref="Y21:Y25">
    <cfRule type="containsText" dxfId="791" priority="399" operator="containsText" text="Muy Baja">
      <formula>NOT(ISERROR(SEARCH("Muy Baja",Y21)))</formula>
    </cfRule>
    <cfRule type="containsText" dxfId="790" priority="400" operator="containsText" text="Baja">
      <formula>NOT(ISERROR(SEARCH("Baja",Y21)))</formula>
    </cfRule>
  </conditionalFormatting>
  <conditionalFormatting sqref="AA10:AA25">
    <cfRule type="containsText" dxfId="789" priority="1" operator="containsText" text="Muy Baja">
      <formula>NOT(ISERROR(SEARCH("Muy Baja",AA10)))</formula>
    </cfRule>
    <cfRule type="containsText" dxfId="788" priority="590" operator="containsText" text="Muy Alta">
      <formula>NOT(ISERROR(SEARCH("Muy Alta",AA10)))</formula>
    </cfRule>
    <cfRule type="containsText" dxfId="787" priority="591" operator="containsText" text="Alta">
      <formula>NOT(ISERROR(SEARCH("Alta",AA10)))</formula>
    </cfRule>
    <cfRule type="containsText" dxfId="786" priority="592" operator="containsText" text="Media">
      <formula>NOT(ISERROR(SEARCH("Media",AA10)))</formula>
    </cfRule>
    <cfRule type="containsText" dxfId="785" priority="593" operator="containsText" text="Baja">
      <formula>NOT(ISERROR(SEARCH("Baja",AA10)))</formula>
    </cfRule>
    <cfRule type="containsText" dxfId="784" priority="594" operator="containsText" text="Muy Baja">
      <formula>NOT(ISERROR(SEARCH("Muy Baja",AA10)))</formula>
    </cfRule>
  </conditionalFormatting>
  <conditionalFormatting sqref="AC10:AC25">
    <cfRule type="containsText" dxfId="783" priority="391" operator="containsText" text="Catastrófico">
      <formula>NOT(ISERROR(SEARCH("Catastrófico",AC10)))</formula>
    </cfRule>
    <cfRule type="containsText" dxfId="782" priority="392" operator="containsText" text="Mayor">
      <formula>NOT(ISERROR(SEARCH("Mayor",AC10)))</formula>
    </cfRule>
    <cfRule type="containsText" dxfId="781" priority="393" operator="containsText" text="Moderado">
      <formula>NOT(ISERROR(SEARCH("Moderado",AC10)))</formula>
    </cfRule>
    <cfRule type="containsText" dxfId="780" priority="394" operator="containsText" text="Menor">
      <formula>NOT(ISERROR(SEARCH("Menor",AC10)))</formula>
    </cfRule>
    <cfRule type="containsText" dxfId="779" priority="395" operator="containsText" text="Leve">
      <formula>NOT(ISERROR(SEARCH("Leve",AC10)))</formula>
    </cfRule>
  </conditionalFormatting>
  <conditionalFormatting sqref="AE10:AE25">
    <cfRule type="containsText" dxfId="778" priority="372" operator="containsText" text="Catastrófico">
      <formula>NOT(ISERROR(SEARCH("Catastrófico",AE10)))</formula>
    </cfRule>
    <cfRule type="containsText" dxfId="777" priority="373" operator="containsText" text="Moderado">
      <formula>NOT(ISERROR(SEARCH("Moderado",AE10)))</formula>
    </cfRule>
    <cfRule type="containsText" dxfId="776" priority="374" operator="containsText" text="Menor">
      <formula>NOT(ISERROR(SEARCH("Menor",AE10)))</formula>
    </cfRule>
    <cfRule type="containsText" dxfId="775" priority="375" operator="containsText" text="Leve">
      <formula>NOT(ISERROR(SEARCH("Leve",AE10)))</formula>
    </cfRule>
    <cfRule type="containsText" dxfId="774" priority="376" operator="containsText" text="Mayor">
      <formula>NOT(ISERROR(SEARCH("Mayor",AE10)))</formula>
    </cfRule>
  </conditionalFormatting>
  <conditionalFormatting sqref="AG10">
    <cfRule type="containsText" dxfId="773" priority="601" operator="containsText" text="Extremo">
      <formula>NOT(ISERROR(SEARCH("Extremo",AG10)))</formula>
    </cfRule>
    <cfRule type="containsText" dxfId="772" priority="602" operator="containsText" text="Alto">
      <formula>NOT(ISERROR(SEARCH("Alto",AG10)))</formula>
    </cfRule>
    <cfRule type="containsText" dxfId="771" priority="603" operator="containsText" text="Moderado">
      <formula>NOT(ISERROR(SEARCH("Moderado",AG10)))</formula>
    </cfRule>
    <cfRule type="containsText" dxfId="770" priority="604" operator="containsText" text="Menor">
      <formula>NOT(ISERROR(SEARCH("Menor",AG10)))</formula>
    </cfRule>
    <cfRule type="containsText" dxfId="769" priority="605" operator="containsText" text="Bajo">
      <formula>NOT(ISERROR(SEARCH("Bajo",AG10)))</formula>
    </cfRule>
    <cfRule type="containsText" dxfId="768" priority="606" operator="containsText" text="Moderado">
      <formula>NOT(ISERROR(SEARCH("Moderado",AG10)))</formula>
    </cfRule>
    <cfRule type="containsText" dxfId="767" priority="607" operator="containsText" text="Extremo">
      <formula>NOT(ISERROR(SEARCH("Extremo",AG10)))</formula>
    </cfRule>
    <cfRule type="containsText" dxfId="766" priority="608" operator="containsText" text="Baja">
      <formula>NOT(ISERROR(SEARCH("Baja",AG10)))</formula>
    </cfRule>
    <cfRule type="containsText" dxfId="765" priority="609" operator="containsText" text="Alto">
      <formula>NOT(ISERROR(SEARCH("Alto",AG10)))</formula>
    </cfRule>
  </conditionalFormatting>
  <conditionalFormatting sqref="AG13">
    <cfRule type="containsText" dxfId="764" priority="512" operator="containsText" text="Extremo">
      <formula>NOT(ISERROR(SEARCH("Extremo",AG13)))</formula>
    </cfRule>
    <cfRule type="containsText" dxfId="763" priority="513" operator="containsText" text="Alto">
      <formula>NOT(ISERROR(SEARCH("Alto",AG13)))</formula>
    </cfRule>
    <cfRule type="containsText" dxfId="762" priority="514" operator="containsText" text="Moderado">
      <formula>NOT(ISERROR(SEARCH("Moderado",AG13)))</formula>
    </cfRule>
    <cfRule type="containsText" dxfId="761" priority="515" operator="containsText" text="Menor">
      <formula>NOT(ISERROR(SEARCH("Menor",AG13)))</formula>
    </cfRule>
    <cfRule type="containsText" dxfId="760" priority="516" operator="containsText" text="Bajo">
      <formula>NOT(ISERROR(SEARCH("Bajo",AG13)))</formula>
    </cfRule>
    <cfRule type="containsText" dxfId="759" priority="517" operator="containsText" text="Moderado">
      <formula>NOT(ISERROR(SEARCH("Moderado",AG13)))</formula>
    </cfRule>
    <cfRule type="containsText" dxfId="758" priority="518" operator="containsText" text="Extremo">
      <formula>NOT(ISERROR(SEARCH("Extremo",AG13)))</formula>
    </cfRule>
    <cfRule type="containsText" dxfId="757" priority="519" operator="containsText" text="Baja">
      <formula>NOT(ISERROR(SEARCH("Baja",AG13)))</formula>
    </cfRule>
    <cfRule type="containsText" dxfId="756" priority="520" operator="containsText" text="Alto">
      <formula>NOT(ISERROR(SEARCH("Alto",AG13)))</formula>
    </cfRule>
  </conditionalFormatting>
  <conditionalFormatting sqref="AG16">
    <cfRule type="containsText" dxfId="755" priority="452" operator="containsText" text="Extremo">
      <formula>NOT(ISERROR(SEARCH("Extremo",AG16)))</formula>
    </cfRule>
    <cfRule type="containsText" dxfId="754" priority="453" operator="containsText" text="Alto">
      <formula>NOT(ISERROR(SEARCH("Alto",AG16)))</formula>
    </cfRule>
    <cfRule type="containsText" dxfId="753" priority="454" operator="containsText" text="Moderado">
      <formula>NOT(ISERROR(SEARCH("Moderado",AG16)))</formula>
    </cfRule>
    <cfRule type="containsText" dxfId="752" priority="455" operator="containsText" text="Menor">
      <formula>NOT(ISERROR(SEARCH("Menor",AG16)))</formula>
    </cfRule>
    <cfRule type="containsText" dxfId="751" priority="456" operator="containsText" text="Bajo">
      <formula>NOT(ISERROR(SEARCH("Bajo",AG16)))</formula>
    </cfRule>
    <cfRule type="containsText" dxfId="750" priority="457" operator="containsText" text="Moderado">
      <formula>NOT(ISERROR(SEARCH("Moderado",AG16)))</formula>
    </cfRule>
    <cfRule type="containsText" dxfId="749" priority="458" operator="containsText" text="Extremo">
      <formula>NOT(ISERROR(SEARCH("Extremo",AG16)))</formula>
    </cfRule>
    <cfRule type="containsText" dxfId="748" priority="459" operator="containsText" text="Baja">
      <formula>NOT(ISERROR(SEARCH("Baja",AG16)))</formula>
    </cfRule>
    <cfRule type="containsText" dxfId="747" priority="460" operator="containsText" text="Alto">
      <formula>NOT(ISERROR(SEARCH("Alto",AG16)))</formula>
    </cfRule>
  </conditionalFormatting>
  <conditionalFormatting sqref="AG21">
    <cfRule type="containsText" dxfId="746" priority="382" operator="containsText" text="Extremo">
      <formula>NOT(ISERROR(SEARCH("Extremo",AG21)))</formula>
    </cfRule>
    <cfRule type="containsText" dxfId="745" priority="383" operator="containsText" text="Alto">
      <formula>NOT(ISERROR(SEARCH("Alto",AG21)))</formula>
    </cfRule>
    <cfRule type="containsText" dxfId="744" priority="384" operator="containsText" text="Moderado">
      <formula>NOT(ISERROR(SEARCH("Moderado",AG21)))</formula>
    </cfRule>
    <cfRule type="containsText" dxfId="743" priority="385" operator="containsText" text="Menor">
      <formula>NOT(ISERROR(SEARCH("Menor",AG21)))</formula>
    </cfRule>
    <cfRule type="containsText" dxfId="742" priority="386" operator="containsText" text="Bajo">
      <formula>NOT(ISERROR(SEARCH("Bajo",AG21)))</formula>
    </cfRule>
    <cfRule type="containsText" dxfId="741" priority="387" operator="containsText" text="Moderado">
      <formula>NOT(ISERROR(SEARCH("Moderado",AG21)))</formula>
    </cfRule>
    <cfRule type="containsText" dxfId="740" priority="388" operator="containsText" text="Extremo">
      <formula>NOT(ISERROR(SEARCH("Extremo",AG21)))</formula>
    </cfRule>
    <cfRule type="containsText" dxfId="739" priority="389" operator="containsText" text="Baja">
      <formula>NOT(ISERROR(SEARCH("Baja",AG21)))</formula>
    </cfRule>
    <cfRule type="containsText" dxfId="738" priority="390" operator="containsText" text="Alto">
      <formula>NOT(ISERROR(SEARCH("Alto",AG21)))</formula>
    </cfRule>
  </conditionalFormatting>
  <dataValidations count="1">
    <dataValidation allowBlank="1" showInputMessage="1" showErrorMessage="1" prompt="Enunciar cuál es el control" sqref="P13:P15 P10 P12" xr:uid="{00000000-0002-0000-0B00-000000000000}"/>
  </dataValidations>
  <pageMargins left="0.7" right="0.7" top="0.75" bottom="0.75" header="0.3" footer="0.3"/>
  <pageSetup orientation="portrait" r:id="rId1"/>
  <drawing r:id="rId2"/>
  <extLst>
    <ext xmlns:x14="http://schemas.microsoft.com/office/spreadsheetml/2009/9/main" uri="{78C0D931-6437-407d-A8EE-F0AAD7539E65}">
      <x14:conditionalFormattings>
        <x14:conditionalFormatting xmlns:xm="http://schemas.microsoft.com/office/excel/2006/main">
          <x14:cfRule type="containsText" priority="849" operator="containsText" id="{85F911A9-FF11-4B11-A4CC-F406EAB53E70}">
            <xm:f>NOT(ISERROR(SEARCH('Tabla probabilidad'!$B$5,I10)))</xm:f>
            <xm:f>'Tabla probabilidad'!$B$5</xm:f>
            <x14:dxf>
              <font>
                <color rgb="FF006100"/>
              </font>
              <fill>
                <patternFill>
                  <bgColor rgb="FFC6EFCE"/>
                </patternFill>
              </fill>
            </x14:dxf>
          </x14:cfRule>
          <x14:cfRule type="containsText" priority="850" operator="containsText" id="{C222FDBF-3C08-4113-9351-76033CF06434}">
            <xm:f>NOT(ISERROR(SEARCH('Tabla probabilidad'!$B$5,I10)))</xm:f>
            <xm:f>'Tabla probabilidad'!$B$5</xm:f>
            <x14:dxf>
              <font>
                <color rgb="FF9C0006"/>
              </font>
              <fill>
                <patternFill>
                  <bgColor rgb="FFFFC7CE"/>
                </patternFill>
              </fill>
            </x14:dxf>
          </x14:cfRule>
          <xm:sqref>I10</xm:sqref>
        </x14:conditionalFormatting>
        <x14:conditionalFormatting xmlns:xm="http://schemas.microsoft.com/office/excel/2006/main">
          <x14:cfRule type="containsText" priority="581" operator="containsText" id="{130BBF8F-6F36-4C1F-BB40-DA538C9DA4BA}">
            <xm:f>NOT(ISERROR(SEARCH('Tabla probabilidad'!$B$5,I13)))</xm:f>
            <xm:f>'Tabla probabilidad'!$B$5</xm:f>
            <x14:dxf>
              <font>
                <color rgb="FF006100"/>
              </font>
              <fill>
                <patternFill>
                  <bgColor rgb="FFC6EFCE"/>
                </patternFill>
              </fill>
            </x14:dxf>
          </x14:cfRule>
          <x14:cfRule type="containsText" priority="582" operator="containsText" id="{0DBD8F32-72F4-47FE-A8E8-92CA123A277C}">
            <xm:f>NOT(ISERROR(SEARCH('Tabla probabilidad'!$B$5,I13)))</xm:f>
            <xm:f>'Tabla probabilidad'!$B$5</xm:f>
            <x14:dxf>
              <font>
                <color rgb="FF9C0006"/>
              </font>
              <fill>
                <patternFill>
                  <bgColor rgb="FFFFC7CE"/>
                </patternFill>
              </fill>
            </x14:dxf>
          </x14:cfRule>
          <xm:sqref>I13 I16</xm:sqref>
        </x14:conditionalFormatting>
        <x14:conditionalFormatting xmlns:xm="http://schemas.microsoft.com/office/excel/2006/main">
          <x14:cfRule type="containsText" priority="421" operator="containsText" id="{DF7D542B-1BF1-4317-8F9F-9E217298398A}">
            <xm:f>NOT(ISERROR(SEARCH('Tabla probabilidad'!$B$5,I21)))</xm:f>
            <xm:f>'Tabla probabilidad'!$B$5</xm:f>
            <x14:dxf>
              <font>
                <color rgb="FF006100"/>
              </font>
              <fill>
                <patternFill>
                  <bgColor rgb="FFC6EFCE"/>
                </patternFill>
              </fill>
            </x14:dxf>
          </x14:cfRule>
          <x14:cfRule type="containsText" priority="422" operator="containsText" id="{588CF624-76F0-4DA9-B250-68F531E8679C}">
            <xm:f>NOT(ISERROR(SEARCH('Tabla probabilidad'!$B$5,I21)))</xm:f>
            <xm:f>'Tabla probabilidad'!$B$5</xm:f>
            <x14:dxf>
              <font>
                <color rgb="FF9C0006"/>
              </font>
              <fill>
                <patternFill>
                  <bgColor rgb="FFFFC7CE"/>
                </patternFill>
              </fill>
            </x14:dxf>
          </x14:cfRule>
          <xm:sqref>I21</xm:sqref>
        </x14:conditionalFormatting>
      </x14:conditionalFormattings>
    </ext>
    <ext xmlns:x14="http://schemas.microsoft.com/office/spreadsheetml/2009/9/main" uri="{CCE6A557-97BC-4b89-ADB6-D9C93CAAB3DF}">
      <x14:dataValidations xmlns:xm="http://schemas.microsoft.com/office/excel/2006/main" count="8">
        <x14:dataValidation type="list" allowBlank="1" showInputMessage="1" showErrorMessage="1" xr:uid="{00000000-0002-0000-0B00-000001000000}">
          <x14:formula1>
            <xm:f>LISTA!$J$3:$J$4</xm:f>
          </x14:formula1>
          <xm:sqref>AN10 AN13 AN16 AN21</xm:sqref>
        </x14:dataValidation>
        <x14:dataValidation type="list" allowBlank="1" showInputMessage="1" showErrorMessage="1" xr:uid="{00000000-0002-0000-0B00-000002000000}">
          <x14:formula1>
            <xm:f>LISTA!$K$3:$K$6</xm:f>
          </x14:formula1>
          <xm:sqref>AH10 AH13 AH16 AH21</xm:sqref>
        </x14:dataValidation>
        <x14:dataValidation type="list" allowBlank="1" showInputMessage="1" showErrorMessage="1" xr:uid="{00000000-0002-0000-0B00-000003000000}">
          <x14:formula1>
            <xm:f>LISTA!$E$3:$E$5</xm:f>
          </x14:formula1>
          <xm:sqref>R10:R25</xm:sqref>
        </x14:dataValidation>
        <x14:dataValidation type="list" allowBlank="1" showInputMessage="1" showErrorMessage="1" xr:uid="{00000000-0002-0000-0B00-000004000000}">
          <x14:formula1>
            <xm:f>LISTA!$F$3:$F$4</xm:f>
          </x14:formula1>
          <xm:sqref>S10:S25</xm:sqref>
        </x14:dataValidation>
        <x14:dataValidation type="list" allowBlank="1" showInputMessage="1" showErrorMessage="1" xr:uid="{00000000-0002-0000-0B00-000005000000}">
          <x14:formula1>
            <xm:f>LISTA!$G$3:$G$4</xm:f>
          </x14:formula1>
          <xm:sqref>U10:U25</xm:sqref>
        </x14:dataValidation>
        <x14:dataValidation type="list" allowBlank="1" showInputMessage="1" showErrorMessage="1" xr:uid="{00000000-0002-0000-0B00-000006000000}">
          <x14:formula1>
            <xm:f>LISTA!$H$3:$H$4</xm:f>
          </x14:formula1>
          <xm:sqref>V10:V25</xm:sqref>
        </x14:dataValidation>
        <x14:dataValidation type="list" allowBlank="1" showInputMessage="1" showErrorMessage="1" xr:uid="{00000000-0002-0000-0B00-000007000000}">
          <x14:formula1>
            <xm:f>LISTA!$I$3:$I$4</xm:f>
          </x14:formula1>
          <xm:sqref>W10:W25</xm:sqref>
        </x14:dataValidation>
        <x14:dataValidation type="list" allowBlank="1" showInputMessage="1" showErrorMessage="1" xr:uid="{00000000-0002-0000-0B00-000008000000}">
          <x14:formula1>
            <xm:f>LISTA!$D$3:$D$31</xm:f>
          </x14:formula1>
          <xm:sqref>K10:K25</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8" tint="-0.249977111117893"/>
  </sheetPr>
  <dimension ref="A1:JR34"/>
  <sheetViews>
    <sheetView tabSelected="1" topLeftCell="E28" zoomScale="66" zoomScaleNormal="66" workbookViewId="0">
      <selection activeCell="R47" sqref="R47"/>
    </sheetView>
  </sheetViews>
  <sheetFormatPr defaultColWidth="11.42578125" defaultRowHeight="15"/>
  <cols>
    <col min="1" max="2" width="18.42578125" style="82" customWidth="1"/>
    <col min="3" max="3" width="15.42578125" customWidth="1"/>
    <col min="4" max="4" width="27.42578125" style="82" customWidth="1"/>
    <col min="5" max="5" width="18" style="148" customWidth="1"/>
    <col min="6" max="6" width="40.140625" customWidth="1"/>
    <col min="7" max="7" width="20.42578125" customWidth="1"/>
    <col min="8" max="8" width="10.42578125" style="149" customWidth="1"/>
    <col min="9" max="9" width="11.42578125" style="149" customWidth="1"/>
    <col min="10" max="10" width="10.140625" style="150" customWidth="1"/>
    <col min="11" max="11" width="11.42578125" style="149" customWidth="1"/>
    <col min="12" max="12" width="10.85546875" style="149" customWidth="1"/>
    <col min="13" max="13" width="18.28515625" style="149" bestFit="1" customWidth="1"/>
    <col min="14" max="14" width="18.28515625" bestFit="1" customWidth="1"/>
    <col min="15" max="15" width="32.85546875" customWidth="1"/>
    <col min="16" max="16" width="12.42578125" customWidth="1"/>
    <col min="17" max="17" width="15.140625" customWidth="1"/>
    <col min="18" max="18" width="17.42578125" customWidth="1"/>
    <col min="19" max="19" width="17.140625" customWidth="1"/>
    <col min="20" max="20" width="22.28515625" customWidth="1"/>
    <col min="21" max="176" width="11.42578125" style="7"/>
  </cols>
  <sheetData>
    <row r="1" spans="1:278" s="137" customFormat="1" ht="16.5" customHeight="1">
      <c r="A1" s="395"/>
      <c r="B1" s="396"/>
      <c r="C1" s="396"/>
      <c r="D1" s="453" t="s">
        <v>555</v>
      </c>
      <c r="E1" s="453"/>
      <c r="F1" s="453"/>
      <c r="G1" s="453"/>
      <c r="H1" s="453"/>
      <c r="I1" s="453"/>
      <c r="J1" s="453"/>
      <c r="K1" s="453"/>
      <c r="L1" s="453"/>
      <c r="M1" s="453"/>
      <c r="N1" s="453"/>
      <c r="O1" s="453"/>
      <c r="P1" s="453"/>
      <c r="Q1" s="454"/>
      <c r="R1" s="377" t="s">
        <v>495</v>
      </c>
      <c r="S1" s="377"/>
      <c r="T1" s="377"/>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c r="BS1" s="136"/>
      <c r="BT1" s="136"/>
      <c r="BU1" s="136"/>
      <c r="BV1" s="136"/>
      <c r="BW1" s="136"/>
      <c r="BX1" s="136"/>
      <c r="BY1" s="136"/>
      <c r="BZ1" s="136"/>
      <c r="CA1" s="136"/>
      <c r="CB1" s="136"/>
      <c r="CC1" s="136"/>
      <c r="CD1" s="136"/>
      <c r="CE1" s="136"/>
      <c r="CF1" s="136"/>
      <c r="CG1" s="136"/>
      <c r="CH1" s="136"/>
      <c r="CI1" s="136"/>
      <c r="CJ1" s="136"/>
      <c r="CK1" s="136"/>
      <c r="CL1" s="136"/>
      <c r="CM1" s="136"/>
      <c r="CN1" s="136"/>
      <c r="CO1" s="136"/>
      <c r="CP1" s="136"/>
      <c r="CQ1" s="136"/>
      <c r="CR1" s="136"/>
      <c r="CS1" s="136"/>
      <c r="CT1" s="136"/>
      <c r="CU1" s="136"/>
      <c r="CV1" s="136"/>
      <c r="CW1" s="136"/>
      <c r="CX1" s="136"/>
      <c r="CY1" s="136"/>
      <c r="CZ1" s="136"/>
      <c r="DA1" s="136"/>
      <c r="DB1" s="136"/>
      <c r="DC1" s="136"/>
      <c r="DD1" s="136"/>
      <c r="DE1" s="136"/>
      <c r="DF1" s="136"/>
      <c r="DG1" s="136"/>
      <c r="DH1" s="136"/>
      <c r="DI1" s="136"/>
      <c r="DJ1" s="136"/>
      <c r="DK1" s="136"/>
      <c r="DL1" s="136"/>
      <c r="DM1" s="136"/>
      <c r="DN1" s="136"/>
      <c r="DO1" s="136"/>
      <c r="DP1" s="136"/>
      <c r="DQ1" s="136"/>
      <c r="DR1" s="136"/>
      <c r="DS1" s="136"/>
      <c r="DT1" s="136"/>
      <c r="DU1" s="136"/>
      <c r="DV1" s="136"/>
      <c r="DW1" s="136"/>
      <c r="DX1" s="136"/>
      <c r="DY1" s="136"/>
      <c r="DZ1" s="136"/>
      <c r="EA1" s="136"/>
      <c r="EB1" s="136"/>
      <c r="EC1" s="136"/>
      <c r="ED1" s="136"/>
      <c r="EE1" s="136"/>
      <c r="EF1" s="136"/>
      <c r="EG1" s="136"/>
      <c r="EH1" s="136"/>
      <c r="EI1" s="136"/>
      <c r="EJ1" s="136"/>
      <c r="EK1" s="136"/>
      <c r="EL1" s="136"/>
      <c r="EM1" s="136"/>
      <c r="EN1" s="136"/>
      <c r="EO1" s="136"/>
      <c r="EP1" s="136"/>
      <c r="EQ1" s="136"/>
      <c r="ER1" s="136"/>
      <c r="ES1" s="136"/>
      <c r="ET1" s="136"/>
      <c r="EU1" s="136"/>
      <c r="EV1" s="136"/>
      <c r="EW1" s="136"/>
      <c r="EX1" s="136"/>
      <c r="EY1" s="136"/>
      <c r="EZ1" s="136"/>
      <c r="FA1" s="136"/>
      <c r="FB1" s="136"/>
      <c r="FC1" s="136"/>
      <c r="FD1" s="136"/>
      <c r="FE1" s="136"/>
      <c r="FF1" s="136"/>
      <c r="FG1" s="136"/>
      <c r="FH1" s="136"/>
      <c r="FI1" s="136"/>
      <c r="FJ1" s="136"/>
      <c r="FK1" s="136"/>
      <c r="FL1" s="136"/>
      <c r="FM1" s="136"/>
      <c r="FN1" s="136"/>
      <c r="FO1" s="136"/>
      <c r="FP1" s="136"/>
      <c r="FQ1" s="136"/>
      <c r="FR1" s="136"/>
      <c r="FS1" s="136"/>
      <c r="FT1" s="136"/>
      <c r="FU1" s="136"/>
      <c r="FV1" s="136"/>
      <c r="FW1" s="136"/>
      <c r="FX1" s="136"/>
      <c r="FY1" s="136"/>
      <c r="FZ1" s="136"/>
      <c r="GA1" s="136"/>
      <c r="GB1" s="136"/>
      <c r="GC1" s="136"/>
      <c r="GD1" s="136"/>
      <c r="GE1" s="136"/>
      <c r="GF1" s="136"/>
      <c r="GG1" s="136"/>
      <c r="GH1" s="136"/>
      <c r="GI1" s="136"/>
      <c r="GJ1" s="136"/>
      <c r="GK1" s="136"/>
      <c r="GL1" s="136"/>
      <c r="GM1" s="136"/>
      <c r="GN1" s="136"/>
      <c r="GO1" s="136"/>
      <c r="GP1" s="136"/>
      <c r="GQ1" s="136"/>
      <c r="GR1" s="136"/>
      <c r="GS1" s="136"/>
      <c r="GT1" s="136"/>
      <c r="GU1" s="136"/>
      <c r="GV1" s="136"/>
      <c r="GW1" s="136"/>
      <c r="GX1" s="136"/>
      <c r="GY1" s="136"/>
      <c r="GZ1" s="136"/>
      <c r="HA1" s="136"/>
      <c r="HB1" s="136"/>
      <c r="HC1" s="136"/>
      <c r="HD1" s="136"/>
      <c r="HE1" s="136"/>
      <c r="HF1" s="136"/>
      <c r="HG1" s="136"/>
      <c r="HH1" s="136"/>
      <c r="HI1" s="136"/>
      <c r="HJ1" s="136"/>
      <c r="HK1" s="136"/>
      <c r="HL1" s="136"/>
      <c r="HM1" s="136"/>
      <c r="HN1" s="136"/>
      <c r="HO1" s="136"/>
      <c r="HP1" s="136"/>
      <c r="HQ1" s="136"/>
      <c r="HR1" s="136"/>
      <c r="HS1" s="136"/>
      <c r="HT1" s="136"/>
      <c r="HU1" s="136"/>
      <c r="HV1" s="136"/>
      <c r="HW1" s="136"/>
      <c r="HX1" s="136"/>
      <c r="HY1" s="136"/>
      <c r="HZ1" s="136"/>
      <c r="IA1" s="136"/>
      <c r="IB1" s="136"/>
      <c r="IC1" s="136"/>
      <c r="ID1" s="136"/>
      <c r="IE1" s="136"/>
      <c r="IF1" s="136"/>
      <c r="IG1" s="136"/>
      <c r="IH1" s="136"/>
      <c r="II1" s="136"/>
      <c r="IJ1" s="136"/>
      <c r="IK1" s="136"/>
      <c r="IL1" s="136"/>
      <c r="IM1" s="136"/>
      <c r="IN1" s="136"/>
      <c r="IO1" s="136"/>
      <c r="IP1" s="136"/>
      <c r="IQ1" s="136"/>
      <c r="IR1" s="136"/>
      <c r="IS1" s="136"/>
      <c r="IT1" s="136"/>
      <c r="IU1" s="136"/>
      <c r="IV1" s="136"/>
      <c r="IW1" s="136"/>
      <c r="IX1" s="136"/>
      <c r="IY1" s="136"/>
      <c r="IZ1" s="136"/>
      <c r="JA1" s="136"/>
      <c r="JB1" s="136"/>
      <c r="JC1" s="136"/>
      <c r="JD1" s="136"/>
      <c r="JE1" s="136"/>
      <c r="JF1" s="136"/>
      <c r="JG1" s="136"/>
      <c r="JH1" s="136"/>
      <c r="JI1" s="136"/>
      <c r="JJ1" s="136"/>
      <c r="JK1" s="136"/>
      <c r="JL1" s="136"/>
      <c r="JM1" s="136"/>
      <c r="JN1" s="136"/>
      <c r="JO1" s="136"/>
      <c r="JP1" s="136"/>
      <c r="JQ1" s="136"/>
      <c r="JR1" s="136"/>
    </row>
    <row r="2" spans="1:278" s="137" customFormat="1" ht="39.75" customHeight="1">
      <c r="A2" s="397"/>
      <c r="B2" s="398"/>
      <c r="C2" s="398"/>
      <c r="D2" s="455"/>
      <c r="E2" s="455"/>
      <c r="F2" s="455"/>
      <c r="G2" s="455"/>
      <c r="H2" s="455"/>
      <c r="I2" s="455"/>
      <c r="J2" s="455"/>
      <c r="K2" s="455"/>
      <c r="L2" s="455"/>
      <c r="M2" s="455"/>
      <c r="N2" s="455"/>
      <c r="O2" s="455"/>
      <c r="P2" s="455"/>
      <c r="Q2" s="456"/>
      <c r="R2" s="377"/>
      <c r="S2" s="377"/>
      <c r="T2" s="377"/>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row>
    <row r="3" spans="1:278" s="137" customFormat="1" ht="3" customHeight="1">
      <c r="A3" s="2"/>
      <c r="B3" s="2"/>
      <c r="C3" s="3"/>
      <c r="D3" s="455"/>
      <c r="E3" s="455"/>
      <c r="F3" s="455"/>
      <c r="G3" s="455"/>
      <c r="H3" s="455"/>
      <c r="I3" s="455"/>
      <c r="J3" s="455"/>
      <c r="K3" s="455"/>
      <c r="L3" s="455"/>
      <c r="M3" s="455"/>
      <c r="N3" s="455"/>
      <c r="O3" s="455"/>
      <c r="P3" s="455"/>
      <c r="Q3" s="456"/>
      <c r="R3" s="377"/>
      <c r="S3" s="377"/>
      <c r="T3" s="377"/>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row>
    <row r="4" spans="1:278" s="137" customFormat="1" ht="41.25" customHeight="1">
      <c r="A4" s="388" t="s">
        <v>496</v>
      </c>
      <c r="B4" s="389"/>
      <c r="C4" s="390"/>
      <c r="D4" s="391" t="str">
        <f>'Mapa Final'!D4</f>
        <v>PLANEACION  ESTRATEGICA</v>
      </c>
      <c r="E4" s="392"/>
      <c r="F4" s="392"/>
      <c r="G4" s="392"/>
      <c r="H4" s="392"/>
      <c r="I4" s="392"/>
      <c r="J4" s="392"/>
      <c r="K4" s="392"/>
      <c r="L4" s="392"/>
      <c r="M4" s="392"/>
      <c r="N4" s="393"/>
      <c r="O4" s="394"/>
      <c r="P4" s="394"/>
      <c r="Q4" s="394"/>
      <c r="R4" s="1"/>
      <c r="S4" s="1"/>
      <c r="T4" s="1"/>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row>
    <row r="5" spans="1:278" s="137" customFormat="1" ht="52.5" customHeight="1">
      <c r="A5" s="388" t="s">
        <v>498</v>
      </c>
      <c r="B5" s="389"/>
      <c r="C5" s="390"/>
      <c r="D5" s="399" t="str">
        <f>'Mapa Final'!D5</f>
        <v xml:space="preserve">Definir y orientar la planeación estratégica de la organización, a partir del establecimiento de los principios corporativos (valores, normas, políticas y directrices) que soportan la misión y visión de la Entidad, mediante el diagnóstico e identificación de necesidades y la formulación, ejecución y seguimiento de los planes, programas, proyectos, objetivos y políticas institucionales, con el propósito de generar las condiciones adecuadas para la gestión de los recursos asignados al Sector Jurisdiccional de la Rama Judicial, dando cumplimiento en el marco del sistema de gestión de calidad, medio ambiente y salud y seguridad en el trabajo.          </v>
      </c>
      <c r="E5" s="400"/>
      <c r="F5" s="400"/>
      <c r="G5" s="400"/>
      <c r="H5" s="400"/>
      <c r="I5" s="400"/>
      <c r="J5" s="400"/>
      <c r="K5" s="400"/>
      <c r="L5" s="400"/>
      <c r="M5" s="400"/>
      <c r="N5" s="401"/>
      <c r="O5" s="1"/>
      <c r="P5" s="1"/>
      <c r="Q5" s="1"/>
      <c r="R5" s="1"/>
      <c r="S5" s="1"/>
      <c r="T5" s="1"/>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c r="AW5" s="136"/>
      <c r="AX5" s="136"/>
      <c r="AY5" s="136"/>
      <c r="AZ5" s="136"/>
      <c r="BA5" s="136"/>
      <c r="BB5" s="136"/>
      <c r="BC5" s="136"/>
      <c r="BD5" s="136"/>
      <c r="BE5" s="136"/>
      <c r="BF5" s="136"/>
      <c r="BG5" s="136"/>
      <c r="BH5" s="136"/>
      <c r="BI5" s="136"/>
      <c r="BJ5" s="136"/>
      <c r="BK5" s="136"/>
      <c r="BL5" s="136"/>
      <c r="BM5" s="136"/>
      <c r="BN5" s="136"/>
      <c r="BO5" s="136"/>
      <c r="BP5" s="136"/>
      <c r="BQ5" s="136"/>
      <c r="BR5" s="136"/>
      <c r="BS5" s="136"/>
      <c r="BT5" s="136"/>
      <c r="BU5" s="136"/>
      <c r="BV5" s="136"/>
      <c r="BW5" s="136"/>
      <c r="BX5" s="136"/>
      <c r="BY5" s="136"/>
      <c r="BZ5" s="136"/>
      <c r="CA5" s="136"/>
      <c r="CB5" s="136"/>
      <c r="CC5" s="136"/>
      <c r="CD5" s="136"/>
      <c r="CE5" s="136"/>
      <c r="CF5" s="136"/>
      <c r="CG5" s="136"/>
      <c r="CH5" s="136"/>
      <c r="CI5" s="136"/>
      <c r="CJ5" s="136"/>
      <c r="CK5" s="136"/>
      <c r="CL5" s="136"/>
      <c r="CM5" s="136"/>
      <c r="CN5" s="136"/>
      <c r="CO5" s="136"/>
      <c r="CP5" s="136"/>
      <c r="CQ5" s="136"/>
      <c r="CR5" s="136"/>
      <c r="CS5" s="136"/>
      <c r="CT5" s="136"/>
      <c r="CU5" s="136"/>
      <c r="CV5" s="136"/>
      <c r="CW5" s="136"/>
      <c r="CX5" s="136"/>
      <c r="CY5" s="136"/>
      <c r="CZ5" s="136"/>
      <c r="DA5" s="136"/>
      <c r="DB5" s="136"/>
      <c r="DC5" s="136"/>
      <c r="DD5" s="136"/>
      <c r="DE5" s="136"/>
      <c r="DF5" s="136"/>
      <c r="DG5" s="136"/>
      <c r="DH5" s="136"/>
      <c r="DI5" s="136"/>
      <c r="DJ5" s="136"/>
      <c r="DK5" s="136"/>
      <c r="DL5" s="136"/>
      <c r="DM5" s="136"/>
      <c r="DN5" s="136"/>
      <c r="DO5" s="136"/>
      <c r="DP5" s="136"/>
      <c r="DQ5" s="136"/>
      <c r="DR5" s="136"/>
      <c r="DS5" s="136"/>
      <c r="DT5" s="136"/>
      <c r="DU5" s="136"/>
      <c r="DV5" s="136"/>
      <c r="DW5" s="136"/>
      <c r="DX5" s="136"/>
      <c r="DY5" s="136"/>
      <c r="DZ5" s="136"/>
      <c r="EA5" s="136"/>
      <c r="EB5" s="136"/>
      <c r="EC5" s="136"/>
      <c r="ED5" s="136"/>
      <c r="EE5" s="136"/>
      <c r="EF5" s="136"/>
      <c r="EG5" s="136"/>
      <c r="EH5" s="136"/>
      <c r="EI5" s="136"/>
      <c r="EJ5" s="136"/>
      <c r="EK5" s="136"/>
      <c r="EL5" s="136"/>
      <c r="EM5" s="136"/>
      <c r="EN5" s="136"/>
      <c r="EO5" s="136"/>
      <c r="EP5" s="136"/>
      <c r="EQ5" s="136"/>
      <c r="ER5" s="136"/>
      <c r="ES5" s="136"/>
      <c r="ET5" s="136"/>
      <c r="EU5" s="136"/>
      <c r="EV5" s="136"/>
      <c r="EW5" s="136"/>
      <c r="EX5" s="136"/>
      <c r="EY5" s="136"/>
      <c r="EZ5" s="136"/>
      <c r="FA5" s="136"/>
      <c r="FB5" s="136"/>
      <c r="FC5" s="136"/>
      <c r="FD5" s="136"/>
      <c r="FE5" s="136"/>
      <c r="FF5" s="136"/>
      <c r="FG5" s="136"/>
      <c r="FH5" s="136"/>
      <c r="FI5" s="136"/>
      <c r="FJ5" s="136"/>
      <c r="FK5" s="136"/>
      <c r="FL5" s="136"/>
      <c r="FM5" s="136"/>
      <c r="FN5" s="136"/>
      <c r="FO5" s="136"/>
      <c r="FP5" s="136"/>
      <c r="FQ5" s="136"/>
      <c r="FR5" s="136"/>
      <c r="FS5" s="136"/>
      <c r="FT5" s="136"/>
      <c r="FU5" s="136"/>
      <c r="FV5" s="136"/>
      <c r="FW5" s="136"/>
      <c r="FX5" s="136"/>
      <c r="FY5" s="136"/>
      <c r="FZ5" s="136"/>
      <c r="GA5" s="136"/>
      <c r="GB5" s="136"/>
      <c r="GC5" s="136"/>
      <c r="GD5" s="136"/>
      <c r="GE5" s="136"/>
      <c r="GF5" s="136"/>
      <c r="GG5" s="136"/>
      <c r="GH5" s="136"/>
      <c r="GI5" s="136"/>
      <c r="GJ5" s="136"/>
      <c r="GK5" s="136"/>
      <c r="GL5" s="136"/>
      <c r="GM5" s="136"/>
      <c r="GN5" s="136"/>
      <c r="GO5" s="136"/>
      <c r="GP5" s="136"/>
      <c r="GQ5" s="136"/>
      <c r="GR5" s="136"/>
      <c r="GS5" s="136"/>
      <c r="GT5" s="136"/>
      <c r="GU5" s="136"/>
      <c r="GV5" s="136"/>
      <c r="GW5" s="136"/>
      <c r="GX5" s="136"/>
      <c r="GY5" s="136"/>
      <c r="GZ5" s="136"/>
      <c r="HA5" s="136"/>
      <c r="HB5" s="136"/>
      <c r="HC5" s="136"/>
      <c r="HD5" s="136"/>
      <c r="HE5" s="136"/>
      <c r="HF5" s="136"/>
      <c r="HG5" s="136"/>
      <c r="HH5" s="136"/>
      <c r="HI5" s="136"/>
      <c r="HJ5" s="136"/>
      <c r="HK5" s="136"/>
      <c r="HL5" s="136"/>
      <c r="HM5" s="136"/>
      <c r="HN5" s="136"/>
      <c r="HO5" s="136"/>
      <c r="HP5" s="136"/>
      <c r="HQ5" s="136"/>
      <c r="HR5" s="136"/>
      <c r="HS5" s="136"/>
      <c r="HT5" s="136"/>
      <c r="HU5" s="136"/>
      <c r="HV5" s="136"/>
      <c r="HW5" s="136"/>
      <c r="HX5" s="136"/>
      <c r="HY5" s="136"/>
      <c r="HZ5" s="136"/>
      <c r="IA5" s="136"/>
      <c r="IB5" s="136"/>
      <c r="IC5" s="136"/>
      <c r="ID5" s="136"/>
      <c r="IE5" s="136"/>
      <c r="IF5" s="136"/>
      <c r="IG5" s="136"/>
      <c r="IH5" s="136"/>
      <c r="II5" s="136"/>
      <c r="IJ5" s="136"/>
      <c r="IK5" s="136"/>
      <c r="IL5" s="136"/>
      <c r="IM5" s="136"/>
      <c r="IN5" s="136"/>
      <c r="IO5" s="136"/>
      <c r="IP5" s="136"/>
      <c r="IQ5" s="136"/>
      <c r="IR5" s="136"/>
      <c r="IS5" s="136"/>
      <c r="IT5" s="136"/>
      <c r="IU5" s="136"/>
      <c r="IV5" s="136"/>
      <c r="IW5" s="136"/>
      <c r="IX5" s="136"/>
      <c r="IY5" s="136"/>
      <c r="IZ5" s="136"/>
      <c r="JA5" s="136"/>
      <c r="JB5" s="136"/>
      <c r="JC5" s="136"/>
      <c r="JD5" s="136"/>
      <c r="JE5" s="136"/>
      <c r="JF5" s="136"/>
      <c r="JG5" s="136"/>
      <c r="JH5" s="136"/>
      <c r="JI5" s="136"/>
      <c r="JJ5" s="136"/>
      <c r="JK5" s="136"/>
      <c r="JL5" s="136"/>
      <c r="JM5" s="136"/>
      <c r="JN5" s="136"/>
      <c r="JO5" s="136"/>
      <c r="JP5" s="136"/>
      <c r="JQ5" s="136"/>
      <c r="JR5" s="136"/>
    </row>
    <row r="6" spans="1:278" s="137" customFormat="1" ht="32.25" customHeight="1" thickBot="1">
      <c r="A6" s="388" t="s">
        <v>500</v>
      </c>
      <c r="B6" s="389"/>
      <c r="C6" s="390"/>
      <c r="D6" s="399" t="str">
        <f>'Mapa Final'!D6</f>
        <v xml:space="preserve">Nivel Nacional </v>
      </c>
      <c r="E6" s="400"/>
      <c r="F6" s="400"/>
      <c r="G6" s="400"/>
      <c r="H6" s="400"/>
      <c r="I6" s="400"/>
      <c r="J6" s="400"/>
      <c r="K6" s="400"/>
      <c r="L6" s="400"/>
      <c r="M6" s="400"/>
      <c r="N6" s="401"/>
      <c r="O6" s="1"/>
      <c r="P6" s="1"/>
      <c r="Q6" s="1"/>
      <c r="R6" s="1"/>
      <c r="S6" s="1"/>
      <c r="T6" s="1"/>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136"/>
      <c r="GA6" s="136"/>
      <c r="GB6" s="136"/>
      <c r="GC6" s="136"/>
      <c r="GD6" s="136"/>
      <c r="GE6" s="136"/>
      <c r="GF6" s="136"/>
      <c r="GG6" s="136"/>
      <c r="GH6" s="136"/>
      <c r="GI6" s="136"/>
      <c r="GJ6" s="136"/>
      <c r="GK6" s="136"/>
      <c r="GL6" s="136"/>
      <c r="GM6" s="136"/>
      <c r="GN6" s="136"/>
      <c r="GO6" s="136"/>
      <c r="GP6" s="136"/>
      <c r="GQ6" s="136"/>
      <c r="GR6" s="136"/>
      <c r="GS6" s="136"/>
      <c r="GT6" s="136"/>
      <c r="GU6" s="136"/>
      <c r="GV6" s="136"/>
      <c r="GW6" s="136"/>
      <c r="GX6" s="136"/>
      <c r="GY6" s="136"/>
      <c r="GZ6" s="136"/>
      <c r="HA6" s="136"/>
      <c r="HB6" s="136"/>
      <c r="HC6" s="136"/>
      <c r="HD6" s="136"/>
      <c r="HE6" s="136"/>
      <c r="HF6" s="136"/>
      <c r="HG6" s="136"/>
      <c r="HH6" s="136"/>
      <c r="HI6" s="136"/>
      <c r="HJ6" s="136"/>
      <c r="HK6" s="136"/>
      <c r="HL6" s="136"/>
      <c r="HM6" s="136"/>
      <c r="HN6" s="136"/>
      <c r="HO6" s="136"/>
      <c r="HP6" s="136"/>
      <c r="HQ6" s="136"/>
      <c r="HR6" s="136"/>
      <c r="HS6" s="136"/>
      <c r="HT6" s="136"/>
      <c r="HU6" s="136"/>
      <c r="HV6" s="136"/>
      <c r="HW6" s="136"/>
      <c r="HX6" s="136"/>
      <c r="HY6" s="136"/>
      <c r="HZ6" s="136"/>
      <c r="IA6" s="136"/>
      <c r="IB6" s="136"/>
      <c r="IC6" s="136"/>
      <c r="ID6" s="136"/>
      <c r="IE6" s="136"/>
      <c r="IF6" s="136"/>
      <c r="IG6" s="136"/>
      <c r="IH6" s="136"/>
      <c r="II6" s="136"/>
      <c r="IJ6" s="136"/>
      <c r="IK6" s="136"/>
      <c r="IL6" s="136"/>
      <c r="IM6" s="136"/>
      <c r="IN6" s="136"/>
      <c r="IO6" s="136"/>
      <c r="IP6" s="136"/>
      <c r="IQ6" s="136"/>
      <c r="IR6" s="136"/>
      <c r="IS6" s="136"/>
      <c r="IT6" s="136"/>
      <c r="IU6" s="136"/>
      <c r="IV6" s="136"/>
      <c r="IW6" s="136"/>
      <c r="IX6" s="136"/>
      <c r="IY6" s="136"/>
      <c r="IZ6" s="136"/>
      <c r="JA6" s="136"/>
      <c r="JB6" s="136"/>
      <c r="JC6" s="136"/>
      <c r="JD6" s="136"/>
      <c r="JE6" s="136"/>
      <c r="JF6" s="136"/>
      <c r="JG6" s="136"/>
      <c r="JH6" s="136"/>
      <c r="JI6" s="136"/>
      <c r="JJ6" s="136"/>
      <c r="JK6" s="136"/>
      <c r="JL6" s="136"/>
      <c r="JM6" s="136"/>
      <c r="JN6" s="136"/>
      <c r="JO6" s="136"/>
      <c r="JP6" s="136"/>
      <c r="JQ6" s="136"/>
      <c r="JR6" s="136"/>
    </row>
    <row r="7" spans="1:278" s="144" customFormat="1" ht="38.25" customHeight="1" thickTop="1" thickBot="1">
      <c r="A7" s="464" t="s">
        <v>556</v>
      </c>
      <c r="B7" s="465"/>
      <c r="C7" s="465"/>
      <c r="D7" s="465"/>
      <c r="E7" s="465"/>
      <c r="F7" s="466"/>
      <c r="G7" s="151"/>
      <c r="H7" s="467" t="s">
        <v>557</v>
      </c>
      <c r="I7" s="467"/>
      <c r="J7" s="467"/>
      <c r="K7" s="467" t="s">
        <v>558</v>
      </c>
      <c r="L7" s="467"/>
      <c r="M7" s="467"/>
      <c r="N7" s="468" t="s">
        <v>559</v>
      </c>
      <c r="O7" s="457" t="s">
        <v>560</v>
      </c>
      <c r="P7" s="459" t="s">
        <v>561</v>
      </c>
      <c r="Q7" s="460"/>
      <c r="R7" s="459" t="s">
        <v>562</v>
      </c>
      <c r="S7" s="460"/>
      <c r="T7" s="433" t="s">
        <v>563</v>
      </c>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7"/>
      <c r="BP7" s="157"/>
      <c r="BQ7" s="157"/>
      <c r="BR7" s="157"/>
      <c r="BS7" s="157"/>
      <c r="BT7" s="157"/>
      <c r="BU7" s="157"/>
      <c r="BV7" s="157"/>
      <c r="BW7" s="157"/>
      <c r="BX7" s="157"/>
      <c r="BY7" s="157"/>
      <c r="BZ7" s="157"/>
      <c r="CA7" s="157"/>
      <c r="CB7" s="157"/>
      <c r="CC7" s="157"/>
      <c r="CD7" s="157"/>
      <c r="CE7" s="157"/>
      <c r="CF7" s="157"/>
      <c r="CG7" s="157"/>
      <c r="CH7" s="157"/>
      <c r="CI7" s="157"/>
      <c r="CJ7" s="157"/>
      <c r="CK7" s="157"/>
      <c r="CL7" s="157"/>
      <c r="CM7" s="157"/>
      <c r="CN7" s="157"/>
      <c r="CO7" s="157"/>
      <c r="CP7" s="157"/>
      <c r="CQ7" s="157"/>
      <c r="CR7" s="157"/>
      <c r="CS7" s="157"/>
      <c r="CT7" s="157"/>
      <c r="CU7" s="157"/>
      <c r="CV7" s="157"/>
      <c r="CW7" s="157"/>
      <c r="CX7" s="157"/>
      <c r="CY7" s="157"/>
      <c r="CZ7" s="157"/>
      <c r="DA7" s="157"/>
      <c r="DB7" s="157"/>
      <c r="DC7" s="157"/>
      <c r="DD7" s="157"/>
      <c r="DE7" s="157"/>
      <c r="DF7" s="157"/>
      <c r="DG7" s="157"/>
      <c r="DH7" s="157"/>
      <c r="DI7" s="157"/>
      <c r="DJ7" s="157"/>
      <c r="DK7" s="157"/>
      <c r="DL7" s="157"/>
      <c r="DM7" s="157"/>
      <c r="DN7" s="157"/>
      <c r="DO7" s="157"/>
      <c r="DP7" s="157"/>
      <c r="DQ7" s="157"/>
      <c r="DR7" s="157"/>
      <c r="DS7" s="157"/>
      <c r="DT7" s="157"/>
      <c r="DU7" s="157"/>
      <c r="DV7" s="157"/>
      <c r="DW7" s="157"/>
      <c r="DX7" s="157"/>
      <c r="DY7" s="157"/>
      <c r="DZ7" s="157"/>
      <c r="EA7" s="157"/>
      <c r="EB7" s="157"/>
      <c r="EC7" s="157"/>
      <c r="ED7" s="157"/>
      <c r="EE7" s="157"/>
      <c r="EF7" s="157"/>
      <c r="EG7" s="157"/>
      <c r="EH7" s="157"/>
      <c r="EI7" s="157"/>
      <c r="EJ7" s="157"/>
      <c r="EK7" s="157"/>
      <c r="EL7" s="157"/>
      <c r="EM7" s="157"/>
      <c r="EN7" s="157"/>
      <c r="EO7" s="157"/>
      <c r="EP7" s="157"/>
      <c r="EQ7" s="157"/>
      <c r="ER7" s="157"/>
      <c r="ES7" s="157"/>
      <c r="ET7" s="157"/>
      <c r="EU7" s="157"/>
      <c r="EV7" s="157"/>
      <c r="EW7" s="157"/>
      <c r="EX7" s="157"/>
      <c r="EY7" s="157"/>
      <c r="EZ7" s="157"/>
      <c r="FA7" s="157"/>
      <c r="FB7" s="157"/>
      <c r="FC7" s="157"/>
      <c r="FD7" s="157"/>
      <c r="FE7" s="157"/>
      <c r="FF7" s="157"/>
      <c r="FG7" s="157"/>
      <c r="FH7" s="157"/>
      <c r="FI7" s="157"/>
      <c r="FJ7" s="157"/>
      <c r="FK7" s="157"/>
      <c r="FL7" s="157"/>
      <c r="FM7" s="157"/>
      <c r="FN7" s="157"/>
      <c r="FO7" s="157"/>
      <c r="FP7" s="157"/>
      <c r="FQ7" s="157"/>
      <c r="FR7" s="157"/>
      <c r="FS7" s="157"/>
      <c r="FT7" s="157"/>
    </row>
    <row r="8" spans="1:278" s="145" customFormat="1" ht="60.95" customHeight="1" thickTop="1" thickBot="1">
      <c r="A8" s="160" t="s">
        <v>28</v>
      </c>
      <c r="B8" s="160" t="s">
        <v>508</v>
      </c>
      <c r="C8" s="161" t="s">
        <v>195</v>
      </c>
      <c r="D8" s="152" t="s">
        <v>509</v>
      </c>
      <c r="E8" s="153" t="s">
        <v>199</v>
      </c>
      <c r="F8" s="153" t="s">
        <v>201</v>
      </c>
      <c r="G8" s="153" t="s">
        <v>203</v>
      </c>
      <c r="H8" s="154" t="s">
        <v>564</v>
      </c>
      <c r="I8" s="154" t="s">
        <v>438</v>
      </c>
      <c r="J8" s="154" t="s">
        <v>565</v>
      </c>
      <c r="K8" s="154" t="s">
        <v>564</v>
      </c>
      <c r="L8" s="154" t="s">
        <v>566</v>
      </c>
      <c r="M8" s="154" t="s">
        <v>565</v>
      </c>
      <c r="N8" s="468"/>
      <c r="O8" s="458"/>
      <c r="P8" s="155" t="s">
        <v>567</v>
      </c>
      <c r="Q8" s="155" t="s">
        <v>568</v>
      </c>
      <c r="R8" s="155" t="s">
        <v>569</v>
      </c>
      <c r="S8" s="155" t="s">
        <v>570</v>
      </c>
      <c r="T8" s="433"/>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8"/>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8"/>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8"/>
      <c r="DZ8" s="158"/>
      <c r="EA8" s="158"/>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58"/>
      <c r="FD8" s="158"/>
      <c r="FE8" s="158"/>
      <c r="FF8" s="158"/>
      <c r="FG8" s="158"/>
      <c r="FH8" s="158"/>
      <c r="FI8" s="158"/>
      <c r="FJ8" s="158"/>
      <c r="FK8" s="158"/>
      <c r="FL8" s="158"/>
      <c r="FM8" s="158"/>
      <c r="FN8" s="158"/>
      <c r="FO8" s="158"/>
      <c r="FP8" s="158"/>
      <c r="FQ8" s="158"/>
      <c r="FR8" s="158"/>
      <c r="FS8" s="158"/>
      <c r="FT8" s="158"/>
    </row>
    <row r="9" spans="1:278" s="146" customFormat="1" ht="10.5" customHeight="1" thickTop="1" thickBot="1">
      <c r="A9" s="472"/>
      <c r="B9" s="473"/>
      <c r="C9" s="473"/>
      <c r="D9" s="473"/>
      <c r="E9" s="473"/>
      <c r="F9" s="473"/>
      <c r="G9" s="473"/>
      <c r="H9" s="473"/>
      <c r="I9" s="473"/>
      <c r="J9" s="473"/>
      <c r="K9" s="473"/>
      <c r="L9" s="473"/>
      <c r="M9" s="473"/>
      <c r="N9" s="473"/>
      <c r="T9" s="156"/>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c r="AW9" s="159"/>
      <c r="AX9" s="159"/>
      <c r="AY9" s="159"/>
      <c r="AZ9" s="159"/>
      <c r="BA9" s="159"/>
      <c r="BB9" s="159"/>
      <c r="BC9" s="159"/>
      <c r="BD9" s="159"/>
      <c r="BE9" s="159"/>
      <c r="BF9" s="159"/>
      <c r="BG9" s="159"/>
      <c r="BH9" s="159"/>
      <c r="BI9" s="159"/>
      <c r="BJ9" s="159"/>
      <c r="BK9" s="159"/>
      <c r="BL9" s="159"/>
      <c r="BM9" s="159"/>
      <c r="BN9" s="159"/>
      <c r="BO9" s="159"/>
      <c r="BP9" s="159"/>
      <c r="BQ9" s="159"/>
      <c r="BR9" s="159"/>
      <c r="BS9" s="159"/>
      <c r="BT9" s="159"/>
      <c r="BU9" s="159"/>
      <c r="BV9" s="159"/>
      <c r="BW9" s="159"/>
      <c r="BX9" s="159"/>
      <c r="BY9" s="159"/>
      <c r="BZ9" s="159"/>
      <c r="CA9" s="159"/>
      <c r="CB9" s="159"/>
      <c r="CC9" s="159"/>
      <c r="CD9" s="159"/>
      <c r="CE9" s="159"/>
      <c r="CF9" s="159"/>
      <c r="CG9" s="159"/>
      <c r="CH9" s="159"/>
      <c r="CI9" s="159"/>
      <c r="CJ9" s="159"/>
      <c r="CK9" s="159"/>
      <c r="CL9" s="159"/>
      <c r="CM9" s="159"/>
      <c r="CN9" s="159"/>
      <c r="CO9" s="159"/>
      <c r="CP9" s="159"/>
      <c r="CQ9" s="159"/>
      <c r="CR9" s="159"/>
      <c r="CS9" s="159"/>
      <c r="CT9" s="159"/>
      <c r="CU9" s="159"/>
      <c r="CV9" s="159"/>
      <c r="CW9" s="159"/>
      <c r="CX9" s="159"/>
      <c r="CY9" s="159"/>
      <c r="CZ9" s="159"/>
      <c r="DA9" s="159"/>
      <c r="DB9" s="159"/>
      <c r="DC9" s="159"/>
      <c r="DD9" s="159"/>
      <c r="DE9" s="159"/>
      <c r="DF9" s="159"/>
      <c r="DG9" s="159"/>
      <c r="DH9" s="159"/>
      <c r="DI9" s="159"/>
      <c r="DJ9" s="159"/>
      <c r="DK9" s="159"/>
      <c r="DL9" s="159"/>
      <c r="DM9" s="159"/>
      <c r="DN9" s="159"/>
      <c r="DO9" s="159"/>
      <c r="DP9" s="159"/>
      <c r="DQ9" s="159"/>
      <c r="DR9" s="159"/>
      <c r="DS9" s="159"/>
      <c r="DT9" s="159"/>
      <c r="DU9" s="159"/>
      <c r="DV9" s="159"/>
      <c r="DW9" s="159"/>
      <c r="DX9" s="159"/>
      <c r="DY9" s="159"/>
      <c r="DZ9" s="159"/>
      <c r="EA9" s="159"/>
      <c r="EB9" s="159"/>
      <c r="EC9" s="159"/>
      <c r="ED9" s="159"/>
      <c r="EE9" s="159"/>
      <c r="EF9" s="159"/>
      <c r="EG9" s="159"/>
      <c r="EH9" s="159"/>
      <c r="EI9" s="159"/>
      <c r="EJ9" s="159"/>
      <c r="EK9" s="159"/>
      <c r="EL9" s="159"/>
      <c r="EM9" s="159"/>
      <c r="EN9" s="159"/>
      <c r="EO9" s="159"/>
      <c r="EP9" s="159"/>
      <c r="EQ9" s="159"/>
      <c r="ER9" s="159"/>
      <c r="ES9" s="159"/>
      <c r="ET9" s="159"/>
      <c r="EU9" s="159"/>
      <c r="EV9" s="159"/>
      <c r="EW9" s="159"/>
      <c r="EX9" s="159"/>
      <c r="EY9" s="159"/>
      <c r="EZ9" s="159"/>
      <c r="FA9" s="159"/>
      <c r="FB9" s="159"/>
      <c r="FC9" s="159"/>
      <c r="FD9" s="159"/>
      <c r="FE9" s="159"/>
      <c r="FF9" s="159"/>
      <c r="FG9" s="159"/>
      <c r="FH9" s="159"/>
      <c r="FI9" s="159"/>
      <c r="FJ9" s="159"/>
      <c r="FK9" s="159"/>
      <c r="FL9" s="159"/>
      <c r="FM9" s="159"/>
      <c r="FN9" s="159"/>
      <c r="FO9" s="159"/>
      <c r="FP9" s="159"/>
      <c r="FQ9" s="159"/>
      <c r="FR9" s="159"/>
      <c r="FS9" s="159"/>
      <c r="FT9" s="159"/>
    </row>
    <row r="10" spans="1:278" s="147" customFormat="1" ht="15" customHeight="1">
      <c r="A10" s="474">
        <f>'Mapa Final'!A10</f>
        <v>1</v>
      </c>
      <c r="B10" s="492" t="str">
        <f>'Mapa Final'!B10</f>
        <v>Demora o tardanza en la consolidación,  análisis del seguimiento a planes y programas establecidos en el plan de accion y ejecucion del mismo</v>
      </c>
      <c r="C10" s="477" t="str">
        <f>'Mapa Final'!C10</f>
        <v>Incumplimiento de las metas establecidas</v>
      </c>
      <c r="D10" s="477" t="str">
        <f>'Mapa Final'!D10</f>
        <v>1. Remisión extemporánea de informes de seguimiento a la ejecución de plan accion  y/o programas.                                  
 2. Falta de planeacion y metodologías que permitan agilizar la elaboración de los informes de seguimiento a planes y programas.                
 3. Falta de capacitacion  y empoderamiento  en el personal encargado de    suministrar  insumos para el seguimiento  del plan accion  y programas.  
 4- Asignación insuficiente de recursos para atender las tareas y compromisos.              
5. Tardanza en la toma de decisiones del Superior.</v>
      </c>
      <c r="E10" s="447" t="str">
        <f>'Mapa Final'!E10</f>
        <v>Demora, falta de  planeacion  y presentación de datos y estimaciones equivocadas o incompletas que generan  la  omision de  las actividades programadas en el Plan Accion</v>
      </c>
      <c r="F10" s="447" t="str">
        <f>'Mapa Final'!F10</f>
        <v>Posibilidad de incumplimiento de metas establecidas debido a la mora, falta de  planeación, presentación de datos y estimaciones equivocadas o incompletas  que generan  la  omision de  las actividades programadas en el Plan Acción</v>
      </c>
      <c r="G10" s="447" t="str">
        <f>'Mapa Final'!G10</f>
        <v>Ejecución y Administración de Procesos</v>
      </c>
      <c r="H10" s="450" t="str">
        <f>'Mapa Final'!I10</f>
        <v>Media</v>
      </c>
      <c r="I10" s="480" t="str">
        <f>'Mapa Final'!L10</f>
        <v>Moderado</v>
      </c>
      <c r="J10" s="486" t="str">
        <f>'Mapa Final'!N10</f>
        <v>Moderado</v>
      </c>
      <c r="K10" s="434" t="str">
        <f>'Mapa Final'!AA10</f>
        <v>Baja</v>
      </c>
      <c r="L10" s="434" t="str">
        <f>'Mapa Final'!AE10</f>
        <v>Moderado</v>
      </c>
      <c r="M10" s="483" t="str">
        <f>'Mapa Final'!AG10</f>
        <v>Moderado</v>
      </c>
      <c r="N10" s="434" t="str">
        <f>'Mapa Final'!AH10</f>
        <v>Aceptar</v>
      </c>
      <c r="O10" s="437" t="s">
        <v>571</v>
      </c>
      <c r="P10" s="440"/>
      <c r="Q10" s="443" t="s">
        <v>10</v>
      </c>
      <c r="R10" s="446">
        <v>45200</v>
      </c>
      <c r="S10" s="446">
        <v>45291</v>
      </c>
      <c r="T10" s="469" t="s">
        <v>572</v>
      </c>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row>
    <row r="11" spans="1:278" s="147" customFormat="1" ht="13.5" customHeight="1">
      <c r="A11" s="475"/>
      <c r="B11" s="493"/>
      <c r="C11" s="478"/>
      <c r="D11" s="478"/>
      <c r="E11" s="448"/>
      <c r="F11" s="448"/>
      <c r="G11" s="448"/>
      <c r="H11" s="451"/>
      <c r="I11" s="481"/>
      <c r="J11" s="487"/>
      <c r="K11" s="435"/>
      <c r="L11" s="435"/>
      <c r="M11" s="484"/>
      <c r="N11" s="435"/>
      <c r="O11" s="438"/>
      <c r="P11" s="441"/>
      <c r="Q11" s="444"/>
      <c r="R11" s="444"/>
      <c r="S11" s="444"/>
      <c r="T11" s="470"/>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row>
    <row r="12" spans="1:278" s="147" customFormat="1" ht="13.5" customHeight="1">
      <c r="A12" s="475"/>
      <c r="B12" s="493"/>
      <c r="C12" s="478"/>
      <c r="D12" s="478"/>
      <c r="E12" s="448"/>
      <c r="F12" s="448"/>
      <c r="G12" s="448"/>
      <c r="H12" s="451"/>
      <c r="I12" s="481"/>
      <c r="J12" s="487"/>
      <c r="K12" s="435"/>
      <c r="L12" s="435"/>
      <c r="M12" s="484"/>
      <c r="N12" s="435"/>
      <c r="O12" s="438"/>
      <c r="P12" s="441"/>
      <c r="Q12" s="444"/>
      <c r="R12" s="444"/>
      <c r="S12" s="444"/>
      <c r="T12" s="470"/>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row>
    <row r="13" spans="1:278" s="147" customFormat="1" ht="13.5" customHeight="1">
      <c r="A13" s="475"/>
      <c r="B13" s="493"/>
      <c r="C13" s="478"/>
      <c r="D13" s="478"/>
      <c r="E13" s="448"/>
      <c r="F13" s="448"/>
      <c r="G13" s="448"/>
      <c r="H13" s="451"/>
      <c r="I13" s="481"/>
      <c r="J13" s="487"/>
      <c r="K13" s="435"/>
      <c r="L13" s="435"/>
      <c r="M13" s="484"/>
      <c r="N13" s="435"/>
      <c r="O13" s="438"/>
      <c r="P13" s="441"/>
      <c r="Q13" s="444"/>
      <c r="R13" s="444"/>
      <c r="S13" s="444"/>
      <c r="T13" s="470"/>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row>
    <row r="14" spans="1:278" s="147" customFormat="1" ht="238.5" customHeight="1" thickBot="1">
      <c r="A14" s="476"/>
      <c r="B14" s="494"/>
      <c r="C14" s="479"/>
      <c r="D14" s="479"/>
      <c r="E14" s="449"/>
      <c r="F14" s="449"/>
      <c r="G14" s="449"/>
      <c r="H14" s="452"/>
      <c r="I14" s="482"/>
      <c r="J14" s="488"/>
      <c r="K14" s="436"/>
      <c r="L14" s="436"/>
      <c r="M14" s="485"/>
      <c r="N14" s="436"/>
      <c r="O14" s="439"/>
      <c r="P14" s="442"/>
      <c r="Q14" s="445"/>
      <c r="R14" s="445"/>
      <c r="S14" s="445"/>
      <c r="T14" s="471"/>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row>
    <row r="15" spans="1:278" s="147" customFormat="1" ht="15" customHeight="1">
      <c r="A15" s="474" t="e">
        <f>'Mapa Final'!#REF!</f>
        <v>#REF!</v>
      </c>
      <c r="B15" s="492" t="e">
        <f>'Mapa Final'!#REF!</f>
        <v>#REF!</v>
      </c>
      <c r="C15" s="477" t="e">
        <f>'Mapa Final'!#REF!</f>
        <v>#REF!</v>
      </c>
      <c r="D15" s="477" t="e">
        <f>'Mapa Final'!#REF!</f>
        <v>#REF!</v>
      </c>
      <c r="E15" s="447" t="e">
        <f>'Mapa Final'!#REF!</f>
        <v>#REF!</v>
      </c>
      <c r="F15" s="447" t="e">
        <f>'Mapa Final'!#REF!</f>
        <v>#REF!</v>
      </c>
      <c r="G15" s="447" t="e">
        <f>'Mapa Final'!#REF!</f>
        <v>#REF!</v>
      </c>
      <c r="H15" s="450" t="e">
        <f>'Mapa Final'!#REF!</f>
        <v>#REF!</v>
      </c>
      <c r="I15" s="480" t="e">
        <f>'Mapa Final'!#REF!</f>
        <v>#REF!</v>
      </c>
      <c r="J15" s="486" t="e">
        <f>'Mapa Final'!#REF!</f>
        <v>#REF!</v>
      </c>
      <c r="K15" s="434" t="e">
        <f>'Mapa Final'!#REF!</f>
        <v>#REF!</v>
      </c>
      <c r="L15" s="434" t="e">
        <f>'Mapa Final'!#REF!</f>
        <v>#REF!</v>
      </c>
      <c r="M15" s="483" t="e">
        <f>'Mapa Final'!#REF!</f>
        <v>#REF!</v>
      </c>
      <c r="N15" s="434" t="e">
        <f>'Mapa Final'!#REF!</f>
        <v>#REF!</v>
      </c>
      <c r="O15" s="437" t="s">
        <v>573</v>
      </c>
      <c r="P15" s="440"/>
      <c r="Q15" s="461" t="s">
        <v>10</v>
      </c>
      <c r="R15" s="446">
        <v>45200</v>
      </c>
      <c r="S15" s="446">
        <v>45291</v>
      </c>
      <c r="T15" s="469" t="s">
        <v>574</v>
      </c>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c r="DL15" s="35"/>
      <c r="DM15" s="35"/>
      <c r="DN15" s="35"/>
      <c r="DO15" s="35"/>
      <c r="DP15" s="35"/>
      <c r="DQ15" s="35"/>
      <c r="DR15" s="35"/>
      <c r="DS15" s="35"/>
      <c r="DT15" s="35"/>
      <c r="DU15" s="35"/>
      <c r="DV15" s="35"/>
      <c r="DW15" s="35"/>
      <c r="DX15" s="35"/>
      <c r="DY15" s="35"/>
      <c r="DZ15" s="35"/>
      <c r="EA15" s="35"/>
      <c r="EB15" s="35"/>
      <c r="EC15" s="35"/>
      <c r="ED15" s="35"/>
      <c r="EE15" s="35"/>
      <c r="EF15" s="35"/>
      <c r="EG15" s="35"/>
      <c r="EH15" s="35"/>
      <c r="EI15" s="35"/>
      <c r="EJ15" s="35"/>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c r="FP15" s="35"/>
      <c r="FQ15" s="35"/>
      <c r="FR15" s="35"/>
      <c r="FS15" s="35"/>
      <c r="FT15" s="35"/>
    </row>
    <row r="16" spans="1:278" s="147" customFormat="1" ht="13.5" customHeight="1">
      <c r="A16" s="475"/>
      <c r="B16" s="493"/>
      <c r="C16" s="478"/>
      <c r="D16" s="478"/>
      <c r="E16" s="448"/>
      <c r="F16" s="448"/>
      <c r="G16" s="448"/>
      <c r="H16" s="451"/>
      <c r="I16" s="481"/>
      <c r="J16" s="487"/>
      <c r="K16" s="435"/>
      <c r="L16" s="435"/>
      <c r="M16" s="484"/>
      <c r="N16" s="435"/>
      <c r="O16" s="438"/>
      <c r="P16" s="441"/>
      <c r="Q16" s="462"/>
      <c r="R16" s="444"/>
      <c r="S16" s="444"/>
      <c r="T16" s="470"/>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c r="DL16" s="35"/>
      <c r="DM16" s="35"/>
      <c r="DN16" s="35"/>
      <c r="DO16" s="35"/>
      <c r="DP16" s="35"/>
      <c r="DQ16" s="35"/>
      <c r="DR16" s="35"/>
      <c r="DS16" s="35"/>
      <c r="DT16" s="35"/>
      <c r="DU16" s="35"/>
      <c r="DV16" s="35"/>
      <c r="DW16" s="35"/>
      <c r="DX16" s="35"/>
      <c r="DY16" s="35"/>
      <c r="DZ16" s="35"/>
      <c r="EA16" s="35"/>
      <c r="EB16" s="35"/>
      <c r="EC16" s="35"/>
      <c r="ED16" s="35"/>
      <c r="EE16" s="35"/>
      <c r="EF16" s="35"/>
      <c r="EG16" s="35"/>
      <c r="EH16" s="35"/>
      <c r="EI16" s="35"/>
      <c r="EJ16" s="35"/>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c r="FS16" s="35"/>
      <c r="FT16" s="35"/>
    </row>
    <row r="17" spans="1:176" s="147" customFormat="1" ht="13.5" customHeight="1">
      <c r="A17" s="475"/>
      <c r="B17" s="493"/>
      <c r="C17" s="478"/>
      <c r="D17" s="478"/>
      <c r="E17" s="448"/>
      <c r="F17" s="448"/>
      <c r="G17" s="448"/>
      <c r="H17" s="451"/>
      <c r="I17" s="481"/>
      <c r="J17" s="487"/>
      <c r="K17" s="435"/>
      <c r="L17" s="435"/>
      <c r="M17" s="484"/>
      <c r="N17" s="435"/>
      <c r="O17" s="438"/>
      <c r="P17" s="441"/>
      <c r="Q17" s="462"/>
      <c r="R17" s="444"/>
      <c r="S17" s="444"/>
      <c r="T17" s="470"/>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c r="DS17" s="35"/>
      <c r="DT17" s="35"/>
      <c r="DU17" s="35"/>
      <c r="DV17" s="35"/>
      <c r="DW17" s="35"/>
      <c r="DX17" s="35"/>
      <c r="DY17" s="35"/>
      <c r="DZ17" s="35"/>
      <c r="EA17" s="35"/>
      <c r="EB17" s="35"/>
      <c r="EC17" s="35"/>
      <c r="ED17" s="35"/>
      <c r="EE17" s="35"/>
      <c r="EF17" s="35"/>
      <c r="EG17" s="35"/>
      <c r="EH17" s="35"/>
      <c r="EI17" s="35"/>
      <c r="EJ17" s="35"/>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5"/>
      <c r="FJ17" s="35"/>
      <c r="FK17" s="35"/>
      <c r="FL17" s="35"/>
      <c r="FM17" s="35"/>
      <c r="FN17" s="35"/>
      <c r="FO17" s="35"/>
      <c r="FP17" s="35"/>
      <c r="FQ17" s="35"/>
      <c r="FR17" s="35"/>
      <c r="FS17" s="35"/>
      <c r="FT17" s="35"/>
    </row>
    <row r="18" spans="1:176" s="147" customFormat="1" ht="13.5" customHeight="1">
      <c r="A18" s="475"/>
      <c r="B18" s="493"/>
      <c r="C18" s="478"/>
      <c r="D18" s="478"/>
      <c r="E18" s="448"/>
      <c r="F18" s="448"/>
      <c r="G18" s="448"/>
      <c r="H18" s="451"/>
      <c r="I18" s="481"/>
      <c r="J18" s="487"/>
      <c r="K18" s="435"/>
      <c r="L18" s="435"/>
      <c r="M18" s="484"/>
      <c r="N18" s="435"/>
      <c r="O18" s="438"/>
      <c r="P18" s="441"/>
      <c r="Q18" s="462"/>
      <c r="R18" s="444"/>
      <c r="S18" s="444"/>
      <c r="T18" s="470"/>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c r="DG18" s="35"/>
      <c r="DH18" s="35"/>
      <c r="DI18" s="35"/>
      <c r="DJ18" s="35"/>
      <c r="DK18" s="35"/>
      <c r="DL18" s="35"/>
      <c r="DM18" s="35"/>
      <c r="DN18" s="35"/>
      <c r="DO18" s="35"/>
      <c r="DP18" s="35"/>
      <c r="DQ18" s="35"/>
      <c r="DR18" s="35"/>
      <c r="DS18" s="35"/>
      <c r="DT18" s="35"/>
      <c r="DU18" s="35"/>
      <c r="DV18" s="35"/>
      <c r="DW18" s="35"/>
      <c r="DX18" s="35"/>
      <c r="DY18" s="35"/>
      <c r="DZ18" s="35"/>
      <c r="EA18" s="35"/>
      <c r="EB18" s="35"/>
      <c r="EC18" s="35"/>
      <c r="ED18" s="35"/>
      <c r="EE18" s="35"/>
      <c r="EF18" s="35"/>
      <c r="EG18" s="35"/>
      <c r="EH18" s="35"/>
      <c r="EI18" s="35"/>
      <c r="EJ18" s="35"/>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c r="FP18" s="35"/>
      <c r="FQ18" s="35"/>
      <c r="FR18" s="35"/>
      <c r="FS18" s="35"/>
      <c r="FT18" s="35"/>
    </row>
    <row r="19" spans="1:176" s="147" customFormat="1" ht="255.75" customHeight="1" thickBot="1">
      <c r="A19" s="476"/>
      <c r="B19" s="494"/>
      <c r="C19" s="479"/>
      <c r="D19" s="479"/>
      <c r="E19" s="449"/>
      <c r="F19" s="449"/>
      <c r="G19" s="449"/>
      <c r="H19" s="452"/>
      <c r="I19" s="482"/>
      <c r="J19" s="488"/>
      <c r="K19" s="436"/>
      <c r="L19" s="436"/>
      <c r="M19" s="485"/>
      <c r="N19" s="436"/>
      <c r="O19" s="439"/>
      <c r="P19" s="442"/>
      <c r="Q19" s="463"/>
      <c r="R19" s="445"/>
      <c r="S19" s="445"/>
      <c r="T19" s="471"/>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c r="CV19" s="35"/>
      <c r="CW19" s="35"/>
      <c r="CX19" s="35"/>
      <c r="CY19" s="35"/>
      <c r="CZ19" s="35"/>
      <c r="DA19" s="35"/>
      <c r="DB19" s="35"/>
      <c r="DC19" s="35"/>
      <c r="DD19" s="35"/>
      <c r="DE19" s="35"/>
      <c r="DF19" s="35"/>
      <c r="DG19" s="35"/>
      <c r="DH19" s="35"/>
      <c r="DI19" s="35"/>
      <c r="DJ19" s="35"/>
      <c r="DK19" s="35"/>
      <c r="DL19" s="35"/>
      <c r="DM19" s="35"/>
      <c r="DN19" s="35"/>
      <c r="DO19" s="35"/>
      <c r="DP19" s="35"/>
      <c r="DQ19" s="35"/>
      <c r="DR19" s="35"/>
      <c r="DS19" s="35"/>
      <c r="DT19" s="35"/>
      <c r="DU19" s="35"/>
      <c r="DV19" s="35"/>
      <c r="DW19" s="35"/>
      <c r="DX19" s="35"/>
      <c r="DY19" s="35"/>
      <c r="DZ19" s="35"/>
      <c r="EA19" s="35"/>
      <c r="EB19" s="35"/>
      <c r="EC19" s="35"/>
      <c r="ED19" s="35"/>
      <c r="EE19" s="35"/>
      <c r="EF19" s="35"/>
      <c r="EG19" s="35"/>
      <c r="EH19" s="35"/>
      <c r="EI19" s="35"/>
      <c r="EJ19" s="35"/>
      <c r="EK19" s="35"/>
      <c r="EL19" s="35"/>
      <c r="EM19" s="35"/>
      <c r="EN19" s="35"/>
      <c r="EO19" s="35"/>
      <c r="EP19" s="35"/>
      <c r="EQ19" s="35"/>
      <c r="ER19" s="35"/>
      <c r="ES19" s="35"/>
      <c r="ET19" s="35"/>
      <c r="EU19" s="35"/>
      <c r="EV19" s="35"/>
      <c r="EW19" s="35"/>
      <c r="EX19" s="35"/>
      <c r="EY19" s="35"/>
      <c r="EZ19" s="35"/>
      <c r="FA19" s="35"/>
      <c r="FB19" s="35"/>
      <c r="FC19" s="35"/>
      <c r="FD19" s="35"/>
      <c r="FE19" s="35"/>
      <c r="FF19" s="35"/>
      <c r="FG19" s="35"/>
      <c r="FH19" s="35"/>
      <c r="FI19" s="35"/>
      <c r="FJ19" s="35"/>
      <c r="FK19" s="35"/>
      <c r="FL19" s="35"/>
      <c r="FM19" s="35"/>
      <c r="FN19" s="35"/>
      <c r="FO19" s="35"/>
      <c r="FP19" s="35"/>
      <c r="FQ19" s="35"/>
      <c r="FR19" s="35"/>
      <c r="FS19" s="35"/>
      <c r="FT19" s="35"/>
    </row>
    <row r="20" spans="1:176">
      <c r="A20" s="474">
        <f>'Mapa Final'!A13</f>
        <v>2</v>
      </c>
      <c r="B20" s="492" t="str">
        <f>'Mapa Final'!B13</f>
        <v>Incumplimiento de los requisitos ambientales</v>
      </c>
      <c r="C20" s="477" t="str">
        <f>'Mapa Final'!C13</f>
        <v>Afectación en la Prestación del Servicio de Justicia</v>
      </c>
      <c r="D20" s="477" t="str">
        <f>'Mapa Final'!D13</f>
        <v>1. Desconocimiento de las actualizaciones a la información publicada en la plataforma estrategica para los temas ambientales.
2. Falta de socialización de la aplicabilidad de los documentos publicados por la Coordinación Nacional del SIGCMA.
3. Desconocimientos de términos tecnicos por carencia del perfil ambiental en la Seccional.</v>
      </c>
      <c r="E20" s="447" t="str">
        <f>'Mapa Final'!E13</f>
        <v>Desconocimiento de los lineamientos ambientales y normatividad  ambiental vigente para la contratación de obras y servicios.</v>
      </c>
      <c r="F20" s="447" t="str">
        <f>'Mapa Final'!F13</f>
        <v>Posibilidad de afectación ambiental al no cumplir con los requisitos ambientales por desconocimiento de los lineamientos ambientales y normatividad  ambiental vigente para la contratación de bienes, obras y servicios.</v>
      </c>
      <c r="G20" s="447" t="str">
        <f>'Mapa Final'!G13</f>
        <v>Eventos Ambientales Internos</v>
      </c>
      <c r="H20" s="450" t="str">
        <f>'Mapa Final'!I13</f>
        <v>Media</v>
      </c>
      <c r="I20" s="480" t="str">
        <f>'Mapa Final'!L13</f>
        <v>Moderado</v>
      </c>
      <c r="J20" s="486" t="str">
        <f>'Mapa Final'!N13</f>
        <v>Moderado</v>
      </c>
      <c r="K20" s="434" t="str">
        <f>'Mapa Final'!AA13</f>
        <v>Baja</v>
      </c>
      <c r="L20" s="434" t="str">
        <f>'Mapa Final'!AE13</f>
        <v>Moderado</v>
      </c>
      <c r="M20" s="483" t="str">
        <f>'Mapa Final'!AG13</f>
        <v>Moderado</v>
      </c>
      <c r="N20" s="434" t="str">
        <f>'Mapa Final'!AH13</f>
        <v>Aceptar</v>
      </c>
      <c r="O20" s="437" t="s">
        <v>575</v>
      </c>
      <c r="P20" s="440"/>
      <c r="Q20" s="461" t="s">
        <v>10</v>
      </c>
      <c r="R20" s="446">
        <v>45200</v>
      </c>
      <c r="S20" s="446">
        <v>45291</v>
      </c>
      <c r="T20" s="437" t="s">
        <v>576</v>
      </c>
      <c r="U20" s="35"/>
      <c r="V20" s="35"/>
    </row>
    <row r="21" spans="1:176">
      <c r="A21" s="475"/>
      <c r="B21" s="493"/>
      <c r="C21" s="478"/>
      <c r="D21" s="478"/>
      <c r="E21" s="448"/>
      <c r="F21" s="448"/>
      <c r="G21" s="448"/>
      <c r="H21" s="451"/>
      <c r="I21" s="481"/>
      <c r="J21" s="487"/>
      <c r="K21" s="435"/>
      <c r="L21" s="435"/>
      <c r="M21" s="484"/>
      <c r="N21" s="435"/>
      <c r="O21" s="438"/>
      <c r="P21" s="441"/>
      <c r="Q21" s="462"/>
      <c r="R21" s="444"/>
      <c r="S21" s="444"/>
      <c r="T21" s="438"/>
      <c r="U21" s="35"/>
      <c r="V21" s="35"/>
    </row>
    <row r="22" spans="1:176">
      <c r="A22" s="475"/>
      <c r="B22" s="493"/>
      <c r="C22" s="478"/>
      <c r="D22" s="478"/>
      <c r="E22" s="448"/>
      <c r="F22" s="448"/>
      <c r="G22" s="448"/>
      <c r="H22" s="451"/>
      <c r="I22" s="481"/>
      <c r="J22" s="487"/>
      <c r="K22" s="435"/>
      <c r="L22" s="435"/>
      <c r="M22" s="484"/>
      <c r="N22" s="435"/>
      <c r="O22" s="438"/>
      <c r="P22" s="441"/>
      <c r="Q22" s="462"/>
      <c r="R22" s="444"/>
      <c r="S22" s="444"/>
      <c r="T22" s="438"/>
      <c r="U22" s="35"/>
      <c r="V22" s="35"/>
    </row>
    <row r="23" spans="1:176">
      <c r="A23" s="475"/>
      <c r="B23" s="493"/>
      <c r="C23" s="478"/>
      <c r="D23" s="478"/>
      <c r="E23" s="448"/>
      <c r="F23" s="448"/>
      <c r="G23" s="448"/>
      <c r="H23" s="451"/>
      <c r="I23" s="481"/>
      <c r="J23" s="487"/>
      <c r="K23" s="435"/>
      <c r="L23" s="435"/>
      <c r="M23" s="484"/>
      <c r="N23" s="435"/>
      <c r="O23" s="438"/>
      <c r="P23" s="441"/>
      <c r="Q23" s="462"/>
      <c r="R23" s="444"/>
      <c r="S23" s="444"/>
      <c r="T23" s="438"/>
      <c r="U23" s="35"/>
      <c r="V23" s="35"/>
    </row>
    <row r="24" spans="1:176" ht="307.5" customHeight="1" thickBot="1">
      <c r="A24" s="476"/>
      <c r="B24" s="494"/>
      <c r="C24" s="479"/>
      <c r="D24" s="479"/>
      <c r="E24" s="449"/>
      <c r="F24" s="449"/>
      <c r="G24" s="449"/>
      <c r="H24" s="452"/>
      <c r="I24" s="482"/>
      <c r="J24" s="488"/>
      <c r="K24" s="436"/>
      <c r="L24" s="436"/>
      <c r="M24" s="485"/>
      <c r="N24" s="436"/>
      <c r="O24" s="439"/>
      <c r="P24" s="442"/>
      <c r="Q24" s="463"/>
      <c r="R24" s="445"/>
      <c r="S24" s="445"/>
      <c r="T24" s="439"/>
      <c r="U24" s="35"/>
      <c r="V24" s="35"/>
    </row>
    <row r="25" spans="1:176">
      <c r="A25" s="474">
        <f>'Mapa Final'!A16</f>
        <v>3</v>
      </c>
      <c r="B25" s="492" t="str">
        <f>'Mapa Final'!B16</f>
        <v>Corrupción</v>
      </c>
      <c r="C25" s="477" t="str">
        <f>'Mapa Final'!C16</f>
        <v>Reputacional(Corrupción)</v>
      </c>
      <c r="D25" s="477" t="str">
        <f>'Mapa Final'!D16</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25" s="447" t="str">
        <f>'Mapa Final'!E16</f>
        <v>Carencia de transparencia, imparcialidad, moralidad y ética Judicial</v>
      </c>
      <c r="F25" s="447" t="str">
        <f>'Mapa Final'!F16</f>
        <v xml:space="preserve">Posibilidad de afectación reputacional a la Entidad por actos indebidos de  los servidores judiciales debido a la carencia de transparencia, imparcialidad, moralidad y ética Judicial </v>
      </c>
      <c r="G25" s="447" t="str">
        <f>'Mapa Final'!G16</f>
        <v>Fraude Interno</v>
      </c>
      <c r="H25" s="450" t="str">
        <f>'Mapa Final'!I16</f>
        <v>Media</v>
      </c>
      <c r="I25" s="480" t="str">
        <f>'Mapa Final'!L16</f>
        <v>Moderado</v>
      </c>
      <c r="J25" s="486" t="str">
        <f>'Mapa Final'!N16</f>
        <v>Moderado</v>
      </c>
      <c r="K25" s="434" t="str">
        <f>'Mapa Final'!AA16</f>
        <v>Baja</v>
      </c>
      <c r="L25" s="434" t="str">
        <f>'Mapa Final'!AE16</f>
        <v>Moderado</v>
      </c>
      <c r="M25" s="483" t="str">
        <f>'Mapa Final'!AG16</f>
        <v>Moderado</v>
      </c>
      <c r="N25" s="434" t="str">
        <f>'Mapa Final'!AH16</f>
        <v>Aceptar</v>
      </c>
      <c r="O25" s="469" t="s">
        <v>577</v>
      </c>
      <c r="P25" s="489"/>
      <c r="Q25" s="443" t="s">
        <v>10</v>
      </c>
      <c r="R25" s="446">
        <v>45200</v>
      </c>
      <c r="S25" s="446">
        <v>45291</v>
      </c>
      <c r="T25" s="469" t="s">
        <v>578</v>
      </c>
    </row>
    <row r="26" spans="1:176">
      <c r="A26" s="475"/>
      <c r="B26" s="493"/>
      <c r="C26" s="478"/>
      <c r="D26" s="478"/>
      <c r="E26" s="448"/>
      <c r="F26" s="448"/>
      <c r="G26" s="448"/>
      <c r="H26" s="451"/>
      <c r="I26" s="481"/>
      <c r="J26" s="487"/>
      <c r="K26" s="435"/>
      <c r="L26" s="435"/>
      <c r="M26" s="484"/>
      <c r="N26" s="435"/>
      <c r="O26" s="470"/>
      <c r="P26" s="490"/>
      <c r="Q26" s="444"/>
      <c r="R26" s="444"/>
      <c r="S26" s="444"/>
      <c r="T26" s="470"/>
    </row>
    <row r="27" spans="1:176">
      <c r="A27" s="475"/>
      <c r="B27" s="493"/>
      <c r="C27" s="478"/>
      <c r="D27" s="478"/>
      <c r="E27" s="448"/>
      <c r="F27" s="448"/>
      <c r="G27" s="448"/>
      <c r="H27" s="451"/>
      <c r="I27" s="481"/>
      <c r="J27" s="487"/>
      <c r="K27" s="435"/>
      <c r="L27" s="435"/>
      <c r="M27" s="484"/>
      <c r="N27" s="435"/>
      <c r="O27" s="470"/>
      <c r="P27" s="490"/>
      <c r="Q27" s="444"/>
      <c r="R27" s="444"/>
      <c r="S27" s="444"/>
      <c r="T27" s="470"/>
    </row>
    <row r="28" spans="1:176">
      <c r="A28" s="475"/>
      <c r="B28" s="493"/>
      <c r="C28" s="478"/>
      <c r="D28" s="478"/>
      <c r="E28" s="448"/>
      <c r="F28" s="448"/>
      <c r="G28" s="448"/>
      <c r="H28" s="451"/>
      <c r="I28" s="481"/>
      <c r="J28" s="487"/>
      <c r="K28" s="435"/>
      <c r="L28" s="435"/>
      <c r="M28" s="484"/>
      <c r="N28" s="435"/>
      <c r="O28" s="470"/>
      <c r="P28" s="490"/>
      <c r="Q28" s="444"/>
      <c r="R28" s="444"/>
      <c r="S28" s="444"/>
      <c r="T28" s="470"/>
    </row>
    <row r="29" spans="1:176" ht="277.5" customHeight="1" thickBot="1">
      <c r="A29" s="476"/>
      <c r="B29" s="494"/>
      <c r="C29" s="479"/>
      <c r="D29" s="479"/>
      <c r="E29" s="449"/>
      <c r="F29" s="449"/>
      <c r="G29" s="449"/>
      <c r="H29" s="452"/>
      <c r="I29" s="482"/>
      <c r="J29" s="488"/>
      <c r="K29" s="436"/>
      <c r="L29" s="436"/>
      <c r="M29" s="485"/>
      <c r="N29" s="436"/>
      <c r="O29" s="471"/>
      <c r="P29" s="491"/>
      <c r="Q29" s="445"/>
      <c r="R29" s="445"/>
      <c r="S29" s="445"/>
      <c r="T29" s="471"/>
    </row>
    <row r="30" spans="1:176">
      <c r="A30" s="474">
        <f>'Mapa Final'!A21</f>
        <v>4</v>
      </c>
      <c r="B30" s="492" t="str">
        <f>'Mapa Final'!B21</f>
        <v>Interrupción o demora en el proceso mejoramiento de Planeación estrategica</v>
      </c>
      <c r="C30" s="477" t="str">
        <f>'Mapa Final'!C21</f>
        <v>Incumplimiento de las metas establecidas</v>
      </c>
      <c r="D30" s="477" t="str">
        <f>'Mapa Final'!D21</f>
        <v xml:space="preserve">1. Paros/movilizaciones que afectan el proceso
2. Disturbios o hechos violentos
3.Decreto de estado de emergencia económica y social
4.Emergencias Ambientales
6. Fallas técnologicas </v>
      </c>
      <c r="E30" s="447" t="str">
        <f>'Mapa Final'!E21</f>
        <v>Sucesos de fuerza mayor que imposibilitan el cumplimiento de las actividades asociadas al proceso</v>
      </c>
      <c r="F30" s="447" t="str">
        <f>'Mapa Final'!F21</f>
        <v xml:space="preserve">Posibilidad de incumplimiento de las metas establecidas por sucesos de fuerza mayor que imposibilitan el cumplimiento de las actividades asociadas al proceso de mejoramiento del SIGCMA </v>
      </c>
      <c r="G30" s="447" t="str">
        <f>'Mapa Final'!G21</f>
        <v>Ejecución y Administración de Procesos</v>
      </c>
      <c r="H30" s="450" t="str">
        <f>'Mapa Final'!I21</f>
        <v>Media</v>
      </c>
      <c r="I30" s="480" t="str">
        <f>'Mapa Final'!L21</f>
        <v>Moderado</v>
      </c>
      <c r="J30" s="486" t="str">
        <f>'Mapa Final'!N21</f>
        <v>Moderado</v>
      </c>
      <c r="K30" s="434" t="str">
        <f>'Mapa Final'!AA21</f>
        <v>Baja</v>
      </c>
      <c r="L30" s="434" t="str">
        <f>'Mapa Final'!AE21</f>
        <v>Moderado</v>
      </c>
      <c r="M30" s="483" t="str">
        <f>'Mapa Final'!AG21</f>
        <v>Moderado</v>
      </c>
      <c r="N30" s="434" t="str">
        <f>'Mapa Final'!AH21</f>
        <v>Aceptar</v>
      </c>
      <c r="O30" s="437" t="s">
        <v>579</v>
      </c>
      <c r="P30" s="489"/>
      <c r="Q30" s="443" t="s">
        <v>10</v>
      </c>
      <c r="R30" s="446">
        <v>45200</v>
      </c>
      <c r="S30" s="446">
        <v>45291</v>
      </c>
      <c r="T30" s="469" t="s">
        <v>580</v>
      </c>
    </row>
    <row r="31" spans="1:176">
      <c r="A31" s="475"/>
      <c r="B31" s="493"/>
      <c r="C31" s="478"/>
      <c r="D31" s="478"/>
      <c r="E31" s="448"/>
      <c r="F31" s="448"/>
      <c r="G31" s="448"/>
      <c r="H31" s="451"/>
      <c r="I31" s="481"/>
      <c r="J31" s="487"/>
      <c r="K31" s="435"/>
      <c r="L31" s="435"/>
      <c r="M31" s="484"/>
      <c r="N31" s="435"/>
      <c r="O31" s="438"/>
      <c r="P31" s="490"/>
      <c r="Q31" s="444"/>
      <c r="R31" s="444"/>
      <c r="S31" s="444"/>
      <c r="T31" s="470"/>
    </row>
    <row r="32" spans="1:176">
      <c r="A32" s="475"/>
      <c r="B32" s="493"/>
      <c r="C32" s="478"/>
      <c r="D32" s="478"/>
      <c r="E32" s="448"/>
      <c r="F32" s="448"/>
      <c r="G32" s="448"/>
      <c r="H32" s="451"/>
      <c r="I32" s="481"/>
      <c r="J32" s="487"/>
      <c r="K32" s="435"/>
      <c r="L32" s="435"/>
      <c r="M32" s="484"/>
      <c r="N32" s="435"/>
      <c r="O32" s="438"/>
      <c r="P32" s="490"/>
      <c r="Q32" s="444"/>
      <c r="R32" s="444"/>
      <c r="S32" s="444"/>
      <c r="T32" s="470"/>
    </row>
    <row r="33" spans="1:20">
      <c r="A33" s="475"/>
      <c r="B33" s="493"/>
      <c r="C33" s="478"/>
      <c r="D33" s="478"/>
      <c r="E33" s="448"/>
      <c r="F33" s="448"/>
      <c r="G33" s="448"/>
      <c r="H33" s="451"/>
      <c r="I33" s="481"/>
      <c r="J33" s="487"/>
      <c r="K33" s="435"/>
      <c r="L33" s="435"/>
      <c r="M33" s="484"/>
      <c r="N33" s="435"/>
      <c r="O33" s="438"/>
      <c r="P33" s="490"/>
      <c r="Q33" s="444"/>
      <c r="R33" s="444"/>
      <c r="S33" s="444"/>
      <c r="T33" s="470"/>
    </row>
    <row r="34" spans="1:20" ht="102.75" customHeight="1" thickBot="1">
      <c r="A34" s="476"/>
      <c r="B34" s="494"/>
      <c r="C34" s="479"/>
      <c r="D34" s="479"/>
      <c r="E34" s="449"/>
      <c r="F34" s="449"/>
      <c r="G34" s="449"/>
      <c r="H34" s="452"/>
      <c r="I34" s="482"/>
      <c r="J34" s="488"/>
      <c r="K34" s="436"/>
      <c r="L34" s="436"/>
      <c r="M34" s="485"/>
      <c r="N34" s="436"/>
      <c r="O34" s="439"/>
      <c r="P34" s="491"/>
      <c r="Q34" s="445"/>
      <c r="R34" s="445"/>
      <c r="S34" s="445"/>
      <c r="T34" s="471"/>
    </row>
  </sheetData>
  <mergeCells count="119">
    <mergeCell ref="I30:I34"/>
    <mergeCell ref="J30:J34"/>
    <mergeCell ref="K30:K34"/>
    <mergeCell ref="L30:L34"/>
    <mergeCell ref="B10:B14"/>
    <mergeCell ref="B15:B19"/>
    <mergeCell ref="B20:B24"/>
    <mergeCell ref="B25:B29"/>
    <mergeCell ref="B30:B34"/>
    <mergeCell ref="I10:I14"/>
    <mergeCell ref="J10:J14"/>
    <mergeCell ref="K10:K14"/>
    <mergeCell ref="L10:L14"/>
    <mergeCell ref="R25:R29"/>
    <mergeCell ref="S25:S29"/>
    <mergeCell ref="T25:T29"/>
    <mergeCell ref="A30:A34"/>
    <mergeCell ref="C30:C34"/>
    <mergeCell ref="D30:D34"/>
    <mergeCell ref="E30:E34"/>
    <mergeCell ref="F30:F34"/>
    <mergeCell ref="J25:J29"/>
    <mergeCell ref="K25:K29"/>
    <mergeCell ref="L25:L29"/>
    <mergeCell ref="M25:M29"/>
    <mergeCell ref="N25:N29"/>
    <mergeCell ref="O25:O29"/>
    <mergeCell ref="S30:S34"/>
    <mergeCell ref="T30:T34"/>
    <mergeCell ref="N30:N34"/>
    <mergeCell ref="O30:O34"/>
    <mergeCell ref="P30:P34"/>
    <mergeCell ref="Q30:Q34"/>
    <mergeCell ref="R30:R34"/>
    <mergeCell ref="M30:M34"/>
    <mergeCell ref="G30:G34"/>
    <mergeCell ref="H30:H34"/>
    <mergeCell ref="S20:S24"/>
    <mergeCell ref="T20:T24"/>
    <mergeCell ref="A25:A29"/>
    <mergeCell ref="C25:C29"/>
    <mergeCell ref="D25:D29"/>
    <mergeCell ref="E25:E29"/>
    <mergeCell ref="F25:F29"/>
    <mergeCell ref="G25:G29"/>
    <mergeCell ref="H25:H29"/>
    <mergeCell ref="I25:I29"/>
    <mergeCell ref="M20:M24"/>
    <mergeCell ref="N20:N24"/>
    <mergeCell ref="O20:O24"/>
    <mergeCell ref="P20:P24"/>
    <mergeCell ref="Q20:Q24"/>
    <mergeCell ref="R20:R24"/>
    <mergeCell ref="G20:G24"/>
    <mergeCell ref="H20:H24"/>
    <mergeCell ref="I20:I24"/>
    <mergeCell ref="J20:J24"/>
    <mergeCell ref="K20:K24"/>
    <mergeCell ref="L20:L24"/>
    <mergeCell ref="P25:P29"/>
    <mergeCell ref="Q25:Q29"/>
    <mergeCell ref="A20:A24"/>
    <mergeCell ref="C20:C24"/>
    <mergeCell ref="D20:D24"/>
    <mergeCell ref="E20:E24"/>
    <mergeCell ref="F20:F24"/>
    <mergeCell ref="J15:J19"/>
    <mergeCell ref="K15:K19"/>
    <mergeCell ref="L15:L19"/>
    <mergeCell ref="M15:M19"/>
    <mergeCell ref="T15:T19"/>
    <mergeCell ref="N15:N19"/>
    <mergeCell ref="O15:O19"/>
    <mergeCell ref="A9:N9"/>
    <mergeCell ref="A10:A14"/>
    <mergeCell ref="C10:C14"/>
    <mergeCell ref="D10:D14"/>
    <mergeCell ref="E10:E14"/>
    <mergeCell ref="F10:F14"/>
    <mergeCell ref="S10:S14"/>
    <mergeCell ref="T10:T14"/>
    <mergeCell ref="A15:A19"/>
    <mergeCell ref="C15:C19"/>
    <mergeCell ref="D15:D19"/>
    <mergeCell ref="E15:E19"/>
    <mergeCell ref="F15:F19"/>
    <mergeCell ref="G15:G19"/>
    <mergeCell ref="H15:H19"/>
    <mergeCell ref="I15:I19"/>
    <mergeCell ref="M10:M14"/>
    <mergeCell ref="A1:C2"/>
    <mergeCell ref="D1:Q3"/>
    <mergeCell ref="O7:O8"/>
    <mergeCell ref="P7:Q7"/>
    <mergeCell ref="R7:S7"/>
    <mergeCell ref="P15:P19"/>
    <mergeCell ref="Q15:Q19"/>
    <mergeCell ref="R15:R19"/>
    <mergeCell ref="S15:S19"/>
    <mergeCell ref="A4:C4"/>
    <mergeCell ref="D4:N4"/>
    <mergeCell ref="O4:Q4"/>
    <mergeCell ref="A5:C5"/>
    <mergeCell ref="D5:N5"/>
    <mergeCell ref="A6:C6"/>
    <mergeCell ref="D6:N6"/>
    <mergeCell ref="A7:F7"/>
    <mergeCell ref="H7:J7"/>
    <mergeCell ref="K7:M7"/>
    <mergeCell ref="N7:N8"/>
    <mergeCell ref="T7:T8"/>
    <mergeCell ref="N10:N14"/>
    <mergeCell ref="O10:O14"/>
    <mergeCell ref="P10:P14"/>
    <mergeCell ref="Q10:Q14"/>
    <mergeCell ref="R10:R14"/>
    <mergeCell ref="G10:G14"/>
    <mergeCell ref="H10:H14"/>
    <mergeCell ref="R1:T3"/>
  </mergeCells>
  <conditionalFormatting sqref="A7:B7 H7 H35:J1048576">
    <cfRule type="containsText" dxfId="731" priority="672" operator="containsText" text="3- Bajo">
      <formula>NOT(ISERROR(SEARCH("3- Bajo",A7)))</formula>
    </cfRule>
    <cfRule type="containsText" dxfId="730" priority="673" operator="containsText" text="4- Bajo">
      <formula>NOT(ISERROR(SEARCH("4- Bajo",A7)))</formula>
    </cfRule>
    <cfRule type="containsText" dxfId="729" priority="674" operator="containsText" text="1- Bajo">
      <formula>NOT(ISERROR(SEARCH("1- Bajo",A7)))</formula>
    </cfRule>
  </conditionalFormatting>
  <conditionalFormatting sqref="A15:D15">
    <cfRule type="containsText" dxfId="728" priority="565" operator="containsText" text="3- Moderado">
      <formula>NOT(ISERROR(SEARCH("3- Moderado",A15)))</formula>
    </cfRule>
    <cfRule type="containsText" dxfId="727" priority="566" operator="containsText" text="6- Moderado">
      <formula>NOT(ISERROR(SEARCH("6- Moderado",A15)))</formula>
    </cfRule>
    <cfRule type="containsText" dxfId="726" priority="567" operator="containsText" text="4- Moderado">
      <formula>NOT(ISERROR(SEARCH("4- Moderado",A15)))</formula>
    </cfRule>
    <cfRule type="containsText" dxfId="725" priority="568" operator="containsText" text="3- Bajo">
      <formula>NOT(ISERROR(SEARCH("3- Bajo",A15)))</formula>
    </cfRule>
    <cfRule type="containsText" dxfId="724" priority="569" operator="containsText" text="4- Bajo">
      <formula>NOT(ISERROR(SEARCH("4- Bajo",A15)))</formula>
    </cfRule>
    <cfRule type="containsText" dxfId="723" priority="570" operator="containsText" text="1- Bajo">
      <formula>NOT(ISERROR(SEARCH("1- Bajo",A15)))</formula>
    </cfRule>
  </conditionalFormatting>
  <conditionalFormatting sqref="A20:G20">
    <cfRule type="containsText" dxfId="722" priority="530" operator="containsText" text="3- Moderado">
      <formula>NOT(ISERROR(SEARCH("3- Moderado",A20)))</formula>
    </cfRule>
    <cfRule type="containsText" dxfId="721" priority="531" operator="containsText" text="6- Moderado">
      <formula>NOT(ISERROR(SEARCH("6- Moderado",A20)))</formula>
    </cfRule>
    <cfRule type="containsText" dxfId="720" priority="532" operator="containsText" text="4- Moderado">
      <formula>NOT(ISERROR(SEARCH("4- Moderado",A20)))</formula>
    </cfRule>
    <cfRule type="containsText" dxfId="719" priority="533" operator="containsText" text="3- Bajo">
      <formula>NOT(ISERROR(SEARCH("3- Bajo",A20)))</formula>
    </cfRule>
    <cfRule type="containsText" dxfId="718" priority="534" operator="containsText" text="4- Bajo">
      <formula>NOT(ISERROR(SEARCH("4- Bajo",A20)))</formula>
    </cfRule>
    <cfRule type="containsText" dxfId="717" priority="535" operator="containsText" text="1- Bajo">
      <formula>NOT(ISERROR(SEARCH("1- Bajo",A20)))</formula>
    </cfRule>
  </conditionalFormatting>
  <conditionalFormatting sqref="A10:I10 E15:I15">
    <cfRule type="containsText" dxfId="716" priority="627" operator="containsText" text="3- Moderado">
      <formula>NOT(ISERROR(SEARCH("3- Moderado",A10)))</formula>
    </cfRule>
    <cfRule type="containsText" dxfId="715" priority="628" operator="containsText" text="6- Moderado">
      <formula>NOT(ISERROR(SEARCH("6- Moderado",A10)))</formula>
    </cfRule>
    <cfRule type="containsText" dxfId="714" priority="629" operator="containsText" text="4- Moderado">
      <formula>NOT(ISERROR(SEARCH("4- Moderado",A10)))</formula>
    </cfRule>
    <cfRule type="containsText" dxfId="713" priority="630" operator="containsText" text="3- Bajo">
      <formula>NOT(ISERROR(SEARCH("3- Bajo",A10)))</formula>
    </cfRule>
    <cfRule type="containsText" dxfId="712" priority="631" operator="containsText" text="4- Bajo">
      <formula>NOT(ISERROR(SEARCH("4- Bajo",A10)))</formula>
    </cfRule>
    <cfRule type="containsText" dxfId="711" priority="632" operator="containsText" text="1- Bajo">
      <formula>NOT(ISERROR(SEARCH("1- Bajo",A10)))</formula>
    </cfRule>
  </conditionalFormatting>
  <conditionalFormatting sqref="A25:I25">
    <cfRule type="containsText" dxfId="710" priority="506" operator="containsText" text="3- Moderado">
      <formula>NOT(ISERROR(SEARCH("3- Moderado",A25)))</formula>
    </cfRule>
    <cfRule type="containsText" dxfId="709" priority="507" operator="containsText" text="6- Moderado">
      <formula>NOT(ISERROR(SEARCH("6- Moderado",A25)))</formula>
    </cfRule>
    <cfRule type="containsText" dxfId="708" priority="508" operator="containsText" text="4- Moderado">
      <formula>NOT(ISERROR(SEARCH("4- Moderado",A25)))</formula>
    </cfRule>
    <cfRule type="containsText" dxfId="707" priority="509" operator="containsText" text="3- Bajo">
      <formula>NOT(ISERROR(SEARCH("3- Bajo",A25)))</formula>
    </cfRule>
    <cfRule type="containsText" dxfId="706" priority="510" operator="containsText" text="4- Bajo">
      <formula>NOT(ISERROR(SEARCH("4- Bajo",A25)))</formula>
    </cfRule>
    <cfRule type="containsText" dxfId="705" priority="511" operator="containsText" text="1- Bajo">
      <formula>NOT(ISERROR(SEARCH("1- Bajo",A25)))</formula>
    </cfRule>
  </conditionalFormatting>
  <conditionalFormatting sqref="A30:I30">
    <cfRule type="containsText" dxfId="704" priority="439" operator="containsText" text="3- Moderado">
      <formula>NOT(ISERROR(SEARCH("3- Moderado",A30)))</formula>
    </cfRule>
    <cfRule type="containsText" dxfId="703" priority="440" operator="containsText" text="6- Moderado">
      <formula>NOT(ISERROR(SEARCH("6- Moderado",A30)))</formula>
    </cfRule>
    <cfRule type="containsText" dxfId="702" priority="441" operator="containsText" text="4- Moderado">
      <formula>NOT(ISERROR(SEARCH("4- Moderado",A30)))</formula>
    </cfRule>
    <cfRule type="containsText" dxfId="701" priority="442" operator="containsText" text="3- Bajo">
      <formula>NOT(ISERROR(SEARCH("3- Bajo",A30)))</formula>
    </cfRule>
    <cfRule type="containsText" dxfId="700" priority="443" operator="containsText" text="4- Bajo">
      <formula>NOT(ISERROR(SEARCH("4- Bajo",A30)))</formula>
    </cfRule>
    <cfRule type="containsText" dxfId="699" priority="444" operator="containsText" text="1- Bajo">
      <formula>NOT(ISERROR(SEARCH("1- Bajo",A30)))</formula>
    </cfRule>
  </conditionalFormatting>
  <conditionalFormatting sqref="D8:J8">
    <cfRule type="containsText" dxfId="698" priority="662" operator="containsText" text="3- Moderado">
      <formula>NOT(ISERROR(SEARCH("3- Moderado",D8)))</formula>
    </cfRule>
    <cfRule type="containsText" dxfId="697" priority="663" operator="containsText" text="6- Moderado">
      <formula>NOT(ISERROR(SEARCH("6- Moderado",D8)))</formula>
    </cfRule>
    <cfRule type="containsText" dxfId="696" priority="664" operator="containsText" text="4- Moderado">
      <formula>NOT(ISERROR(SEARCH("4- Moderado",D8)))</formula>
    </cfRule>
    <cfRule type="containsText" dxfId="695" priority="665" operator="containsText" text="3- Bajo">
      <formula>NOT(ISERROR(SEARCH("3- Bajo",D8)))</formula>
    </cfRule>
    <cfRule type="containsText" dxfId="694" priority="666" operator="containsText" text="4- Bajo">
      <formula>NOT(ISERROR(SEARCH("4- Bajo",D8)))</formula>
    </cfRule>
    <cfRule type="containsText" dxfId="693" priority="668" operator="containsText" text="1- Bajo">
      <formula>NOT(ISERROR(SEARCH("1- Bajo",D8)))</formula>
    </cfRule>
  </conditionalFormatting>
  <conditionalFormatting sqref="H10:H24">
    <cfRule type="containsText" dxfId="692" priority="581" operator="containsText" text="Alta">
      <formula>NOT(ISERROR(SEARCH("Alta",H10)))</formula>
    </cfRule>
    <cfRule type="containsText" dxfId="691" priority="582" operator="containsText" text="Muy Alta">
      <formula>NOT(ISERROR(SEARCH("Muy Alta",H10)))</formula>
    </cfRule>
    <cfRule type="containsText" dxfId="690" priority="587" operator="containsText" text="Muy Baja">
      <formula>NOT(ISERROR(SEARCH("Muy Baja",H10)))</formula>
    </cfRule>
    <cfRule type="containsText" dxfId="689" priority="588" operator="containsText" text="Baja">
      <formula>NOT(ISERROR(SEARCH("Baja",H10)))</formula>
    </cfRule>
    <cfRule type="containsText" dxfId="688" priority="589" operator="containsText" text="Media">
      <formula>NOT(ISERROR(SEARCH("Media",H10)))</formula>
    </cfRule>
    <cfRule type="containsText" dxfId="687" priority="590" operator="containsText" text="Alta">
      <formula>NOT(ISERROR(SEARCH("Alta",H10)))</formula>
    </cfRule>
    <cfRule type="containsText" dxfId="686" priority="592" operator="containsText" text="Muy Alta">
      <formula>NOT(ISERROR(SEARCH("Muy Alta",H10)))</formula>
    </cfRule>
  </conditionalFormatting>
  <conditionalFormatting sqref="H10:H29">
    <cfRule type="containsText" dxfId="685" priority="489" operator="containsText" text="Muy Alta">
      <formula>NOT(ISERROR(SEARCH("Muy Alta",H10)))</formula>
    </cfRule>
  </conditionalFormatting>
  <conditionalFormatting sqref="H25:H29">
    <cfRule type="containsText" dxfId="684" priority="478" operator="containsText" text="Alta">
      <formula>NOT(ISERROR(SEARCH("Alta",H25)))</formula>
    </cfRule>
    <cfRule type="containsText" dxfId="683" priority="479" operator="containsText" text="Muy Alta">
      <formula>NOT(ISERROR(SEARCH("Muy Alta",H25)))</formula>
    </cfRule>
    <cfRule type="containsText" dxfId="682" priority="484" operator="containsText" text="Muy Baja">
      <formula>NOT(ISERROR(SEARCH("Muy Baja",H25)))</formula>
    </cfRule>
    <cfRule type="containsText" dxfId="681" priority="485" operator="containsText" text="Baja">
      <formula>NOT(ISERROR(SEARCH("Baja",H25)))</formula>
    </cfRule>
    <cfRule type="containsText" dxfId="680" priority="486" operator="containsText" text="Media">
      <formula>NOT(ISERROR(SEARCH("Media",H25)))</formula>
    </cfRule>
    <cfRule type="containsText" dxfId="679" priority="487" operator="containsText" text="Alta">
      <formula>NOT(ISERROR(SEARCH("Alta",H25)))</formula>
    </cfRule>
  </conditionalFormatting>
  <conditionalFormatting sqref="H25:H34">
    <cfRule type="containsText" dxfId="678" priority="422" operator="containsText" text="Muy Alta">
      <formula>NOT(ISERROR(SEARCH("Muy Alta",H25)))</formula>
    </cfRule>
  </conditionalFormatting>
  <conditionalFormatting sqref="H30:H34">
    <cfRule type="containsText" dxfId="677" priority="410" operator="containsText" text="Muy Alta">
      <formula>NOT(ISERROR(SEARCH("Muy Alta",H30)))</formula>
    </cfRule>
    <cfRule type="containsText" dxfId="676" priority="411" operator="containsText" text="Alta">
      <formula>NOT(ISERROR(SEARCH("Alta",H30)))</formula>
    </cfRule>
    <cfRule type="containsText" dxfId="675" priority="412" operator="containsText" text="Muy Alta">
      <formula>NOT(ISERROR(SEARCH("Muy Alta",H30)))</formula>
    </cfRule>
    <cfRule type="containsText" dxfId="674" priority="417" operator="containsText" text="Muy Baja">
      <formula>NOT(ISERROR(SEARCH("Muy Baja",H30)))</formula>
    </cfRule>
    <cfRule type="containsText" dxfId="673" priority="418" operator="containsText" text="Baja">
      <formula>NOT(ISERROR(SEARCH("Baja",H30)))</formula>
    </cfRule>
    <cfRule type="containsText" dxfId="672" priority="419" operator="containsText" text="Media">
      <formula>NOT(ISERROR(SEARCH("Media",H30)))</formula>
    </cfRule>
    <cfRule type="containsText" dxfId="671" priority="420" operator="containsText" text="Alta">
      <formula>NOT(ISERROR(SEARCH("Alta",H30)))</formula>
    </cfRule>
  </conditionalFormatting>
  <conditionalFormatting sqref="H20:I20">
    <cfRule type="containsText" dxfId="670" priority="639" operator="containsText" text="3- Moderado">
      <formula>NOT(ISERROR(SEARCH("3- Moderado",H20)))</formula>
    </cfRule>
    <cfRule type="containsText" dxfId="669" priority="640" operator="containsText" text="6- Moderado">
      <formula>NOT(ISERROR(SEARCH("6- Moderado",H20)))</formula>
    </cfRule>
    <cfRule type="containsText" dxfId="668" priority="641" operator="containsText" text="4- Moderado">
      <formula>NOT(ISERROR(SEARCH("4- Moderado",H20)))</formula>
    </cfRule>
    <cfRule type="containsText" dxfId="667" priority="642" operator="containsText" text="3- Bajo">
      <formula>NOT(ISERROR(SEARCH("3- Bajo",H20)))</formula>
    </cfRule>
    <cfRule type="containsText" dxfId="666" priority="643" operator="containsText" text="4- Bajo">
      <formula>NOT(ISERROR(SEARCH("4- Bajo",H20)))</formula>
    </cfRule>
    <cfRule type="containsText" dxfId="665" priority="644" operator="containsText" text="1- Bajo">
      <formula>NOT(ISERROR(SEARCH("1- Bajo",H20)))</formula>
    </cfRule>
  </conditionalFormatting>
  <conditionalFormatting sqref="H35:J1048576 A7:B7 H7">
    <cfRule type="containsText" dxfId="664" priority="669" operator="containsText" text="3- Moderado">
      <formula>NOT(ISERROR(SEARCH("3- Moderado",A7)))</formula>
    </cfRule>
    <cfRule type="containsText" dxfId="663" priority="670" operator="containsText" text="6- Moderado">
      <formula>NOT(ISERROR(SEARCH("6- Moderado",A7)))</formula>
    </cfRule>
    <cfRule type="containsText" dxfId="662" priority="671" operator="containsText" text="4- Moderado">
      <formula>NOT(ISERROR(SEARCH("4- Moderado",A7)))</formula>
    </cfRule>
  </conditionalFormatting>
  <conditionalFormatting sqref="I10:I34">
    <cfRule type="containsText" dxfId="661" priority="413" operator="containsText" text="Catastrófico">
      <formula>NOT(ISERROR(SEARCH("Catastrófico",I10)))</formula>
    </cfRule>
    <cfRule type="containsText" dxfId="660" priority="414" operator="containsText" text="Mayor">
      <formula>NOT(ISERROR(SEARCH("Mayor",I10)))</formula>
    </cfRule>
    <cfRule type="containsText" dxfId="659" priority="415" operator="containsText" text="Menor">
      <formula>NOT(ISERROR(SEARCH("Menor",I10)))</formula>
    </cfRule>
    <cfRule type="containsText" dxfId="658" priority="416" operator="containsText" text="Leve">
      <formula>NOT(ISERROR(SEARCH("Leve",I10)))</formula>
    </cfRule>
    <cfRule type="containsText" dxfId="657" priority="421" operator="containsText" text="Moderado">
      <formula>NOT(ISERROR(SEARCH("Moderado",I10)))</formula>
    </cfRule>
  </conditionalFormatting>
  <conditionalFormatting sqref="J8 J35:J1048576">
    <cfRule type="containsText" dxfId="656" priority="651" operator="containsText" text="25- Extremo">
      <formula>NOT(ISERROR(SEARCH("25- Extremo",J8)))</formula>
    </cfRule>
    <cfRule type="containsText" dxfId="655" priority="652" operator="containsText" text="20- Extremo">
      <formula>NOT(ISERROR(SEARCH("20- Extremo",J8)))</formula>
    </cfRule>
    <cfRule type="containsText" dxfId="654" priority="653" operator="containsText" text="15- Extremo">
      <formula>NOT(ISERROR(SEARCH("15- Extremo",J8)))</formula>
    </cfRule>
    <cfRule type="containsText" dxfId="653" priority="654" operator="containsText" text="10- Extremo">
      <formula>NOT(ISERROR(SEARCH("10- Extremo",J8)))</formula>
    </cfRule>
    <cfRule type="containsText" dxfId="652" priority="655" operator="containsText" text="5- Extremo">
      <formula>NOT(ISERROR(SEARCH("5- Extremo",J8)))</formula>
    </cfRule>
    <cfRule type="containsText" dxfId="651" priority="656" operator="containsText" text="12- Alto">
      <formula>NOT(ISERROR(SEARCH("12- Alto",J8)))</formula>
    </cfRule>
    <cfRule type="containsText" dxfId="650" priority="657" operator="containsText" text="10- Alto">
      <formula>NOT(ISERROR(SEARCH("10- Alto",J8)))</formula>
    </cfRule>
    <cfRule type="containsText" dxfId="649" priority="658" operator="containsText" text="9- Alto">
      <formula>NOT(ISERROR(SEARCH("9- Alto",J8)))</formula>
    </cfRule>
    <cfRule type="containsText" dxfId="648" priority="659" operator="containsText" text="8- Alto">
      <formula>NOT(ISERROR(SEARCH("8- Alto",J8)))</formula>
    </cfRule>
    <cfRule type="containsText" dxfId="647" priority="660" operator="containsText" text="5- Alto">
      <formula>NOT(ISERROR(SEARCH("5- Alto",J8)))</formula>
    </cfRule>
    <cfRule type="containsText" dxfId="646" priority="661" operator="containsText" text="4- Alto">
      <formula>NOT(ISERROR(SEARCH("4- Alto",J8)))</formula>
    </cfRule>
    <cfRule type="containsText" dxfId="645" priority="667" operator="containsText" text="2- Bajo">
      <formula>NOT(ISERROR(SEARCH("2- Bajo",J8)))</formula>
    </cfRule>
  </conditionalFormatting>
  <conditionalFormatting sqref="J10:J24">
    <cfRule type="colorScale" priority="608">
      <colorScale>
        <cfvo type="min"/>
        <cfvo type="max"/>
        <color rgb="FFFF7128"/>
        <color rgb="FFFFEF9C"/>
      </colorScale>
    </cfRule>
  </conditionalFormatting>
  <conditionalFormatting sqref="J10:J34">
    <cfRule type="containsText" dxfId="644" priority="404" operator="containsText" text="Bajo">
      <formula>NOT(ISERROR(SEARCH("Bajo",J10)))</formula>
    </cfRule>
    <cfRule type="containsText" dxfId="643" priority="405" operator="containsText" text="Extremo">
      <formula>NOT(ISERROR(SEARCH("Extremo",J10)))</formula>
    </cfRule>
    <cfRule type="containsText" dxfId="642" priority="406" operator="containsText" text="Moderado">
      <formula>NOT(ISERROR(SEARCH("Moderado",J10)))</formula>
    </cfRule>
    <cfRule type="containsText" dxfId="641" priority="434" operator="containsText" text="Bajo">
      <formula>NOT(ISERROR(SEARCH("Bajo",J10)))</formula>
    </cfRule>
    <cfRule type="containsText" dxfId="640" priority="435" operator="containsText" text="Moderado">
      <formula>NOT(ISERROR(SEARCH("Moderado",J10)))</formula>
    </cfRule>
    <cfRule type="containsText" dxfId="639" priority="436" operator="containsText" text="Alto">
      <formula>NOT(ISERROR(SEARCH("Alto",J10)))</formula>
    </cfRule>
    <cfRule type="containsText" dxfId="638" priority="437" operator="containsText" text="Extremo">
      <formula>NOT(ISERROR(SEARCH("Extremo",J10)))</formula>
    </cfRule>
  </conditionalFormatting>
  <conditionalFormatting sqref="J25:J29">
    <cfRule type="colorScale" priority="505">
      <colorScale>
        <cfvo type="min"/>
        <cfvo type="max"/>
        <color rgb="FFFF7128"/>
        <color rgb="FFFFEF9C"/>
      </colorScale>
    </cfRule>
  </conditionalFormatting>
  <conditionalFormatting sqref="J30:J34">
    <cfRule type="colorScale" priority="438">
      <colorScale>
        <cfvo type="min"/>
        <cfvo type="max"/>
        <color rgb="FFFF7128"/>
        <color rgb="FFFFEF9C"/>
      </colorScale>
    </cfRule>
  </conditionalFormatting>
  <conditionalFormatting sqref="K10:K34">
    <cfRule type="containsText" dxfId="637" priority="400" operator="containsText" text="Muy Alta">
      <formula>NOT(ISERROR(SEARCH("Muy Alta",K10)))</formula>
    </cfRule>
    <cfRule type="containsText" dxfId="636" priority="401" operator="containsText" text="Alta">
      <formula>NOT(ISERROR(SEARCH("Alta",K10)))</formula>
    </cfRule>
    <cfRule type="containsText" dxfId="635" priority="402" operator="containsText" text="Baja">
      <formula>NOT(ISERROR(SEARCH("Baja",K10)))</formula>
    </cfRule>
    <cfRule type="containsText" dxfId="634" priority="403" operator="containsText" text="Muy Baja">
      <formula>NOT(ISERROR(SEARCH("Muy Baja",K10)))</formula>
    </cfRule>
    <cfRule type="containsText" dxfId="633" priority="408" operator="containsText" text="Media">
      <formula>NOT(ISERROR(SEARCH("Media",K10)))</formula>
    </cfRule>
  </conditionalFormatting>
  <conditionalFormatting sqref="K10:L10 K15:L15 K20:L20">
    <cfRule type="containsText" dxfId="632" priority="645" operator="containsText" text="3- Moderado">
      <formula>NOT(ISERROR(SEARCH("3- Moderado",K10)))</formula>
    </cfRule>
    <cfRule type="containsText" dxfId="631" priority="646" operator="containsText" text="6- Moderado">
      <formula>NOT(ISERROR(SEARCH("6- Moderado",K10)))</formula>
    </cfRule>
    <cfRule type="containsText" dxfId="630" priority="647" operator="containsText" text="4- Moderado">
      <formula>NOT(ISERROR(SEARCH("4- Moderado",K10)))</formula>
    </cfRule>
    <cfRule type="containsText" dxfId="629" priority="648" operator="containsText" text="3- Bajo">
      <formula>NOT(ISERROR(SEARCH("3- Bajo",K10)))</formula>
    </cfRule>
    <cfRule type="containsText" dxfId="628" priority="649" operator="containsText" text="4- Bajo">
      <formula>NOT(ISERROR(SEARCH("4- Bajo",K10)))</formula>
    </cfRule>
    <cfRule type="containsText" dxfId="627" priority="650" operator="containsText" text="1- Bajo">
      <formula>NOT(ISERROR(SEARCH("1- Bajo",K10)))</formula>
    </cfRule>
  </conditionalFormatting>
  <conditionalFormatting sqref="K25:L25">
    <cfRule type="containsText" dxfId="626" priority="524" operator="containsText" text="3- Moderado">
      <formula>NOT(ISERROR(SEARCH("3- Moderado",K25)))</formula>
    </cfRule>
    <cfRule type="containsText" dxfId="625" priority="525" operator="containsText" text="6- Moderado">
      <formula>NOT(ISERROR(SEARCH("6- Moderado",K25)))</formula>
    </cfRule>
    <cfRule type="containsText" dxfId="624" priority="526" operator="containsText" text="4- Moderado">
      <formula>NOT(ISERROR(SEARCH("4- Moderado",K25)))</formula>
    </cfRule>
    <cfRule type="containsText" dxfId="623" priority="527" operator="containsText" text="3- Bajo">
      <formula>NOT(ISERROR(SEARCH("3- Bajo",K25)))</formula>
    </cfRule>
    <cfRule type="containsText" dxfId="622" priority="528" operator="containsText" text="4- Bajo">
      <formula>NOT(ISERROR(SEARCH("4- Bajo",K25)))</formula>
    </cfRule>
    <cfRule type="containsText" dxfId="621" priority="529" operator="containsText" text="1- Bajo">
      <formula>NOT(ISERROR(SEARCH("1- Bajo",K25)))</formula>
    </cfRule>
  </conditionalFormatting>
  <conditionalFormatting sqref="K30:L30">
    <cfRule type="containsText" dxfId="620" priority="457" operator="containsText" text="3- Moderado">
      <formula>NOT(ISERROR(SEARCH("3- Moderado",K30)))</formula>
    </cfRule>
    <cfRule type="containsText" dxfId="619" priority="458" operator="containsText" text="6- Moderado">
      <formula>NOT(ISERROR(SEARCH("6- Moderado",K30)))</formula>
    </cfRule>
    <cfRule type="containsText" dxfId="618" priority="459" operator="containsText" text="4- Moderado">
      <formula>NOT(ISERROR(SEARCH("4- Moderado",K30)))</formula>
    </cfRule>
    <cfRule type="containsText" dxfId="617" priority="460" operator="containsText" text="3- Bajo">
      <formula>NOT(ISERROR(SEARCH("3- Bajo",K30)))</formula>
    </cfRule>
    <cfRule type="containsText" dxfId="616" priority="461" operator="containsText" text="4- Bajo">
      <formula>NOT(ISERROR(SEARCH("4- Bajo",K30)))</formula>
    </cfRule>
    <cfRule type="containsText" dxfId="615" priority="462" operator="containsText" text="1- Bajo">
      <formula>NOT(ISERROR(SEARCH("1- Bajo",K30)))</formula>
    </cfRule>
  </conditionalFormatting>
  <conditionalFormatting sqref="K8:M8">
    <cfRule type="containsText" dxfId="614" priority="609" operator="containsText" text="3- Moderado">
      <formula>NOT(ISERROR(SEARCH("3- Moderado",K8)))</formula>
    </cfRule>
    <cfRule type="containsText" dxfId="613" priority="610" operator="containsText" text="6- Moderado">
      <formula>NOT(ISERROR(SEARCH("6- Moderado",K8)))</formula>
    </cfRule>
    <cfRule type="containsText" dxfId="612" priority="611" operator="containsText" text="4- Moderado">
      <formula>NOT(ISERROR(SEARCH("4- Moderado",K8)))</formula>
    </cfRule>
    <cfRule type="containsText" dxfId="611" priority="612" operator="containsText" text="3- Bajo">
      <formula>NOT(ISERROR(SEARCH("3- Bajo",K8)))</formula>
    </cfRule>
    <cfRule type="containsText" dxfId="610" priority="613" operator="containsText" text="4- Bajo">
      <formula>NOT(ISERROR(SEARCH("4- Bajo",K8)))</formula>
    </cfRule>
    <cfRule type="containsText" dxfId="609" priority="614" operator="containsText" text="1- Bajo">
      <formula>NOT(ISERROR(SEARCH("1- Bajo",K8)))</formula>
    </cfRule>
  </conditionalFormatting>
  <conditionalFormatting sqref="L10:L34">
    <cfRule type="containsText" dxfId="608" priority="396" operator="containsText" text="Catastrófico">
      <formula>NOT(ISERROR(SEARCH("Catastrófico",L10)))</formula>
    </cfRule>
    <cfRule type="containsText" dxfId="607" priority="397" operator="containsText" text="Mayor">
      <formula>NOT(ISERROR(SEARCH("Mayor",L10)))</formula>
    </cfRule>
    <cfRule type="containsText" dxfId="606" priority="398" operator="containsText" text="Menor">
      <formula>NOT(ISERROR(SEARCH("Menor",L10)))</formula>
    </cfRule>
    <cfRule type="containsText" dxfId="605" priority="399" operator="containsText" text="Leve">
      <formula>NOT(ISERROR(SEARCH("Leve",L10)))</formula>
    </cfRule>
  </conditionalFormatting>
  <conditionalFormatting sqref="L10:M34">
    <cfRule type="containsText" dxfId="604" priority="407" operator="containsText" text="Moderado">
      <formula>NOT(ISERROR(SEARCH("Moderado",L10)))</formula>
    </cfRule>
  </conditionalFormatting>
  <conditionalFormatting sqref="M10:M24">
    <cfRule type="colorScale" priority="603">
      <colorScale>
        <cfvo type="min"/>
        <cfvo type="max"/>
        <color rgb="FFFF7128"/>
        <color rgb="FFFFEF9C"/>
      </colorScale>
    </cfRule>
  </conditionalFormatting>
  <conditionalFormatting sqref="M10:M34">
    <cfRule type="containsText" dxfId="603" priority="429" operator="containsText" text="Bajo">
      <formula>NOT(ISERROR(SEARCH("Bajo",M10)))</formula>
    </cfRule>
    <cfRule type="containsText" dxfId="602" priority="430" operator="containsText" text="Moderado">
      <formula>NOT(ISERROR(SEARCH("Moderado",M10)))</formula>
    </cfRule>
    <cfRule type="containsText" dxfId="601" priority="431" operator="containsText" text="Alto">
      <formula>NOT(ISERROR(SEARCH("Alto",M10)))</formula>
    </cfRule>
    <cfRule type="containsText" dxfId="600" priority="432" operator="containsText" text="Extremo">
      <formula>NOT(ISERROR(SEARCH("Extremo",M10)))</formula>
    </cfRule>
  </conditionalFormatting>
  <conditionalFormatting sqref="M25:M29">
    <cfRule type="colorScale" priority="500">
      <colorScale>
        <cfvo type="min"/>
        <cfvo type="max"/>
        <color rgb="FFFF7128"/>
        <color rgb="FFFFEF9C"/>
      </colorScale>
    </cfRule>
  </conditionalFormatting>
  <conditionalFormatting sqref="M30:M34">
    <cfRule type="colorScale" priority="433">
      <colorScale>
        <cfvo type="min"/>
        <cfvo type="max"/>
        <color rgb="FFFF7128"/>
        <color rgb="FFFFEF9C"/>
      </colorScale>
    </cfRule>
  </conditionalFormatting>
  <conditionalFormatting sqref="N10 N15 N20">
    <cfRule type="containsText" dxfId="599" priority="593" operator="containsText" text="3- Moderado">
      <formula>NOT(ISERROR(SEARCH("3- Moderado",N10)))</formula>
    </cfRule>
    <cfRule type="containsText" dxfId="598" priority="594" operator="containsText" text="6- Moderado">
      <formula>NOT(ISERROR(SEARCH("6- Moderado",N10)))</formula>
    </cfRule>
    <cfRule type="containsText" dxfId="597" priority="595" operator="containsText" text="4- Moderado">
      <formula>NOT(ISERROR(SEARCH("4- Moderado",N10)))</formula>
    </cfRule>
    <cfRule type="containsText" dxfId="596" priority="596" operator="containsText" text="3- Bajo">
      <formula>NOT(ISERROR(SEARCH("3- Bajo",N10)))</formula>
    </cfRule>
    <cfRule type="containsText" dxfId="595" priority="597" operator="containsText" text="4- Bajo">
      <formula>NOT(ISERROR(SEARCH("4- Bajo",N10)))</formula>
    </cfRule>
    <cfRule type="containsText" dxfId="594" priority="598" operator="containsText" text="1- Bajo">
      <formula>NOT(ISERROR(SEARCH("1- Bajo",N10)))</formula>
    </cfRule>
  </conditionalFormatting>
  <conditionalFormatting sqref="N25">
    <cfRule type="containsText" dxfId="593" priority="490" operator="containsText" text="3- Moderado">
      <formula>NOT(ISERROR(SEARCH("3- Moderado",N25)))</formula>
    </cfRule>
    <cfRule type="containsText" dxfId="592" priority="491" operator="containsText" text="6- Moderado">
      <formula>NOT(ISERROR(SEARCH("6- Moderado",N25)))</formula>
    </cfRule>
    <cfRule type="containsText" dxfId="591" priority="492" operator="containsText" text="4- Moderado">
      <formula>NOT(ISERROR(SEARCH("4- Moderado",N25)))</formula>
    </cfRule>
    <cfRule type="containsText" dxfId="590" priority="493" operator="containsText" text="3- Bajo">
      <formula>NOT(ISERROR(SEARCH("3- Bajo",N25)))</formula>
    </cfRule>
    <cfRule type="containsText" dxfId="589" priority="494" operator="containsText" text="4- Bajo">
      <formula>NOT(ISERROR(SEARCH("4- Bajo",N25)))</formula>
    </cfRule>
    <cfRule type="containsText" dxfId="588" priority="495" operator="containsText" text="1- Bajo">
      <formula>NOT(ISERROR(SEARCH("1- Bajo",N25)))</formula>
    </cfRule>
  </conditionalFormatting>
  <conditionalFormatting sqref="N30">
    <cfRule type="containsText" dxfId="587" priority="423" operator="containsText" text="3- Moderado">
      <formula>NOT(ISERROR(SEARCH("3- Moderado",N30)))</formula>
    </cfRule>
    <cfRule type="containsText" dxfId="586" priority="424" operator="containsText" text="6- Moderado">
      <formula>NOT(ISERROR(SEARCH("6- Moderado",N30)))</formula>
    </cfRule>
    <cfRule type="containsText" dxfId="585" priority="425" operator="containsText" text="4- Moderado">
      <formula>NOT(ISERROR(SEARCH("4- Moderado",N30)))</formula>
    </cfRule>
    <cfRule type="containsText" dxfId="584" priority="426" operator="containsText" text="3- Bajo">
      <formula>NOT(ISERROR(SEARCH("3- Bajo",N30)))</formula>
    </cfRule>
    <cfRule type="containsText" dxfId="583" priority="427" operator="containsText" text="4- Bajo">
      <formula>NOT(ISERROR(SEARCH("4- Bajo",N30)))</formula>
    </cfRule>
    <cfRule type="containsText" dxfId="582" priority="428" operator="containsText" text="1- Bajo">
      <formula>NOT(ISERROR(SEARCH("1- Bajo",N30)))</formula>
    </cfRule>
  </conditionalFormatting>
  <dataValidations disablePrompts="1" count="7">
    <dataValidation allowBlank="1" showInputMessage="1" showErrorMessage="1" prompt="Seleccionar el tipo de riesgo teniendo en cuenta que  factor organizaconal afecta. Ver explicacion en hoja " sqref="E8" xr:uid="{00000000-0002-0000-0F00-000000000000}"/>
    <dataValidation allowBlank="1" showInputMessage="1" showErrorMessage="1" prompt="Registrar qué factor  que ocasina el riesgo: un facot identtficado el contexto._x000a_O  personas, recursos, estilo de direccion , factores externos, , codiciones ambientales" sqref="F8:G8" xr:uid="{00000000-0002-0000-0F00-000001000000}"/>
    <dataValidation allowBlank="1" showInputMessage="1" showErrorMessage="1" prompt="Que tan factible es que materialize el riesgo?" sqref="H8" xr:uid="{00000000-0002-0000-0F00-000002000000}"/>
    <dataValidation allowBlank="1" showInputMessage="1" showErrorMessage="1" prompt="El grado de afectación puede ser " sqref="I8" xr:uid="{00000000-0002-0000-0F00-000003000000}"/>
    <dataValidation allowBlank="1" showInputMessage="1" showErrorMessage="1" prompt="Describir las actividades que se van a desarrollar para el proyecto" sqref="O7" xr:uid="{00000000-0002-0000-0F00-000004000000}"/>
    <dataValidation allowBlank="1" showInputMessage="1" showErrorMessage="1" prompt="Seleccionar si el responsable es el responsable de las acciones es el nivel central" sqref="P7:P8" xr:uid="{00000000-0002-0000-0F00-000005000000}"/>
    <dataValidation allowBlank="1" showInputMessage="1" showErrorMessage="1" prompt="seleccionar si el responsable de ejecutar las acciones es el nivel central" sqref="Q8" xr:uid="{00000000-0002-0000-0F00-000006000000}"/>
  </dataValidation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B3B735-A513-4DD6-BE3D-A52A796E8168}">
  <sheetPr>
    <tabColor theme="5" tint="-0.249977111117893"/>
  </sheetPr>
  <dimension ref="A1:U31"/>
  <sheetViews>
    <sheetView topLeftCell="D1" zoomScale="70" zoomScaleNormal="70" workbookViewId="0">
      <selection activeCell="P35" sqref="P35"/>
    </sheetView>
  </sheetViews>
  <sheetFormatPr defaultColWidth="9.140625" defaultRowHeight="15"/>
  <cols>
    <col min="2" max="2" width="27.85546875" customWidth="1"/>
    <col min="3" max="3" width="36.5703125" customWidth="1"/>
    <col min="4" max="4" width="27.7109375" customWidth="1"/>
    <col min="5" max="5" width="33.42578125" customWidth="1"/>
    <col min="6" max="6" width="34.42578125" customWidth="1"/>
    <col min="7" max="7" width="28.7109375" customWidth="1"/>
    <col min="15" max="15" width="27.42578125" customWidth="1"/>
    <col min="17" max="17" width="14.5703125" customWidth="1"/>
    <col min="18" max="18" width="27.5703125" customWidth="1"/>
    <col min="19" max="19" width="31.28515625" customWidth="1"/>
    <col min="20" max="20" width="42.28515625" customWidth="1"/>
  </cols>
  <sheetData>
    <row r="1" spans="1:21" ht="16.5">
      <c r="A1" s="395"/>
      <c r="B1" s="396"/>
      <c r="C1" s="396"/>
      <c r="D1" s="453" t="s">
        <v>581</v>
      </c>
      <c r="E1" s="453"/>
      <c r="F1" s="453"/>
      <c r="G1" s="453"/>
      <c r="H1" s="453"/>
      <c r="I1" s="453"/>
      <c r="J1" s="453"/>
      <c r="K1" s="453"/>
      <c r="L1" s="453"/>
      <c r="M1" s="453"/>
      <c r="N1" s="453"/>
      <c r="O1" s="453"/>
      <c r="P1" s="453"/>
      <c r="Q1" s="454"/>
      <c r="R1" s="377" t="s">
        <v>495</v>
      </c>
      <c r="S1" s="377"/>
      <c r="T1" s="377"/>
      <c r="U1" s="136"/>
    </row>
    <row r="2" spans="1:21" ht="16.5">
      <c r="A2" s="397"/>
      <c r="B2" s="398"/>
      <c r="C2" s="398"/>
      <c r="D2" s="455"/>
      <c r="E2" s="455"/>
      <c r="F2" s="455"/>
      <c r="G2" s="455"/>
      <c r="H2" s="455"/>
      <c r="I2" s="455"/>
      <c r="J2" s="455"/>
      <c r="K2" s="455"/>
      <c r="L2" s="455"/>
      <c r="M2" s="455"/>
      <c r="N2" s="455"/>
      <c r="O2" s="455"/>
      <c r="P2" s="455"/>
      <c r="Q2" s="456"/>
      <c r="R2" s="377"/>
      <c r="S2" s="377"/>
      <c r="T2" s="377"/>
      <c r="U2" s="136"/>
    </row>
    <row r="3" spans="1:21" ht="16.5">
      <c r="A3" s="2"/>
      <c r="B3" s="2"/>
      <c r="C3" s="3"/>
      <c r="D3" s="455"/>
      <c r="E3" s="455"/>
      <c r="F3" s="455"/>
      <c r="G3" s="455"/>
      <c r="H3" s="455"/>
      <c r="I3" s="455"/>
      <c r="J3" s="455"/>
      <c r="K3" s="455"/>
      <c r="L3" s="455"/>
      <c r="M3" s="455"/>
      <c r="N3" s="455"/>
      <c r="O3" s="455"/>
      <c r="P3" s="455"/>
      <c r="Q3" s="456"/>
      <c r="R3" s="377"/>
      <c r="S3" s="377"/>
      <c r="T3" s="377"/>
      <c r="U3" s="136"/>
    </row>
    <row r="4" spans="1:21" ht="44.25" customHeight="1">
      <c r="A4" s="388" t="s">
        <v>496</v>
      </c>
      <c r="B4" s="389"/>
      <c r="C4" s="390"/>
      <c r="D4" s="391" t="str">
        <f>'Mapa Final'!D4</f>
        <v>PLANEACION  ESTRATEGICA</v>
      </c>
      <c r="E4" s="392"/>
      <c r="F4" s="392"/>
      <c r="G4" s="392"/>
      <c r="H4" s="392"/>
      <c r="I4" s="392"/>
      <c r="J4" s="392"/>
      <c r="K4" s="392"/>
      <c r="L4" s="392"/>
      <c r="M4" s="392"/>
      <c r="N4" s="393"/>
      <c r="O4" s="394"/>
      <c r="P4" s="394"/>
      <c r="Q4" s="394"/>
      <c r="R4" s="1"/>
      <c r="S4" s="1"/>
      <c r="T4" s="1"/>
      <c r="U4" s="136"/>
    </row>
    <row r="5" spans="1:21" ht="99" customHeight="1">
      <c r="A5" s="388" t="s">
        <v>498</v>
      </c>
      <c r="B5" s="389"/>
      <c r="C5" s="390"/>
      <c r="D5" s="399" t="str">
        <f>'Mapa Final'!D5</f>
        <v xml:space="preserve">Definir y orientar la planeación estratégica de la organización, a partir del establecimiento de los principios corporativos (valores, normas, políticas y directrices) que soportan la misión y visión de la Entidad, mediante el diagnóstico e identificación de necesidades y la formulación, ejecución y seguimiento de los planes, programas, proyectos, objetivos y políticas institucionales, con el propósito de generar las condiciones adecuadas para la gestión de los recursos asignados al Sector Jurisdiccional de la Rama Judicial, dando cumplimiento en el marco del sistema de gestión de calidad, medio ambiente y salud y seguridad en el trabajo.          </v>
      </c>
      <c r="E5" s="400"/>
      <c r="F5" s="400"/>
      <c r="G5" s="400"/>
      <c r="H5" s="400"/>
      <c r="I5" s="400"/>
      <c r="J5" s="400"/>
      <c r="K5" s="400"/>
      <c r="L5" s="400"/>
      <c r="M5" s="400"/>
      <c r="N5" s="401"/>
      <c r="O5" s="1"/>
      <c r="P5" s="1"/>
      <c r="Q5" s="1"/>
      <c r="R5" s="1"/>
      <c r="S5" s="1"/>
      <c r="T5" s="1"/>
      <c r="U5" s="136"/>
    </row>
    <row r="6" spans="1:21" ht="52.5" customHeight="1">
      <c r="A6" s="388" t="s">
        <v>500</v>
      </c>
      <c r="B6" s="389"/>
      <c r="C6" s="390"/>
      <c r="D6" s="399" t="str">
        <f>'Mapa Final'!D6</f>
        <v xml:space="preserve">Nivel Nacional </v>
      </c>
      <c r="E6" s="400"/>
      <c r="F6" s="400"/>
      <c r="G6" s="400"/>
      <c r="H6" s="400"/>
      <c r="I6" s="400"/>
      <c r="J6" s="400"/>
      <c r="K6" s="400"/>
      <c r="L6" s="400"/>
      <c r="M6" s="400"/>
      <c r="N6" s="401"/>
      <c r="O6" s="1"/>
      <c r="P6" s="1"/>
      <c r="Q6" s="1"/>
      <c r="R6" s="1"/>
      <c r="S6" s="1"/>
      <c r="T6" s="1"/>
      <c r="U6" s="136"/>
    </row>
    <row r="7" spans="1:21">
      <c r="A7" s="464" t="s">
        <v>556</v>
      </c>
      <c r="B7" s="465"/>
      <c r="C7" s="465"/>
      <c r="D7" s="465"/>
      <c r="E7" s="465"/>
      <c r="F7" s="466"/>
      <c r="G7" s="151"/>
      <c r="H7" s="467" t="s">
        <v>557</v>
      </c>
      <c r="I7" s="467"/>
      <c r="J7" s="467"/>
      <c r="K7" s="467" t="s">
        <v>558</v>
      </c>
      <c r="L7" s="467"/>
      <c r="M7" s="467"/>
      <c r="N7" s="468" t="s">
        <v>559</v>
      </c>
      <c r="O7" s="457" t="s">
        <v>560</v>
      </c>
      <c r="P7" s="459" t="s">
        <v>561</v>
      </c>
      <c r="Q7" s="460"/>
      <c r="R7" s="459" t="s">
        <v>562</v>
      </c>
      <c r="S7" s="460"/>
      <c r="T7" s="433" t="s">
        <v>582</v>
      </c>
      <c r="U7" s="157"/>
    </row>
    <row r="8" spans="1:21" ht="68.25">
      <c r="A8" s="160" t="s">
        <v>28</v>
      </c>
      <c r="B8" s="160" t="s">
        <v>508</v>
      </c>
      <c r="C8" s="161" t="s">
        <v>195</v>
      </c>
      <c r="D8" s="152" t="s">
        <v>509</v>
      </c>
      <c r="E8" s="153" t="s">
        <v>199</v>
      </c>
      <c r="F8" s="153" t="s">
        <v>201</v>
      </c>
      <c r="G8" s="153" t="s">
        <v>203</v>
      </c>
      <c r="H8" s="154" t="s">
        <v>564</v>
      </c>
      <c r="I8" s="154" t="s">
        <v>438</v>
      </c>
      <c r="J8" s="154" t="s">
        <v>565</v>
      </c>
      <c r="K8" s="154" t="s">
        <v>564</v>
      </c>
      <c r="L8" s="154" t="s">
        <v>566</v>
      </c>
      <c r="M8" s="154" t="s">
        <v>565</v>
      </c>
      <c r="N8" s="468"/>
      <c r="O8" s="458"/>
      <c r="P8" s="155" t="s">
        <v>567</v>
      </c>
      <c r="Q8" s="155" t="s">
        <v>568</v>
      </c>
      <c r="R8" s="155" t="s">
        <v>569</v>
      </c>
      <c r="S8" s="155" t="s">
        <v>570</v>
      </c>
      <c r="T8" s="433"/>
      <c r="U8" s="158"/>
    </row>
    <row r="9" spans="1:21">
      <c r="A9" s="472"/>
      <c r="B9" s="473"/>
      <c r="C9" s="473"/>
      <c r="D9" s="473"/>
      <c r="E9" s="473"/>
      <c r="F9" s="473"/>
      <c r="G9" s="473"/>
      <c r="H9" s="473"/>
      <c r="I9" s="473"/>
      <c r="J9" s="473"/>
      <c r="K9" s="473"/>
      <c r="L9" s="473"/>
      <c r="M9" s="473"/>
      <c r="N9" s="473"/>
      <c r="O9" s="146"/>
      <c r="P9" s="146"/>
      <c r="Q9" s="146"/>
      <c r="R9" s="146"/>
      <c r="S9" s="146"/>
      <c r="T9" s="156"/>
      <c r="U9" s="159"/>
    </row>
    <row r="10" spans="1:21">
      <c r="A10" s="474">
        <f>'Mapa Final'!A10</f>
        <v>1</v>
      </c>
      <c r="B10" s="492" t="str">
        <f>'Mapa Final'!B10</f>
        <v>Demora o tardanza en la consolidación,  análisis del seguimiento a planes y programas establecidos en el plan de accion y ejecucion del mismo</v>
      </c>
      <c r="C10" s="477" t="str">
        <f>'Mapa Final'!C10</f>
        <v>Incumplimiento de las metas establecidas</v>
      </c>
      <c r="D10" s="477" t="str">
        <f>'Mapa Final'!D10</f>
        <v>1. Remisión extemporánea de informes de seguimiento a la ejecución de plan accion  y/o programas.                                  
 2. Falta de planeacion y metodologías que permitan agilizar la elaboración de los informes de seguimiento a planes y programas.                
 3. Falta de capacitacion  y empoderamiento  en el personal encargado de    suministrar  insumos para el seguimiento  del plan accion  y programas.  
 4- Asignación insuficiente de recursos para atender las tareas y compromisos.              
5. Tardanza en la toma de decisiones del Superior.</v>
      </c>
      <c r="E10" s="447" t="str">
        <f>'Mapa Final'!E10</f>
        <v>Demora, falta de  planeacion  y presentación de datos y estimaciones equivocadas o incompletas que generan  la  omision de  las actividades programadas en el Plan Accion</v>
      </c>
      <c r="F10" s="447" t="str">
        <f>'Mapa Final'!F10</f>
        <v>Posibilidad de incumplimiento de metas establecidas debido a la mora, falta de  planeación, presentación de datos y estimaciones equivocadas o incompletas  que generan  la  omision de  las actividades programadas en el Plan Acción</v>
      </c>
      <c r="G10" s="447" t="str">
        <f>'Mapa Final'!G10</f>
        <v>Ejecución y Administración de Procesos</v>
      </c>
      <c r="H10" s="450" t="str">
        <f>'Mapa Final'!I10</f>
        <v>Media</v>
      </c>
      <c r="I10" s="480" t="str">
        <f>'Mapa Final'!L10</f>
        <v>Moderado</v>
      </c>
      <c r="J10" s="486" t="str">
        <f>'Mapa Final'!N10</f>
        <v>Moderado</v>
      </c>
      <c r="K10" s="434" t="str">
        <f>'Mapa Final'!AA10</f>
        <v>Baja</v>
      </c>
      <c r="L10" s="434" t="str">
        <f>'Mapa Final'!AE10</f>
        <v>Moderado</v>
      </c>
      <c r="M10" s="483" t="str">
        <f>'Mapa Final'!AG10</f>
        <v>Moderado</v>
      </c>
      <c r="N10" s="434" t="str">
        <f>'Mapa Final'!AH10</f>
        <v>Aceptar</v>
      </c>
      <c r="O10" s="437" t="s">
        <v>583</v>
      </c>
      <c r="P10" s="440"/>
      <c r="Q10" s="461" t="s">
        <v>10</v>
      </c>
      <c r="R10" s="495">
        <v>45108</v>
      </c>
      <c r="S10" s="495" t="s">
        <v>584</v>
      </c>
      <c r="T10" s="437" t="s">
        <v>585</v>
      </c>
      <c r="U10" s="35"/>
    </row>
    <row r="11" spans="1:21">
      <c r="A11" s="475"/>
      <c r="B11" s="367"/>
      <c r="C11" s="478"/>
      <c r="D11" s="478"/>
      <c r="E11" s="448"/>
      <c r="F11" s="448"/>
      <c r="G11" s="448"/>
      <c r="H11" s="451"/>
      <c r="I11" s="481"/>
      <c r="J11" s="487"/>
      <c r="K11" s="435"/>
      <c r="L11" s="435"/>
      <c r="M11" s="484"/>
      <c r="N11" s="435"/>
      <c r="O11" s="438"/>
      <c r="P11" s="441"/>
      <c r="Q11" s="462"/>
      <c r="R11" s="462"/>
      <c r="S11" s="462"/>
      <c r="T11" s="438"/>
      <c r="U11" s="35"/>
    </row>
    <row r="12" spans="1:21">
      <c r="A12" s="475"/>
      <c r="B12" s="367"/>
      <c r="C12" s="478"/>
      <c r="D12" s="478"/>
      <c r="E12" s="448"/>
      <c r="F12" s="448"/>
      <c r="G12" s="448"/>
      <c r="H12" s="451"/>
      <c r="I12" s="481"/>
      <c r="J12" s="487"/>
      <c r="K12" s="435"/>
      <c r="L12" s="435"/>
      <c r="M12" s="484"/>
      <c r="N12" s="435"/>
      <c r="O12" s="438"/>
      <c r="P12" s="441"/>
      <c r="Q12" s="462"/>
      <c r="R12" s="462"/>
      <c r="S12" s="462"/>
      <c r="T12" s="438"/>
      <c r="U12" s="35"/>
    </row>
    <row r="13" spans="1:21">
      <c r="A13" s="475"/>
      <c r="B13" s="367"/>
      <c r="C13" s="478"/>
      <c r="D13" s="478"/>
      <c r="E13" s="448"/>
      <c r="F13" s="448"/>
      <c r="G13" s="448"/>
      <c r="H13" s="451"/>
      <c r="I13" s="481"/>
      <c r="J13" s="487"/>
      <c r="K13" s="435"/>
      <c r="L13" s="435"/>
      <c r="M13" s="484"/>
      <c r="N13" s="435"/>
      <c r="O13" s="438"/>
      <c r="P13" s="441"/>
      <c r="Q13" s="462"/>
      <c r="R13" s="462"/>
      <c r="S13" s="462"/>
      <c r="T13" s="438"/>
      <c r="U13" s="35"/>
    </row>
    <row r="14" spans="1:21" ht="217.5" customHeight="1">
      <c r="A14" s="476"/>
      <c r="B14" s="498"/>
      <c r="C14" s="479"/>
      <c r="D14" s="479"/>
      <c r="E14" s="449"/>
      <c r="F14" s="449"/>
      <c r="G14" s="449"/>
      <c r="H14" s="452"/>
      <c r="I14" s="482"/>
      <c r="J14" s="488"/>
      <c r="K14" s="436"/>
      <c r="L14" s="436"/>
      <c r="M14" s="485"/>
      <c r="N14" s="436"/>
      <c r="O14" s="439"/>
      <c r="P14" s="442"/>
      <c r="Q14" s="463"/>
      <c r="R14" s="463"/>
      <c r="S14" s="463"/>
      <c r="T14" s="439"/>
      <c r="U14" s="35"/>
    </row>
    <row r="15" spans="1:21">
      <c r="A15" s="474">
        <f>'Mapa Final'!A13</f>
        <v>2</v>
      </c>
      <c r="B15" s="492" t="str">
        <f>'Mapa Final'!B13</f>
        <v>Incumplimiento de los requisitos ambientales</v>
      </c>
      <c r="C15" s="477" t="str">
        <f>'Mapa Final'!C13</f>
        <v>Afectación en la Prestación del Servicio de Justicia</v>
      </c>
      <c r="D15" s="477" t="str">
        <f>'Mapa Final'!D13</f>
        <v>1. Desconocimiento de las actualizaciones a la información publicada en la plataforma estrategica para los temas ambientales.
2. Falta de socialización de la aplicabilidad de los documentos publicados por la Coordinación Nacional del SIGCMA.
3. Desconocimientos de términos tecnicos por carencia del perfil ambiental en la Seccional.</v>
      </c>
      <c r="E15" s="447" t="str">
        <f>'Mapa Final'!E13</f>
        <v>Desconocimiento de los lineamientos ambientales y normatividad  ambiental vigente para la contratación de obras y servicios.</v>
      </c>
      <c r="F15" s="447" t="str">
        <f>'Mapa Final'!F13</f>
        <v>Posibilidad de afectación ambiental al no cumplir con los requisitos ambientales por desconocimiento de los lineamientos ambientales y normatividad  ambiental vigente para la contratación de bienes, obras y servicios.</v>
      </c>
      <c r="G15" s="447" t="str">
        <f>'Mapa Final'!G13</f>
        <v>Eventos Ambientales Internos</v>
      </c>
      <c r="H15" s="450" t="str">
        <f>'Mapa Final'!I13</f>
        <v>Media</v>
      </c>
      <c r="I15" s="480" t="str">
        <f>'Mapa Final'!L13</f>
        <v>Moderado</v>
      </c>
      <c r="J15" s="486" t="str">
        <f>'Mapa Final'!N13</f>
        <v>Moderado</v>
      </c>
      <c r="K15" s="434" t="str">
        <f>'Mapa Final'!AA13</f>
        <v>Baja</v>
      </c>
      <c r="L15" s="434" t="str">
        <f>'Mapa Final'!AE13</f>
        <v>Moderado</v>
      </c>
      <c r="M15" s="483" t="str">
        <f>'Mapa Final'!AG13</f>
        <v>Moderado</v>
      </c>
      <c r="N15" s="434" t="str">
        <f>'Mapa Final'!AH13</f>
        <v>Aceptar</v>
      </c>
      <c r="O15" s="469" t="s">
        <v>575</v>
      </c>
      <c r="P15" s="489"/>
      <c r="Q15" s="443" t="s">
        <v>10</v>
      </c>
      <c r="R15" s="446">
        <v>45108</v>
      </c>
      <c r="S15" s="446" t="s">
        <v>584</v>
      </c>
      <c r="T15" s="469" t="s">
        <v>586</v>
      </c>
      <c r="U15" s="35"/>
    </row>
    <row r="16" spans="1:21">
      <c r="A16" s="475"/>
      <c r="B16" s="367"/>
      <c r="C16" s="478"/>
      <c r="D16" s="478"/>
      <c r="E16" s="448"/>
      <c r="F16" s="448"/>
      <c r="G16" s="448"/>
      <c r="H16" s="451"/>
      <c r="I16" s="481"/>
      <c r="J16" s="487"/>
      <c r="K16" s="435"/>
      <c r="L16" s="435"/>
      <c r="M16" s="484"/>
      <c r="N16" s="435"/>
      <c r="O16" s="470"/>
      <c r="P16" s="490"/>
      <c r="Q16" s="444"/>
      <c r="R16" s="444"/>
      <c r="S16" s="444"/>
      <c r="T16" s="470"/>
      <c r="U16" s="35"/>
    </row>
    <row r="17" spans="1:21">
      <c r="A17" s="475"/>
      <c r="B17" s="367"/>
      <c r="C17" s="478"/>
      <c r="D17" s="478"/>
      <c r="E17" s="448"/>
      <c r="F17" s="448"/>
      <c r="G17" s="448"/>
      <c r="H17" s="451"/>
      <c r="I17" s="481"/>
      <c r="J17" s="487"/>
      <c r="K17" s="435"/>
      <c r="L17" s="435"/>
      <c r="M17" s="484"/>
      <c r="N17" s="435"/>
      <c r="O17" s="470"/>
      <c r="P17" s="490"/>
      <c r="Q17" s="444"/>
      <c r="R17" s="444"/>
      <c r="S17" s="444"/>
      <c r="T17" s="470"/>
      <c r="U17" s="35"/>
    </row>
    <row r="18" spans="1:21">
      <c r="A18" s="475"/>
      <c r="B18" s="367"/>
      <c r="C18" s="478"/>
      <c r="D18" s="478"/>
      <c r="E18" s="448"/>
      <c r="F18" s="448"/>
      <c r="G18" s="448"/>
      <c r="H18" s="451"/>
      <c r="I18" s="481"/>
      <c r="J18" s="487"/>
      <c r="K18" s="435"/>
      <c r="L18" s="435"/>
      <c r="M18" s="484"/>
      <c r="N18" s="435"/>
      <c r="O18" s="470"/>
      <c r="P18" s="490"/>
      <c r="Q18" s="444"/>
      <c r="R18" s="444"/>
      <c r="S18" s="444"/>
      <c r="T18" s="470"/>
      <c r="U18" s="35"/>
    </row>
    <row r="19" spans="1:21" ht="162" customHeight="1">
      <c r="A19" s="476"/>
      <c r="B19" s="498"/>
      <c r="C19" s="479"/>
      <c r="D19" s="479"/>
      <c r="E19" s="449"/>
      <c r="F19" s="449"/>
      <c r="G19" s="449"/>
      <c r="H19" s="452"/>
      <c r="I19" s="482"/>
      <c r="J19" s="488"/>
      <c r="K19" s="436"/>
      <c r="L19" s="436"/>
      <c r="M19" s="485"/>
      <c r="N19" s="436"/>
      <c r="O19" s="471"/>
      <c r="P19" s="491"/>
      <c r="Q19" s="445"/>
      <c r="R19" s="445"/>
      <c r="S19" s="445"/>
      <c r="T19" s="471"/>
      <c r="U19" s="35"/>
    </row>
    <row r="20" spans="1:21">
      <c r="A20" s="474">
        <f>'Mapa Final'!A16</f>
        <v>3</v>
      </c>
      <c r="B20" s="492" t="str">
        <f>'Mapa Final'!B16</f>
        <v>Corrupción</v>
      </c>
      <c r="C20" s="477" t="str">
        <f>'Mapa Final'!C16</f>
        <v>Reputacional(Corrupción)</v>
      </c>
      <c r="D20" s="477" t="str">
        <f>'Mapa Final'!D16</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20" s="447" t="str">
        <f>'Mapa Final'!E16</f>
        <v>Carencia de transparencia, imparcialidad, moralidad y ética Judicial</v>
      </c>
      <c r="F20" s="447" t="str">
        <f>'Mapa Final'!F16</f>
        <v xml:space="preserve">Posibilidad de afectación reputacional a la Entidad por actos indebidos de  los servidores judiciales debido a la carencia de transparencia, imparcialidad, moralidad y ética Judicial </v>
      </c>
      <c r="G20" s="447" t="str">
        <f>'Mapa Final'!G16</f>
        <v>Fraude Interno</v>
      </c>
      <c r="H20" s="450" t="str">
        <f>'Mapa Final'!I16</f>
        <v>Media</v>
      </c>
      <c r="I20" s="480" t="str">
        <f>'Mapa Final'!L16</f>
        <v>Moderado</v>
      </c>
      <c r="J20" s="486" t="str">
        <f>'Mapa Final'!N16</f>
        <v>Moderado</v>
      </c>
      <c r="K20" s="434" t="str">
        <f>'Mapa Final'!AA16</f>
        <v>Baja</v>
      </c>
      <c r="L20" s="434" t="str">
        <f>'Mapa Final'!AE16</f>
        <v>Moderado</v>
      </c>
      <c r="M20" s="483" t="str">
        <f>'Mapa Final'!AG16</f>
        <v>Moderado</v>
      </c>
      <c r="N20" s="434" t="str">
        <f>'Mapa Final'!AH16</f>
        <v>Aceptar</v>
      </c>
      <c r="O20" s="437" t="s">
        <v>577</v>
      </c>
      <c r="P20" s="440"/>
      <c r="Q20" s="461" t="s">
        <v>10</v>
      </c>
      <c r="R20" s="495">
        <v>45108</v>
      </c>
      <c r="S20" s="495" t="s">
        <v>584</v>
      </c>
      <c r="T20" s="437" t="s">
        <v>578</v>
      </c>
      <c r="U20" s="7"/>
    </row>
    <row r="21" spans="1:21">
      <c r="A21" s="475"/>
      <c r="B21" s="367"/>
      <c r="C21" s="478"/>
      <c r="D21" s="478"/>
      <c r="E21" s="448"/>
      <c r="F21" s="448"/>
      <c r="G21" s="448"/>
      <c r="H21" s="451"/>
      <c r="I21" s="481"/>
      <c r="J21" s="487"/>
      <c r="K21" s="435"/>
      <c r="L21" s="435"/>
      <c r="M21" s="484"/>
      <c r="N21" s="435"/>
      <c r="O21" s="438"/>
      <c r="P21" s="441"/>
      <c r="Q21" s="462"/>
      <c r="R21" s="496"/>
      <c r="S21" s="496"/>
      <c r="T21" s="438"/>
      <c r="U21" s="7"/>
    </row>
    <row r="22" spans="1:21">
      <c r="A22" s="475"/>
      <c r="B22" s="367"/>
      <c r="C22" s="478"/>
      <c r="D22" s="478"/>
      <c r="E22" s="448"/>
      <c r="F22" s="448"/>
      <c r="G22" s="448"/>
      <c r="H22" s="451"/>
      <c r="I22" s="481"/>
      <c r="J22" s="487"/>
      <c r="K22" s="435"/>
      <c r="L22" s="435"/>
      <c r="M22" s="484"/>
      <c r="N22" s="435"/>
      <c r="O22" s="438"/>
      <c r="P22" s="441"/>
      <c r="Q22" s="462"/>
      <c r="R22" s="496"/>
      <c r="S22" s="496"/>
      <c r="T22" s="438"/>
      <c r="U22" s="7"/>
    </row>
    <row r="23" spans="1:21">
      <c r="A23" s="475"/>
      <c r="B23" s="367"/>
      <c r="C23" s="478"/>
      <c r="D23" s="478"/>
      <c r="E23" s="448"/>
      <c r="F23" s="448"/>
      <c r="G23" s="448"/>
      <c r="H23" s="451"/>
      <c r="I23" s="481"/>
      <c r="J23" s="487"/>
      <c r="K23" s="435"/>
      <c r="L23" s="435"/>
      <c r="M23" s="484"/>
      <c r="N23" s="435"/>
      <c r="O23" s="438"/>
      <c r="P23" s="441"/>
      <c r="Q23" s="462"/>
      <c r="R23" s="496"/>
      <c r="S23" s="496"/>
      <c r="T23" s="438"/>
      <c r="U23" s="7"/>
    </row>
    <row r="24" spans="1:21" ht="194.25" customHeight="1">
      <c r="A24" s="476"/>
      <c r="B24" s="498"/>
      <c r="C24" s="479"/>
      <c r="D24" s="479"/>
      <c r="E24" s="449"/>
      <c r="F24" s="449"/>
      <c r="G24" s="449"/>
      <c r="H24" s="452"/>
      <c r="I24" s="482"/>
      <c r="J24" s="488"/>
      <c r="K24" s="436"/>
      <c r="L24" s="436"/>
      <c r="M24" s="485"/>
      <c r="N24" s="436"/>
      <c r="O24" s="439"/>
      <c r="P24" s="442"/>
      <c r="Q24" s="463"/>
      <c r="R24" s="497"/>
      <c r="S24" s="497"/>
      <c r="T24" s="439"/>
      <c r="U24" s="7"/>
    </row>
    <row r="25" spans="1:21">
      <c r="A25" s="474">
        <f>'Mapa Final'!A21</f>
        <v>4</v>
      </c>
      <c r="B25" s="492" t="str">
        <f>'Mapa Final'!B21</f>
        <v>Interrupción o demora en el proceso mejoramiento de Planeación estrategica</v>
      </c>
      <c r="C25" s="477" t="str">
        <f>'Mapa Final'!C21</f>
        <v>Incumplimiento de las metas establecidas</v>
      </c>
      <c r="D25" s="477" t="str">
        <f>'Mapa Final'!D21</f>
        <v xml:space="preserve">1. Paros/movilizaciones que afectan el proceso
2. Disturbios o hechos violentos
3.Decreto de estado de emergencia económica y social
4.Emergencias Ambientales
6. Fallas técnologicas </v>
      </c>
      <c r="E25" s="447" t="str">
        <f>'Mapa Final'!E21</f>
        <v>Sucesos de fuerza mayor que imposibilitan el cumplimiento de las actividades asociadas al proceso</v>
      </c>
      <c r="F25" s="447" t="str">
        <f>'Mapa Final'!F21</f>
        <v xml:space="preserve">Posibilidad de incumplimiento de las metas establecidas por sucesos de fuerza mayor que imposibilitan el cumplimiento de las actividades asociadas al proceso de mejoramiento del SIGCMA </v>
      </c>
      <c r="G25" s="447" t="str">
        <f>'Mapa Final'!G21</f>
        <v>Ejecución y Administración de Procesos</v>
      </c>
      <c r="H25" s="450" t="str">
        <f>'Mapa Final'!I21</f>
        <v>Media</v>
      </c>
      <c r="I25" s="480" t="str">
        <f>'Mapa Final'!L21</f>
        <v>Moderado</v>
      </c>
      <c r="J25" s="486" t="str">
        <f>'Mapa Final'!N21</f>
        <v>Moderado</v>
      </c>
      <c r="K25" s="434" t="str">
        <f>'Mapa Final'!AA21</f>
        <v>Baja</v>
      </c>
      <c r="L25" s="434" t="str">
        <f>'Mapa Final'!AE21</f>
        <v>Moderado</v>
      </c>
      <c r="M25" s="483" t="str">
        <f>'Mapa Final'!AG21</f>
        <v>Moderado</v>
      </c>
      <c r="N25" s="434" t="str">
        <f>'Mapa Final'!AH21</f>
        <v>Aceptar</v>
      </c>
      <c r="O25" s="437" t="s">
        <v>587</v>
      </c>
      <c r="P25" s="440"/>
      <c r="Q25" s="461" t="s">
        <v>10</v>
      </c>
      <c r="R25" s="495">
        <v>45108</v>
      </c>
      <c r="S25" s="495" t="s">
        <v>584</v>
      </c>
      <c r="T25" s="437" t="s">
        <v>588</v>
      </c>
      <c r="U25" s="7"/>
    </row>
    <row r="26" spans="1:21">
      <c r="A26" s="475"/>
      <c r="B26" s="367"/>
      <c r="C26" s="478"/>
      <c r="D26" s="478"/>
      <c r="E26" s="448"/>
      <c r="F26" s="448"/>
      <c r="G26" s="448"/>
      <c r="H26" s="451"/>
      <c r="I26" s="481"/>
      <c r="J26" s="487"/>
      <c r="K26" s="435"/>
      <c r="L26" s="435"/>
      <c r="M26" s="484"/>
      <c r="N26" s="435"/>
      <c r="O26" s="438"/>
      <c r="P26" s="441"/>
      <c r="Q26" s="462"/>
      <c r="R26" s="496"/>
      <c r="S26" s="496"/>
      <c r="T26" s="438"/>
      <c r="U26" s="7"/>
    </row>
    <row r="27" spans="1:21">
      <c r="A27" s="475"/>
      <c r="B27" s="367"/>
      <c r="C27" s="478"/>
      <c r="D27" s="478"/>
      <c r="E27" s="448"/>
      <c r="F27" s="448"/>
      <c r="G27" s="448"/>
      <c r="H27" s="451"/>
      <c r="I27" s="481"/>
      <c r="J27" s="487"/>
      <c r="K27" s="435"/>
      <c r="L27" s="435"/>
      <c r="M27" s="484"/>
      <c r="N27" s="435"/>
      <c r="O27" s="438"/>
      <c r="P27" s="441"/>
      <c r="Q27" s="462"/>
      <c r="R27" s="496"/>
      <c r="S27" s="496"/>
      <c r="T27" s="438"/>
      <c r="U27" s="7"/>
    </row>
    <row r="28" spans="1:21">
      <c r="A28" s="475"/>
      <c r="B28" s="367"/>
      <c r="C28" s="478"/>
      <c r="D28" s="478"/>
      <c r="E28" s="448"/>
      <c r="F28" s="448"/>
      <c r="G28" s="448"/>
      <c r="H28" s="451"/>
      <c r="I28" s="481"/>
      <c r="J28" s="487"/>
      <c r="K28" s="435"/>
      <c r="L28" s="435"/>
      <c r="M28" s="484"/>
      <c r="N28" s="435"/>
      <c r="O28" s="438"/>
      <c r="P28" s="441"/>
      <c r="Q28" s="462"/>
      <c r="R28" s="496"/>
      <c r="S28" s="496"/>
      <c r="T28" s="438"/>
      <c r="U28" s="7"/>
    </row>
    <row r="29" spans="1:21" ht="163.5" customHeight="1">
      <c r="A29" s="476"/>
      <c r="B29" s="498"/>
      <c r="C29" s="479"/>
      <c r="D29" s="479"/>
      <c r="E29" s="449"/>
      <c r="F29" s="449"/>
      <c r="G29" s="449"/>
      <c r="H29" s="452"/>
      <c r="I29" s="482"/>
      <c r="J29" s="488"/>
      <c r="K29" s="436"/>
      <c r="L29" s="436"/>
      <c r="M29" s="485"/>
      <c r="N29" s="436"/>
      <c r="O29" s="439"/>
      <c r="P29" s="442"/>
      <c r="Q29" s="463"/>
      <c r="R29" s="497"/>
      <c r="S29" s="497"/>
      <c r="T29" s="439"/>
      <c r="U29" s="7"/>
    </row>
    <row r="30" spans="1:21">
      <c r="A30" s="82"/>
      <c r="B30" s="82"/>
      <c r="D30" s="82"/>
      <c r="E30" s="148"/>
      <c r="H30" s="149"/>
      <c r="I30" s="149"/>
      <c r="J30" s="150"/>
      <c r="K30" s="149"/>
      <c r="L30" s="149"/>
      <c r="M30" s="149"/>
      <c r="U30" s="7"/>
    </row>
    <row r="31" spans="1:21">
      <c r="A31" s="82"/>
      <c r="B31" s="82"/>
      <c r="D31" s="82"/>
      <c r="E31" s="148"/>
      <c r="H31" s="149"/>
      <c r="I31" s="149"/>
      <c r="J31" s="150"/>
      <c r="K31" s="149"/>
      <c r="L31" s="149"/>
      <c r="M31" s="149"/>
      <c r="U31" s="7"/>
    </row>
  </sheetData>
  <mergeCells count="99">
    <mergeCell ref="A1:C2"/>
    <mergeCell ref="D1:Q3"/>
    <mergeCell ref="R1:T3"/>
    <mergeCell ref="A4:C4"/>
    <mergeCell ref="D4:N4"/>
    <mergeCell ref="O4:Q4"/>
    <mergeCell ref="A5:C5"/>
    <mergeCell ref="D5:N5"/>
    <mergeCell ref="A6:C6"/>
    <mergeCell ref="D6:N6"/>
    <mergeCell ref="A7:F7"/>
    <mergeCell ref="H7:J7"/>
    <mergeCell ref="K7:M7"/>
    <mergeCell ref="N7:N8"/>
    <mergeCell ref="A10:A14"/>
    <mergeCell ref="B10:B14"/>
    <mergeCell ref="C10:C14"/>
    <mergeCell ref="D10:D14"/>
    <mergeCell ref="E10:E14"/>
    <mergeCell ref="O7:O8"/>
    <mergeCell ref="P7:Q7"/>
    <mergeCell ref="R7:S7"/>
    <mergeCell ref="T7:T8"/>
    <mergeCell ref="A9:N9"/>
    <mergeCell ref="Q10:Q14"/>
    <mergeCell ref="F10:F14"/>
    <mergeCell ref="G10:G14"/>
    <mergeCell ref="H10:H14"/>
    <mergeCell ref="I10:I14"/>
    <mergeCell ref="J10:J14"/>
    <mergeCell ref="K10:K14"/>
    <mergeCell ref="M15:M19"/>
    <mergeCell ref="R10:R14"/>
    <mergeCell ref="S10:S14"/>
    <mergeCell ref="T10:T14"/>
    <mergeCell ref="A15:A19"/>
    <mergeCell ref="B15:B19"/>
    <mergeCell ref="C15:C19"/>
    <mergeCell ref="D15:D19"/>
    <mergeCell ref="E15:E19"/>
    <mergeCell ref="F15:F19"/>
    <mergeCell ref="G15:G19"/>
    <mergeCell ref="L10:L14"/>
    <mergeCell ref="M10:M14"/>
    <mergeCell ref="N10:N14"/>
    <mergeCell ref="O10:O14"/>
    <mergeCell ref="P10:P14"/>
    <mergeCell ref="H15:H19"/>
    <mergeCell ref="I15:I19"/>
    <mergeCell ref="J15:J19"/>
    <mergeCell ref="K15:K19"/>
    <mergeCell ref="L15:L19"/>
    <mergeCell ref="T15:T19"/>
    <mergeCell ref="A20:A24"/>
    <mergeCell ref="B20:B24"/>
    <mergeCell ref="C20:C24"/>
    <mergeCell ref="D20:D24"/>
    <mergeCell ref="E20:E24"/>
    <mergeCell ref="F20:F24"/>
    <mergeCell ref="G20:G24"/>
    <mergeCell ref="H20:H24"/>
    <mergeCell ref="I20:I24"/>
    <mergeCell ref="N15:N19"/>
    <mergeCell ref="O15:O19"/>
    <mergeCell ref="P15:P19"/>
    <mergeCell ref="Q15:Q19"/>
    <mergeCell ref="R15:R19"/>
    <mergeCell ref="S15:S19"/>
    <mergeCell ref="T20:T24"/>
    <mergeCell ref="A25:A29"/>
    <mergeCell ref="B25:B29"/>
    <mergeCell ref="C25:C29"/>
    <mergeCell ref="D25:D29"/>
    <mergeCell ref="E25:E29"/>
    <mergeCell ref="J20:J24"/>
    <mergeCell ref="K20:K24"/>
    <mergeCell ref="L20:L24"/>
    <mergeCell ref="M20:M24"/>
    <mergeCell ref="N20:N24"/>
    <mergeCell ref="O20:O24"/>
    <mergeCell ref="K25:K29"/>
    <mergeCell ref="P20:P24"/>
    <mergeCell ref="Q20:Q24"/>
    <mergeCell ref="R20:R24"/>
    <mergeCell ref="S20:S24"/>
    <mergeCell ref="F25:F29"/>
    <mergeCell ref="G25:G29"/>
    <mergeCell ref="H25:H29"/>
    <mergeCell ref="I25:I29"/>
    <mergeCell ref="J25:J29"/>
    <mergeCell ref="R25:R29"/>
    <mergeCell ref="S25:S29"/>
    <mergeCell ref="T25:T29"/>
    <mergeCell ref="L25:L29"/>
    <mergeCell ref="M25:M29"/>
    <mergeCell ref="N25:N29"/>
    <mergeCell ref="O25:O29"/>
    <mergeCell ref="P25:P29"/>
    <mergeCell ref="Q25:Q29"/>
  </mergeCells>
  <conditionalFormatting sqref="A7:B7 H7 H30:J31">
    <cfRule type="containsText" dxfId="581" priority="146" operator="containsText" text="3- Bajo">
      <formula>NOT(ISERROR(SEARCH("3- Bajo",A7)))</formula>
    </cfRule>
    <cfRule type="containsText" dxfId="580" priority="147" operator="containsText" text="4- Bajo">
      <formula>NOT(ISERROR(SEARCH("4- Bajo",A7)))</formula>
    </cfRule>
    <cfRule type="containsText" dxfId="579" priority="148" operator="containsText" text="1- Bajo">
      <formula>NOT(ISERROR(SEARCH("1- Bajo",A7)))</formula>
    </cfRule>
  </conditionalFormatting>
  <conditionalFormatting sqref="A15:G15">
    <cfRule type="containsText" dxfId="578" priority="82" operator="containsText" text="3- Moderado">
      <formula>NOT(ISERROR(SEARCH("3- Moderado",A15)))</formula>
    </cfRule>
    <cfRule type="containsText" dxfId="577" priority="83" operator="containsText" text="6- Moderado">
      <formula>NOT(ISERROR(SEARCH("6- Moderado",A15)))</formula>
    </cfRule>
    <cfRule type="containsText" dxfId="576" priority="84" operator="containsText" text="4- Moderado">
      <formula>NOT(ISERROR(SEARCH("4- Moderado",A15)))</formula>
    </cfRule>
    <cfRule type="containsText" dxfId="575" priority="85" operator="containsText" text="3- Bajo">
      <formula>NOT(ISERROR(SEARCH("3- Bajo",A15)))</formula>
    </cfRule>
    <cfRule type="containsText" dxfId="574" priority="86" operator="containsText" text="4- Bajo">
      <formula>NOT(ISERROR(SEARCH("4- Bajo",A15)))</formula>
    </cfRule>
    <cfRule type="containsText" dxfId="573" priority="87" operator="containsText" text="1- Bajo">
      <formula>NOT(ISERROR(SEARCH("1- Bajo",A15)))</formula>
    </cfRule>
  </conditionalFormatting>
  <conditionalFormatting sqref="A10:I10">
    <cfRule type="containsText" dxfId="572" priority="107" operator="containsText" text="3- Moderado">
      <formula>NOT(ISERROR(SEARCH("3- Moderado",A10)))</formula>
    </cfRule>
    <cfRule type="containsText" dxfId="571" priority="108" operator="containsText" text="6- Moderado">
      <formula>NOT(ISERROR(SEARCH("6- Moderado",A10)))</formula>
    </cfRule>
    <cfRule type="containsText" dxfId="570" priority="109" operator="containsText" text="4- Moderado">
      <formula>NOT(ISERROR(SEARCH("4- Moderado",A10)))</formula>
    </cfRule>
    <cfRule type="containsText" dxfId="569" priority="110" operator="containsText" text="3- Bajo">
      <formula>NOT(ISERROR(SEARCH("3- Bajo",A10)))</formula>
    </cfRule>
    <cfRule type="containsText" dxfId="568" priority="111" operator="containsText" text="4- Bajo">
      <formula>NOT(ISERROR(SEARCH("4- Bajo",A10)))</formula>
    </cfRule>
    <cfRule type="containsText" dxfId="567" priority="112" operator="containsText" text="1- Bajo">
      <formula>NOT(ISERROR(SEARCH("1- Bajo",A10)))</formula>
    </cfRule>
  </conditionalFormatting>
  <conditionalFormatting sqref="A20:I20">
    <cfRule type="containsText" dxfId="566" priority="70" operator="containsText" text="3- Moderado">
      <formula>NOT(ISERROR(SEARCH("3- Moderado",A20)))</formula>
    </cfRule>
    <cfRule type="containsText" dxfId="565" priority="71" operator="containsText" text="6- Moderado">
      <formula>NOT(ISERROR(SEARCH("6- Moderado",A20)))</formula>
    </cfRule>
    <cfRule type="containsText" dxfId="564" priority="72" operator="containsText" text="4- Moderado">
      <formula>NOT(ISERROR(SEARCH("4- Moderado",A20)))</formula>
    </cfRule>
    <cfRule type="containsText" dxfId="563" priority="73" operator="containsText" text="3- Bajo">
      <formula>NOT(ISERROR(SEARCH("3- Bajo",A20)))</formula>
    </cfRule>
    <cfRule type="containsText" dxfId="562" priority="74" operator="containsText" text="4- Bajo">
      <formula>NOT(ISERROR(SEARCH("4- Bajo",A20)))</formula>
    </cfRule>
    <cfRule type="containsText" dxfId="561" priority="75" operator="containsText" text="1- Bajo">
      <formula>NOT(ISERROR(SEARCH("1- Bajo",A20)))</formula>
    </cfRule>
  </conditionalFormatting>
  <conditionalFormatting sqref="A25:I25">
    <cfRule type="containsText" dxfId="560" priority="43" operator="containsText" text="3- Moderado">
      <formula>NOT(ISERROR(SEARCH("3- Moderado",A25)))</formula>
    </cfRule>
    <cfRule type="containsText" dxfId="559" priority="44" operator="containsText" text="6- Moderado">
      <formula>NOT(ISERROR(SEARCH("6- Moderado",A25)))</formula>
    </cfRule>
    <cfRule type="containsText" dxfId="558" priority="45" operator="containsText" text="4- Moderado">
      <formula>NOT(ISERROR(SEARCH("4- Moderado",A25)))</formula>
    </cfRule>
    <cfRule type="containsText" dxfId="557" priority="46" operator="containsText" text="3- Bajo">
      <formula>NOT(ISERROR(SEARCH("3- Bajo",A25)))</formula>
    </cfRule>
    <cfRule type="containsText" dxfId="556" priority="47" operator="containsText" text="4- Bajo">
      <formula>NOT(ISERROR(SEARCH("4- Bajo",A25)))</formula>
    </cfRule>
    <cfRule type="containsText" dxfId="555" priority="48" operator="containsText" text="1- Bajo">
      <formula>NOT(ISERROR(SEARCH("1- Bajo",A25)))</formula>
    </cfRule>
  </conditionalFormatting>
  <conditionalFormatting sqref="D8:J8">
    <cfRule type="containsText" dxfId="554" priority="136" operator="containsText" text="3- Moderado">
      <formula>NOT(ISERROR(SEARCH("3- Moderado",D8)))</formula>
    </cfRule>
    <cfRule type="containsText" dxfId="553" priority="137" operator="containsText" text="6- Moderado">
      <formula>NOT(ISERROR(SEARCH("6- Moderado",D8)))</formula>
    </cfRule>
    <cfRule type="containsText" dxfId="552" priority="138" operator="containsText" text="4- Moderado">
      <formula>NOT(ISERROR(SEARCH("4- Moderado",D8)))</formula>
    </cfRule>
    <cfRule type="containsText" dxfId="551" priority="139" operator="containsText" text="3- Bajo">
      <formula>NOT(ISERROR(SEARCH("3- Bajo",D8)))</formula>
    </cfRule>
    <cfRule type="containsText" dxfId="550" priority="140" operator="containsText" text="4- Bajo">
      <formula>NOT(ISERROR(SEARCH("4- Bajo",D8)))</formula>
    </cfRule>
    <cfRule type="containsText" dxfId="549" priority="142" operator="containsText" text="1- Bajo">
      <formula>NOT(ISERROR(SEARCH("1- Bajo",D8)))</formula>
    </cfRule>
  </conditionalFormatting>
  <conditionalFormatting sqref="H10:H19">
    <cfRule type="containsText" dxfId="548" priority="88" operator="containsText" text="Alta">
      <formula>NOT(ISERROR(SEARCH("Alta",H10)))</formula>
    </cfRule>
    <cfRule type="containsText" dxfId="547" priority="89" operator="containsText" text="Muy Alta">
      <formula>NOT(ISERROR(SEARCH("Muy Alta",H10)))</formula>
    </cfRule>
    <cfRule type="containsText" dxfId="546" priority="90" operator="containsText" text="Muy Baja">
      <formula>NOT(ISERROR(SEARCH("Muy Baja",H10)))</formula>
    </cfRule>
    <cfRule type="containsText" dxfId="545" priority="91" operator="containsText" text="Baja">
      <formula>NOT(ISERROR(SEARCH("Baja",H10)))</formula>
    </cfRule>
    <cfRule type="containsText" dxfId="544" priority="92" operator="containsText" text="Media">
      <formula>NOT(ISERROR(SEARCH("Media",H10)))</formula>
    </cfRule>
    <cfRule type="containsText" dxfId="543" priority="93" operator="containsText" text="Alta">
      <formula>NOT(ISERROR(SEARCH("Alta",H10)))</formula>
    </cfRule>
    <cfRule type="containsText" dxfId="542" priority="94" operator="containsText" text="Muy Alta">
      <formula>NOT(ISERROR(SEARCH("Muy Alta",H10)))</formula>
    </cfRule>
  </conditionalFormatting>
  <conditionalFormatting sqref="H10:H24">
    <cfRule type="containsText" dxfId="541" priority="61" operator="containsText" text="Muy Alta">
      <formula>NOT(ISERROR(SEARCH("Muy Alta",H10)))</formula>
    </cfRule>
  </conditionalFormatting>
  <conditionalFormatting sqref="H20:H24">
    <cfRule type="containsText" dxfId="540" priority="55" operator="containsText" text="Alta">
      <formula>NOT(ISERROR(SEARCH("Alta",H20)))</formula>
    </cfRule>
    <cfRule type="containsText" dxfId="539" priority="56" operator="containsText" text="Muy Alta">
      <formula>NOT(ISERROR(SEARCH("Muy Alta",H20)))</formula>
    </cfRule>
    <cfRule type="containsText" dxfId="538" priority="57" operator="containsText" text="Muy Baja">
      <formula>NOT(ISERROR(SEARCH("Muy Baja",H20)))</formula>
    </cfRule>
    <cfRule type="containsText" dxfId="537" priority="58" operator="containsText" text="Baja">
      <formula>NOT(ISERROR(SEARCH("Baja",H20)))</formula>
    </cfRule>
    <cfRule type="containsText" dxfId="536" priority="59" operator="containsText" text="Media">
      <formula>NOT(ISERROR(SEARCH("Media",H20)))</formula>
    </cfRule>
    <cfRule type="containsText" dxfId="535" priority="60" operator="containsText" text="Alta">
      <formula>NOT(ISERROR(SEARCH("Alta",H20)))</formula>
    </cfRule>
  </conditionalFormatting>
  <conditionalFormatting sqref="H20:H29">
    <cfRule type="containsText" dxfId="534" priority="26" operator="containsText" text="Muy Alta">
      <formula>NOT(ISERROR(SEARCH("Muy Alta",H20)))</formula>
    </cfRule>
  </conditionalFormatting>
  <conditionalFormatting sqref="H25:H29">
    <cfRule type="containsText" dxfId="533" priority="14" operator="containsText" text="Muy Alta">
      <formula>NOT(ISERROR(SEARCH("Muy Alta",H25)))</formula>
    </cfRule>
    <cfRule type="containsText" dxfId="532" priority="15" operator="containsText" text="Alta">
      <formula>NOT(ISERROR(SEARCH("Alta",H25)))</formula>
    </cfRule>
    <cfRule type="containsText" dxfId="531" priority="16" operator="containsText" text="Muy Alta">
      <formula>NOT(ISERROR(SEARCH("Muy Alta",H25)))</formula>
    </cfRule>
    <cfRule type="containsText" dxfId="530" priority="21" operator="containsText" text="Muy Baja">
      <formula>NOT(ISERROR(SEARCH("Muy Baja",H25)))</formula>
    </cfRule>
    <cfRule type="containsText" dxfId="529" priority="22" operator="containsText" text="Baja">
      <formula>NOT(ISERROR(SEARCH("Baja",H25)))</formula>
    </cfRule>
    <cfRule type="containsText" dxfId="528" priority="23" operator="containsText" text="Media">
      <formula>NOT(ISERROR(SEARCH("Media",H25)))</formula>
    </cfRule>
    <cfRule type="containsText" dxfId="527" priority="24" operator="containsText" text="Alta">
      <formula>NOT(ISERROR(SEARCH("Alta",H25)))</formula>
    </cfRule>
  </conditionalFormatting>
  <conditionalFormatting sqref="H15:I15">
    <cfRule type="containsText" dxfId="526" priority="113" operator="containsText" text="3- Moderado">
      <formula>NOT(ISERROR(SEARCH("3- Moderado",H15)))</formula>
    </cfRule>
    <cfRule type="containsText" dxfId="525" priority="114" operator="containsText" text="6- Moderado">
      <formula>NOT(ISERROR(SEARCH("6- Moderado",H15)))</formula>
    </cfRule>
    <cfRule type="containsText" dxfId="524" priority="115" operator="containsText" text="4- Moderado">
      <formula>NOT(ISERROR(SEARCH("4- Moderado",H15)))</formula>
    </cfRule>
    <cfRule type="containsText" dxfId="523" priority="116" operator="containsText" text="3- Bajo">
      <formula>NOT(ISERROR(SEARCH("3- Bajo",H15)))</formula>
    </cfRule>
    <cfRule type="containsText" dxfId="522" priority="117" operator="containsText" text="4- Bajo">
      <formula>NOT(ISERROR(SEARCH("4- Bajo",H15)))</formula>
    </cfRule>
    <cfRule type="containsText" dxfId="521" priority="118" operator="containsText" text="1- Bajo">
      <formula>NOT(ISERROR(SEARCH("1- Bajo",H15)))</formula>
    </cfRule>
  </conditionalFormatting>
  <conditionalFormatting sqref="H30:J31 A7:B7 H7">
    <cfRule type="containsText" dxfId="520" priority="143" operator="containsText" text="3- Moderado">
      <formula>NOT(ISERROR(SEARCH("3- Moderado",A7)))</formula>
    </cfRule>
    <cfRule type="containsText" dxfId="519" priority="144" operator="containsText" text="6- Moderado">
      <formula>NOT(ISERROR(SEARCH("6- Moderado",A7)))</formula>
    </cfRule>
    <cfRule type="containsText" dxfId="518" priority="145" operator="containsText" text="4- Moderado">
      <formula>NOT(ISERROR(SEARCH("4- Moderado",A7)))</formula>
    </cfRule>
  </conditionalFormatting>
  <conditionalFormatting sqref="I10:I29">
    <cfRule type="containsText" dxfId="517" priority="17" operator="containsText" text="Catastrófico">
      <formula>NOT(ISERROR(SEARCH("Catastrófico",I10)))</formula>
    </cfRule>
    <cfRule type="containsText" dxfId="516" priority="18" operator="containsText" text="Mayor">
      <formula>NOT(ISERROR(SEARCH("Mayor",I10)))</formula>
    </cfRule>
    <cfRule type="containsText" dxfId="515" priority="19" operator="containsText" text="Menor">
      <formula>NOT(ISERROR(SEARCH("Menor",I10)))</formula>
    </cfRule>
    <cfRule type="containsText" dxfId="514" priority="20" operator="containsText" text="Leve">
      <formula>NOT(ISERROR(SEARCH("Leve",I10)))</formula>
    </cfRule>
    <cfRule type="containsText" dxfId="513" priority="25" operator="containsText" text="Moderado">
      <formula>NOT(ISERROR(SEARCH("Moderado",I10)))</formula>
    </cfRule>
  </conditionalFormatting>
  <conditionalFormatting sqref="J8 J30:J31">
    <cfRule type="containsText" dxfId="512" priority="125" operator="containsText" text="25- Extremo">
      <formula>NOT(ISERROR(SEARCH("25- Extremo",J8)))</formula>
    </cfRule>
    <cfRule type="containsText" dxfId="511" priority="126" operator="containsText" text="20- Extremo">
      <formula>NOT(ISERROR(SEARCH("20- Extremo",J8)))</formula>
    </cfRule>
    <cfRule type="containsText" dxfId="510" priority="127" operator="containsText" text="15- Extremo">
      <formula>NOT(ISERROR(SEARCH("15- Extremo",J8)))</formula>
    </cfRule>
    <cfRule type="containsText" dxfId="509" priority="128" operator="containsText" text="10- Extremo">
      <formula>NOT(ISERROR(SEARCH("10- Extremo",J8)))</formula>
    </cfRule>
    <cfRule type="containsText" dxfId="508" priority="129" operator="containsText" text="5- Extremo">
      <formula>NOT(ISERROR(SEARCH("5- Extremo",J8)))</formula>
    </cfRule>
    <cfRule type="containsText" dxfId="507" priority="130" operator="containsText" text="12- Alto">
      <formula>NOT(ISERROR(SEARCH("12- Alto",J8)))</formula>
    </cfRule>
    <cfRule type="containsText" dxfId="506" priority="131" operator="containsText" text="10- Alto">
      <formula>NOT(ISERROR(SEARCH("10- Alto",J8)))</formula>
    </cfRule>
    <cfRule type="containsText" dxfId="505" priority="132" operator="containsText" text="9- Alto">
      <formula>NOT(ISERROR(SEARCH("9- Alto",J8)))</formula>
    </cfRule>
    <cfRule type="containsText" dxfId="504" priority="133" operator="containsText" text="8- Alto">
      <formula>NOT(ISERROR(SEARCH("8- Alto",J8)))</formula>
    </cfRule>
    <cfRule type="containsText" dxfId="503" priority="134" operator="containsText" text="5- Alto">
      <formula>NOT(ISERROR(SEARCH("5- Alto",J8)))</formula>
    </cfRule>
    <cfRule type="containsText" dxfId="502" priority="135" operator="containsText" text="4- Alto">
      <formula>NOT(ISERROR(SEARCH("4- Alto",J8)))</formula>
    </cfRule>
    <cfRule type="containsText" dxfId="501" priority="141" operator="containsText" text="2- Bajo">
      <formula>NOT(ISERROR(SEARCH("2- Bajo",J8)))</formula>
    </cfRule>
  </conditionalFormatting>
  <conditionalFormatting sqref="J10:J19">
    <cfRule type="colorScale" priority="149">
      <colorScale>
        <cfvo type="min"/>
        <cfvo type="max"/>
        <color rgb="FFFF7128"/>
        <color rgb="FFFFEF9C"/>
      </colorScale>
    </cfRule>
  </conditionalFormatting>
  <conditionalFormatting sqref="J10:J29">
    <cfRule type="containsText" dxfId="500" priority="9" operator="containsText" text="Bajo">
      <formula>NOT(ISERROR(SEARCH("Bajo",J10)))</formula>
    </cfRule>
    <cfRule type="containsText" dxfId="499" priority="10" operator="containsText" text="Extremo">
      <formula>NOT(ISERROR(SEARCH("Extremo",J10)))</formula>
    </cfRule>
    <cfRule type="containsText" dxfId="498" priority="11" operator="containsText" text="Moderado">
      <formula>NOT(ISERROR(SEARCH("Moderado",J10)))</formula>
    </cfRule>
    <cfRule type="containsText" dxfId="497" priority="38" operator="containsText" text="Bajo">
      <formula>NOT(ISERROR(SEARCH("Bajo",J10)))</formula>
    </cfRule>
    <cfRule type="containsText" dxfId="496" priority="39" operator="containsText" text="Moderado">
      <formula>NOT(ISERROR(SEARCH("Moderado",J10)))</formula>
    </cfRule>
    <cfRule type="containsText" dxfId="495" priority="40" operator="containsText" text="Alto">
      <formula>NOT(ISERROR(SEARCH("Alto",J10)))</formula>
    </cfRule>
    <cfRule type="containsText" dxfId="494" priority="41" operator="containsText" text="Extremo">
      <formula>NOT(ISERROR(SEARCH("Extremo",J10)))</formula>
    </cfRule>
  </conditionalFormatting>
  <conditionalFormatting sqref="J20:J24">
    <cfRule type="colorScale" priority="69">
      <colorScale>
        <cfvo type="min"/>
        <cfvo type="max"/>
        <color rgb="FFFF7128"/>
        <color rgb="FFFFEF9C"/>
      </colorScale>
    </cfRule>
  </conditionalFormatting>
  <conditionalFormatting sqref="J25:J29">
    <cfRule type="colorScale" priority="42">
      <colorScale>
        <cfvo type="min"/>
        <cfvo type="max"/>
        <color rgb="FFFF7128"/>
        <color rgb="FFFFEF9C"/>
      </colorScale>
    </cfRule>
  </conditionalFormatting>
  <conditionalFormatting sqref="K10:K29">
    <cfRule type="containsText" dxfId="493" priority="5" operator="containsText" text="Muy Alta">
      <formula>NOT(ISERROR(SEARCH("Muy Alta",K10)))</formula>
    </cfRule>
    <cfRule type="containsText" dxfId="492" priority="6" operator="containsText" text="Alta">
      <formula>NOT(ISERROR(SEARCH("Alta",K10)))</formula>
    </cfRule>
    <cfRule type="containsText" dxfId="491" priority="7" operator="containsText" text="Baja">
      <formula>NOT(ISERROR(SEARCH("Baja",K10)))</formula>
    </cfRule>
    <cfRule type="containsText" dxfId="490" priority="8" operator="containsText" text="Muy Baja">
      <formula>NOT(ISERROR(SEARCH("Muy Baja",K10)))</formula>
    </cfRule>
    <cfRule type="containsText" dxfId="489" priority="13" operator="containsText" text="Media">
      <formula>NOT(ISERROR(SEARCH("Media",K10)))</formula>
    </cfRule>
  </conditionalFormatting>
  <conditionalFormatting sqref="K10:L10 K15:L15">
    <cfRule type="containsText" dxfId="488" priority="119" operator="containsText" text="3- Moderado">
      <formula>NOT(ISERROR(SEARCH("3- Moderado",K10)))</formula>
    </cfRule>
    <cfRule type="containsText" dxfId="487" priority="120" operator="containsText" text="6- Moderado">
      <formula>NOT(ISERROR(SEARCH("6- Moderado",K10)))</formula>
    </cfRule>
    <cfRule type="containsText" dxfId="486" priority="121" operator="containsText" text="4- Moderado">
      <formula>NOT(ISERROR(SEARCH("4- Moderado",K10)))</formula>
    </cfRule>
    <cfRule type="containsText" dxfId="485" priority="122" operator="containsText" text="3- Bajo">
      <formula>NOT(ISERROR(SEARCH("3- Bajo",K10)))</formula>
    </cfRule>
    <cfRule type="containsText" dxfId="484" priority="123" operator="containsText" text="4- Bajo">
      <formula>NOT(ISERROR(SEARCH("4- Bajo",K10)))</formula>
    </cfRule>
    <cfRule type="containsText" dxfId="483" priority="124" operator="containsText" text="1- Bajo">
      <formula>NOT(ISERROR(SEARCH("1- Bajo",K10)))</formula>
    </cfRule>
  </conditionalFormatting>
  <conditionalFormatting sqref="K20:L20">
    <cfRule type="containsText" dxfId="482" priority="76" operator="containsText" text="3- Moderado">
      <formula>NOT(ISERROR(SEARCH("3- Moderado",K20)))</formula>
    </cfRule>
    <cfRule type="containsText" dxfId="481" priority="77" operator="containsText" text="6- Moderado">
      <formula>NOT(ISERROR(SEARCH("6- Moderado",K20)))</formula>
    </cfRule>
    <cfRule type="containsText" dxfId="480" priority="78" operator="containsText" text="4- Moderado">
      <formula>NOT(ISERROR(SEARCH("4- Moderado",K20)))</formula>
    </cfRule>
    <cfRule type="containsText" dxfId="479" priority="79" operator="containsText" text="3- Bajo">
      <formula>NOT(ISERROR(SEARCH("3- Bajo",K20)))</formula>
    </cfRule>
    <cfRule type="containsText" dxfId="478" priority="80" operator="containsText" text="4- Bajo">
      <formula>NOT(ISERROR(SEARCH("4- Bajo",K20)))</formula>
    </cfRule>
    <cfRule type="containsText" dxfId="477" priority="81" operator="containsText" text="1- Bajo">
      <formula>NOT(ISERROR(SEARCH("1- Bajo",K20)))</formula>
    </cfRule>
  </conditionalFormatting>
  <conditionalFormatting sqref="K25:L25">
    <cfRule type="containsText" dxfId="476" priority="49" operator="containsText" text="3- Moderado">
      <formula>NOT(ISERROR(SEARCH("3- Moderado",K25)))</formula>
    </cfRule>
    <cfRule type="containsText" dxfId="475" priority="50" operator="containsText" text="6- Moderado">
      <formula>NOT(ISERROR(SEARCH("6- Moderado",K25)))</formula>
    </cfRule>
    <cfRule type="containsText" dxfId="474" priority="51" operator="containsText" text="4- Moderado">
      <formula>NOT(ISERROR(SEARCH("4- Moderado",K25)))</formula>
    </cfRule>
    <cfRule type="containsText" dxfId="473" priority="52" operator="containsText" text="3- Bajo">
      <formula>NOT(ISERROR(SEARCH("3- Bajo",K25)))</formula>
    </cfRule>
    <cfRule type="containsText" dxfId="472" priority="53" operator="containsText" text="4- Bajo">
      <formula>NOT(ISERROR(SEARCH("4- Bajo",K25)))</formula>
    </cfRule>
    <cfRule type="containsText" dxfId="471" priority="54" operator="containsText" text="1- Bajo">
      <formula>NOT(ISERROR(SEARCH("1- Bajo",K25)))</formula>
    </cfRule>
  </conditionalFormatting>
  <conditionalFormatting sqref="K8:M8">
    <cfRule type="containsText" dxfId="470" priority="101" operator="containsText" text="3- Moderado">
      <formula>NOT(ISERROR(SEARCH("3- Moderado",K8)))</formula>
    </cfRule>
    <cfRule type="containsText" dxfId="469" priority="102" operator="containsText" text="6- Moderado">
      <formula>NOT(ISERROR(SEARCH("6- Moderado",K8)))</formula>
    </cfRule>
    <cfRule type="containsText" dxfId="468" priority="103" operator="containsText" text="4- Moderado">
      <formula>NOT(ISERROR(SEARCH("4- Moderado",K8)))</formula>
    </cfRule>
    <cfRule type="containsText" dxfId="467" priority="104" operator="containsText" text="3- Bajo">
      <formula>NOT(ISERROR(SEARCH("3- Bajo",K8)))</formula>
    </cfRule>
    <cfRule type="containsText" dxfId="466" priority="105" operator="containsText" text="4- Bajo">
      <formula>NOT(ISERROR(SEARCH("4- Bajo",K8)))</formula>
    </cfRule>
    <cfRule type="containsText" dxfId="465" priority="106" operator="containsText" text="1- Bajo">
      <formula>NOT(ISERROR(SEARCH("1- Bajo",K8)))</formula>
    </cfRule>
  </conditionalFormatting>
  <conditionalFormatting sqref="L10:L29">
    <cfRule type="containsText" dxfId="464" priority="1" operator="containsText" text="Catastrófico">
      <formula>NOT(ISERROR(SEARCH("Catastrófico",L10)))</formula>
    </cfRule>
    <cfRule type="containsText" dxfId="463" priority="2" operator="containsText" text="Mayor">
      <formula>NOT(ISERROR(SEARCH("Mayor",L10)))</formula>
    </cfRule>
    <cfRule type="containsText" dxfId="462" priority="3" operator="containsText" text="Menor">
      <formula>NOT(ISERROR(SEARCH("Menor",L10)))</formula>
    </cfRule>
    <cfRule type="containsText" dxfId="461" priority="4" operator="containsText" text="Leve">
      <formula>NOT(ISERROR(SEARCH("Leve",L10)))</formula>
    </cfRule>
  </conditionalFormatting>
  <conditionalFormatting sqref="L10:M29">
    <cfRule type="containsText" dxfId="460" priority="12" operator="containsText" text="Moderado">
      <formula>NOT(ISERROR(SEARCH("Moderado",L10)))</formula>
    </cfRule>
  </conditionalFormatting>
  <conditionalFormatting sqref="M10:M19">
    <cfRule type="colorScale" priority="150">
      <colorScale>
        <cfvo type="min"/>
        <cfvo type="max"/>
        <color rgb="FFFF7128"/>
        <color rgb="FFFFEF9C"/>
      </colorScale>
    </cfRule>
  </conditionalFormatting>
  <conditionalFormatting sqref="M10:M29">
    <cfRule type="containsText" dxfId="459" priority="33" operator="containsText" text="Bajo">
      <formula>NOT(ISERROR(SEARCH("Bajo",M10)))</formula>
    </cfRule>
    <cfRule type="containsText" dxfId="458" priority="34" operator="containsText" text="Moderado">
      <formula>NOT(ISERROR(SEARCH("Moderado",M10)))</formula>
    </cfRule>
    <cfRule type="containsText" dxfId="457" priority="35" operator="containsText" text="Alto">
      <formula>NOT(ISERROR(SEARCH("Alto",M10)))</formula>
    </cfRule>
    <cfRule type="containsText" dxfId="456" priority="36" operator="containsText" text="Extremo">
      <formula>NOT(ISERROR(SEARCH("Extremo",M10)))</formula>
    </cfRule>
  </conditionalFormatting>
  <conditionalFormatting sqref="M20:M24">
    <cfRule type="colorScale" priority="68">
      <colorScale>
        <cfvo type="min"/>
        <cfvo type="max"/>
        <color rgb="FFFF7128"/>
        <color rgb="FFFFEF9C"/>
      </colorScale>
    </cfRule>
  </conditionalFormatting>
  <conditionalFormatting sqref="M25:M29">
    <cfRule type="colorScale" priority="37">
      <colorScale>
        <cfvo type="min"/>
        <cfvo type="max"/>
        <color rgb="FFFF7128"/>
        <color rgb="FFFFEF9C"/>
      </colorScale>
    </cfRule>
  </conditionalFormatting>
  <conditionalFormatting sqref="N10 N15">
    <cfRule type="containsText" dxfId="455" priority="95" operator="containsText" text="3- Moderado">
      <formula>NOT(ISERROR(SEARCH("3- Moderado",N10)))</formula>
    </cfRule>
    <cfRule type="containsText" dxfId="454" priority="96" operator="containsText" text="6- Moderado">
      <formula>NOT(ISERROR(SEARCH("6- Moderado",N10)))</formula>
    </cfRule>
    <cfRule type="containsText" dxfId="453" priority="97" operator="containsText" text="4- Moderado">
      <formula>NOT(ISERROR(SEARCH("4- Moderado",N10)))</formula>
    </cfRule>
    <cfRule type="containsText" dxfId="452" priority="98" operator="containsText" text="3- Bajo">
      <formula>NOT(ISERROR(SEARCH("3- Bajo",N10)))</formula>
    </cfRule>
    <cfRule type="containsText" dxfId="451" priority="99" operator="containsText" text="4- Bajo">
      <formula>NOT(ISERROR(SEARCH("4- Bajo",N10)))</formula>
    </cfRule>
    <cfRule type="containsText" dxfId="450" priority="100" operator="containsText" text="1- Bajo">
      <formula>NOT(ISERROR(SEARCH("1- Bajo",N10)))</formula>
    </cfRule>
  </conditionalFormatting>
  <conditionalFormatting sqref="N20">
    <cfRule type="containsText" dxfId="449" priority="62" operator="containsText" text="3- Moderado">
      <formula>NOT(ISERROR(SEARCH("3- Moderado",N20)))</formula>
    </cfRule>
    <cfRule type="containsText" dxfId="448" priority="63" operator="containsText" text="6- Moderado">
      <formula>NOT(ISERROR(SEARCH("6- Moderado",N20)))</formula>
    </cfRule>
    <cfRule type="containsText" dxfId="447" priority="64" operator="containsText" text="4- Moderado">
      <formula>NOT(ISERROR(SEARCH("4- Moderado",N20)))</formula>
    </cfRule>
    <cfRule type="containsText" dxfId="446" priority="65" operator="containsText" text="3- Bajo">
      <formula>NOT(ISERROR(SEARCH("3- Bajo",N20)))</formula>
    </cfRule>
    <cfRule type="containsText" dxfId="445" priority="66" operator="containsText" text="4- Bajo">
      <formula>NOT(ISERROR(SEARCH("4- Bajo",N20)))</formula>
    </cfRule>
    <cfRule type="containsText" dxfId="444" priority="67" operator="containsText" text="1- Bajo">
      <formula>NOT(ISERROR(SEARCH("1- Bajo",N20)))</formula>
    </cfRule>
  </conditionalFormatting>
  <conditionalFormatting sqref="N25">
    <cfRule type="containsText" dxfId="443" priority="27" operator="containsText" text="3- Moderado">
      <formula>NOT(ISERROR(SEARCH("3- Moderado",N25)))</formula>
    </cfRule>
    <cfRule type="containsText" dxfId="442" priority="28" operator="containsText" text="6- Moderado">
      <formula>NOT(ISERROR(SEARCH("6- Moderado",N25)))</formula>
    </cfRule>
    <cfRule type="containsText" dxfId="441" priority="29" operator="containsText" text="4- Moderado">
      <formula>NOT(ISERROR(SEARCH("4- Moderado",N25)))</formula>
    </cfRule>
    <cfRule type="containsText" dxfId="440" priority="30" operator="containsText" text="3- Bajo">
      <formula>NOT(ISERROR(SEARCH("3- Bajo",N25)))</formula>
    </cfRule>
    <cfRule type="containsText" dxfId="439" priority="31" operator="containsText" text="4- Bajo">
      <formula>NOT(ISERROR(SEARCH("4- Bajo",N25)))</formula>
    </cfRule>
    <cfRule type="containsText" dxfId="438" priority="32" operator="containsText" text="1- Bajo">
      <formula>NOT(ISERROR(SEARCH("1- Bajo",N25)))</formula>
    </cfRule>
  </conditionalFormatting>
  <dataValidations count="7">
    <dataValidation allowBlank="1" showInputMessage="1" showErrorMessage="1" prompt="Seleccionar el tipo de riesgo teniendo en cuenta que  factor organizaconal afecta. Ver explicacion en hoja " sqref="E8" xr:uid="{F558E692-8188-4924-B142-44AEDB527BBB}"/>
    <dataValidation allowBlank="1" showInputMessage="1" showErrorMessage="1" prompt="Registrar qué factor  que ocasina el riesgo: un facot identtficado el contexto._x000a_O  personas, recursos, estilo de direccion , factores externos, , codiciones ambientales" sqref="F8:G8" xr:uid="{6CBBFF5A-4304-4001-B69E-04AD26F8DE84}"/>
    <dataValidation allowBlank="1" showInputMessage="1" showErrorMessage="1" prompt="Que tan factible es que materialize el riesgo?" sqref="H8" xr:uid="{125AD5BD-148E-49C5-BC9A-B21096E24A59}"/>
    <dataValidation allowBlank="1" showInputMessage="1" showErrorMessage="1" prompt="El grado de afectación puede ser " sqref="I8" xr:uid="{10EBAE3A-65C0-4695-B09D-31622E5D052A}"/>
    <dataValidation allowBlank="1" showInputMessage="1" showErrorMessage="1" prompt="Describir las actividades que se van a desarrollar para el proyecto" sqref="O7" xr:uid="{D307B45B-1CD0-4EC5-9EA3-75429F5485BA}"/>
    <dataValidation allowBlank="1" showInputMessage="1" showErrorMessage="1" prompt="Seleccionar si el responsable es el responsable de las acciones es el nivel central" sqref="P7:P8" xr:uid="{93495B2C-9A07-4D87-A99F-62FD22C85D5D}"/>
    <dataValidation allowBlank="1" showInputMessage="1" showErrorMessage="1" prompt="seleccionar si el responsable de ejecutar las acciones es el nivel central" sqref="Q8" xr:uid="{396F5E91-4C20-4E00-81B3-228390F9E098}"/>
  </dataValidation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7" tint="0.59999389629810485"/>
  </sheetPr>
  <dimension ref="A1:JR29"/>
  <sheetViews>
    <sheetView topLeftCell="H1" zoomScale="98" zoomScaleNormal="98" workbookViewId="0">
      <selection activeCell="F10" sqref="F10:F14"/>
    </sheetView>
  </sheetViews>
  <sheetFormatPr defaultColWidth="11.42578125" defaultRowHeight="15"/>
  <cols>
    <col min="1" max="2" width="18.42578125" style="82" customWidth="1"/>
    <col min="3" max="3" width="15.42578125" customWidth="1"/>
    <col min="4" max="4" width="27.42578125" style="82" customWidth="1"/>
    <col min="5" max="5" width="18" style="148" customWidth="1"/>
    <col min="6" max="6" width="40.140625" customWidth="1"/>
    <col min="7" max="7" width="20.42578125" customWidth="1"/>
    <col min="8" max="8" width="10.42578125" style="149" customWidth="1"/>
    <col min="9" max="9" width="11.42578125" style="149" customWidth="1"/>
    <col min="10" max="10" width="10.140625" style="150" customWidth="1"/>
    <col min="11" max="11" width="11.42578125" style="149" customWidth="1"/>
    <col min="12" max="12" width="10.85546875" style="149" customWidth="1"/>
    <col min="13" max="13" width="18.28515625" style="149" bestFit="1" customWidth="1"/>
    <col min="14" max="14" width="18.28515625" bestFit="1" customWidth="1"/>
    <col min="15" max="15" width="32.85546875" customWidth="1"/>
    <col min="16" max="17" width="14.42578125" customWidth="1"/>
    <col min="18" max="18" width="17.42578125" customWidth="1"/>
    <col min="19" max="19" width="16.28515625" customWidth="1"/>
    <col min="20" max="20" width="49.5703125" customWidth="1"/>
    <col min="21" max="176" width="11.42578125" style="7"/>
  </cols>
  <sheetData>
    <row r="1" spans="1:278" s="137" customFormat="1" ht="16.5" customHeight="1">
      <c r="A1" s="395"/>
      <c r="B1" s="396"/>
      <c r="C1" s="396"/>
      <c r="D1" s="453" t="s">
        <v>589</v>
      </c>
      <c r="E1" s="453"/>
      <c r="F1" s="453"/>
      <c r="G1" s="453"/>
      <c r="H1" s="453"/>
      <c r="I1" s="453"/>
      <c r="J1" s="453"/>
      <c r="K1" s="453"/>
      <c r="L1" s="453"/>
      <c r="M1" s="453"/>
      <c r="N1" s="453"/>
      <c r="O1" s="453"/>
      <c r="P1" s="453"/>
      <c r="Q1" s="454"/>
      <c r="R1" s="377" t="s">
        <v>495</v>
      </c>
      <c r="S1" s="377"/>
      <c r="T1" s="377"/>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c r="BS1" s="136"/>
      <c r="BT1" s="136"/>
      <c r="BU1" s="136"/>
      <c r="BV1" s="136"/>
      <c r="BW1" s="136"/>
      <c r="BX1" s="136"/>
      <c r="BY1" s="136"/>
      <c r="BZ1" s="136"/>
      <c r="CA1" s="136"/>
      <c r="CB1" s="136"/>
      <c r="CC1" s="136"/>
      <c r="CD1" s="136"/>
      <c r="CE1" s="136"/>
      <c r="CF1" s="136"/>
      <c r="CG1" s="136"/>
      <c r="CH1" s="136"/>
      <c r="CI1" s="136"/>
      <c r="CJ1" s="136"/>
      <c r="CK1" s="136"/>
      <c r="CL1" s="136"/>
      <c r="CM1" s="136"/>
      <c r="CN1" s="136"/>
      <c r="CO1" s="136"/>
      <c r="CP1" s="136"/>
      <c r="CQ1" s="136"/>
      <c r="CR1" s="136"/>
      <c r="CS1" s="136"/>
      <c r="CT1" s="136"/>
      <c r="CU1" s="136"/>
      <c r="CV1" s="136"/>
      <c r="CW1" s="136"/>
      <c r="CX1" s="136"/>
      <c r="CY1" s="136"/>
      <c r="CZ1" s="136"/>
      <c r="DA1" s="136"/>
      <c r="DB1" s="136"/>
      <c r="DC1" s="136"/>
      <c r="DD1" s="136"/>
      <c r="DE1" s="136"/>
      <c r="DF1" s="136"/>
      <c r="DG1" s="136"/>
      <c r="DH1" s="136"/>
      <c r="DI1" s="136"/>
      <c r="DJ1" s="136"/>
      <c r="DK1" s="136"/>
      <c r="DL1" s="136"/>
      <c r="DM1" s="136"/>
      <c r="DN1" s="136"/>
      <c r="DO1" s="136"/>
      <c r="DP1" s="136"/>
      <c r="DQ1" s="136"/>
      <c r="DR1" s="136"/>
      <c r="DS1" s="136"/>
      <c r="DT1" s="136"/>
      <c r="DU1" s="136"/>
      <c r="DV1" s="136"/>
      <c r="DW1" s="136"/>
      <c r="DX1" s="136"/>
      <c r="DY1" s="136"/>
      <c r="DZ1" s="136"/>
      <c r="EA1" s="136"/>
      <c r="EB1" s="136"/>
      <c r="EC1" s="136"/>
      <c r="ED1" s="136"/>
      <c r="EE1" s="136"/>
      <c r="EF1" s="136"/>
      <c r="EG1" s="136"/>
      <c r="EH1" s="136"/>
      <c r="EI1" s="136"/>
      <c r="EJ1" s="136"/>
      <c r="EK1" s="136"/>
      <c r="EL1" s="136"/>
      <c r="EM1" s="136"/>
      <c r="EN1" s="136"/>
      <c r="EO1" s="136"/>
      <c r="EP1" s="136"/>
      <c r="EQ1" s="136"/>
      <c r="ER1" s="136"/>
      <c r="ES1" s="136"/>
      <c r="ET1" s="136"/>
      <c r="EU1" s="136"/>
      <c r="EV1" s="136"/>
      <c r="EW1" s="136"/>
      <c r="EX1" s="136"/>
      <c r="EY1" s="136"/>
      <c r="EZ1" s="136"/>
      <c r="FA1" s="136"/>
      <c r="FB1" s="136"/>
      <c r="FC1" s="136"/>
      <c r="FD1" s="136"/>
      <c r="FE1" s="136"/>
      <c r="FF1" s="136"/>
      <c r="FG1" s="136"/>
      <c r="FH1" s="136"/>
      <c r="FI1" s="136"/>
      <c r="FJ1" s="136"/>
      <c r="FK1" s="136"/>
      <c r="FL1" s="136"/>
      <c r="FM1" s="136"/>
      <c r="FN1" s="136"/>
      <c r="FO1" s="136"/>
      <c r="FP1" s="136"/>
      <c r="FQ1" s="136"/>
      <c r="FR1" s="136"/>
      <c r="FS1" s="136"/>
      <c r="FT1" s="136"/>
      <c r="FU1" s="136"/>
      <c r="FV1" s="136"/>
      <c r="FW1" s="136"/>
      <c r="FX1" s="136"/>
      <c r="FY1" s="136"/>
      <c r="FZ1" s="136"/>
      <c r="GA1" s="136"/>
      <c r="GB1" s="136"/>
      <c r="GC1" s="136"/>
      <c r="GD1" s="136"/>
      <c r="GE1" s="136"/>
      <c r="GF1" s="136"/>
      <c r="GG1" s="136"/>
      <c r="GH1" s="136"/>
      <c r="GI1" s="136"/>
      <c r="GJ1" s="136"/>
      <c r="GK1" s="136"/>
      <c r="GL1" s="136"/>
      <c r="GM1" s="136"/>
      <c r="GN1" s="136"/>
      <c r="GO1" s="136"/>
      <c r="GP1" s="136"/>
      <c r="GQ1" s="136"/>
      <c r="GR1" s="136"/>
      <c r="GS1" s="136"/>
      <c r="GT1" s="136"/>
      <c r="GU1" s="136"/>
      <c r="GV1" s="136"/>
      <c r="GW1" s="136"/>
      <c r="GX1" s="136"/>
      <c r="GY1" s="136"/>
      <c r="GZ1" s="136"/>
      <c r="HA1" s="136"/>
      <c r="HB1" s="136"/>
      <c r="HC1" s="136"/>
      <c r="HD1" s="136"/>
      <c r="HE1" s="136"/>
      <c r="HF1" s="136"/>
      <c r="HG1" s="136"/>
      <c r="HH1" s="136"/>
      <c r="HI1" s="136"/>
      <c r="HJ1" s="136"/>
      <c r="HK1" s="136"/>
      <c r="HL1" s="136"/>
      <c r="HM1" s="136"/>
      <c r="HN1" s="136"/>
      <c r="HO1" s="136"/>
      <c r="HP1" s="136"/>
      <c r="HQ1" s="136"/>
      <c r="HR1" s="136"/>
      <c r="HS1" s="136"/>
      <c r="HT1" s="136"/>
      <c r="HU1" s="136"/>
      <c r="HV1" s="136"/>
      <c r="HW1" s="136"/>
      <c r="HX1" s="136"/>
      <c r="HY1" s="136"/>
      <c r="HZ1" s="136"/>
      <c r="IA1" s="136"/>
      <c r="IB1" s="136"/>
      <c r="IC1" s="136"/>
      <c r="ID1" s="136"/>
      <c r="IE1" s="136"/>
      <c r="IF1" s="136"/>
      <c r="IG1" s="136"/>
      <c r="IH1" s="136"/>
      <c r="II1" s="136"/>
      <c r="IJ1" s="136"/>
      <c r="IK1" s="136"/>
      <c r="IL1" s="136"/>
      <c r="IM1" s="136"/>
      <c r="IN1" s="136"/>
      <c r="IO1" s="136"/>
      <c r="IP1" s="136"/>
      <c r="IQ1" s="136"/>
      <c r="IR1" s="136"/>
      <c r="IS1" s="136"/>
      <c r="IT1" s="136"/>
      <c r="IU1" s="136"/>
      <c r="IV1" s="136"/>
      <c r="IW1" s="136"/>
      <c r="IX1" s="136"/>
      <c r="IY1" s="136"/>
      <c r="IZ1" s="136"/>
      <c r="JA1" s="136"/>
      <c r="JB1" s="136"/>
      <c r="JC1" s="136"/>
      <c r="JD1" s="136"/>
      <c r="JE1" s="136"/>
      <c r="JF1" s="136"/>
      <c r="JG1" s="136"/>
      <c r="JH1" s="136"/>
      <c r="JI1" s="136"/>
      <c r="JJ1" s="136"/>
      <c r="JK1" s="136"/>
      <c r="JL1" s="136"/>
      <c r="JM1" s="136"/>
      <c r="JN1" s="136"/>
      <c r="JO1" s="136"/>
      <c r="JP1" s="136"/>
      <c r="JQ1" s="136"/>
      <c r="JR1" s="136"/>
    </row>
    <row r="2" spans="1:278" s="137" customFormat="1" ht="39.75" customHeight="1">
      <c r="A2" s="397"/>
      <c r="B2" s="398"/>
      <c r="C2" s="398"/>
      <c r="D2" s="455"/>
      <c r="E2" s="455"/>
      <c r="F2" s="455"/>
      <c r="G2" s="455"/>
      <c r="H2" s="455"/>
      <c r="I2" s="455"/>
      <c r="J2" s="455"/>
      <c r="K2" s="455"/>
      <c r="L2" s="455"/>
      <c r="M2" s="455"/>
      <c r="N2" s="455"/>
      <c r="O2" s="455"/>
      <c r="P2" s="455"/>
      <c r="Q2" s="456"/>
      <c r="R2" s="377"/>
      <c r="S2" s="377"/>
      <c r="T2" s="377"/>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row>
    <row r="3" spans="1:278" s="137" customFormat="1" ht="3" customHeight="1">
      <c r="A3" s="2"/>
      <c r="B3" s="2"/>
      <c r="C3" s="3"/>
      <c r="D3" s="455"/>
      <c r="E3" s="455"/>
      <c r="F3" s="455"/>
      <c r="G3" s="455"/>
      <c r="H3" s="455"/>
      <c r="I3" s="455"/>
      <c r="J3" s="455"/>
      <c r="K3" s="455"/>
      <c r="L3" s="455"/>
      <c r="M3" s="455"/>
      <c r="N3" s="455"/>
      <c r="O3" s="455"/>
      <c r="P3" s="455"/>
      <c r="Q3" s="456"/>
      <c r="R3" s="377"/>
      <c r="S3" s="377"/>
      <c r="T3" s="377"/>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row>
    <row r="4" spans="1:278" s="137" customFormat="1" ht="41.25" customHeight="1">
      <c r="A4" s="388" t="s">
        <v>496</v>
      </c>
      <c r="B4" s="389"/>
      <c r="C4" s="390"/>
      <c r="D4" s="391" t="str">
        <f>'Mapa Final'!D4</f>
        <v>PLANEACION  ESTRATEGICA</v>
      </c>
      <c r="E4" s="392"/>
      <c r="F4" s="392"/>
      <c r="G4" s="392"/>
      <c r="H4" s="392"/>
      <c r="I4" s="392"/>
      <c r="J4" s="392"/>
      <c r="K4" s="392"/>
      <c r="L4" s="392"/>
      <c r="M4" s="392"/>
      <c r="N4" s="393"/>
      <c r="O4" s="394"/>
      <c r="P4" s="394"/>
      <c r="Q4" s="394"/>
      <c r="R4" s="1"/>
      <c r="S4" s="1"/>
      <c r="T4" s="1"/>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row>
    <row r="5" spans="1:278" s="137" customFormat="1" ht="52.5" customHeight="1">
      <c r="A5" s="388" t="s">
        <v>498</v>
      </c>
      <c r="B5" s="389"/>
      <c r="C5" s="390"/>
      <c r="D5" s="399" t="str">
        <f>'Mapa Final'!D5</f>
        <v xml:space="preserve">Definir y orientar la planeación estratégica de la organización, a partir del establecimiento de los principios corporativos (valores, normas, políticas y directrices) que soportan la misión y visión de la Entidad, mediante el diagnóstico e identificación de necesidades y la formulación, ejecución y seguimiento de los planes, programas, proyectos, objetivos y políticas institucionales, con el propósito de generar las condiciones adecuadas para la gestión de los recursos asignados al Sector Jurisdiccional de la Rama Judicial, dando cumplimiento en el marco del sistema de gestión de calidad, medio ambiente y salud y seguridad en el trabajo.          </v>
      </c>
      <c r="E5" s="400"/>
      <c r="F5" s="400"/>
      <c r="G5" s="400"/>
      <c r="H5" s="400"/>
      <c r="I5" s="400"/>
      <c r="J5" s="400"/>
      <c r="K5" s="400"/>
      <c r="L5" s="400"/>
      <c r="M5" s="400"/>
      <c r="N5" s="401"/>
      <c r="O5" s="1"/>
      <c r="P5" s="1"/>
      <c r="Q5" s="1"/>
      <c r="R5" s="1"/>
      <c r="S5" s="1"/>
      <c r="T5" s="1"/>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c r="AW5" s="136"/>
      <c r="AX5" s="136"/>
      <c r="AY5" s="136"/>
      <c r="AZ5" s="136"/>
      <c r="BA5" s="136"/>
      <c r="BB5" s="136"/>
      <c r="BC5" s="136"/>
      <c r="BD5" s="136"/>
      <c r="BE5" s="136"/>
      <c r="BF5" s="136"/>
      <c r="BG5" s="136"/>
      <c r="BH5" s="136"/>
      <c r="BI5" s="136"/>
      <c r="BJ5" s="136"/>
      <c r="BK5" s="136"/>
      <c r="BL5" s="136"/>
      <c r="BM5" s="136"/>
      <c r="BN5" s="136"/>
      <c r="BO5" s="136"/>
      <c r="BP5" s="136"/>
      <c r="BQ5" s="136"/>
      <c r="BR5" s="136"/>
      <c r="BS5" s="136"/>
      <c r="BT5" s="136"/>
      <c r="BU5" s="136"/>
      <c r="BV5" s="136"/>
      <c r="BW5" s="136"/>
      <c r="BX5" s="136"/>
      <c r="BY5" s="136"/>
      <c r="BZ5" s="136"/>
      <c r="CA5" s="136"/>
      <c r="CB5" s="136"/>
      <c r="CC5" s="136"/>
      <c r="CD5" s="136"/>
      <c r="CE5" s="136"/>
      <c r="CF5" s="136"/>
      <c r="CG5" s="136"/>
      <c r="CH5" s="136"/>
      <c r="CI5" s="136"/>
      <c r="CJ5" s="136"/>
      <c r="CK5" s="136"/>
      <c r="CL5" s="136"/>
      <c r="CM5" s="136"/>
      <c r="CN5" s="136"/>
      <c r="CO5" s="136"/>
      <c r="CP5" s="136"/>
      <c r="CQ5" s="136"/>
      <c r="CR5" s="136"/>
      <c r="CS5" s="136"/>
      <c r="CT5" s="136"/>
      <c r="CU5" s="136"/>
      <c r="CV5" s="136"/>
      <c r="CW5" s="136"/>
      <c r="CX5" s="136"/>
      <c r="CY5" s="136"/>
      <c r="CZ5" s="136"/>
      <c r="DA5" s="136"/>
      <c r="DB5" s="136"/>
      <c r="DC5" s="136"/>
      <c r="DD5" s="136"/>
      <c r="DE5" s="136"/>
      <c r="DF5" s="136"/>
      <c r="DG5" s="136"/>
      <c r="DH5" s="136"/>
      <c r="DI5" s="136"/>
      <c r="DJ5" s="136"/>
      <c r="DK5" s="136"/>
      <c r="DL5" s="136"/>
      <c r="DM5" s="136"/>
      <c r="DN5" s="136"/>
      <c r="DO5" s="136"/>
      <c r="DP5" s="136"/>
      <c r="DQ5" s="136"/>
      <c r="DR5" s="136"/>
      <c r="DS5" s="136"/>
      <c r="DT5" s="136"/>
      <c r="DU5" s="136"/>
      <c r="DV5" s="136"/>
      <c r="DW5" s="136"/>
      <c r="DX5" s="136"/>
      <c r="DY5" s="136"/>
      <c r="DZ5" s="136"/>
      <c r="EA5" s="136"/>
      <c r="EB5" s="136"/>
      <c r="EC5" s="136"/>
      <c r="ED5" s="136"/>
      <c r="EE5" s="136"/>
      <c r="EF5" s="136"/>
      <c r="EG5" s="136"/>
      <c r="EH5" s="136"/>
      <c r="EI5" s="136"/>
      <c r="EJ5" s="136"/>
      <c r="EK5" s="136"/>
      <c r="EL5" s="136"/>
      <c r="EM5" s="136"/>
      <c r="EN5" s="136"/>
      <c r="EO5" s="136"/>
      <c r="EP5" s="136"/>
      <c r="EQ5" s="136"/>
      <c r="ER5" s="136"/>
      <c r="ES5" s="136"/>
      <c r="ET5" s="136"/>
      <c r="EU5" s="136"/>
      <c r="EV5" s="136"/>
      <c r="EW5" s="136"/>
      <c r="EX5" s="136"/>
      <c r="EY5" s="136"/>
      <c r="EZ5" s="136"/>
      <c r="FA5" s="136"/>
      <c r="FB5" s="136"/>
      <c r="FC5" s="136"/>
      <c r="FD5" s="136"/>
      <c r="FE5" s="136"/>
      <c r="FF5" s="136"/>
      <c r="FG5" s="136"/>
      <c r="FH5" s="136"/>
      <c r="FI5" s="136"/>
      <c r="FJ5" s="136"/>
      <c r="FK5" s="136"/>
      <c r="FL5" s="136"/>
      <c r="FM5" s="136"/>
      <c r="FN5" s="136"/>
      <c r="FO5" s="136"/>
      <c r="FP5" s="136"/>
      <c r="FQ5" s="136"/>
      <c r="FR5" s="136"/>
      <c r="FS5" s="136"/>
      <c r="FT5" s="136"/>
      <c r="FU5" s="136"/>
      <c r="FV5" s="136"/>
      <c r="FW5" s="136"/>
      <c r="FX5" s="136"/>
      <c r="FY5" s="136"/>
      <c r="FZ5" s="136"/>
      <c r="GA5" s="136"/>
      <c r="GB5" s="136"/>
      <c r="GC5" s="136"/>
      <c r="GD5" s="136"/>
      <c r="GE5" s="136"/>
      <c r="GF5" s="136"/>
      <c r="GG5" s="136"/>
      <c r="GH5" s="136"/>
      <c r="GI5" s="136"/>
      <c r="GJ5" s="136"/>
      <c r="GK5" s="136"/>
      <c r="GL5" s="136"/>
      <c r="GM5" s="136"/>
      <c r="GN5" s="136"/>
      <c r="GO5" s="136"/>
      <c r="GP5" s="136"/>
      <c r="GQ5" s="136"/>
      <c r="GR5" s="136"/>
      <c r="GS5" s="136"/>
      <c r="GT5" s="136"/>
      <c r="GU5" s="136"/>
      <c r="GV5" s="136"/>
      <c r="GW5" s="136"/>
      <c r="GX5" s="136"/>
      <c r="GY5" s="136"/>
      <c r="GZ5" s="136"/>
      <c r="HA5" s="136"/>
      <c r="HB5" s="136"/>
      <c r="HC5" s="136"/>
      <c r="HD5" s="136"/>
      <c r="HE5" s="136"/>
      <c r="HF5" s="136"/>
      <c r="HG5" s="136"/>
      <c r="HH5" s="136"/>
      <c r="HI5" s="136"/>
      <c r="HJ5" s="136"/>
      <c r="HK5" s="136"/>
      <c r="HL5" s="136"/>
      <c r="HM5" s="136"/>
      <c r="HN5" s="136"/>
      <c r="HO5" s="136"/>
      <c r="HP5" s="136"/>
      <c r="HQ5" s="136"/>
      <c r="HR5" s="136"/>
      <c r="HS5" s="136"/>
      <c r="HT5" s="136"/>
      <c r="HU5" s="136"/>
      <c r="HV5" s="136"/>
      <c r="HW5" s="136"/>
      <c r="HX5" s="136"/>
      <c r="HY5" s="136"/>
      <c r="HZ5" s="136"/>
      <c r="IA5" s="136"/>
      <c r="IB5" s="136"/>
      <c r="IC5" s="136"/>
      <c r="ID5" s="136"/>
      <c r="IE5" s="136"/>
      <c r="IF5" s="136"/>
      <c r="IG5" s="136"/>
      <c r="IH5" s="136"/>
      <c r="II5" s="136"/>
      <c r="IJ5" s="136"/>
      <c r="IK5" s="136"/>
      <c r="IL5" s="136"/>
      <c r="IM5" s="136"/>
      <c r="IN5" s="136"/>
      <c r="IO5" s="136"/>
      <c r="IP5" s="136"/>
      <c r="IQ5" s="136"/>
      <c r="IR5" s="136"/>
      <c r="IS5" s="136"/>
      <c r="IT5" s="136"/>
      <c r="IU5" s="136"/>
      <c r="IV5" s="136"/>
      <c r="IW5" s="136"/>
      <c r="IX5" s="136"/>
      <c r="IY5" s="136"/>
      <c r="IZ5" s="136"/>
      <c r="JA5" s="136"/>
      <c r="JB5" s="136"/>
      <c r="JC5" s="136"/>
      <c r="JD5" s="136"/>
      <c r="JE5" s="136"/>
      <c r="JF5" s="136"/>
      <c r="JG5" s="136"/>
      <c r="JH5" s="136"/>
      <c r="JI5" s="136"/>
      <c r="JJ5" s="136"/>
      <c r="JK5" s="136"/>
      <c r="JL5" s="136"/>
      <c r="JM5" s="136"/>
      <c r="JN5" s="136"/>
      <c r="JO5" s="136"/>
      <c r="JP5" s="136"/>
      <c r="JQ5" s="136"/>
      <c r="JR5" s="136"/>
    </row>
    <row r="6" spans="1:278" s="137" customFormat="1" ht="32.25" customHeight="1" thickBot="1">
      <c r="A6" s="388" t="s">
        <v>500</v>
      </c>
      <c r="B6" s="389"/>
      <c r="C6" s="390"/>
      <c r="D6" s="399" t="str">
        <f>'Mapa Final'!D6</f>
        <v xml:space="preserve">Nivel Nacional </v>
      </c>
      <c r="E6" s="400"/>
      <c r="F6" s="400"/>
      <c r="G6" s="400"/>
      <c r="H6" s="400"/>
      <c r="I6" s="400"/>
      <c r="J6" s="400"/>
      <c r="K6" s="400"/>
      <c r="L6" s="400"/>
      <c r="M6" s="400"/>
      <c r="N6" s="401"/>
      <c r="O6" s="1"/>
      <c r="P6" s="1"/>
      <c r="Q6" s="1"/>
      <c r="R6" s="1"/>
      <c r="S6" s="1"/>
      <c r="T6" s="1"/>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136"/>
      <c r="GA6" s="136"/>
      <c r="GB6" s="136"/>
      <c r="GC6" s="136"/>
      <c r="GD6" s="136"/>
      <c r="GE6" s="136"/>
      <c r="GF6" s="136"/>
      <c r="GG6" s="136"/>
      <c r="GH6" s="136"/>
      <c r="GI6" s="136"/>
      <c r="GJ6" s="136"/>
      <c r="GK6" s="136"/>
      <c r="GL6" s="136"/>
      <c r="GM6" s="136"/>
      <c r="GN6" s="136"/>
      <c r="GO6" s="136"/>
      <c r="GP6" s="136"/>
      <c r="GQ6" s="136"/>
      <c r="GR6" s="136"/>
      <c r="GS6" s="136"/>
      <c r="GT6" s="136"/>
      <c r="GU6" s="136"/>
      <c r="GV6" s="136"/>
      <c r="GW6" s="136"/>
      <c r="GX6" s="136"/>
      <c r="GY6" s="136"/>
      <c r="GZ6" s="136"/>
      <c r="HA6" s="136"/>
      <c r="HB6" s="136"/>
      <c r="HC6" s="136"/>
      <c r="HD6" s="136"/>
      <c r="HE6" s="136"/>
      <c r="HF6" s="136"/>
      <c r="HG6" s="136"/>
      <c r="HH6" s="136"/>
      <c r="HI6" s="136"/>
      <c r="HJ6" s="136"/>
      <c r="HK6" s="136"/>
      <c r="HL6" s="136"/>
      <c r="HM6" s="136"/>
      <c r="HN6" s="136"/>
      <c r="HO6" s="136"/>
      <c r="HP6" s="136"/>
      <c r="HQ6" s="136"/>
      <c r="HR6" s="136"/>
      <c r="HS6" s="136"/>
      <c r="HT6" s="136"/>
      <c r="HU6" s="136"/>
      <c r="HV6" s="136"/>
      <c r="HW6" s="136"/>
      <c r="HX6" s="136"/>
      <c r="HY6" s="136"/>
      <c r="HZ6" s="136"/>
      <c r="IA6" s="136"/>
      <c r="IB6" s="136"/>
      <c r="IC6" s="136"/>
      <c r="ID6" s="136"/>
      <c r="IE6" s="136"/>
      <c r="IF6" s="136"/>
      <c r="IG6" s="136"/>
      <c r="IH6" s="136"/>
      <c r="II6" s="136"/>
      <c r="IJ6" s="136"/>
      <c r="IK6" s="136"/>
      <c r="IL6" s="136"/>
      <c r="IM6" s="136"/>
      <c r="IN6" s="136"/>
      <c r="IO6" s="136"/>
      <c r="IP6" s="136"/>
      <c r="IQ6" s="136"/>
      <c r="IR6" s="136"/>
      <c r="IS6" s="136"/>
      <c r="IT6" s="136"/>
      <c r="IU6" s="136"/>
      <c r="IV6" s="136"/>
      <c r="IW6" s="136"/>
      <c r="IX6" s="136"/>
      <c r="IY6" s="136"/>
      <c r="IZ6" s="136"/>
      <c r="JA6" s="136"/>
      <c r="JB6" s="136"/>
      <c r="JC6" s="136"/>
      <c r="JD6" s="136"/>
      <c r="JE6" s="136"/>
      <c r="JF6" s="136"/>
      <c r="JG6" s="136"/>
      <c r="JH6" s="136"/>
      <c r="JI6" s="136"/>
      <c r="JJ6" s="136"/>
      <c r="JK6" s="136"/>
      <c r="JL6" s="136"/>
      <c r="JM6" s="136"/>
      <c r="JN6" s="136"/>
      <c r="JO6" s="136"/>
      <c r="JP6" s="136"/>
      <c r="JQ6" s="136"/>
      <c r="JR6" s="136"/>
    </row>
    <row r="7" spans="1:278" s="144" customFormat="1" ht="46.5" customHeight="1" thickTop="1" thickBot="1">
      <c r="A7" s="464" t="s">
        <v>556</v>
      </c>
      <c r="B7" s="465"/>
      <c r="C7" s="465"/>
      <c r="D7" s="465"/>
      <c r="E7" s="465"/>
      <c r="F7" s="466"/>
      <c r="G7" s="151"/>
      <c r="H7" s="467" t="s">
        <v>557</v>
      </c>
      <c r="I7" s="467"/>
      <c r="J7" s="467"/>
      <c r="K7" s="467" t="s">
        <v>558</v>
      </c>
      <c r="L7" s="467"/>
      <c r="M7" s="467"/>
      <c r="N7" s="468" t="s">
        <v>559</v>
      </c>
      <c r="O7" s="457" t="s">
        <v>560</v>
      </c>
      <c r="P7" s="459" t="s">
        <v>561</v>
      </c>
      <c r="Q7" s="460"/>
      <c r="R7" s="459" t="s">
        <v>562</v>
      </c>
      <c r="S7" s="460"/>
      <c r="T7" s="433" t="s">
        <v>590</v>
      </c>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7"/>
      <c r="BP7" s="157"/>
      <c r="BQ7" s="157"/>
      <c r="BR7" s="157"/>
      <c r="BS7" s="157"/>
      <c r="BT7" s="157"/>
      <c r="BU7" s="157"/>
      <c r="BV7" s="157"/>
      <c r="BW7" s="157"/>
      <c r="BX7" s="157"/>
      <c r="BY7" s="157"/>
      <c r="BZ7" s="157"/>
      <c r="CA7" s="157"/>
      <c r="CB7" s="157"/>
      <c r="CC7" s="157"/>
      <c r="CD7" s="157"/>
      <c r="CE7" s="157"/>
      <c r="CF7" s="157"/>
      <c r="CG7" s="157"/>
      <c r="CH7" s="157"/>
      <c r="CI7" s="157"/>
      <c r="CJ7" s="157"/>
      <c r="CK7" s="157"/>
      <c r="CL7" s="157"/>
      <c r="CM7" s="157"/>
      <c r="CN7" s="157"/>
      <c r="CO7" s="157"/>
      <c r="CP7" s="157"/>
      <c r="CQ7" s="157"/>
      <c r="CR7" s="157"/>
      <c r="CS7" s="157"/>
      <c r="CT7" s="157"/>
      <c r="CU7" s="157"/>
      <c r="CV7" s="157"/>
      <c r="CW7" s="157"/>
      <c r="CX7" s="157"/>
      <c r="CY7" s="157"/>
      <c r="CZ7" s="157"/>
      <c r="DA7" s="157"/>
      <c r="DB7" s="157"/>
      <c r="DC7" s="157"/>
      <c r="DD7" s="157"/>
      <c r="DE7" s="157"/>
      <c r="DF7" s="157"/>
      <c r="DG7" s="157"/>
      <c r="DH7" s="157"/>
      <c r="DI7" s="157"/>
      <c r="DJ7" s="157"/>
      <c r="DK7" s="157"/>
      <c r="DL7" s="157"/>
      <c r="DM7" s="157"/>
      <c r="DN7" s="157"/>
      <c r="DO7" s="157"/>
      <c r="DP7" s="157"/>
      <c r="DQ7" s="157"/>
      <c r="DR7" s="157"/>
      <c r="DS7" s="157"/>
      <c r="DT7" s="157"/>
      <c r="DU7" s="157"/>
      <c r="DV7" s="157"/>
      <c r="DW7" s="157"/>
      <c r="DX7" s="157"/>
      <c r="DY7" s="157"/>
      <c r="DZ7" s="157"/>
      <c r="EA7" s="157"/>
      <c r="EB7" s="157"/>
      <c r="EC7" s="157"/>
      <c r="ED7" s="157"/>
      <c r="EE7" s="157"/>
      <c r="EF7" s="157"/>
      <c r="EG7" s="157"/>
      <c r="EH7" s="157"/>
      <c r="EI7" s="157"/>
      <c r="EJ7" s="157"/>
      <c r="EK7" s="157"/>
      <c r="EL7" s="157"/>
      <c r="EM7" s="157"/>
      <c r="EN7" s="157"/>
      <c r="EO7" s="157"/>
      <c r="EP7" s="157"/>
      <c r="EQ7" s="157"/>
      <c r="ER7" s="157"/>
      <c r="ES7" s="157"/>
      <c r="ET7" s="157"/>
      <c r="EU7" s="157"/>
      <c r="EV7" s="157"/>
      <c r="EW7" s="157"/>
      <c r="EX7" s="157"/>
      <c r="EY7" s="157"/>
      <c r="EZ7" s="157"/>
      <c r="FA7" s="157"/>
      <c r="FB7" s="157"/>
      <c r="FC7" s="157"/>
      <c r="FD7" s="157"/>
      <c r="FE7" s="157"/>
      <c r="FF7" s="157"/>
      <c r="FG7" s="157"/>
      <c r="FH7" s="157"/>
      <c r="FI7" s="157"/>
      <c r="FJ7" s="157"/>
      <c r="FK7" s="157"/>
      <c r="FL7" s="157"/>
      <c r="FM7" s="157"/>
      <c r="FN7" s="157"/>
      <c r="FO7" s="157"/>
      <c r="FP7" s="157"/>
      <c r="FQ7" s="157"/>
      <c r="FR7" s="157"/>
      <c r="FS7" s="157"/>
      <c r="FT7" s="157"/>
    </row>
    <row r="8" spans="1:278" s="145" customFormat="1" ht="60.95" customHeight="1" thickTop="1" thickBot="1">
      <c r="A8" s="160" t="s">
        <v>28</v>
      </c>
      <c r="B8" s="160" t="s">
        <v>508</v>
      </c>
      <c r="C8" s="161" t="s">
        <v>195</v>
      </c>
      <c r="D8" s="152" t="s">
        <v>509</v>
      </c>
      <c r="E8" s="153" t="s">
        <v>199</v>
      </c>
      <c r="F8" s="153" t="s">
        <v>201</v>
      </c>
      <c r="G8" s="153" t="s">
        <v>203</v>
      </c>
      <c r="H8" s="154" t="s">
        <v>564</v>
      </c>
      <c r="I8" s="154" t="s">
        <v>438</v>
      </c>
      <c r="J8" s="154" t="s">
        <v>565</v>
      </c>
      <c r="K8" s="154" t="s">
        <v>564</v>
      </c>
      <c r="L8" s="154" t="s">
        <v>566</v>
      </c>
      <c r="M8" s="154" t="s">
        <v>565</v>
      </c>
      <c r="N8" s="468"/>
      <c r="O8" s="458"/>
      <c r="P8" s="155" t="s">
        <v>567</v>
      </c>
      <c r="Q8" s="155" t="s">
        <v>568</v>
      </c>
      <c r="R8" s="155" t="s">
        <v>569</v>
      </c>
      <c r="S8" s="155" t="s">
        <v>570</v>
      </c>
      <c r="T8" s="433"/>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8"/>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8"/>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8"/>
      <c r="DZ8" s="158"/>
      <c r="EA8" s="158"/>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58"/>
      <c r="FD8" s="158"/>
      <c r="FE8" s="158"/>
      <c r="FF8" s="158"/>
      <c r="FG8" s="158"/>
      <c r="FH8" s="158"/>
      <c r="FI8" s="158"/>
      <c r="FJ8" s="158"/>
      <c r="FK8" s="158"/>
      <c r="FL8" s="158"/>
      <c r="FM8" s="158"/>
      <c r="FN8" s="158"/>
      <c r="FO8" s="158"/>
      <c r="FP8" s="158"/>
      <c r="FQ8" s="158"/>
      <c r="FR8" s="158"/>
      <c r="FS8" s="158"/>
      <c r="FT8" s="158"/>
    </row>
    <row r="9" spans="1:278" s="146" customFormat="1" ht="10.5" customHeight="1">
      <c r="A9" s="472"/>
      <c r="B9" s="473"/>
      <c r="C9" s="473"/>
      <c r="D9" s="473"/>
      <c r="E9" s="473"/>
      <c r="F9" s="473"/>
      <c r="G9" s="473"/>
      <c r="H9" s="473"/>
      <c r="I9" s="473"/>
      <c r="J9" s="473"/>
      <c r="K9" s="473"/>
      <c r="L9" s="473"/>
      <c r="M9" s="473"/>
      <c r="N9" s="473"/>
      <c r="T9" s="156"/>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c r="AW9" s="159"/>
      <c r="AX9" s="159"/>
      <c r="AY9" s="159"/>
      <c r="AZ9" s="159"/>
      <c r="BA9" s="159"/>
      <c r="BB9" s="159"/>
      <c r="BC9" s="159"/>
      <c r="BD9" s="159"/>
      <c r="BE9" s="159"/>
      <c r="BF9" s="159"/>
      <c r="BG9" s="159"/>
      <c r="BH9" s="159"/>
      <c r="BI9" s="159"/>
      <c r="BJ9" s="159"/>
      <c r="BK9" s="159"/>
      <c r="BL9" s="159"/>
      <c r="BM9" s="159"/>
      <c r="BN9" s="159"/>
      <c r="BO9" s="159"/>
      <c r="BP9" s="159"/>
      <c r="BQ9" s="159"/>
      <c r="BR9" s="159"/>
      <c r="BS9" s="159"/>
      <c r="BT9" s="159"/>
      <c r="BU9" s="159"/>
      <c r="BV9" s="159"/>
      <c r="BW9" s="159"/>
      <c r="BX9" s="159"/>
      <c r="BY9" s="159"/>
      <c r="BZ9" s="159"/>
      <c r="CA9" s="159"/>
      <c r="CB9" s="159"/>
      <c r="CC9" s="159"/>
      <c r="CD9" s="159"/>
      <c r="CE9" s="159"/>
      <c r="CF9" s="159"/>
      <c r="CG9" s="159"/>
      <c r="CH9" s="159"/>
      <c r="CI9" s="159"/>
      <c r="CJ9" s="159"/>
      <c r="CK9" s="159"/>
      <c r="CL9" s="159"/>
      <c r="CM9" s="159"/>
      <c r="CN9" s="159"/>
      <c r="CO9" s="159"/>
      <c r="CP9" s="159"/>
      <c r="CQ9" s="159"/>
      <c r="CR9" s="159"/>
      <c r="CS9" s="159"/>
      <c r="CT9" s="159"/>
      <c r="CU9" s="159"/>
      <c r="CV9" s="159"/>
      <c r="CW9" s="159"/>
      <c r="CX9" s="159"/>
      <c r="CY9" s="159"/>
      <c r="CZ9" s="159"/>
      <c r="DA9" s="159"/>
      <c r="DB9" s="159"/>
      <c r="DC9" s="159"/>
      <c r="DD9" s="159"/>
      <c r="DE9" s="159"/>
      <c r="DF9" s="159"/>
      <c r="DG9" s="159"/>
      <c r="DH9" s="159"/>
      <c r="DI9" s="159"/>
      <c r="DJ9" s="159"/>
      <c r="DK9" s="159"/>
      <c r="DL9" s="159"/>
      <c r="DM9" s="159"/>
      <c r="DN9" s="159"/>
      <c r="DO9" s="159"/>
      <c r="DP9" s="159"/>
      <c r="DQ9" s="159"/>
      <c r="DR9" s="159"/>
      <c r="DS9" s="159"/>
      <c r="DT9" s="159"/>
      <c r="DU9" s="159"/>
      <c r="DV9" s="159"/>
      <c r="DW9" s="159"/>
      <c r="DX9" s="159"/>
      <c r="DY9" s="159"/>
      <c r="DZ9" s="159"/>
      <c r="EA9" s="159"/>
      <c r="EB9" s="159"/>
      <c r="EC9" s="159"/>
      <c r="ED9" s="159"/>
      <c r="EE9" s="159"/>
      <c r="EF9" s="159"/>
      <c r="EG9" s="159"/>
      <c r="EH9" s="159"/>
      <c r="EI9" s="159"/>
      <c r="EJ9" s="159"/>
      <c r="EK9" s="159"/>
      <c r="EL9" s="159"/>
      <c r="EM9" s="159"/>
      <c r="EN9" s="159"/>
      <c r="EO9" s="159"/>
      <c r="EP9" s="159"/>
      <c r="EQ9" s="159"/>
      <c r="ER9" s="159"/>
      <c r="ES9" s="159"/>
      <c r="ET9" s="159"/>
      <c r="EU9" s="159"/>
      <c r="EV9" s="159"/>
      <c r="EW9" s="159"/>
      <c r="EX9" s="159"/>
      <c r="EY9" s="159"/>
      <c r="EZ9" s="159"/>
      <c r="FA9" s="159"/>
      <c r="FB9" s="159"/>
      <c r="FC9" s="159"/>
      <c r="FD9" s="159"/>
      <c r="FE9" s="159"/>
      <c r="FF9" s="159"/>
      <c r="FG9" s="159"/>
      <c r="FH9" s="159"/>
      <c r="FI9" s="159"/>
      <c r="FJ9" s="159"/>
      <c r="FK9" s="159"/>
      <c r="FL9" s="159"/>
      <c r="FM9" s="159"/>
      <c r="FN9" s="159"/>
      <c r="FO9" s="159"/>
      <c r="FP9" s="159"/>
      <c r="FQ9" s="159"/>
      <c r="FR9" s="159"/>
      <c r="FS9" s="159"/>
      <c r="FT9" s="159"/>
    </row>
    <row r="10" spans="1:278" s="147" customFormat="1" ht="15" customHeight="1">
      <c r="A10" s="474">
        <f>'Mapa Final'!A10</f>
        <v>1</v>
      </c>
      <c r="B10" s="492" t="str">
        <f>'Mapa Final'!B10</f>
        <v>Demora o tardanza en la consolidación,  análisis del seguimiento a planes y programas establecidos en el plan de accion y ejecucion del mismo</v>
      </c>
      <c r="C10" s="477" t="str">
        <f>'Mapa Final'!C10</f>
        <v>Incumplimiento de las metas establecidas</v>
      </c>
      <c r="D10" s="477" t="str">
        <f>'Mapa Final'!D10</f>
        <v>1. Remisión extemporánea de informes de seguimiento a la ejecución de plan accion  y/o programas.                                  
 2. Falta de planeacion y metodologías que permitan agilizar la elaboración de los informes de seguimiento a planes y programas.                
 3. Falta de capacitacion  y empoderamiento  en el personal encargado de    suministrar  insumos para el seguimiento  del plan accion  y programas.  
 4- Asignación insuficiente de recursos para atender las tareas y compromisos.              
5. Tardanza en la toma de decisiones del Superior.</v>
      </c>
      <c r="E10" s="447" t="str">
        <f>'Mapa Final'!E10</f>
        <v>Demora, falta de  planeacion  y presentación de datos y estimaciones equivocadas o incompletas que generan  la  omision de  las actividades programadas en el Plan Accion</v>
      </c>
      <c r="F10" s="447" t="str">
        <f>'Mapa Final'!F10</f>
        <v>Posibilidad de incumplimiento de metas establecidas debido a la mora, falta de  planeación, presentación de datos y estimaciones equivocadas o incompletas  que generan  la  omision de  las actividades programadas en el Plan Acción</v>
      </c>
      <c r="G10" s="447" t="str">
        <f>+'Seguimiento 1 Trimestre'!G10:G14</f>
        <v>Ejecución y Administración de Procesos</v>
      </c>
      <c r="H10" s="450" t="str">
        <f>'Mapa Final'!I10</f>
        <v>Media</v>
      </c>
      <c r="I10" s="480" t="str">
        <f>'Mapa Final'!L10</f>
        <v>Moderado</v>
      </c>
      <c r="J10" s="486" t="str">
        <f>'Mapa Final'!N10</f>
        <v>Moderado</v>
      </c>
      <c r="K10" s="434" t="str">
        <f>'Mapa Final'!AA10</f>
        <v>Baja</v>
      </c>
      <c r="L10" s="434" t="str">
        <f>'Mapa Final'!AE10</f>
        <v>Moderado</v>
      </c>
      <c r="M10" s="483" t="str">
        <f>'Mapa Final'!AG10</f>
        <v>Moderado</v>
      </c>
      <c r="N10" s="434" t="str">
        <f>'Mapa Final'!AH10</f>
        <v>Aceptar</v>
      </c>
      <c r="O10" s="437" t="s">
        <v>591</v>
      </c>
      <c r="P10" s="440"/>
      <c r="Q10" s="461" t="s">
        <v>10</v>
      </c>
      <c r="R10" s="495">
        <v>45017</v>
      </c>
      <c r="S10" s="495">
        <v>45107</v>
      </c>
      <c r="T10" s="501" t="s">
        <v>592</v>
      </c>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row>
    <row r="11" spans="1:278" s="147" customFormat="1" ht="13.5" customHeight="1">
      <c r="A11" s="475"/>
      <c r="B11" s="493"/>
      <c r="C11" s="478"/>
      <c r="D11" s="478"/>
      <c r="E11" s="448"/>
      <c r="F11" s="448"/>
      <c r="G11" s="448"/>
      <c r="H11" s="451"/>
      <c r="I11" s="481"/>
      <c r="J11" s="487"/>
      <c r="K11" s="435"/>
      <c r="L11" s="435"/>
      <c r="M11" s="484"/>
      <c r="N11" s="435"/>
      <c r="O11" s="438"/>
      <c r="P11" s="441"/>
      <c r="Q11" s="462"/>
      <c r="R11" s="462"/>
      <c r="S11" s="462"/>
      <c r="T11" s="499"/>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row>
    <row r="12" spans="1:278" s="147" customFormat="1" ht="13.5" customHeight="1">
      <c r="A12" s="475"/>
      <c r="B12" s="493"/>
      <c r="C12" s="478"/>
      <c r="D12" s="478"/>
      <c r="E12" s="448"/>
      <c r="F12" s="448"/>
      <c r="G12" s="448"/>
      <c r="H12" s="451"/>
      <c r="I12" s="481"/>
      <c r="J12" s="487"/>
      <c r="K12" s="435"/>
      <c r="L12" s="435"/>
      <c r="M12" s="484"/>
      <c r="N12" s="435"/>
      <c r="O12" s="438"/>
      <c r="P12" s="441"/>
      <c r="Q12" s="462"/>
      <c r="R12" s="462"/>
      <c r="S12" s="462"/>
      <c r="T12" s="499"/>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row>
    <row r="13" spans="1:278" s="147" customFormat="1" ht="13.5" customHeight="1">
      <c r="A13" s="475"/>
      <c r="B13" s="493"/>
      <c r="C13" s="478"/>
      <c r="D13" s="478"/>
      <c r="E13" s="448"/>
      <c r="F13" s="448"/>
      <c r="G13" s="448"/>
      <c r="H13" s="451"/>
      <c r="I13" s="481"/>
      <c r="J13" s="487"/>
      <c r="K13" s="435"/>
      <c r="L13" s="435"/>
      <c r="M13" s="484"/>
      <c r="N13" s="435"/>
      <c r="O13" s="438"/>
      <c r="P13" s="441"/>
      <c r="Q13" s="462"/>
      <c r="R13" s="462"/>
      <c r="S13" s="462"/>
      <c r="T13" s="499"/>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row>
    <row r="14" spans="1:278" s="147" customFormat="1" ht="238.5" customHeight="1">
      <c r="A14" s="476"/>
      <c r="B14" s="494"/>
      <c r="C14" s="479"/>
      <c r="D14" s="479"/>
      <c r="E14" s="449"/>
      <c r="F14" s="449"/>
      <c r="G14" s="449"/>
      <c r="H14" s="452"/>
      <c r="I14" s="482"/>
      <c r="J14" s="488"/>
      <c r="K14" s="436"/>
      <c r="L14" s="436"/>
      <c r="M14" s="485"/>
      <c r="N14" s="436"/>
      <c r="O14" s="439"/>
      <c r="P14" s="442"/>
      <c r="Q14" s="463"/>
      <c r="R14" s="463"/>
      <c r="S14" s="463"/>
      <c r="T14" s="500"/>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row>
    <row r="15" spans="1:278">
      <c r="A15" s="474">
        <f>'Mapa Final'!A13</f>
        <v>2</v>
      </c>
      <c r="B15" s="492" t="str">
        <f>'Mapa Final'!B13</f>
        <v>Incumplimiento de los requisitos ambientales</v>
      </c>
      <c r="C15" s="477" t="str">
        <f>'Mapa Final'!C13</f>
        <v>Afectación en la Prestación del Servicio de Justicia</v>
      </c>
      <c r="D15" s="477" t="str">
        <f>'Mapa Final'!D13</f>
        <v>1. Desconocimiento de las actualizaciones a la información publicada en la plataforma estrategica para los temas ambientales.
2. Falta de socialización de la aplicabilidad de los documentos publicados por la Coordinación Nacional del SIGCMA.
3. Desconocimientos de términos tecnicos por carencia del perfil ambiental en la Seccional.</v>
      </c>
      <c r="E15" s="447" t="str">
        <f>'Mapa Final'!E13</f>
        <v>Desconocimiento de los lineamientos ambientales y normatividad  ambiental vigente para la contratación de obras y servicios.</v>
      </c>
      <c r="F15" s="447" t="str">
        <f>'Mapa Final'!F13</f>
        <v>Posibilidad de afectación ambiental al no cumplir con los requisitos ambientales por desconocimiento de los lineamientos ambientales y normatividad  ambiental vigente para la contratación de bienes, obras y servicios.</v>
      </c>
      <c r="G15" s="447" t="str">
        <f>'Mapa Final'!G13</f>
        <v>Eventos Ambientales Internos</v>
      </c>
      <c r="H15" s="450" t="str">
        <f>'Mapa Final'!I13</f>
        <v>Media</v>
      </c>
      <c r="I15" s="480" t="str">
        <f>'Mapa Final'!L13</f>
        <v>Moderado</v>
      </c>
      <c r="J15" s="486" t="str">
        <f>'Mapa Final'!N13</f>
        <v>Moderado</v>
      </c>
      <c r="K15" s="434" t="str">
        <f>'Mapa Final'!AA13</f>
        <v>Baja</v>
      </c>
      <c r="L15" s="434" t="str">
        <f>'Mapa Final'!AE13</f>
        <v>Moderado</v>
      </c>
      <c r="M15" s="483" t="str">
        <f>'Mapa Final'!AG13</f>
        <v>Moderado</v>
      </c>
      <c r="N15" s="434" t="str">
        <f>'Mapa Final'!AH13</f>
        <v>Aceptar</v>
      </c>
      <c r="O15" s="437" t="s">
        <v>575</v>
      </c>
      <c r="P15" s="440"/>
      <c r="Q15" s="461" t="s">
        <v>10</v>
      </c>
      <c r="R15" s="495">
        <v>45017</v>
      </c>
      <c r="S15" s="495">
        <v>45107</v>
      </c>
      <c r="T15" s="499" t="s">
        <v>593</v>
      </c>
      <c r="U15" s="35"/>
      <c r="V15" s="35"/>
    </row>
    <row r="16" spans="1:278">
      <c r="A16" s="475"/>
      <c r="B16" s="493"/>
      <c r="C16" s="478"/>
      <c r="D16" s="478"/>
      <c r="E16" s="448"/>
      <c r="F16" s="448"/>
      <c r="G16" s="448"/>
      <c r="H16" s="451"/>
      <c r="I16" s="481"/>
      <c r="J16" s="487"/>
      <c r="K16" s="435"/>
      <c r="L16" s="435"/>
      <c r="M16" s="484"/>
      <c r="N16" s="435"/>
      <c r="O16" s="438"/>
      <c r="P16" s="441"/>
      <c r="Q16" s="462"/>
      <c r="R16" s="462"/>
      <c r="S16" s="462"/>
      <c r="T16" s="499"/>
      <c r="U16" s="35"/>
      <c r="V16" s="35"/>
    </row>
    <row r="17" spans="1:22">
      <c r="A17" s="475"/>
      <c r="B17" s="493"/>
      <c r="C17" s="478"/>
      <c r="D17" s="478"/>
      <c r="E17" s="448"/>
      <c r="F17" s="448"/>
      <c r="G17" s="448"/>
      <c r="H17" s="451"/>
      <c r="I17" s="481"/>
      <c r="J17" s="487"/>
      <c r="K17" s="435"/>
      <c r="L17" s="435"/>
      <c r="M17" s="484"/>
      <c r="N17" s="435"/>
      <c r="O17" s="438"/>
      <c r="P17" s="441"/>
      <c r="Q17" s="462"/>
      <c r="R17" s="462"/>
      <c r="S17" s="462"/>
      <c r="T17" s="499"/>
      <c r="U17" s="35"/>
      <c r="V17" s="35"/>
    </row>
    <row r="18" spans="1:22">
      <c r="A18" s="475"/>
      <c r="B18" s="493"/>
      <c r="C18" s="478"/>
      <c r="D18" s="478"/>
      <c r="E18" s="448"/>
      <c r="F18" s="448"/>
      <c r="G18" s="448"/>
      <c r="H18" s="451"/>
      <c r="I18" s="481"/>
      <c r="J18" s="487"/>
      <c r="K18" s="435"/>
      <c r="L18" s="435"/>
      <c r="M18" s="484"/>
      <c r="N18" s="435"/>
      <c r="O18" s="438"/>
      <c r="P18" s="441"/>
      <c r="Q18" s="462"/>
      <c r="R18" s="462"/>
      <c r="S18" s="462"/>
      <c r="T18" s="499"/>
      <c r="U18" s="35"/>
      <c r="V18" s="35"/>
    </row>
    <row r="19" spans="1:22" ht="307.5" customHeight="1">
      <c r="A19" s="476"/>
      <c r="B19" s="494"/>
      <c r="C19" s="479"/>
      <c r="D19" s="479"/>
      <c r="E19" s="449"/>
      <c r="F19" s="449"/>
      <c r="G19" s="449"/>
      <c r="H19" s="452"/>
      <c r="I19" s="482"/>
      <c r="J19" s="488"/>
      <c r="K19" s="436"/>
      <c r="L19" s="436"/>
      <c r="M19" s="485"/>
      <c r="N19" s="436"/>
      <c r="O19" s="439"/>
      <c r="P19" s="442"/>
      <c r="Q19" s="463"/>
      <c r="R19" s="463"/>
      <c r="S19" s="463"/>
      <c r="T19" s="500"/>
      <c r="U19" s="35"/>
      <c r="V19" s="35"/>
    </row>
    <row r="20" spans="1:22">
      <c r="A20" s="474">
        <f>'Mapa Final'!A16</f>
        <v>3</v>
      </c>
      <c r="B20" s="492" t="str">
        <f>'Mapa Final'!B16</f>
        <v>Corrupción</v>
      </c>
      <c r="C20" s="477" t="str">
        <f>'Mapa Final'!C16</f>
        <v>Reputacional(Corrupción)</v>
      </c>
      <c r="D20" s="477" t="str">
        <f>'Mapa Final'!D16</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20" s="447" t="str">
        <f>'Mapa Final'!E16</f>
        <v>Carencia de transparencia, imparcialidad, moralidad y ética Judicial</v>
      </c>
      <c r="F20" s="447" t="str">
        <f>'Mapa Final'!F16</f>
        <v xml:space="preserve">Posibilidad de afectación reputacional a la Entidad por actos indebidos de  los servidores judiciales debido a la carencia de transparencia, imparcialidad, moralidad y ética Judicial </v>
      </c>
      <c r="G20" s="447" t="str">
        <f>'Mapa Final'!G16</f>
        <v>Fraude Interno</v>
      </c>
      <c r="H20" s="450" t="str">
        <f>'Mapa Final'!I16</f>
        <v>Media</v>
      </c>
      <c r="I20" s="480" t="str">
        <f>'Mapa Final'!L16</f>
        <v>Moderado</v>
      </c>
      <c r="J20" s="486" t="str">
        <f>'Mapa Final'!N16</f>
        <v>Moderado</v>
      </c>
      <c r="K20" s="434" t="str">
        <f>'Mapa Final'!AA16</f>
        <v>Baja</v>
      </c>
      <c r="L20" s="434" t="str">
        <f>'Mapa Final'!AE16</f>
        <v>Moderado</v>
      </c>
      <c r="M20" s="483" t="str">
        <f>'Mapa Final'!AG16</f>
        <v>Moderado</v>
      </c>
      <c r="N20" s="434" t="str">
        <f>'Mapa Final'!AH16</f>
        <v>Aceptar</v>
      </c>
      <c r="O20" s="437" t="s">
        <v>594</v>
      </c>
      <c r="P20" s="440"/>
      <c r="Q20" s="461" t="s">
        <v>10</v>
      </c>
      <c r="R20" s="502">
        <v>45017</v>
      </c>
      <c r="S20" s="437" t="s">
        <v>595</v>
      </c>
      <c r="T20" s="499" t="s">
        <v>596</v>
      </c>
    </row>
    <row r="21" spans="1:22">
      <c r="A21" s="475"/>
      <c r="B21" s="493"/>
      <c r="C21" s="478"/>
      <c r="D21" s="478"/>
      <c r="E21" s="448"/>
      <c r="F21" s="448"/>
      <c r="G21" s="448"/>
      <c r="H21" s="451"/>
      <c r="I21" s="481"/>
      <c r="J21" s="487"/>
      <c r="K21" s="435"/>
      <c r="L21" s="435"/>
      <c r="M21" s="484"/>
      <c r="N21" s="435"/>
      <c r="O21" s="438"/>
      <c r="P21" s="441"/>
      <c r="Q21" s="462"/>
      <c r="R21" s="438"/>
      <c r="S21" s="438"/>
      <c r="T21" s="499"/>
    </row>
    <row r="22" spans="1:22">
      <c r="A22" s="475"/>
      <c r="B22" s="493"/>
      <c r="C22" s="478"/>
      <c r="D22" s="478"/>
      <c r="E22" s="448"/>
      <c r="F22" s="448"/>
      <c r="G22" s="448"/>
      <c r="H22" s="451"/>
      <c r="I22" s="481"/>
      <c r="J22" s="487"/>
      <c r="K22" s="435"/>
      <c r="L22" s="435"/>
      <c r="M22" s="484"/>
      <c r="N22" s="435"/>
      <c r="O22" s="438"/>
      <c r="P22" s="441"/>
      <c r="Q22" s="462"/>
      <c r="R22" s="438"/>
      <c r="S22" s="438"/>
      <c r="T22" s="499"/>
    </row>
    <row r="23" spans="1:22">
      <c r="A23" s="475"/>
      <c r="B23" s="493"/>
      <c r="C23" s="478"/>
      <c r="D23" s="478"/>
      <c r="E23" s="448"/>
      <c r="F23" s="448"/>
      <c r="G23" s="448"/>
      <c r="H23" s="451"/>
      <c r="I23" s="481"/>
      <c r="J23" s="487"/>
      <c r="K23" s="435"/>
      <c r="L23" s="435"/>
      <c r="M23" s="484"/>
      <c r="N23" s="435"/>
      <c r="O23" s="438"/>
      <c r="P23" s="441"/>
      <c r="Q23" s="462"/>
      <c r="R23" s="438"/>
      <c r="S23" s="438"/>
      <c r="T23" s="499"/>
    </row>
    <row r="24" spans="1:22" ht="277.5" customHeight="1">
      <c r="A24" s="476"/>
      <c r="B24" s="494"/>
      <c r="C24" s="479"/>
      <c r="D24" s="479"/>
      <c r="E24" s="449"/>
      <c r="F24" s="449"/>
      <c r="G24" s="449"/>
      <c r="H24" s="452"/>
      <c r="I24" s="482"/>
      <c r="J24" s="488"/>
      <c r="K24" s="436"/>
      <c r="L24" s="436"/>
      <c r="M24" s="485"/>
      <c r="N24" s="436"/>
      <c r="O24" s="439"/>
      <c r="P24" s="442"/>
      <c r="Q24" s="463"/>
      <c r="R24" s="439"/>
      <c r="S24" s="439"/>
      <c r="T24" s="500"/>
    </row>
    <row r="25" spans="1:22">
      <c r="A25" s="474">
        <f>'Mapa Final'!A21</f>
        <v>4</v>
      </c>
      <c r="B25" s="492" t="str">
        <f>'Mapa Final'!B21</f>
        <v>Interrupción o demora en el proceso mejoramiento de Planeación estrategica</v>
      </c>
      <c r="C25" s="477" t="str">
        <f>'Mapa Final'!C21</f>
        <v>Incumplimiento de las metas establecidas</v>
      </c>
      <c r="D25" s="477" t="str">
        <f>'Mapa Final'!D21</f>
        <v xml:space="preserve">1. Paros/movilizaciones que afectan el proceso
2. Disturbios o hechos violentos
3.Decreto de estado de emergencia económica y social
4.Emergencias Ambientales
6. Fallas técnologicas </v>
      </c>
      <c r="E25" s="447" t="str">
        <f>'Mapa Final'!E21</f>
        <v>Sucesos de fuerza mayor que imposibilitan el cumplimiento de las actividades asociadas al proceso</v>
      </c>
      <c r="F25" s="447" t="str">
        <f>'Mapa Final'!F21</f>
        <v xml:space="preserve">Posibilidad de incumplimiento de las metas establecidas por sucesos de fuerza mayor que imposibilitan el cumplimiento de las actividades asociadas al proceso de mejoramiento del SIGCMA </v>
      </c>
      <c r="G25" s="447" t="str">
        <f>'Mapa Final'!G21</f>
        <v>Ejecución y Administración de Procesos</v>
      </c>
      <c r="H25" s="450" t="str">
        <f>'Mapa Final'!I21</f>
        <v>Media</v>
      </c>
      <c r="I25" s="480" t="str">
        <f>'Mapa Final'!L21</f>
        <v>Moderado</v>
      </c>
      <c r="J25" s="486" t="str">
        <f>'Mapa Final'!N21</f>
        <v>Moderado</v>
      </c>
      <c r="K25" s="434" t="str">
        <f>'Mapa Final'!AA21</f>
        <v>Baja</v>
      </c>
      <c r="L25" s="434" t="str">
        <f>'Mapa Final'!AE21</f>
        <v>Moderado</v>
      </c>
      <c r="M25" s="483" t="str">
        <f>'Mapa Final'!AG21</f>
        <v>Moderado</v>
      </c>
      <c r="N25" s="434" t="str">
        <f>'Mapa Final'!AH21</f>
        <v>Aceptar</v>
      </c>
      <c r="O25" s="437" t="s">
        <v>597</v>
      </c>
      <c r="P25" s="440"/>
      <c r="Q25" s="461" t="s">
        <v>10</v>
      </c>
      <c r="R25" s="502">
        <v>45017</v>
      </c>
      <c r="S25" s="437" t="s">
        <v>595</v>
      </c>
      <c r="T25" s="499" t="s">
        <v>598</v>
      </c>
    </row>
    <row r="26" spans="1:22">
      <c r="A26" s="475"/>
      <c r="B26" s="493"/>
      <c r="C26" s="478"/>
      <c r="D26" s="478"/>
      <c r="E26" s="448"/>
      <c r="F26" s="448"/>
      <c r="G26" s="448"/>
      <c r="H26" s="451"/>
      <c r="I26" s="481"/>
      <c r="J26" s="487"/>
      <c r="K26" s="435"/>
      <c r="L26" s="435"/>
      <c r="M26" s="484"/>
      <c r="N26" s="435"/>
      <c r="O26" s="462"/>
      <c r="P26" s="441"/>
      <c r="Q26" s="462"/>
      <c r="R26" s="438"/>
      <c r="S26" s="438"/>
      <c r="T26" s="499"/>
    </row>
    <row r="27" spans="1:22">
      <c r="A27" s="475"/>
      <c r="B27" s="493"/>
      <c r="C27" s="478"/>
      <c r="D27" s="478"/>
      <c r="E27" s="448"/>
      <c r="F27" s="448"/>
      <c r="G27" s="448"/>
      <c r="H27" s="451"/>
      <c r="I27" s="481"/>
      <c r="J27" s="487"/>
      <c r="K27" s="435"/>
      <c r="L27" s="435"/>
      <c r="M27" s="484"/>
      <c r="N27" s="435"/>
      <c r="O27" s="462"/>
      <c r="P27" s="441"/>
      <c r="Q27" s="462"/>
      <c r="R27" s="438"/>
      <c r="S27" s="438"/>
      <c r="T27" s="499"/>
    </row>
    <row r="28" spans="1:22">
      <c r="A28" s="475"/>
      <c r="B28" s="493"/>
      <c r="C28" s="478"/>
      <c r="D28" s="478"/>
      <c r="E28" s="448"/>
      <c r="F28" s="448"/>
      <c r="G28" s="448"/>
      <c r="H28" s="451"/>
      <c r="I28" s="481"/>
      <c r="J28" s="487"/>
      <c r="K28" s="435"/>
      <c r="L28" s="435"/>
      <c r="M28" s="484"/>
      <c r="N28" s="435"/>
      <c r="O28" s="462"/>
      <c r="P28" s="441"/>
      <c r="Q28" s="462"/>
      <c r="R28" s="438"/>
      <c r="S28" s="438"/>
      <c r="T28" s="499"/>
    </row>
    <row r="29" spans="1:22" ht="102.75" customHeight="1">
      <c r="A29" s="476"/>
      <c r="B29" s="494"/>
      <c r="C29" s="479"/>
      <c r="D29" s="479"/>
      <c r="E29" s="449"/>
      <c r="F29" s="449"/>
      <c r="G29" s="449"/>
      <c r="H29" s="452"/>
      <c r="I29" s="482"/>
      <c r="J29" s="488"/>
      <c r="K29" s="436"/>
      <c r="L29" s="436"/>
      <c r="M29" s="485"/>
      <c r="N29" s="436"/>
      <c r="O29" s="463"/>
      <c r="P29" s="442"/>
      <c r="Q29" s="463"/>
      <c r="R29" s="439"/>
      <c r="S29" s="439"/>
      <c r="T29" s="500"/>
    </row>
  </sheetData>
  <mergeCells count="99">
    <mergeCell ref="K20:K24"/>
    <mergeCell ref="L20:L24"/>
    <mergeCell ref="M20:M24"/>
    <mergeCell ref="Q25:Q29"/>
    <mergeCell ref="R25:R29"/>
    <mergeCell ref="T20:T24"/>
    <mergeCell ref="N20:N24"/>
    <mergeCell ref="O20:O24"/>
    <mergeCell ref="P20:P24"/>
    <mergeCell ref="Q20:Q24"/>
    <mergeCell ref="R20:R24"/>
    <mergeCell ref="S20:S24"/>
    <mergeCell ref="S25:S29"/>
    <mergeCell ref="T25:T29"/>
    <mergeCell ref="K25:K29"/>
    <mergeCell ref="L25:L29"/>
    <mergeCell ref="M25:M29"/>
    <mergeCell ref="N25:N29"/>
    <mergeCell ref="O25:O29"/>
    <mergeCell ref="P25:P29"/>
    <mergeCell ref="I25:I29"/>
    <mergeCell ref="J25:J29"/>
    <mergeCell ref="B25:B29"/>
    <mergeCell ref="I20:I24"/>
    <mergeCell ref="J20:J24"/>
    <mergeCell ref="H20:H24"/>
    <mergeCell ref="G25:G29"/>
    <mergeCell ref="H25:H29"/>
    <mergeCell ref="B20:B24"/>
    <mergeCell ref="D20:D24"/>
    <mergeCell ref="E20:E24"/>
    <mergeCell ref="F20:F24"/>
    <mergeCell ref="G20:G24"/>
    <mergeCell ref="A25:A29"/>
    <mergeCell ref="C25:C29"/>
    <mergeCell ref="D25:D29"/>
    <mergeCell ref="E25:E29"/>
    <mergeCell ref="F25:F29"/>
    <mergeCell ref="A20:A24"/>
    <mergeCell ref="C20:C24"/>
    <mergeCell ref="O15:O19"/>
    <mergeCell ref="P15:P19"/>
    <mergeCell ref="Q15:Q19"/>
    <mergeCell ref="D15:D19"/>
    <mergeCell ref="E15:E19"/>
    <mergeCell ref="F15:F19"/>
    <mergeCell ref="G15:G19"/>
    <mergeCell ref="H15:H19"/>
    <mergeCell ref="I15:I19"/>
    <mergeCell ref="J15:J19"/>
    <mergeCell ref="K15:K19"/>
    <mergeCell ref="L15:L19"/>
    <mergeCell ref="M15:M19"/>
    <mergeCell ref="B15:B19"/>
    <mergeCell ref="R7:S7"/>
    <mergeCell ref="T7:T8"/>
    <mergeCell ref="A9:N9"/>
    <mergeCell ref="A10:A14"/>
    <mergeCell ref="C10:C14"/>
    <mergeCell ref="D10:D14"/>
    <mergeCell ref="E10:E14"/>
    <mergeCell ref="H10:H14"/>
    <mergeCell ref="T10:T14"/>
    <mergeCell ref="A7:F7"/>
    <mergeCell ref="O10:O14"/>
    <mergeCell ref="P10:P14"/>
    <mergeCell ref="Q10:Q14"/>
    <mergeCell ref="R10:R14"/>
    <mergeCell ref="S10:S14"/>
    <mergeCell ref="I10:I14"/>
    <mergeCell ref="A1:C2"/>
    <mergeCell ref="A4:C4"/>
    <mergeCell ref="D4:N4"/>
    <mergeCell ref="O4:Q4"/>
    <mergeCell ref="A5:C5"/>
    <mergeCell ref="D5:N5"/>
    <mergeCell ref="R1:T3"/>
    <mergeCell ref="D1:Q3"/>
    <mergeCell ref="T15:T19"/>
    <mergeCell ref="N15:N19"/>
    <mergeCell ref="A15:A19"/>
    <mergeCell ref="C15:C19"/>
    <mergeCell ref="R15:R19"/>
    <mergeCell ref="S15:S19"/>
    <mergeCell ref="F10:F14"/>
    <mergeCell ref="G10:G14"/>
    <mergeCell ref="A6:C6"/>
    <mergeCell ref="D6:N6"/>
    <mergeCell ref="J10:J14"/>
    <mergeCell ref="K10:K14"/>
    <mergeCell ref="L10:L14"/>
    <mergeCell ref="M10:M14"/>
    <mergeCell ref="N10:N14"/>
    <mergeCell ref="B10:B14"/>
    <mergeCell ref="O7:O8"/>
    <mergeCell ref="P7:Q7"/>
    <mergeCell ref="H7:J7"/>
    <mergeCell ref="K7:M7"/>
    <mergeCell ref="N7:N8"/>
  </mergeCells>
  <conditionalFormatting sqref="A7:B7 H7 H30:J1048576">
    <cfRule type="containsText" dxfId="437" priority="706" operator="containsText" text="3- Bajo">
      <formula>NOT(ISERROR(SEARCH("3- Bajo",A7)))</formula>
    </cfRule>
    <cfRule type="containsText" dxfId="436" priority="707" operator="containsText" text="4- Bajo">
      <formula>NOT(ISERROR(SEARCH("4- Bajo",A7)))</formula>
    </cfRule>
    <cfRule type="containsText" dxfId="435" priority="708" operator="containsText" text="1- Bajo">
      <formula>NOT(ISERROR(SEARCH("1- Bajo",A7)))</formula>
    </cfRule>
  </conditionalFormatting>
  <conditionalFormatting sqref="A15:G15">
    <cfRule type="containsText" dxfId="434" priority="524" operator="containsText" text="3- Moderado">
      <formula>NOT(ISERROR(SEARCH("3- Moderado",A15)))</formula>
    </cfRule>
    <cfRule type="containsText" dxfId="433" priority="525" operator="containsText" text="6- Moderado">
      <formula>NOT(ISERROR(SEARCH("6- Moderado",A15)))</formula>
    </cfRule>
    <cfRule type="containsText" dxfId="432" priority="526" operator="containsText" text="4- Moderado">
      <formula>NOT(ISERROR(SEARCH("4- Moderado",A15)))</formula>
    </cfRule>
    <cfRule type="containsText" dxfId="431" priority="527" operator="containsText" text="3- Bajo">
      <formula>NOT(ISERROR(SEARCH("3- Bajo",A15)))</formula>
    </cfRule>
    <cfRule type="containsText" dxfId="430" priority="528" operator="containsText" text="4- Bajo">
      <formula>NOT(ISERROR(SEARCH("4- Bajo",A15)))</formula>
    </cfRule>
    <cfRule type="containsText" dxfId="429" priority="529" operator="containsText" text="1- Bajo">
      <formula>NOT(ISERROR(SEARCH("1- Bajo",A15)))</formula>
    </cfRule>
  </conditionalFormatting>
  <conditionalFormatting sqref="A10:I10">
    <cfRule type="containsText" dxfId="428" priority="661" operator="containsText" text="3- Moderado">
      <formula>NOT(ISERROR(SEARCH("3- Moderado",A10)))</formula>
    </cfRule>
    <cfRule type="containsText" dxfId="427" priority="662" operator="containsText" text="6- Moderado">
      <formula>NOT(ISERROR(SEARCH("6- Moderado",A10)))</formula>
    </cfRule>
    <cfRule type="containsText" dxfId="426" priority="663" operator="containsText" text="4- Moderado">
      <formula>NOT(ISERROR(SEARCH("4- Moderado",A10)))</formula>
    </cfRule>
    <cfRule type="containsText" dxfId="425" priority="664" operator="containsText" text="3- Bajo">
      <formula>NOT(ISERROR(SEARCH("3- Bajo",A10)))</formula>
    </cfRule>
    <cfRule type="containsText" dxfId="424" priority="665" operator="containsText" text="4- Bajo">
      <formula>NOT(ISERROR(SEARCH("4- Bajo",A10)))</formula>
    </cfRule>
    <cfRule type="containsText" dxfId="423" priority="666" operator="containsText" text="1- Bajo">
      <formula>NOT(ISERROR(SEARCH("1- Bajo",A10)))</formula>
    </cfRule>
  </conditionalFormatting>
  <conditionalFormatting sqref="A20:I20">
    <cfRule type="containsText" dxfId="422" priority="500" operator="containsText" text="3- Moderado">
      <formula>NOT(ISERROR(SEARCH("3- Moderado",A20)))</formula>
    </cfRule>
    <cfRule type="containsText" dxfId="421" priority="501" operator="containsText" text="6- Moderado">
      <formula>NOT(ISERROR(SEARCH("6- Moderado",A20)))</formula>
    </cfRule>
    <cfRule type="containsText" dxfId="420" priority="502" operator="containsText" text="4- Moderado">
      <formula>NOT(ISERROR(SEARCH("4- Moderado",A20)))</formula>
    </cfRule>
    <cfRule type="containsText" dxfId="419" priority="503" operator="containsText" text="3- Bajo">
      <formula>NOT(ISERROR(SEARCH("3- Bajo",A20)))</formula>
    </cfRule>
    <cfRule type="containsText" dxfId="418" priority="504" operator="containsText" text="4- Bajo">
      <formula>NOT(ISERROR(SEARCH("4- Bajo",A20)))</formula>
    </cfRule>
    <cfRule type="containsText" dxfId="417" priority="505" operator="containsText" text="1- Bajo">
      <formula>NOT(ISERROR(SEARCH("1- Bajo",A20)))</formula>
    </cfRule>
  </conditionalFormatting>
  <conditionalFormatting sqref="A25:I25">
    <cfRule type="containsText" dxfId="416" priority="433" operator="containsText" text="3- Moderado">
      <formula>NOT(ISERROR(SEARCH("3- Moderado",A25)))</formula>
    </cfRule>
    <cfRule type="containsText" dxfId="415" priority="434" operator="containsText" text="6- Moderado">
      <formula>NOT(ISERROR(SEARCH("6- Moderado",A25)))</formula>
    </cfRule>
    <cfRule type="containsText" dxfId="414" priority="435" operator="containsText" text="4- Moderado">
      <formula>NOT(ISERROR(SEARCH("4- Moderado",A25)))</formula>
    </cfRule>
    <cfRule type="containsText" dxfId="413" priority="436" operator="containsText" text="3- Bajo">
      <formula>NOT(ISERROR(SEARCH("3- Bajo",A25)))</formula>
    </cfRule>
    <cfRule type="containsText" dxfId="412" priority="437" operator="containsText" text="4- Bajo">
      <formula>NOT(ISERROR(SEARCH("4- Bajo",A25)))</formula>
    </cfRule>
    <cfRule type="containsText" dxfId="411" priority="438" operator="containsText" text="1- Bajo">
      <formula>NOT(ISERROR(SEARCH("1- Bajo",A25)))</formula>
    </cfRule>
  </conditionalFormatting>
  <conditionalFormatting sqref="D8:J8">
    <cfRule type="containsText" dxfId="410" priority="696" operator="containsText" text="3- Moderado">
      <formula>NOT(ISERROR(SEARCH("3- Moderado",D8)))</formula>
    </cfRule>
    <cfRule type="containsText" dxfId="409" priority="697" operator="containsText" text="6- Moderado">
      <formula>NOT(ISERROR(SEARCH("6- Moderado",D8)))</formula>
    </cfRule>
    <cfRule type="containsText" dxfId="408" priority="698" operator="containsText" text="4- Moderado">
      <formula>NOT(ISERROR(SEARCH("4- Moderado",D8)))</formula>
    </cfRule>
    <cfRule type="containsText" dxfId="407" priority="699" operator="containsText" text="3- Bajo">
      <formula>NOT(ISERROR(SEARCH("3- Bajo",D8)))</formula>
    </cfRule>
    <cfRule type="containsText" dxfId="406" priority="700" operator="containsText" text="4- Bajo">
      <formula>NOT(ISERROR(SEARCH("4- Bajo",D8)))</formula>
    </cfRule>
    <cfRule type="containsText" dxfId="405" priority="702" operator="containsText" text="1- Bajo">
      <formula>NOT(ISERROR(SEARCH("1- Bajo",D8)))</formula>
    </cfRule>
  </conditionalFormatting>
  <conditionalFormatting sqref="H10:H19">
    <cfRule type="containsText" dxfId="404" priority="575" operator="containsText" text="Alta">
      <formula>NOT(ISERROR(SEARCH("Alta",H10)))</formula>
    </cfRule>
    <cfRule type="containsText" dxfId="403" priority="576" operator="containsText" text="Muy Alta">
      <formula>NOT(ISERROR(SEARCH("Muy Alta",H10)))</formula>
    </cfRule>
    <cfRule type="containsText" dxfId="402" priority="581" operator="containsText" text="Muy Baja">
      <formula>NOT(ISERROR(SEARCH("Muy Baja",H10)))</formula>
    </cfRule>
    <cfRule type="containsText" dxfId="401" priority="582" operator="containsText" text="Baja">
      <formula>NOT(ISERROR(SEARCH("Baja",H10)))</formula>
    </cfRule>
    <cfRule type="containsText" dxfId="400" priority="583" operator="containsText" text="Media">
      <formula>NOT(ISERROR(SEARCH("Media",H10)))</formula>
    </cfRule>
    <cfRule type="containsText" dxfId="399" priority="584" operator="containsText" text="Alta">
      <formula>NOT(ISERROR(SEARCH("Alta",H10)))</formula>
    </cfRule>
    <cfRule type="containsText" dxfId="398" priority="586" operator="containsText" text="Muy Alta">
      <formula>NOT(ISERROR(SEARCH("Muy Alta",H10)))</formula>
    </cfRule>
  </conditionalFormatting>
  <conditionalFormatting sqref="H10:H24">
    <cfRule type="containsText" dxfId="397" priority="483" operator="containsText" text="Muy Alta">
      <formula>NOT(ISERROR(SEARCH("Muy Alta",H10)))</formula>
    </cfRule>
  </conditionalFormatting>
  <conditionalFormatting sqref="H20:H24">
    <cfRule type="containsText" dxfId="396" priority="472" operator="containsText" text="Alta">
      <formula>NOT(ISERROR(SEARCH("Alta",H20)))</formula>
    </cfRule>
    <cfRule type="containsText" dxfId="395" priority="473" operator="containsText" text="Muy Alta">
      <formula>NOT(ISERROR(SEARCH("Muy Alta",H20)))</formula>
    </cfRule>
    <cfRule type="containsText" dxfId="394" priority="478" operator="containsText" text="Muy Baja">
      <formula>NOT(ISERROR(SEARCH("Muy Baja",H20)))</formula>
    </cfRule>
    <cfRule type="containsText" dxfId="393" priority="479" operator="containsText" text="Baja">
      <formula>NOT(ISERROR(SEARCH("Baja",H20)))</formula>
    </cfRule>
    <cfRule type="containsText" dxfId="392" priority="480" operator="containsText" text="Media">
      <formula>NOT(ISERROR(SEARCH("Media",H20)))</formula>
    </cfRule>
    <cfRule type="containsText" dxfId="391" priority="481" operator="containsText" text="Alta">
      <formula>NOT(ISERROR(SEARCH("Alta",H20)))</formula>
    </cfRule>
  </conditionalFormatting>
  <conditionalFormatting sqref="H20:H29">
    <cfRule type="containsText" dxfId="390" priority="416" operator="containsText" text="Muy Alta">
      <formula>NOT(ISERROR(SEARCH("Muy Alta",H20)))</formula>
    </cfRule>
  </conditionalFormatting>
  <conditionalFormatting sqref="H25:H29">
    <cfRule type="containsText" dxfId="389" priority="404" operator="containsText" text="Muy Alta">
      <formula>NOT(ISERROR(SEARCH("Muy Alta",H25)))</formula>
    </cfRule>
    <cfRule type="containsText" dxfId="388" priority="405" operator="containsText" text="Alta">
      <formula>NOT(ISERROR(SEARCH("Alta",H25)))</formula>
    </cfRule>
    <cfRule type="containsText" dxfId="387" priority="406" operator="containsText" text="Muy Alta">
      <formula>NOT(ISERROR(SEARCH("Muy Alta",H25)))</formula>
    </cfRule>
    <cfRule type="containsText" dxfId="386" priority="411" operator="containsText" text="Muy Baja">
      <formula>NOT(ISERROR(SEARCH("Muy Baja",H25)))</formula>
    </cfRule>
    <cfRule type="containsText" dxfId="385" priority="412" operator="containsText" text="Baja">
      <formula>NOT(ISERROR(SEARCH("Baja",H25)))</formula>
    </cfRule>
    <cfRule type="containsText" dxfId="384" priority="413" operator="containsText" text="Media">
      <formula>NOT(ISERROR(SEARCH("Media",H25)))</formula>
    </cfRule>
    <cfRule type="containsText" dxfId="383" priority="414" operator="containsText" text="Alta">
      <formula>NOT(ISERROR(SEARCH("Alta",H25)))</formula>
    </cfRule>
  </conditionalFormatting>
  <conditionalFormatting sqref="H15:I15">
    <cfRule type="containsText" dxfId="382" priority="673" operator="containsText" text="3- Moderado">
      <formula>NOT(ISERROR(SEARCH("3- Moderado",H15)))</formula>
    </cfRule>
    <cfRule type="containsText" dxfId="381" priority="674" operator="containsText" text="6- Moderado">
      <formula>NOT(ISERROR(SEARCH("6- Moderado",H15)))</formula>
    </cfRule>
    <cfRule type="containsText" dxfId="380" priority="675" operator="containsText" text="4- Moderado">
      <formula>NOT(ISERROR(SEARCH("4- Moderado",H15)))</formula>
    </cfRule>
    <cfRule type="containsText" dxfId="379" priority="676" operator="containsText" text="3- Bajo">
      <formula>NOT(ISERROR(SEARCH("3- Bajo",H15)))</formula>
    </cfRule>
    <cfRule type="containsText" dxfId="378" priority="677" operator="containsText" text="4- Bajo">
      <formula>NOT(ISERROR(SEARCH("4- Bajo",H15)))</formula>
    </cfRule>
    <cfRule type="containsText" dxfId="377" priority="678" operator="containsText" text="1- Bajo">
      <formula>NOT(ISERROR(SEARCH("1- Bajo",H15)))</formula>
    </cfRule>
  </conditionalFormatting>
  <conditionalFormatting sqref="H30:J1048576 A7:B7 H7">
    <cfRule type="containsText" dxfId="376" priority="703" operator="containsText" text="3- Moderado">
      <formula>NOT(ISERROR(SEARCH("3- Moderado",A7)))</formula>
    </cfRule>
    <cfRule type="containsText" dxfId="375" priority="704" operator="containsText" text="6- Moderado">
      <formula>NOT(ISERROR(SEARCH("6- Moderado",A7)))</formula>
    </cfRule>
    <cfRule type="containsText" dxfId="374" priority="705" operator="containsText" text="4- Moderado">
      <formula>NOT(ISERROR(SEARCH("4- Moderado",A7)))</formula>
    </cfRule>
  </conditionalFormatting>
  <conditionalFormatting sqref="I10:I29">
    <cfRule type="containsText" dxfId="373" priority="407" operator="containsText" text="Catastrófico">
      <formula>NOT(ISERROR(SEARCH("Catastrófico",I10)))</formula>
    </cfRule>
    <cfRule type="containsText" dxfId="372" priority="408" operator="containsText" text="Mayor">
      <formula>NOT(ISERROR(SEARCH("Mayor",I10)))</formula>
    </cfRule>
    <cfRule type="containsText" dxfId="371" priority="409" operator="containsText" text="Menor">
      <formula>NOT(ISERROR(SEARCH("Menor",I10)))</formula>
    </cfRule>
    <cfRule type="containsText" dxfId="370" priority="410" operator="containsText" text="Leve">
      <formula>NOT(ISERROR(SEARCH("Leve",I10)))</formula>
    </cfRule>
    <cfRule type="containsText" dxfId="369" priority="415" operator="containsText" text="Moderado">
      <formula>NOT(ISERROR(SEARCH("Moderado",I10)))</formula>
    </cfRule>
  </conditionalFormatting>
  <conditionalFormatting sqref="J8 J30:J1048576">
    <cfRule type="containsText" dxfId="368" priority="685" operator="containsText" text="25- Extremo">
      <formula>NOT(ISERROR(SEARCH("25- Extremo",J8)))</formula>
    </cfRule>
    <cfRule type="containsText" dxfId="367" priority="686" operator="containsText" text="20- Extremo">
      <formula>NOT(ISERROR(SEARCH("20- Extremo",J8)))</formula>
    </cfRule>
    <cfRule type="containsText" dxfId="366" priority="687" operator="containsText" text="15- Extremo">
      <formula>NOT(ISERROR(SEARCH("15- Extremo",J8)))</formula>
    </cfRule>
    <cfRule type="containsText" dxfId="365" priority="688" operator="containsText" text="10- Extremo">
      <formula>NOT(ISERROR(SEARCH("10- Extremo",J8)))</formula>
    </cfRule>
    <cfRule type="containsText" dxfId="364" priority="689" operator="containsText" text="5- Extremo">
      <formula>NOT(ISERROR(SEARCH("5- Extremo",J8)))</formula>
    </cfRule>
    <cfRule type="containsText" dxfId="363" priority="690" operator="containsText" text="12- Alto">
      <formula>NOT(ISERROR(SEARCH("12- Alto",J8)))</formula>
    </cfRule>
    <cfRule type="containsText" dxfId="362" priority="691" operator="containsText" text="10- Alto">
      <formula>NOT(ISERROR(SEARCH("10- Alto",J8)))</formula>
    </cfRule>
    <cfRule type="containsText" dxfId="361" priority="692" operator="containsText" text="9- Alto">
      <formula>NOT(ISERROR(SEARCH("9- Alto",J8)))</formula>
    </cfRule>
    <cfRule type="containsText" dxfId="360" priority="693" operator="containsText" text="8- Alto">
      <formula>NOT(ISERROR(SEARCH("8- Alto",J8)))</formula>
    </cfRule>
    <cfRule type="containsText" dxfId="359" priority="694" operator="containsText" text="5- Alto">
      <formula>NOT(ISERROR(SEARCH("5- Alto",J8)))</formula>
    </cfRule>
    <cfRule type="containsText" dxfId="358" priority="695" operator="containsText" text="4- Alto">
      <formula>NOT(ISERROR(SEARCH("4- Alto",J8)))</formula>
    </cfRule>
    <cfRule type="containsText" dxfId="357" priority="701" operator="containsText" text="2- Bajo">
      <formula>NOT(ISERROR(SEARCH("2- Bajo",J8)))</formula>
    </cfRule>
  </conditionalFormatting>
  <conditionalFormatting sqref="J10:J19">
    <cfRule type="colorScale" priority="873">
      <colorScale>
        <cfvo type="min"/>
        <cfvo type="max"/>
        <color rgb="FFFF7128"/>
        <color rgb="FFFFEF9C"/>
      </colorScale>
    </cfRule>
  </conditionalFormatting>
  <conditionalFormatting sqref="J10:J29">
    <cfRule type="containsText" dxfId="356" priority="398" operator="containsText" text="Bajo">
      <formula>NOT(ISERROR(SEARCH("Bajo",J10)))</formula>
    </cfRule>
    <cfRule type="containsText" dxfId="355" priority="399" operator="containsText" text="Extremo">
      <formula>NOT(ISERROR(SEARCH("Extremo",J10)))</formula>
    </cfRule>
    <cfRule type="containsText" dxfId="354" priority="400" operator="containsText" text="Moderado">
      <formula>NOT(ISERROR(SEARCH("Moderado",J10)))</formula>
    </cfRule>
    <cfRule type="containsText" dxfId="353" priority="428" operator="containsText" text="Bajo">
      <formula>NOT(ISERROR(SEARCH("Bajo",J10)))</formula>
    </cfRule>
    <cfRule type="containsText" dxfId="352" priority="429" operator="containsText" text="Moderado">
      <formula>NOT(ISERROR(SEARCH("Moderado",J10)))</formula>
    </cfRule>
    <cfRule type="containsText" dxfId="351" priority="430" operator="containsText" text="Alto">
      <formula>NOT(ISERROR(SEARCH("Alto",J10)))</formula>
    </cfRule>
    <cfRule type="containsText" dxfId="350" priority="431" operator="containsText" text="Extremo">
      <formula>NOT(ISERROR(SEARCH("Extremo",J10)))</formula>
    </cfRule>
  </conditionalFormatting>
  <conditionalFormatting sqref="J20:J24">
    <cfRule type="colorScale" priority="499">
      <colorScale>
        <cfvo type="min"/>
        <cfvo type="max"/>
        <color rgb="FFFF7128"/>
        <color rgb="FFFFEF9C"/>
      </colorScale>
    </cfRule>
  </conditionalFormatting>
  <conditionalFormatting sqref="J25:J29">
    <cfRule type="colorScale" priority="432">
      <colorScale>
        <cfvo type="min"/>
        <cfvo type="max"/>
        <color rgb="FFFF7128"/>
        <color rgb="FFFFEF9C"/>
      </colorScale>
    </cfRule>
  </conditionalFormatting>
  <conditionalFormatting sqref="K10:K29">
    <cfRule type="containsText" dxfId="349" priority="394" operator="containsText" text="Muy Alta">
      <formula>NOT(ISERROR(SEARCH("Muy Alta",K10)))</formula>
    </cfRule>
    <cfRule type="containsText" dxfId="348" priority="395" operator="containsText" text="Alta">
      <formula>NOT(ISERROR(SEARCH("Alta",K10)))</formula>
    </cfRule>
    <cfRule type="containsText" dxfId="347" priority="396" operator="containsText" text="Baja">
      <formula>NOT(ISERROR(SEARCH("Baja",K10)))</formula>
    </cfRule>
    <cfRule type="containsText" dxfId="346" priority="397" operator="containsText" text="Muy Baja">
      <formula>NOT(ISERROR(SEARCH("Muy Baja",K10)))</formula>
    </cfRule>
    <cfRule type="containsText" dxfId="345" priority="402" operator="containsText" text="Media">
      <formula>NOT(ISERROR(SEARCH("Media",K10)))</formula>
    </cfRule>
  </conditionalFormatting>
  <conditionalFormatting sqref="K10:L10 K15:L15">
    <cfRule type="containsText" dxfId="344" priority="679" operator="containsText" text="3- Moderado">
      <formula>NOT(ISERROR(SEARCH("3- Moderado",K10)))</formula>
    </cfRule>
    <cfRule type="containsText" dxfId="343" priority="680" operator="containsText" text="6- Moderado">
      <formula>NOT(ISERROR(SEARCH("6- Moderado",K10)))</formula>
    </cfRule>
    <cfRule type="containsText" dxfId="342" priority="681" operator="containsText" text="4- Moderado">
      <formula>NOT(ISERROR(SEARCH("4- Moderado",K10)))</formula>
    </cfRule>
    <cfRule type="containsText" dxfId="341" priority="682" operator="containsText" text="3- Bajo">
      <formula>NOT(ISERROR(SEARCH("3- Bajo",K10)))</formula>
    </cfRule>
    <cfRule type="containsText" dxfId="340" priority="683" operator="containsText" text="4- Bajo">
      <formula>NOT(ISERROR(SEARCH("4- Bajo",K10)))</formula>
    </cfRule>
    <cfRule type="containsText" dxfId="339" priority="684" operator="containsText" text="1- Bajo">
      <formula>NOT(ISERROR(SEARCH("1- Bajo",K10)))</formula>
    </cfRule>
  </conditionalFormatting>
  <conditionalFormatting sqref="K20:L20">
    <cfRule type="containsText" dxfId="338" priority="518" operator="containsText" text="3- Moderado">
      <formula>NOT(ISERROR(SEARCH("3- Moderado",K20)))</formula>
    </cfRule>
    <cfRule type="containsText" dxfId="337" priority="519" operator="containsText" text="6- Moderado">
      <formula>NOT(ISERROR(SEARCH("6- Moderado",K20)))</formula>
    </cfRule>
    <cfRule type="containsText" dxfId="336" priority="520" operator="containsText" text="4- Moderado">
      <formula>NOT(ISERROR(SEARCH("4- Moderado",K20)))</formula>
    </cfRule>
    <cfRule type="containsText" dxfId="335" priority="521" operator="containsText" text="3- Bajo">
      <formula>NOT(ISERROR(SEARCH("3- Bajo",K20)))</formula>
    </cfRule>
    <cfRule type="containsText" dxfId="334" priority="522" operator="containsText" text="4- Bajo">
      <formula>NOT(ISERROR(SEARCH("4- Bajo",K20)))</formula>
    </cfRule>
    <cfRule type="containsText" dxfId="333" priority="523" operator="containsText" text="1- Bajo">
      <formula>NOT(ISERROR(SEARCH("1- Bajo",K20)))</formula>
    </cfRule>
  </conditionalFormatting>
  <conditionalFormatting sqref="K25:L25">
    <cfRule type="containsText" dxfId="332" priority="451" operator="containsText" text="3- Moderado">
      <formula>NOT(ISERROR(SEARCH("3- Moderado",K25)))</formula>
    </cfRule>
    <cfRule type="containsText" dxfId="331" priority="452" operator="containsText" text="6- Moderado">
      <formula>NOT(ISERROR(SEARCH("6- Moderado",K25)))</formula>
    </cfRule>
    <cfRule type="containsText" dxfId="330" priority="453" operator="containsText" text="4- Moderado">
      <formula>NOT(ISERROR(SEARCH("4- Moderado",K25)))</formula>
    </cfRule>
    <cfRule type="containsText" dxfId="329" priority="454" operator="containsText" text="3- Bajo">
      <formula>NOT(ISERROR(SEARCH("3- Bajo",K25)))</formula>
    </cfRule>
    <cfRule type="containsText" dxfId="328" priority="455" operator="containsText" text="4- Bajo">
      <formula>NOT(ISERROR(SEARCH("4- Bajo",K25)))</formula>
    </cfRule>
    <cfRule type="containsText" dxfId="327" priority="456" operator="containsText" text="1- Bajo">
      <formula>NOT(ISERROR(SEARCH("1- Bajo",K25)))</formula>
    </cfRule>
  </conditionalFormatting>
  <conditionalFormatting sqref="K8:M8">
    <cfRule type="containsText" dxfId="326" priority="643" operator="containsText" text="3- Moderado">
      <formula>NOT(ISERROR(SEARCH("3- Moderado",K8)))</formula>
    </cfRule>
    <cfRule type="containsText" dxfId="325" priority="644" operator="containsText" text="6- Moderado">
      <formula>NOT(ISERROR(SEARCH("6- Moderado",K8)))</formula>
    </cfRule>
    <cfRule type="containsText" dxfId="324" priority="645" operator="containsText" text="4- Moderado">
      <formula>NOT(ISERROR(SEARCH("4- Moderado",K8)))</formula>
    </cfRule>
    <cfRule type="containsText" dxfId="323" priority="646" operator="containsText" text="3- Bajo">
      <formula>NOT(ISERROR(SEARCH("3- Bajo",K8)))</formula>
    </cfRule>
    <cfRule type="containsText" dxfId="322" priority="647" operator="containsText" text="4- Bajo">
      <formula>NOT(ISERROR(SEARCH("4- Bajo",K8)))</formula>
    </cfRule>
    <cfRule type="containsText" dxfId="321" priority="648" operator="containsText" text="1- Bajo">
      <formula>NOT(ISERROR(SEARCH("1- Bajo",K8)))</formula>
    </cfRule>
  </conditionalFormatting>
  <conditionalFormatting sqref="L10:L29">
    <cfRule type="containsText" dxfId="320" priority="390" operator="containsText" text="Catastrófico">
      <formula>NOT(ISERROR(SEARCH("Catastrófico",L10)))</formula>
    </cfRule>
    <cfRule type="containsText" dxfId="319" priority="391" operator="containsText" text="Mayor">
      <formula>NOT(ISERROR(SEARCH("Mayor",L10)))</formula>
    </cfRule>
    <cfRule type="containsText" dxfId="318" priority="392" operator="containsText" text="Menor">
      <formula>NOT(ISERROR(SEARCH("Menor",L10)))</formula>
    </cfRule>
    <cfRule type="containsText" dxfId="317" priority="393" operator="containsText" text="Leve">
      <formula>NOT(ISERROR(SEARCH("Leve",L10)))</formula>
    </cfRule>
  </conditionalFormatting>
  <conditionalFormatting sqref="L10:M29">
    <cfRule type="containsText" dxfId="316" priority="401" operator="containsText" text="Moderado">
      <formula>NOT(ISERROR(SEARCH("Moderado",L10)))</formula>
    </cfRule>
  </conditionalFormatting>
  <conditionalFormatting sqref="M10:M19">
    <cfRule type="colorScale" priority="884">
      <colorScale>
        <cfvo type="min"/>
        <cfvo type="max"/>
        <color rgb="FFFF7128"/>
        <color rgb="FFFFEF9C"/>
      </colorScale>
    </cfRule>
  </conditionalFormatting>
  <conditionalFormatting sqref="M10:M29">
    <cfRule type="containsText" dxfId="315" priority="423" operator="containsText" text="Bajo">
      <formula>NOT(ISERROR(SEARCH("Bajo",M10)))</formula>
    </cfRule>
    <cfRule type="containsText" dxfId="314" priority="424" operator="containsText" text="Moderado">
      <formula>NOT(ISERROR(SEARCH("Moderado",M10)))</formula>
    </cfRule>
    <cfRule type="containsText" dxfId="313" priority="425" operator="containsText" text="Alto">
      <formula>NOT(ISERROR(SEARCH("Alto",M10)))</formula>
    </cfRule>
    <cfRule type="containsText" dxfId="312" priority="426" operator="containsText" text="Extremo">
      <formula>NOT(ISERROR(SEARCH("Extremo",M10)))</formula>
    </cfRule>
  </conditionalFormatting>
  <conditionalFormatting sqref="M20:M24">
    <cfRule type="colorScale" priority="494">
      <colorScale>
        <cfvo type="min"/>
        <cfvo type="max"/>
        <color rgb="FFFF7128"/>
        <color rgb="FFFFEF9C"/>
      </colorScale>
    </cfRule>
  </conditionalFormatting>
  <conditionalFormatting sqref="M25:M29">
    <cfRule type="colorScale" priority="427">
      <colorScale>
        <cfvo type="min"/>
        <cfvo type="max"/>
        <color rgb="FFFF7128"/>
        <color rgb="FFFFEF9C"/>
      </colorScale>
    </cfRule>
  </conditionalFormatting>
  <conditionalFormatting sqref="N10 N15">
    <cfRule type="containsText" dxfId="311" priority="627" operator="containsText" text="3- Moderado">
      <formula>NOT(ISERROR(SEARCH("3- Moderado",N10)))</formula>
    </cfRule>
    <cfRule type="containsText" dxfId="310" priority="628" operator="containsText" text="6- Moderado">
      <formula>NOT(ISERROR(SEARCH("6- Moderado",N10)))</formula>
    </cfRule>
    <cfRule type="containsText" dxfId="309" priority="629" operator="containsText" text="4- Moderado">
      <formula>NOT(ISERROR(SEARCH("4- Moderado",N10)))</formula>
    </cfRule>
    <cfRule type="containsText" dxfId="308" priority="630" operator="containsText" text="3- Bajo">
      <formula>NOT(ISERROR(SEARCH("3- Bajo",N10)))</formula>
    </cfRule>
    <cfRule type="containsText" dxfId="307" priority="631" operator="containsText" text="4- Bajo">
      <formula>NOT(ISERROR(SEARCH("4- Bajo",N10)))</formula>
    </cfRule>
    <cfRule type="containsText" dxfId="306" priority="632" operator="containsText" text="1- Bajo">
      <formula>NOT(ISERROR(SEARCH("1- Bajo",N10)))</formula>
    </cfRule>
  </conditionalFormatting>
  <conditionalFormatting sqref="N20">
    <cfRule type="containsText" dxfId="305" priority="484" operator="containsText" text="3- Moderado">
      <formula>NOT(ISERROR(SEARCH("3- Moderado",N20)))</formula>
    </cfRule>
    <cfRule type="containsText" dxfId="304" priority="485" operator="containsText" text="6- Moderado">
      <formula>NOT(ISERROR(SEARCH("6- Moderado",N20)))</formula>
    </cfRule>
    <cfRule type="containsText" dxfId="303" priority="486" operator="containsText" text="4- Moderado">
      <formula>NOT(ISERROR(SEARCH("4- Moderado",N20)))</formula>
    </cfRule>
    <cfRule type="containsText" dxfId="302" priority="487" operator="containsText" text="3- Bajo">
      <formula>NOT(ISERROR(SEARCH("3- Bajo",N20)))</formula>
    </cfRule>
    <cfRule type="containsText" dxfId="301" priority="488" operator="containsText" text="4- Bajo">
      <formula>NOT(ISERROR(SEARCH("4- Bajo",N20)))</formula>
    </cfRule>
    <cfRule type="containsText" dxfId="300" priority="489" operator="containsText" text="1- Bajo">
      <formula>NOT(ISERROR(SEARCH("1- Bajo",N20)))</formula>
    </cfRule>
  </conditionalFormatting>
  <conditionalFormatting sqref="N25">
    <cfRule type="containsText" dxfId="299" priority="417" operator="containsText" text="3- Moderado">
      <formula>NOT(ISERROR(SEARCH("3- Moderado",N25)))</formula>
    </cfRule>
    <cfRule type="containsText" dxfId="298" priority="418" operator="containsText" text="6- Moderado">
      <formula>NOT(ISERROR(SEARCH("6- Moderado",N25)))</formula>
    </cfRule>
    <cfRule type="containsText" dxfId="297" priority="419" operator="containsText" text="4- Moderado">
      <formula>NOT(ISERROR(SEARCH("4- Moderado",N25)))</formula>
    </cfRule>
    <cfRule type="containsText" dxfId="296" priority="420" operator="containsText" text="3- Bajo">
      <formula>NOT(ISERROR(SEARCH("3- Bajo",N25)))</formula>
    </cfRule>
    <cfRule type="containsText" dxfId="295" priority="421" operator="containsText" text="4- Bajo">
      <formula>NOT(ISERROR(SEARCH("4- Bajo",N25)))</formula>
    </cfRule>
    <cfRule type="containsText" dxfId="294" priority="422" operator="containsText" text="1- Bajo">
      <formula>NOT(ISERROR(SEARCH("1- Bajo",N25)))</formula>
    </cfRule>
  </conditionalFormatting>
  <dataValidations count="7">
    <dataValidation allowBlank="1" showInputMessage="1" showErrorMessage="1" prompt="Seleccionar el tipo de riesgo teniendo en cuenta que  factor organizaconal afecta. Ver explicacion en hoja " sqref="E8" xr:uid="{00000000-0002-0000-0D00-000000000000}"/>
    <dataValidation allowBlank="1" showInputMessage="1" showErrorMessage="1" prompt="Registrar qué factor  que ocasina el riesgo: un facot identtficado el contexto._x000a_O  personas, recursos, estilo de direccion , factores externos, , codiciones ambientales" sqref="F8:G8" xr:uid="{00000000-0002-0000-0D00-000001000000}"/>
    <dataValidation allowBlank="1" showInputMessage="1" showErrorMessage="1" prompt="Que tan factible es que materialize el riesgo?" sqref="H8" xr:uid="{00000000-0002-0000-0D00-000002000000}"/>
    <dataValidation allowBlank="1" showInputMessage="1" showErrorMessage="1" prompt="El grado de afectación puede ser " sqref="I8" xr:uid="{00000000-0002-0000-0D00-000003000000}"/>
    <dataValidation allowBlank="1" showInputMessage="1" showErrorMessage="1" prompt="Describir las actividades que se van a desarrollar para el proyecto" sqref="O7" xr:uid="{00000000-0002-0000-0D00-000004000000}"/>
    <dataValidation allowBlank="1" showInputMessage="1" showErrorMessage="1" prompt="Seleccionar si el responsable es el responsable de las acciones es el nivel central" sqref="P7:P8" xr:uid="{00000000-0002-0000-0D00-000005000000}"/>
    <dataValidation allowBlank="1" showInputMessage="1" showErrorMessage="1" prompt="seleccionar si el responsable de ejecutar las acciones es el nivel central" sqref="Q8" xr:uid="{00000000-0002-0000-0D00-000006000000}"/>
  </dataValidations>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sheetPr>
  <dimension ref="A1:JR29"/>
  <sheetViews>
    <sheetView topLeftCell="A3" zoomScale="71" zoomScaleNormal="71" workbookViewId="0">
      <selection activeCell="U31" sqref="A1:U31"/>
    </sheetView>
  </sheetViews>
  <sheetFormatPr defaultColWidth="11.42578125" defaultRowHeight="15"/>
  <cols>
    <col min="1" max="2" width="18.42578125" style="82" customWidth="1"/>
    <col min="3" max="3" width="15.42578125" customWidth="1"/>
    <col min="4" max="4" width="27.42578125" style="82" customWidth="1"/>
    <col min="5" max="5" width="18" style="148" customWidth="1"/>
    <col min="6" max="6" width="40.140625" customWidth="1"/>
    <col min="7" max="7" width="20.42578125" customWidth="1"/>
    <col min="8" max="8" width="10.42578125" style="149" customWidth="1"/>
    <col min="9" max="9" width="11.42578125" style="149" customWidth="1"/>
    <col min="10" max="10" width="10.140625" style="150" customWidth="1"/>
    <col min="11" max="11" width="11.42578125" style="149" customWidth="1"/>
    <col min="12" max="12" width="10.85546875" style="149" customWidth="1"/>
    <col min="13" max="13" width="18.28515625" style="149" bestFit="1" customWidth="1"/>
    <col min="14" max="14" width="18.28515625" bestFit="1" customWidth="1"/>
    <col min="15" max="15" width="32.85546875" customWidth="1"/>
    <col min="16" max="16" width="16.42578125" customWidth="1"/>
    <col min="17" max="17" width="14.28515625" customWidth="1"/>
    <col min="18" max="18" width="17.85546875" customWidth="1"/>
    <col min="19" max="19" width="15.140625" customWidth="1"/>
    <col min="20" max="20" width="31.42578125" customWidth="1"/>
    <col min="21" max="176" width="11.42578125" style="7"/>
  </cols>
  <sheetData>
    <row r="1" spans="1:278" s="137" customFormat="1" ht="16.5" customHeight="1">
      <c r="A1" s="395"/>
      <c r="B1" s="396"/>
      <c r="C1" s="396"/>
      <c r="D1" s="453" t="s">
        <v>581</v>
      </c>
      <c r="E1" s="453"/>
      <c r="F1" s="453"/>
      <c r="G1" s="453"/>
      <c r="H1" s="453"/>
      <c r="I1" s="453"/>
      <c r="J1" s="453"/>
      <c r="K1" s="453"/>
      <c r="L1" s="453"/>
      <c r="M1" s="453"/>
      <c r="N1" s="453"/>
      <c r="O1" s="453"/>
      <c r="P1" s="453"/>
      <c r="Q1" s="454"/>
      <c r="R1" s="377" t="s">
        <v>495</v>
      </c>
      <c r="S1" s="377"/>
      <c r="T1" s="377"/>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c r="BS1" s="136"/>
      <c r="BT1" s="136"/>
      <c r="BU1" s="136"/>
      <c r="BV1" s="136"/>
      <c r="BW1" s="136"/>
      <c r="BX1" s="136"/>
      <c r="BY1" s="136"/>
      <c r="BZ1" s="136"/>
      <c r="CA1" s="136"/>
      <c r="CB1" s="136"/>
      <c r="CC1" s="136"/>
      <c r="CD1" s="136"/>
      <c r="CE1" s="136"/>
      <c r="CF1" s="136"/>
      <c r="CG1" s="136"/>
      <c r="CH1" s="136"/>
      <c r="CI1" s="136"/>
      <c r="CJ1" s="136"/>
      <c r="CK1" s="136"/>
      <c r="CL1" s="136"/>
      <c r="CM1" s="136"/>
      <c r="CN1" s="136"/>
      <c r="CO1" s="136"/>
      <c r="CP1" s="136"/>
      <c r="CQ1" s="136"/>
      <c r="CR1" s="136"/>
      <c r="CS1" s="136"/>
      <c r="CT1" s="136"/>
      <c r="CU1" s="136"/>
      <c r="CV1" s="136"/>
      <c r="CW1" s="136"/>
      <c r="CX1" s="136"/>
      <c r="CY1" s="136"/>
      <c r="CZ1" s="136"/>
      <c r="DA1" s="136"/>
      <c r="DB1" s="136"/>
      <c r="DC1" s="136"/>
      <c r="DD1" s="136"/>
      <c r="DE1" s="136"/>
      <c r="DF1" s="136"/>
      <c r="DG1" s="136"/>
      <c r="DH1" s="136"/>
      <c r="DI1" s="136"/>
      <c r="DJ1" s="136"/>
      <c r="DK1" s="136"/>
      <c r="DL1" s="136"/>
      <c r="DM1" s="136"/>
      <c r="DN1" s="136"/>
      <c r="DO1" s="136"/>
      <c r="DP1" s="136"/>
      <c r="DQ1" s="136"/>
      <c r="DR1" s="136"/>
      <c r="DS1" s="136"/>
      <c r="DT1" s="136"/>
      <c r="DU1" s="136"/>
      <c r="DV1" s="136"/>
      <c r="DW1" s="136"/>
      <c r="DX1" s="136"/>
      <c r="DY1" s="136"/>
      <c r="DZ1" s="136"/>
      <c r="EA1" s="136"/>
      <c r="EB1" s="136"/>
      <c r="EC1" s="136"/>
      <c r="ED1" s="136"/>
      <c r="EE1" s="136"/>
      <c r="EF1" s="136"/>
      <c r="EG1" s="136"/>
      <c r="EH1" s="136"/>
      <c r="EI1" s="136"/>
      <c r="EJ1" s="136"/>
      <c r="EK1" s="136"/>
      <c r="EL1" s="136"/>
      <c r="EM1" s="136"/>
      <c r="EN1" s="136"/>
      <c r="EO1" s="136"/>
      <c r="EP1" s="136"/>
      <c r="EQ1" s="136"/>
      <c r="ER1" s="136"/>
      <c r="ES1" s="136"/>
      <c r="ET1" s="136"/>
      <c r="EU1" s="136"/>
      <c r="EV1" s="136"/>
      <c r="EW1" s="136"/>
      <c r="EX1" s="136"/>
      <c r="EY1" s="136"/>
      <c r="EZ1" s="136"/>
      <c r="FA1" s="136"/>
      <c r="FB1" s="136"/>
      <c r="FC1" s="136"/>
      <c r="FD1" s="136"/>
      <c r="FE1" s="136"/>
      <c r="FF1" s="136"/>
      <c r="FG1" s="136"/>
      <c r="FH1" s="136"/>
      <c r="FI1" s="136"/>
      <c r="FJ1" s="136"/>
      <c r="FK1" s="136"/>
      <c r="FL1" s="136"/>
      <c r="FM1" s="136"/>
      <c r="FN1" s="136"/>
      <c r="FO1" s="136"/>
      <c r="FP1" s="136"/>
      <c r="FQ1" s="136"/>
      <c r="FR1" s="136"/>
      <c r="FS1" s="136"/>
      <c r="FT1" s="136"/>
      <c r="FU1" s="136"/>
      <c r="FV1" s="136"/>
      <c r="FW1" s="136"/>
      <c r="FX1" s="136"/>
      <c r="FY1" s="136"/>
      <c r="FZ1" s="136"/>
      <c r="GA1" s="136"/>
      <c r="GB1" s="136"/>
      <c r="GC1" s="136"/>
      <c r="GD1" s="136"/>
      <c r="GE1" s="136"/>
      <c r="GF1" s="136"/>
      <c r="GG1" s="136"/>
      <c r="GH1" s="136"/>
      <c r="GI1" s="136"/>
      <c r="GJ1" s="136"/>
      <c r="GK1" s="136"/>
      <c r="GL1" s="136"/>
      <c r="GM1" s="136"/>
      <c r="GN1" s="136"/>
      <c r="GO1" s="136"/>
      <c r="GP1" s="136"/>
      <c r="GQ1" s="136"/>
      <c r="GR1" s="136"/>
      <c r="GS1" s="136"/>
      <c r="GT1" s="136"/>
      <c r="GU1" s="136"/>
      <c r="GV1" s="136"/>
      <c r="GW1" s="136"/>
      <c r="GX1" s="136"/>
      <c r="GY1" s="136"/>
      <c r="GZ1" s="136"/>
      <c r="HA1" s="136"/>
      <c r="HB1" s="136"/>
      <c r="HC1" s="136"/>
      <c r="HD1" s="136"/>
      <c r="HE1" s="136"/>
      <c r="HF1" s="136"/>
      <c r="HG1" s="136"/>
      <c r="HH1" s="136"/>
      <c r="HI1" s="136"/>
      <c r="HJ1" s="136"/>
      <c r="HK1" s="136"/>
      <c r="HL1" s="136"/>
      <c r="HM1" s="136"/>
      <c r="HN1" s="136"/>
      <c r="HO1" s="136"/>
      <c r="HP1" s="136"/>
      <c r="HQ1" s="136"/>
      <c r="HR1" s="136"/>
      <c r="HS1" s="136"/>
      <c r="HT1" s="136"/>
      <c r="HU1" s="136"/>
      <c r="HV1" s="136"/>
      <c r="HW1" s="136"/>
      <c r="HX1" s="136"/>
      <c r="HY1" s="136"/>
      <c r="HZ1" s="136"/>
      <c r="IA1" s="136"/>
      <c r="IB1" s="136"/>
      <c r="IC1" s="136"/>
      <c r="ID1" s="136"/>
      <c r="IE1" s="136"/>
      <c r="IF1" s="136"/>
      <c r="IG1" s="136"/>
      <c r="IH1" s="136"/>
      <c r="II1" s="136"/>
      <c r="IJ1" s="136"/>
      <c r="IK1" s="136"/>
      <c r="IL1" s="136"/>
      <c r="IM1" s="136"/>
      <c r="IN1" s="136"/>
      <c r="IO1" s="136"/>
      <c r="IP1" s="136"/>
      <c r="IQ1" s="136"/>
      <c r="IR1" s="136"/>
      <c r="IS1" s="136"/>
      <c r="IT1" s="136"/>
      <c r="IU1" s="136"/>
      <c r="IV1" s="136"/>
      <c r="IW1" s="136"/>
      <c r="IX1" s="136"/>
      <c r="IY1" s="136"/>
      <c r="IZ1" s="136"/>
      <c r="JA1" s="136"/>
      <c r="JB1" s="136"/>
      <c r="JC1" s="136"/>
      <c r="JD1" s="136"/>
      <c r="JE1" s="136"/>
      <c r="JF1" s="136"/>
      <c r="JG1" s="136"/>
      <c r="JH1" s="136"/>
      <c r="JI1" s="136"/>
      <c r="JJ1" s="136"/>
      <c r="JK1" s="136"/>
      <c r="JL1" s="136"/>
      <c r="JM1" s="136"/>
      <c r="JN1" s="136"/>
      <c r="JO1" s="136"/>
      <c r="JP1" s="136"/>
      <c r="JQ1" s="136"/>
      <c r="JR1" s="136"/>
    </row>
    <row r="2" spans="1:278" s="137" customFormat="1" ht="39.75" customHeight="1">
      <c r="A2" s="397"/>
      <c r="B2" s="398"/>
      <c r="C2" s="398"/>
      <c r="D2" s="455"/>
      <c r="E2" s="455"/>
      <c r="F2" s="455"/>
      <c r="G2" s="455"/>
      <c r="H2" s="455"/>
      <c r="I2" s="455"/>
      <c r="J2" s="455"/>
      <c r="K2" s="455"/>
      <c r="L2" s="455"/>
      <c r="M2" s="455"/>
      <c r="N2" s="455"/>
      <c r="O2" s="455"/>
      <c r="P2" s="455"/>
      <c r="Q2" s="456"/>
      <c r="R2" s="377"/>
      <c r="S2" s="377"/>
      <c r="T2" s="377"/>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row>
    <row r="3" spans="1:278" s="137" customFormat="1" ht="3" customHeight="1">
      <c r="A3" s="2"/>
      <c r="B3" s="2"/>
      <c r="C3" s="3"/>
      <c r="D3" s="455"/>
      <c r="E3" s="455"/>
      <c r="F3" s="455"/>
      <c r="G3" s="455"/>
      <c r="H3" s="455"/>
      <c r="I3" s="455"/>
      <c r="J3" s="455"/>
      <c r="K3" s="455"/>
      <c r="L3" s="455"/>
      <c r="M3" s="455"/>
      <c r="N3" s="455"/>
      <c r="O3" s="455"/>
      <c r="P3" s="455"/>
      <c r="Q3" s="456"/>
      <c r="R3" s="377"/>
      <c r="S3" s="377"/>
      <c r="T3" s="377"/>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row>
    <row r="4" spans="1:278" s="137" customFormat="1" ht="41.25" customHeight="1">
      <c r="A4" s="388" t="s">
        <v>496</v>
      </c>
      <c r="B4" s="389"/>
      <c r="C4" s="390"/>
      <c r="D4" s="391" t="str">
        <f>'Mapa Final'!D4</f>
        <v>PLANEACION  ESTRATEGICA</v>
      </c>
      <c r="E4" s="392"/>
      <c r="F4" s="392"/>
      <c r="G4" s="392"/>
      <c r="H4" s="392"/>
      <c r="I4" s="392"/>
      <c r="J4" s="392"/>
      <c r="K4" s="392"/>
      <c r="L4" s="392"/>
      <c r="M4" s="392"/>
      <c r="N4" s="393"/>
      <c r="O4" s="394"/>
      <c r="P4" s="394"/>
      <c r="Q4" s="394"/>
      <c r="R4" s="1"/>
      <c r="S4" s="1"/>
      <c r="T4" s="1"/>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row>
    <row r="5" spans="1:278" s="137" customFormat="1" ht="69" customHeight="1">
      <c r="A5" s="388" t="s">
        <v>498</v>
      </c>
      <c r="B5" s="389"/>
      <c r="C5" s="390"/>
      <c r="D5" s="399" t="str">
        <f>'Mapa Final'!D5</f>
        <v xml:space="preserve">Definir y orientar la planeación estratégica de la organización, a partir del establecimiento de los principios corporativos (valores, normas, políticas y directrices) que soportan la misión y visión de la Entidad, mediante el diagnóstico e identificación de necesidades y la formulación, ejecución y seguimiento de los planes, programas, proyectos, objetivos y políticas institucionales, con el propósito de generar las condiciones adecuadas para la gestión de los recursos asignados al Sector Jurisdiccional de la Rama Judicial, dando cumplimiento en el marco del sistema de gestión de calidad, medio ambiente y salud y seguridad en el trabajo.          </v>
      </c>
      <c r="E5" s="400"/>
      <c r="F5" s="400"/>
      <c r="G5" s="400"/>
      <c r="H5" s="400"/>
      <c r="I5" s="400"/>
      <c r="J5" s="400"/>
      <c r="K5" s="400"/>
      <c r="L5" s="400"/>
      <c r="M5" s="400"/>
      <c r="N5" s="401"/>
      <c r="O5" s="1"/>
      <c r="P5" s="1"/>
      <c r="Q5" s="1"/>
      <c r="R5" s="1"/>
      <c r="S5" s="1"/>
      <c r="T5" s="1"/>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c r="AW5" s="136"/>
      <c r="AX5" s="136"/>
      <c r="AY5" s="136"/>
      <c r="AZ5" s="136"/>
      <c r="BA5" s="136"/>
      <c r="BB5" s="136"/>
      <c r="BC5" s="136"/>
      <c r="BD5" s="136"/>
      <c r="BE5" s="136"/>
      <c r="BF5" s="136"/>
      <c r="BG5" s="136"/>
      <c r="BH5" s="136"/>
      <c r="BI5" s="136"/>
      <c r="BJ5" s="136"/>
      <c r="BK5" s="136"/>
      <c r="BL5" s="136"/>
      <c r="BM5" s="136"/>
      <c r="BN5" s="136"/>
      <c r="BO5" s="136"/>
      <c r="BP5" s="136"/>
      <c r="BQ5" s="136"/>
      <c r="BR5" s="136"/>
      <c r="BS5" s="136"/>
      <c r="BT5" s="136"/>
      <c r="BU5" s="136"/>
      <c r="BV5" s="136"/>
      <c r="BW5" s="136"/>
      <c r="BX5" s="136"/>
      <c r="BY5" s="136"/>
      <c r="BZ5" s="136"/>
      <c r="CA5" s="136"/>
      <c r="CB5" s="136"/>
      <c r="CC5" s="136"/>
      <c r="CD5" s="136"/>
      <c r="CE5" s="136"/>
      <c r="CF5" s="136"/>
      <c r="CG5" s="136"/>
      <c r="CH5" s="136"/>
      <c r="CI5" s="136"/>
      <c r="CJ5" s="136"/>
      <c r="CK5" s="136"/>
      <c r="CL5" s="136"/>
      <c r="CM5" s="136"/>
      <c r="CN5" s="136"/>
      <c r="CO5" s="136"/>
      <c r="CP5" s="136"/>
      <c r="CQ5" s="136"/>
      <c r="CR5" s="136"/>
      <c r="CS5" s="136"/>
      <c r="CT5" s="136"/>
      <c r="CU5" s="136"/>
      <c r="CV5" s="136"/>
      <c r="CW5" s="136"/>
      <c r="CX5" s="136"/>
      <c r="CY5" s="136"/>
      <c r="CZ5" s="136"/>
      <c r="DA5" s="136"/>
      <c r="DB5" s="136"/>
      <c r="DC5" s="136"/>
      <c r="DD5" s="136"/>
      <c r="DE5" s="136"/>
      <c r="DF5" s="136"/>
      <c r="DG5" s="136"/>
      <c r="DH5" s="136"/>
      <c r="DI5" s="136"/>
      <c r="DJ5" s="136"/>
      <c r="DK5" s="136"/>
      <c r="DL5" s="136"/>
      <c r="DM5" s="136"/>
      <c r="DN5" s="136"/>
      <c r="DO5" s="136"/>
      <c r="DP5" s="136"/>
      <c r="DQ5" s="136"/>
      <c r="DR5" s="136"/>
      <c r="DS5" s="136"/>
      <c r="DT5" s="136"/>
      <c r="DU5" s="136"/>
      <c r="DV5" s="136"/>
      <c r="DW5" s="136"/>
      <c r="DX5" s="136"/>
      <c r="DY5" s="136"/>
      <c r="DZ5" s="136"/>
      <c r="EA5" s="136"/>
      <c r="EB5" s="136"/>
      <c r="EC5" s="136"/>
      <c r="ED5" s="136"/>
      <c r="EE5" s="136"/>
      <c r="EF5" s="136"/>
      <c r="EG5" s="136"/>
      <c r="EH5" s="136"/>
      <c r="EI5" s="136"/>
      <c r="EJ5" s="136"/>
      <c r="EK5" s="136"/>
      <c r="EL5" s="136"/>
      <c r="EM5" s="136"/>
      <c r="EN5" s="136"/>
      <c r="EO5" s="136"/>
      <c r="EP5" s="136"/>
      <c r="EQ5" s="136"/>
      <c r="ER5" s="136"/>
      <c r="ES5" s="136"/>
      <c r="ET5" s="136"/>
      <c r="EU5" s="136"/>
      <c r="EV5" s="136"/>
      <c r="EW5" s="136"/>
      <c r="EX5" s="136"/>
      <c r="EY5" s="136"/>
      <c r="EZ5" s="136"/>
      <c r="FA5" s="136"/>
      <c r="FB5" s="136"/>
      <c r="FC5" s="136"/>
      <c r="FD5" s="136"/>
      <c r="FE5" s="136"/>
      <c r="FF5" s="136"/>
      <c r="FG5" s="136"/>
      <c r="FH5" s="136"/>
      <c r="FI5" s="136"/>
      <c r="FJ5" s="136"/>
      <c r="FK5" s="136"/>
      <c r="FL5" s="136"/>
      <c r="FM5" s="136"/>
      <c r="FN5" s="136"/>
      <c r="FO5" s="136"/>
      <c r="FP5" s="136"/>
      <c r="FQ5" s="136"/>
      <c r="FR5" s="136"/>
      <c r="FS5" s="136"/>
      <c r="FT5" s="136"/>
      <c r="FU5" s="136"/>
      <c r="FV5" s="136"/>
      <c r="FW5" s="136"/>
      <c r="FX5" s="136"/>
      <c r="FY5" s="136"/>
      <c r="FZ5" s="136"/>
      <c r="GA5" s="136"/>
      <c r="GB5" s="136"/>
      <c r="GC5" s="136"/>
      <c r="GD5" s="136"/>
      <c r="GE5" s="136"/>
      <c r="GF5" s="136"/>
      <c r="GG5" s="136"/>
      <c r="GH5" s="136"/>
      <c r="GI5" s="136"/>
      <c r="GJ5" s="136"/>
      <c r="GK5" s="136"/>
      <c r="GL5" s="136"/>
      <c r="GM5" s="136"/>
      <c r="GN5" s="136"/>
      <c r="GO5" s="136"/>
      <c r="GP5" s="136"/>
      <c r="GQ5" s="136"/>
      <c r="GR5" s="136"/>
      <c r="GS5" s="136"/>
      <c r="GT5" s="136"/>
      <c r="GU5" s="136"/>
      <c r="GV5" s="136"/>
      <c r="GW5" s="136"/>
      <c r="GX5" s="136"/>
      <c r="GY5" s="136"/>
      <c r="GZ5" s="136"/>
      <c r="HA5" s="136"/>
      <c r="HB5" s="136"/>
      <c r="HC5" s="136"/>
      <c r="HD5" s="136"/>
      <c r="HE5" s="136"/>
      <c r="HF5" s="136"/>
      <c r="HG5" s="136"/>
      <c r="HH5" s="136"/>
      <c r="HI5" s="136"/>
      <c r="HJ5" s="136"/>
      <c r="HK5" s="136"/>
      <c r="HL5" s="136"/>
      <c r="HM5" s="136"/>
      <c r="HN5" s="136"/>
      <c r="HO5" s="136"/>
      <c r="HP5" s="136"/>
      <c r="HQ5" s="136"/>
      <c r="HR5" s="136"/>
      <c r="HS5" s="136"/>
      <c r="HT5" s="136"/>
      <c r="HU5" s="136"/>
      <c r="HV5" s="136"/>
      <c r="HW5" s="136"/>
      <c r="HX5" s="136"/>
      <c r="HY5" s="136"/>
      <c r="HZ5" s="136"/>
      <c r="IA5" s="136"/>
      <c r="IB5" s="136"/>
      <c r="IC5" s="136"/>
      <c r="ID5" s="136"/>
      <c r="IE5" s="136"/>
      <c r="IF5" s="136"/>
      <c r="IG5" s="136"/>
      <c r="IH5" s="136"/>
      <c r="II5" s="136"/>
      <c r="IJ5" s="136"/>
      <c r="IK5" s="136"/>
      <c r="IL5" s="136"/>
      <c r="IM5" s="136"/>
      <c r="IN5" s="136"/>
      <c r="IO5" s="136"/>
      <c r="IP5" s="136"/>
      <c r="IQ5" s="136"/>
      <c r="IR5" s="136"/>
      <c r="IS5" s="136"/>
      <c r="IT5" s="136"/>
      <c r="IU5" s="136"/>
      <c r="IV5" s="136"/>
      <c r="IW5" s="136"/>
      <c r="IX5" s="136"/>
      <c r="IY5" s="136"/>
      <c r="IZ5" s="136"/>
      <c r="JA5" s="136"/>
      <c r="JB5" s="136"/>
      <c r="JC5" s="136"/>
      <c r="JD5" s="136"/>
      <c r="JE5" s="136"/>
      <c r="JF5" s="136"/>
      <c r="JG5" s="136"/>
      <c r="JH5" s="136"/>
      <c r="JI5" s="136"/>
      <c r="JJ5" s="136"/>
      <c r="JK5" s="136"/>
      <c r="JL5" s="136"/>
      <c r="JM5" s="136"/>
      <c r="JN5" s="136"/>
      <c r="JO5" s="136"/>
      <c r="JP5" s="136"/>
      <c r="JQ5" s="136"/>
      <c r="JR5" s="136"/>
    </row>
    <row r="6" spans="1:278" s="137" customFormat="1" ht="32.25" customHeight="1" thickBot="1">
      <c r="A6" s="388" t="s">
        <v>500</v>
      </c>
      <c r="B6" s="389"/>
      <c r="C6" s="390"/>
      <c r="D6" s="399" t="str">
        <f>'Mapa Final'!D6</f>
        <v xml:space="preserve">Nivel Nacional </v>
      </c>
      <c r="E6" s="400"/>
      <c r="F6" s="400"/>
      <c r="G6" s="400"/>
      <c r="H6" s="400"/>
      <c r="I6" s="400"/>
      <c r="J6" s="400"/>
      <c r="K6" s="400"/>
      <c r="L6" s="400"/>
      <c r="M6" s="400"/>
      <c r="N6" s="401"/>
      <c r="O6" s="1"/>
      <c r="P6" s="1"/>
      <c r="Q6" s="1"/>
      <c r="R6" s="1"/>
      <c r="S6" s="1"/>
      <c r="T6" s="1"/>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136"/>
      <c r="GA6" s="136"/>
      <c r="GB6" s="136"/>
      <c r="GC6" s="136"/>
      <c r="GD6" s="136"/>
      <c r="GE6" s="136"/>
      <c r="GF6" s="136"/>
      <c r="GG6" s="136"/>
      <c r="GH6" s="136"/>
      <c r="GI6" s="136"/>
      <c r="GJ6" s="136"/>
      <c r="GK6" s="136"/>
      <c r="GL6" s="136"/>
      <c r="GM6" s="136"/>
      <c r="GN6" s="136"/>
      <c r="GO6" s="136"/>
      <c r="GP6" s="136"/>
      <c r="GQ6" s="136"/>
      <c r="GR6" s="136"/>
      <c r="GS6" s="136"/>
      <c r="GT6" s="136"/>
      <c r="GU6" s="136"/>
      <c r="GV6" s="136"/>
      <c r="GW6" s="136"/>
      <c r="GX6" s="136"/>
      <c r="GY6" s="136"/>
      <c r="GZ6" s="136"/>
      <c r="HA6" s="136"/>
      <c r="HB6" s="136"/>
      <c r="HC6" s="136"/>
      <c r="HD6" s="136"/>
      <c r="HE6" s="136"/>
      <c r="HF6" s="136"/>
      <c r="HG6" s="136"/>
      <c r="HH6" s="136"/>
      <c r="HI6" s="136"/>
      <c r="HJ6" s="136"/>
      <c r="HK6" s="136"/>
      <c r="HL6" s="136"/>
      <c r="HM6" s="136"/>
      <c r="HN6" s="136"/>
      <c r="HO6" s="136"/>
      <c r="HP6" s="136"/>
      <c r="HQ6" s="136"/>
      <c r="HR6" s="136"/>
      <c r="HS6" s="136"/>
      <c r="HT6" s="136"/>
      <c r="HU6" s="136"/>
      <c r="HV6" s="136"/>
      <c r="HW6" s="136"/>
      <c r="HX6" s="136"/>
      <c r="HY6" s="136"/>
      <c r="HZ6" s="136"/>
      <c r="IA6" s="136"/>
      <c r="IB6" s="136"/>
      <c r="IC6" s="136"/>
      <c r="ID6" s="136"/>
      <c r="IE6" s="136"/>
      <c r="IF6" s="136"/>
      <c r="IG6" s="136"/>
      <c r="IH6" s="136"/>
      <c r="II6" s="136"/>
      <c r="IJ6" s="136"/>
      <c r="IK6" s="136"/>
      <c r="IL6" s="136"/>
      <c r="IM6" s="136"/>
      <c r="IN6" s="136"/>
      <c r="IO6" s="136"/>
      <c r="IP6" s="136"/>
      <c r="IQ6" s="136"/>
      <c r="IR6" s="136"/>
      <c r="IS6" s="136"/>
      <c r="IT6" s="136"/>
      <c r="IU6" s="136"/>
      <c r="IV6" s="136"/>
      <c r="IW6" s="136"/>
      <c r="IX6" s="136"/>
      <c r="IY6" s="136"/>
      <c r="IZ6" s="136"/>
      <c r="JA6" s="136"/>
      <c r="JB6" s="136"/>
      <c r="JC6" s="136"/>
      <c r="JD6" s="136"/>
      <c r="JE6" s="136"/>
      <c r="JF6" s="136"/>
      <c r="JG6" s="136"/>
      <c r="JH6" s="136"/>
      <c r="JI6" s="136"/>
      <c r="JJ6" s="136"/>
      <c r="JK6" s="136"/>
      <c r="JL6" s="136"/>
      <c r="JM6" s="136"/>
      <c r="JN6" s="136"/>
      <c r="JO6" s="136"/>
      <c r="JP6" s="136"/>
      <c r="JQ6" s="136"/>
      <c r="JR6" s="136"/>
    </row>
    <row r="7" spans="1:278" s="144" customFormat="1" ht="40.5" customHeight="1" thickTop="1" thickBot="1">
      <c r="A7" s="464" t="s">
        <v>556</v>
      </c>
      <c r="B7" s="465"/>
      <c r="C7" s="465"/>
      <c r="D7" s="465"/>
      <c r="E7" s="465"/>
      <c r="F7" s="466"/>
      <c r="G7" s="151"/>
      <c r="H7" s="467" t="s">
        <v>557</v>
      </c>
      <c r="I7" s="467"/>
      <c r="J7" s="467"/>
      <c r="K7" s="467" t="s">
        <v>558</v>
      </c>
      <c r="L7" s="467"/>
      <c r="M7" s="467"/>
      <c r="N7" s="468" t="s">
        <v>559</v>
      </c>
      <c r="O7" s="457" t="s">
        <v>560</v>
      </c>
      <c r="P7" s="459" t="s">
        <v>561</v>
      </c>
      <c r="Q7" s="460"/>
      <c r="R7" s="459" t="s">
        <v>562</v>
      </c>
      <c r="S7" s="460"/>
      <c r="T7" s="433" t="s">
        <v>599</v>
      </c>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7"/>
      <c r="BP7" s="157"/>
      <c r="BQ7" s="157"/>
      <c r="BR7" s="157"/>
      <c r="BS7" s="157"/>
      <c r="BT7" s="157"/>
      <c r="BU7" s="157"/>
      <c r="BV7" s="157"/>
      <c r="BW7" s="157"/>
      <c r="BX7" s="157"/>
      <c r="BY7" s="157"/>
      <c r="BZ7" s="157"/>
      <c r="CA7" s="157"/>
      <c r="CB7" s="157"/>
      <c r="CC7" s="157"/>
      <c r="CD7" s="157"/>
      <c r="CE7" s="157"/>
      <c r="CF7" s="157"/>
      <c r="CG7" s="157"/>
      <c r="CH7" s="157"/>
      <c r="CI7" s="157"/>
      <c r="CJ7" s="157"/>
      <c r="CK7" s="157"/>
      <c r="CL7" s="157"/>
      <c r="CM7" s="157"/>
      <c r="CN7" s="157"/>
      <c r="CO7" s="157"/>
      <c r="CP7" s="157"/>
      <c r="CQ7" s="157"/>
      <c r="CR7" s="157"/>
      <c r="CS7" s="157"/>
      <c r="CT7" s="157"/>
      <c r="CU7" s="157"/>
      <c r="CV7" s="157"/>
      <c r="CW7" s="157"/>
      <c r="CX7" s="157"/>
      <c r="CY7" s="157"/>
      <c r="CZ7" s="157"/>
      <c r="DA7" s="157"/>
      <c r="DB7" s="157"/>
      <c r="DC7" s="157"/>
      <c r="DD7" s="157"/>
      <c r="DE7" s="157"/>
      <c r="DF7" s="157"/>
      <c r="DG7" s="157"/>
      <c r="DH7" s="157"/>
      <c r="DI7" s="157"/>
      <c r="DJ7" s="157"/>
      <c r="DK7" s="157"/>
      <c r="DL7" s="157"/>
      <c r="DM7" s="157"/>
      <c r="DN7" s="157"/>
      <c r="DO7" s="157"/>
      <c r="DP7" s="157"/>
      <c r="DQ7" s="157"/>
      <c r="DR7" s="157"/>
      <c r="DS7" s="157"/>
      <c r="DT7" s="157"/>
      <c r="DU7" s="157"/>
      <c r="DV7" s="157"/>
      <c r="DW7" s="157"/>
      <c r="DX7" s="157"/>
      <c r="DY7" s="157"/>
      <c r="DZ7" s="157"/>
      <c r="EA7" s="157"/>
      <c r="EB7" s="157"/>
      <c r="EC7" s="157"/>
      <c r="ED7" s="157"/>
      <c r="EE7" s="157"/>
      <c r="EF7" s="157"/>
      <c r="EG7" s="157"/>
      <c r="EH7" s="157"/>
      <c r="EI7" s="157"/>
      <c r="EJ7" s="157"/>
      <c r="EK7" s="157"/>
      <c r="EL7" s="157"/>
      <c r="EM7" s="157"/>
      <c r="EN7" s="157"/>
      <c r="EO7" s="157"/>
      <c r="EP7" s="157"/>
      <c r="EQ7" s="157"/>
      <c r="ER7" s="157"/>
      <c r="ES7" s="157"/>
      <c r="ET7" s="157"/>
      <c r="EU7" s="157"/>
      <c r="EV7" s="157"/>
      <c r="EW7" s="157"/>
      <c r="EX7" s="157"/>
      <c r="EY7" s="157"/>
      <c r="EZ7" s="157"/>
      <c r="FA7" s="157"/>
      <c r="FB7" s="157"/>
      <c r="FC7" s="157"/>
      <c r="FD7" s="157"/>
      <c r="FE7" s="157"/>
      <c r="FF7" s="157"/>
      <c r="FG7" s="157"/>
      <c r="FH7" s="157"/>
      <c r="FI7" s="157"/>
      <c r="FJ7" s="157"/>
      <c r="FK7" s="157"/>
      <c r="FL7" s="157"/>
      <c r="FM7" s="157"/>
      <c r="FN7" s="157"/>
      <c r="FO7" s="157"/>
      <c r="FP7" s="157"/>
      <c r="FQ7" s="157"/>
      <c r="FR7" s="157"/>
      <c r="FS7" s="157"/>
      <c r="FT7" s="157"/>
    </row>
    <row r="8" spans="1:278" s="145" customFormat="1" ht="60.95" customHeight="1" thickTop="1" thickBot="1">
      <c r="A8" s="160" t="s">
        <v>28</v>
      </c>
      <c r="B8" s="160" t="s">
        <v>508</v>
      </c>
      <c r="C8" s="161" t="s">
        <v>195</v>
      </c>
      <c r="D8" s="152" t="s">
        <v>509</v>
      </c>
      <c r="E8" s="153" t="s">
        <v>199</v>
      </c>
      <c r="F8" s="153" t="s">
        <v>201</v>
      </c>
      <c r="G8" s="153" t="s">
        <v>203</v>
      </c>
      <c r="H8" s="154" t="s">
        <v>564</v>
      </c>
      <c r="I8" s="154" t="s">
        <v>438</v>
      </c>
      <c r="J8" s="154" t="s">
        <v>565</v>
      </c>
      <c r="K8" s="154" t="s">
        <v>564</v>
      </c>
      <c r="L8" s="154" t="s">
        <v>566</v>
      </c>
      <c r="M8" s="154" t="s">
        <v>565</v>
      </c>
      <c r="N8" s="468"/>
      <c r="O8" s="458"/>
      <c r="P8" s="155" t="s">
        <v>567</v>
      </c>
      <c r="Q8" s="155" t="s">
        <v>568</v>
      </c>
      <c r="R8" s="155" t="s">
        <v>569</v>
      </c>
      <c r="S8" s="155" t="s">
        <v>570</v>
      </c>
      <c r="T8" s="433"/>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8"/>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8"/>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8"/>
      <c r="DZ8" s="158"/>
      <c r="EA8" s="158"/>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58"/>
      <c r="FD8" s="158"/>
      <c r="FE8" s="158"/>
      <c r="FF8" s="158"/>
      <c r="FG8" s="158"/>
      <c r="FH8" s="158"/>
      <c r="FI8" s="158"/>
      <c r="FJ8" s="158"/>
      <c r="FK8" s="158"/>
      <c r="FL8" s="158"/>
      <c r="FM8" s="158"/>
      <c r="FN8" s="158"/>
      <c r="FO8" s="158"/>
      <c r="FP8" s="158"/>
      <c r="FQ8" s="158"/>
      <c r="FR8" s="158"/>
      <c r="FS8" s="158"/>
      <c r="FT8" s="158"/>
    </row>
    <row r="9" spans="1:278" s="146" customFormat="1" ht="10.5" customHeight="1" thickTop="1" thickBot="1">
      <c r="A9" s="472"/>
      <c r="B9" s="473"/>
      <c r="C9" s="473"/>
      <c r="D9" s="473"/>
      <c r="E9" s="473"/>
      <c r="F9" s="473"/>
      <c r="G9" s="473"/>
      <c r="H9" s="473"/>
      <c r="I9" s="473"/>
      <c r="J9" s="473"/>
      <c r="K9" s="473"/>
      <c r="L9" s="473"/>
      <c r="M9" s="473"/>
      <c r="N9" s="473"/>
      <c r="T9" s="156"/>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c r="AW9" s="159"/>
      <c r="AX9" s="159"/>
      <c r="AY9" s="159"/>
      <c r="AZ9" s="159"/>
      <c r="BA9" s="159"/>
      <c r="BB9" s="159"/>
      <c r="BC9" s="159"/>
      <c r="BD9" s="159"/>
      <c r="BE9" s="159"/>
      <c r="BF9" s="159"/>
      <c r="BG9" s="159"/>
      <c r="BH9" s="159"/>
      <c r="BI9" s="159"/>
      <c r="BJ9" s="159"/>
      <c r="BK9" s="159"/>
      <c r="BL9" s="159"/>
      <c r="BM9" s="159"/>
      <c r="BN9" s="159"/>
      <c r="BO9" s="159"/>
      <c r="BP9" s="159"/>
      <c r="BQ9" s="159"/>
      <c r="BR9" s="159"/>
      <c r="BS9" s="159"/>
      <c r="BT9" s="159"/>
      <c r="BU9" s="159"/>
      <c r="BV9" s="159"/>
      <c r="BW9" s="159"/>
      <c r="BX9" s="159"/>
      <c r="BY9" s="159"/>
      <c r="BZ9" s="159"/>
      <c r="CA9" s="159"/>
      <c r="CB9" s="159"/>
      <c r="CC9" s="159"/>
      <c r="CD9" s="159"/>
      <c r="CE9" s="159"/>
      <c r="CF9" s="159"/>
      <c r="CG9" s="159"/>
      <c r="CH9" s="159"/>
      <c r="CI9" s="159"/>
      <c r="CJ9" s="159"/>
      <c r="CK9" s="159"/>
      <c r="CL9" s="159"/>
      <c r="CM9" s="159"/>
      <c r="CN9" s="159"/>
      <c r="CO9" s="159"/>
      <c r="CP9" s="159"/>
      <c r="CQ9" s="159"/>
      <c r="CR9" s="159"/>
      <c r="CS9" s="159"/>
      <c r="CT9" s="159"/>
      <c r="CU9" s="159"/>
      <c r="CV9" s="159"/>
      <c r="CW9" s="159"/>
      <c r="CX9" s="159"/>
      <c r="CY9" s="159"/>
      <c r="CZ9" s="159"/>
      <c r="DA9" s="159"/>
      <c r="DB9" s="159"/>
      <c r="DC9" s="159"/>
      <c r="DD9" s="159"/>
      <c r="DE9" s="159"/>
      <c r="DF9" s="159"/>
      <c r="DG9" s="159"/>
      <c r="DH9" s="159"/>
      <c r="DI9" s="159"/>
      <c r="DJ9" s="159"/>
      <c r="DK9" s="159"/>
      <c r="DL9" s="159"/>
      <c r="DM9" s="159"/>
      <c r="DN9" s="159"/>
      <c r="DO9" s="159"/>
      <c r="DP9" s="159"/>
      <c r="DQ9" s="159"/>
      <c r="DR9" s="159"/>
      <c r="DS9" s="159"/>
      <c r="DT9" s="159"/>
      <c r="DU9" s="159"/>
      <c r="DV9" s="159"/>
      <c r="DW9" s="159"/>
      <c r="DX9" s="159"/>
      <c r="DY9" s="159"/>
      <c r="DZ9" s="159"/>
      <c r="EA9" s="159"/>
      <c r="EB9" s="159"/>
      <c r="EC9" s="159"/>
      <c r="ED9" s="159"/>
      <c r="EE9" s="159"/>
      <c r="EF9" s="159"/>
      <c r="EG9" s="159"/>
      <c r="EH9" s="159"/>
      <c r="EI9" s="159"/>
      <c r="EJ9" s="159"/>
      <c r="EK9" s="159"/>
      <c r="EL9" s="159"/>
      <c r="EM9" s="159"/>
      <c r="EN9" s="159"/>
      <c r="EO9" s="159"/>
      <c r="EP9" s="159"/>
      <c r="EQ9" s="159"/>
      <c r="ER9" s="159"/>
      <c r="ES9" s="159"/>
      <c r="ET9" s="159"/>
      <c r="EU9" s="159"/>
      <c r="EV9" s="159"/>
      <c r="EW9" s="159"/>
      <c r="EX9" s="159"/>
      <c r="EY9" s="159"/>
      <c r="EZ9" s="159"/>
      <c r="FA9" s="159"/>
      <c r="FB9" s="159"/>
      <c r="FC9" s="159"/>
      <c r="FD9" s="159"/>
      <c r="FE9" s="159"/>
      <c r="FF9" s="159"/>
      <c r="FG9" s="159"/>
      <c r="FH9" s="159"/>
      <c r="FI9" s="159"/>
      <c r="FJ9" s="159"/>
      <c r="FK9" s="159"/>
      <c r="FL9" s="159"/>
      <c r="FM9" s="159"/>
      <c r="FN9" s="159"/>
      <c r="FO9" s="159"/>
      <c r="FP9" s="159"/>
      <c r="FQ9" s="159"/>
      <c r="FR9" s="159"/>
      <c r="FS9" s="159"/>
      <c r="FT9" s="159"/>
    </row>
    <row r="10" spans="1:278" s="147" customFormat="1" ht="15" customHeight="1">
      <c r="A10" s="474">
        <f>'Mapa Final'!A10</f>
        <v>1</v>
      </c>
      <c r="B10" s="492" t="str">
        <f>'Mapa Final'!B10</f>
        <v>Demora o tardanza en la consolidación,  análisis del seguimiento a planes y programas establecidos en el plan de accion y ejecucion del mismo</v>
      </c>
      <c r="C10" s="477" t="str">
        <f>'Mapa Final'!C10</f>
        <v>Incumplimiento de las metas establecidas</v>
      </c>
      <c r="D10" s="477" t="str">
        <f>'Mapa Final'!D10</f>
        <v>1. Remisión extemporánea de informes de seguimiento a la ejecución de plan accion  y/o programas.                                  
 2. Falta de planeacion y metodologías que permitan agilizar la elaboración de los informes de seguimiento a planes y programas.                
 3. Falta de capacitacion  y empoderamiento  en el personal encargado de    suministrar  insumos para el seguimiento  del plan accion  y programas.  
 4- Asignación insuficiente de recursos para atender las tareas y compromisos.              
5. Tardanza en la toma de decisiones del Superior.</v>
      </c>
      <c r="E10" s="447" t="str">
        <f>'Mapa Final'!E10</f>
        <v>Demora, falta de  planeacion  y presentación de datos y estimaciones equivocadas o incompletas que generan  la  omision de  las actividades programadas en el Plan Accion</v>
      </c>
      <c r="F10" s="447" t="str">
        <f>'Mapa Final'!F10</f>
        <v>Posibilidad de incumplimiento de metas establecidas debido a la mora, falta de  planeación, presentación de datos y estimaciones equivocadas o incompletas  que generan  la  omision de  las actividades programadas en el Plan Acción</v>
      </c>
      <c r="G10" s="447" t="str">
        <f>'Mapa Final'!G10</f>
        <v>Ejecución y Administración de Procesos</v>
      </c>
      <c r="H10" s="450" t="str">
        <f>'Mapa Final'!I10</f>
        <v>Media</v>
      </c>
      <c r="I10" s="480" t="str">
        <f>'Mapa Final'!L10</f>
        <v>Moderado</v>
      </c>
      <c r="J10" s="486" t="str">
        <f>'Mapa Final'!N10</f>
        <v>Moderado</v>
      </c>
      <c r="K10" s="434" t="str">
        <f>'Mapa Final'!AA10</f>
        <v>Baja</v>
      </c>
      <c r="L10" s="434" t="str">
        <f>'Mapa Final'!AE10</f>
        <v>Moderado</v>
      </c>
      <c r="M10" s="483" t="str">
        <f>'Mapa Final'!AG10</f>
        <v>Moderado</v>
      </c>
      <c r="N10" s="434" t="str">
        <f>'Mapa Final'!AH10</f>
        <v>Aceptar</v>
      </c>
      <c r="O10" s="437" t="s">
        <v>583</v>
      </c>
      <c r="P10" s="440"/>
      <c r="Q10" s="461" t="s">
        <v>10</v>
      </c>
      <c r="R10" s="495">
        <v>44927</v>
      </c>
      <c r="S10" s="495">
        <v>45016</v>
      </c>
      <c r="T10" s="437" t="s">
        <v>585</v>
      </c>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row>
    <row r="11" spans="1:278" s="147" customFormat="1" ht="13.5" customHeight="1">
      <c r="A11" s="475"/>
      <c r="B11" s="367"/>
      <c r="C11" s="478"/>
      <c r="D11" s="478"/>
      <c r="E11" s="448"/>
      <c r="F11" s="448"/>
      <c r="G11" s="448"/>
      <c r="H11" s="451"/>
      <c r="I11" s="481"/>
      <c r="J11" s="487"/>
      <c r="K11" s="435"/>
      <c r="L11" s="435"/>
      <c r="M11" s="484"/>
      <c r="N11" s="435"/>
      <c r="O11" s="438"/>
      <c r="P11" s="441"/>
      <c r="Q11" s="462"/>
      <c r="R11" s="462"/>
      <c r="S11" s="462"/>
      <c r="T11" s="438"/>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row>
    <row r="12" spans="1:278" s="147" customFormat="1" ht="13.5" customHeight="1">
      <c r="A12" s="475"/>
      <c r="B12" s="367"/>
      <c r="C12" s="478"/>
      <c r="D12" s="478"/>
      <c r="E12" s="448"/>
      <c r="F12" s="448"/>
      <c r="G12" s="448"/>
      <c r="H12" s="451"/>
      <c r="I12" s="481"/>
      <c r="J12" s="487"/>
      <c r="K12" s="435"/>
      <c r="L12" s="435"/>
      <c r="M12" s="484"/>
      <c r="N12" s="435"/>
      <c r="O12" s="438"/>
      <c r="P12" s="441"/>
      <c r="Q12" s="462"/>
      <c r="R12" s="462"/>
      <c r="S12" s="462"/>
      <c r="T12" s="438"/>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row>
    <row r="13" spans="1:278" s="147" customFormat="1" ht="13.5" customHeight="1">
      <c r="A13" s="475"/>
      <c r="B13" s="367"/>
      <c r="C13" s="478"/>
      <c r="D13" s="478"/>
      <c r="E13" s="448"/>
      <c r="F13" s="448"/>
      <c r="G13" s="448"/>
      <c r="H13" s="451"/>
      <c r="I13" s="481"/>
      <c r="J13" s="487"/>
      <c r="K13" s="435"/>
      <c r="L13" s="435"/>
      <c r="M13" s="484"/>
      <c r="N13" s="435"/>
      <c r="O13" s="438"/>
      <c r="P13" s="441"/>
      <c r="Q13" s="462"/>
      <c r="R13" s="462"/>
      <c r="S13" s="462"/>
      <c r="T13" s="438"/>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row>
    <row r="14" spans="1:278" s="147" customFormat="1" ht="238.5" customHeight="1">
      <c r="A14" s="476"/>
      <c r="B14" s="498"/>
      <c r="C14" s="479"/>
      <c r="D14" s="479"/>
      <c r="E14" s="449"/>
      <c r="F14" s="449"/>
      <c r="G14" s="449"/>
      <c r="H14" s="452"/>
      <c r="I14" s="482"/>
      <c r="J14" s="488"/>
      <c r="K14" s="436"/>
      <c r="L14" s="436"/>
      <c r="M14" s="485"/>
      <c r="N14" s="436"/>
      <c r="O14" s="439"/>
      <c r="P14" s="442"/>
      <c r="Q14" s="463"/>
      <c r="R14" s="463"/>
      <c r="S14" s="463"/>
      <c r="T14" s="439"/>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row>
    <row r="15" spans="1:278" ht="15" customHeight="1">
      <c r="A15" s="474">
        <f>'Mapa Final'!A13</f>
        <v>2</v>
      </c>
      <c r="B15" s="492" t="str">
        <f>'Mapa Final'!B13</f>
        <v>Incumplimiento de los requisitos ambientales</v>
      </c>
      <c r="C15" s="477" t="str">
        <f>'Mapa Final'!C13</f>
        <v>Afectación en la Prestación del Servicio de Justicia</v>
      </c>
      <c r="D15" s="477" t="str">
        <f>'Mapa Final'!D13</f>
        <v>1. Desconocimiento de las actualizaciones a la información publicada en la plataforma estrategica para los temas ambientales.
2. Falta de socialización de la aplicabilidad de los documentos publicados por la Coordinación Nacional del SIGCMA.
3. Desconocimientos de términos tecnicos por carencia del perfil ambiental en la Seccional.</v>
      </c>
      <c r="E15" s="447" t="str">
        <f>'Mapa Final'!E13</f>
        <v>Desconocimiento de los lineamientos ambientales y normatividad  ambiental vigente para la contratación de obras y servicios.</v>
      </c>
      <c r="F15" s="447" t="str">
        <f>'Mapa Final'!F13</f>
        <v>Posibilidad de afectación ambiental al no cumplir con los requisitos ambientales por desconocimiento de los lineamientos ambientales y normatividad  ambiental vigente para la contratación de bienes, obras y servicios.</v>
      </c>
      <c r="G15" s="447" t="str">
        <f>'Mapa Final'!G13</f>
        <v>Eventos Ambientales Internos</v>
      </c>
      <c r="H15" s="450" t="str">
        <f>'Mapa Final'!I13</f>
        <v>Media</v>
      </c>
      <c r="I15" s="480" t="str">
        <f>'Mapa Final'!L13</f>
        <v>Moderado</v>
      </c>
      <c r="J15" s="486" t="str">
        <f>'Mapa Final'!N13</f>
        <v>Moderado</v>
      </c>
      <c r="K15" s="434" t="str">
        <f>'Mapa Final'!AA13</f>
        <v>Baja</v>
      </c>
      <c r="L15" s="434" t="str">
        <f>'Mapa Final'!AE13</f>
        <v>Moderado</v>
      </c>
      <c r="M15" s="483" t="str">
        <f>'Mapa Final'!AG13</f>
        <v>Moderado</v>
      </c>
      <c r="N15" s="434" t="str">
        <f>'Mapa Final'!AH13</f>
        <v>Aceptar</v>
      </c>
      <c r="O15" s="469" t="s">
        <v>575</v>
      </c>
      <c r="P15" s="489"/>
      <c r="Q15" s="443" t="s">
        <v>10</v>
      </c>
      <c r="R15" s="446">
        <v>44927</v>
      </c>
      <c r="S15" s="446">
        <v>45016</v>
      </c>
      <c r="T15" s="469" t="s">
        <v>586</v>
      </c>
      <c r="U15" s="35"/>
      <c r="V15" s="35"/>
    </row>
    <row r="16" spans="1:278">
      <c r="A16" s="475"/>
      <c r="B16" s="367"/>
      <c r="C16" s="478"/>
      <c r="D16" s="478"/>
      <c r="E16" s="448"/>
      <c r="F16" s="448"/>
      <c r="G16" s="448"/>
      <c r="H16" s="451"/>
      <c r="I16" s="481"/>
      <c r="J16" s="487"/>
      <c r="K16" s="435"/>
      <c r="L16" s="435"/>
      <c r="M16" s="484"/>
      <c r="N16" s="435"/>
      <c r="O16" s="470"/>
      <c r="P16" s="490"/>
      <c r="Q16" s="444"/>
      <c r="R16" s="444"/>
      <c r="S16" s="444"/>
      <c r="T16" s="470"/>
      <c r="U16" s="35"/>
      <c r="V16" s="35"/>
    </row>
    <row r="17" spans="1:22">
      <c r="A17" s="475"/>
      <c r="B17" s="367"/>
      <c r="C17" s="478"/>
      <c r="D17" s="478"/>
      <c r="E17" s="448"/>
      <c r="F17" s="448"/>
      <c r="G17" s="448"/>
      <c r="H17" s="451"/>
      <c r="I17" s="481"/>
      <c r="J17" s="487"/>
      <c r="K17" s="435"/>
      <c r="L17" s="435"/>
      <c r="M17" s="484"/>
      <c r="N17" s="435"/>
      <c r="O17" s="470"/>
      <c r="P17" s="490"/>
      <c r="Q17" s="444"/>
      <c r="R17" s="444"/>
      <c r="S17" s="444"/>
      <c r="T17" s="470"/>
      <c r="U17" s="35"/>
      <c r="V17" s="35"/>
    </row>
    <row r="18" spans="1:22">
      <c r="A18" s="475"/>
      <c r="B18" s="367"/>
      <c r="C18" s="478"/>
      <c r="D18" s="478"/>
      <c r="E18" s="448"/>
      <c r="F18" s="448"/>
      <c r="G18" s="448"/>
      <c r="H18" s="451"/>
      <c r="I18" s="481"/>
      <c r="J18" s="487"/>
      <c r="K18" s="435"/>
      <c r="L18" s="435"/>
      <c r="M18" s="484"/>
      <c r="N18" s="435"/>
      <c r="O18" s="470"/>
      <c r="P18" s="490"/>
      <c r="Q18" s="444"/>
      <c r="R18" s="444"/>
      <c r="S18" s="444"/>
      <c r="T18" s="470"/>
      <c r="U18" s="35"/>
      <c r="V18" s="35"/>
    </row>
    <row r="19" spans="1:22" ht="307.5" customHeight="1" thickBot="1">
      <c r="A19" s="476"/>
      <c r="B19" s="498"/>
      <c r="C19" s="479"/>
      <c r="D19" s="479"/>
      <c r="E19" s="449"/>
      <c r="F19" s="449"/>
      <c r="G19" s="449"/>
      <c r="H19" s="452"/>
      <c r="I19" s="482"/>
      <c r="J19" s="488"/>
      <c r="K19" s="436"/>
      <c r="L19" s="436"/>
      <c r="M19" s="485"/>
      <c r="N19" s="436"/>
      <c r="O19" s="471"/>
      <c r="P19" s="491"/>
      <c r="Q19" s="445"/>
      <c r="R19" s="445"/>
      <c r="S19" s="445"/>
      <c r="T19" s="471"/>
      <c r="U19" s="35"/>
      <c r="V19" s="35"/>
    </row>
    <row r="20" spans="1:22" ht="15" customHeight="1">
      <c r="A20" s="474">
        <f>'Mapa Final'!A16</f>
        <v>3</v>
      </c>
      <c r="B20" s="492" t="str">
        <f>'Mapa Final'!B16</f>
        <v>Corrupción</v>
      </c>
      <c r="C20" s="477" t="str">
        <f>'Mapa Final'!C16</f>
        <v>Reputacional(Corrupción)</v>
      </c>
      <c r="D20" s="477" t="str">
        <f>'Mapa Final'!D16</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20" s="447" t="str">
        <f>'Mapa Final'!E16</f>
        <v>Carencia de transparencia, imparcialidad, moralidad y ética Judicial</v>
      </c>
      <c r="F20" s="447" t="str">
        <f>'Mapa Final'!F16</f>
        <v xml:space="preserve">Posibilidad de afectación reputacional a la Entidad por actos indebidos de  los servidores judiciales debido a la carencia de transparencia, imparcialidad, moralidad y ética Judicial </v>
      </c>
      <c r="G20" s="447" t="str">
        <f>'Mapa Final'!G16</f>
        <v>Fraude Interno</v>
      </c>
      <c r="H20" s="450" t="str">
        <f>'Mapa Final'!I16</f>
        <v>Media</v>
      </c>
      <c r="I20" s="480" t="str">
        <f>'Mapa Final'!L16</f>
        <v>Moderado</v>
      </c>
      <c r="J20" s="486" t="str">
        <f>'Mapa Final'!N16</f>
        <v>Moderado</v>
      </c>
      <c r="K20" s="434" t="str">
        <f>'Mapa Final'!AA16</f>
        <v>Baja</v>
      </c>
      <c r="L20" s="434" t="str">
        <f>'Mapa Final'!AE16</f>
        <v>Moderado</v>
      </c>
      <c r="M20" s="483" t="str">
        <f>'Mapa Final'!AG16</f>
        <v>Moderado</v>
      </c>
      <c r="N20" s="434" t="str">
        <f>'Mapa Final'!AH16</f>
        <v>Aceptar</v>
      </c>
      <c r="O20" s="437" t="s">
        <v>577</v>
      </c>
      <c r="P20" s="440"/>
      <c r="Q20" s="461" t="s">
        <v>10</v>
      </c>
      <c r="R20" s="495">
        <v>44927</v>
      </c>
      <c r="S20" s="495">
        <v>45016</v>
      </c>
      <c r="T20" s="437" t="s">
        <v>578</v>
      </c>
    </row>
    <row r="21" spans="1:22">
      <c r="A21" s="475"/>
      <c r="B21" s="367"/>
      <c r="C21" s="478"/>
      <c r="D21" s="478"/>
      <c r="E21" s="448"/>
      <c r="F21" s="448"/>
      <c r="G21" s="448"/>
      <c r="H21" s="451"/>
      <c r="I21" s="481"/>
      <c r="J21" s="487"/>
      <c r="K21" s="435"/>
      <c r="L21" s="435"/>
      <c r="M21" s="484"/>
      <c r="N21" s="435"/>
      <c r="O21" s="438"/>
      <c r="P21" s="441"/>
      <c r="Q21" s="462"/>
      <c r="R21" s="496"/>
      <c r="S21" s="496"/>
      <c r="T21" s="438"/>
    </row>
    <row r="22" spans="1:22">
      <c r="A22" s="475"/>
      <c r="B22" s="367"/>
      <c r="C22" s="478"/>
      <c r="D22" s="478"/>
      <c r="E22" s="448"/>
      <c r="F22" s="448"/>
      <c r="G22" s="448"/>
      <c r="H22" s="451"/>
      <c r="I22" s="481"/>
      <c r="J22" s="487"/>
      <c r="K22" s="435"/>
      <c r="L22" s="435"/>
      <c r="M22" s="484"/>
      <c r="N22" s="435"/>
      <c r="O22" s="438"/>
      <c r="P22" s="441"/>
      <c r="Q22" s="462"/>
      <c r="R22" s="496"/>
      <c r="S22" s="496"/>
      <c r="T22" s="438"/>
    </row>
    <row r="23" spans="1:22">
      <c r="A23" s="475"/>
      <c r="B23" s="367"/>
      <c r="C23" s="478"/>
      <c r="D23" s="478"/>
      <c r="E23" s="448"/>
      <c r="F23" s="448"/>
      <c r="G23" s="448"/>
      <c r="H23" s="451"/>
      <c r="I23" s="481"/>
      <c r="J23" s="487"/>
      <c r="K23" s="435"/>
      <c r="L23" s="435"/>
      <c r="M23" s="484"/>
      <c r="N23" s="435"/>
      <c r="O23" s="438"/>
      <c r="P23" s="441"/>
      <c r="Q23" s="462"/>
      <c r="R23" s="496"/>
      <c r="S23" s="496"/>
      <c r="T23" s="438"/>
    </row>
    <row r="24" spans="1:22" ht="277.5" customHeight="1" thickBot="1">
      <c r="A24" s="476"/>
      <c r="B24" s="498"/>
      <c r="C24" s="479"/>
      <c r="D24" s="479"/>
      <c r="E24" s="449"/>
      <c r="F24" s="449"/>
      <c r="G24" s="449"/>
      <c r="H24" s="452"/>
      <c r="I24" s="482"/>
      <c r="J24" s="488"/>
      <c r="K24" s="436"/>
      <c r="L24" s="436"/>
      <c r="M24" s="485"/>
      <c r="N24" s="436"/>
      <c r="O24" s="439"/>
      <c r="P24" s="442"/>
      <c r="Q24" s="463"/>
      <c r="R24" s="497"/>
      <c r="S24" s="497"/>
      <c r="T24" s="439"/>
    </row>
    <row r="25" spans="1:22" ht="15" customHeight="1">
      <c r="A25" s="474">
        <f>'Mapa Final'!A21</f>
        <v>4</v>
      </c>
      <c r="B25" s="492" t="str">
        <f>'Mapa Final'!B21</f>
        <v>Interrupción o demora en el proceso mejoramiento de Planeación estrategica</v>
      </c>
      <c r="C25" s="477" t="str">
        <f>'Mapa Final'!C21</f>
        <v>Incumplimiento de las metas establecidas</v>
      </c>
      <c r="D25" s="477" t="str">
        <f>'Mapa Final'!D21</f>
        <v xml:space="preserve">1. Paros/movilizaciones que afectan el proceso
2. Disturbios o hechos violentos
3.Decreto de estado de emergencia económica y social
4.Emergencias Ambientales
6. Fallas técnologicas </v>
      </c>
      <c r="E25" s="447" t="str">
        <f>'Mapa Final'!E21</f>
        <v>Sucesos de fuerza mayor que imposibilitan el cumplimiento de las actividades asociadas al proceso</v>
      </c>
      <c r="F25" s="447" t="str">
        <f>'Mapa Final'!F21</f>
        <v xml:space="preserve">Posibilidad de incumplimiento de las metas establecidas por sucesos de fuerza mayor que imposibilitan el cumplimiento de las actividades asociadas al proceso de mejoramiento del SIGCMA </v>
      </c>
      <c r="G25" s="447" t="str">
        <f>'Mapa Final'!G21</f>
        <v>Ejecución y Administración de Procesos</v>
      </c>
      <c r="H25" s="450" t="str">
        <f>'Mapa Final'!I21</f>
        <v>Media</v>
      </c>
      <c r="I25" s="480" t="str">
        <f>'Mapa Final'!L21</f>
        <v>Moderado</v>
      </c>
      <c r="J25" s="486" t="str">
        <f>'Mapa Final'!N21</f>
        <v>Moderado</v>
      </c>
      <c r="K25" s="434" t="str">
        <f>'Mapa Final'!AA21</f>
        <v>Baja</v>
      </c>
      <c r="L25" s="434" t="str">
        <f>'Mapa Final'!AE21</f>
        <v>Moderado</v>
      </c>
      <c r="M25" s="483" t="str">
        <f>'Mapa Final'!AG21</f>
        <v>Moderado</v>
      </c>
      <c r="N25" s="434" t="str">
        <f>'Mapa Final'!AH21</f>
        <v>Aceptar</v>
      </c>
      <c r="O25" s="437" t="s">
        <v>587</v>
      </c>
      <c r="P25" s="440"/>
      <c r="Q25" s="461" t="s">
        <v>10</v>
      </c>
      <c r="R25" s="495">
        <v>44927</v>
      </c>
      <c r="S25" s="495">
        <v>45016</v>
      </c>
      <c r="T25" s="437" t="s">
        <v>588</v>
      </c>
    </row>
    <row r="26" spans="1:22">
      <c r="A26" s="475"/>
      <c r="B26" s="367"/>
      <c r="C26" s="478"/>
      <c r="D26" s="478"/>
      <c r="E26" s="448"/>
      <c r="F26" s="448"/>
      <c r="G26" s="448"/>
      <c r="H26" s="451"/>
      <c r="I26" s="481"/>
      <c r="J26" s="487"/>
      <c r="K26" s="435"/>
      <c r="L26" s="435"/>
      <c r="M26" s="484"/>
      <c r="N26" s="435"/>
      <c r="O26" s="438"/>
      <c r="P26" s="441"/>
      <c r="Q26" s="462"/>
      <c r="R26" s="496"/>
      <c r="S26" s="496"/>
      <c r="T26" s="438"/>
    </row>
    <row r="27" spans="1:22">
      <c r="A27" s="475"/>
      <c r="B27" s="367"/>
      <c r="C27" s="478"/>
      <c r="D27" s="478"/>
      <c r="E27" s="448"/>
      <c r="F27" s="448"/>
      <c r="G27" s="448"/>
      <c r="H27" s="451"/>
      <c r="I27" s="481"/>
      <c r="J27" s="487"/>
      <c r="K27" s="435"/>
      <c r="L27" s="435"/>
      <c r="M27" s="484"/>
      <c r="N27" s="435"/>
      <c r="O27" s="438"/>
      <c r="P27" s="441"/>
      <c r="Q27" s="462"/>
      <c r="R27" s="496"/>
      <c r="S27" s="496"/>
      <c r="T27" s="438"/>
    </row>
    <row r="28" spans="1:22">
      <c r="A28" s="475"/>
      <c r="B28" s="367"/>
      <c r="C28" s="478"/>
      <c r="D28" s="478"/>
      <c r="E28" s="448"/>
      <c r="F28" s="448"/>
      <c r="G28" s="448"/>
      <c r="H28" s="451"/>
      <c r="I28" s="481"/>
      <c r="J28" s="487"/>
      <c r="K28" s="435"/>
      <c r="L28" s="435"/>
      <c r="M28" s="484"/>
      <c r="N28" s="435"/>
      <c r="O28" s="438"/>
      <c r="P28" s="441"/>
      <c r="Q28" s="462"/>
      <c r="R28" s="496"/>
      <c r="S28" s="496"/>
      <c r="T28" s="438"/>
    </row>
    <row r="29" spans="1:22" ht="102.75" customHeight="1" thickBot="1">
      <c r="A29" s="476"/>
      <c r="B29" s="498"/>
      <c r="C29" s="479"/>
      <c r="D29" s="479"/>
      <c r="E29" s="449"/>
      <c r="F29" s="449"/>
      <c r="G29" s="449"/>
      <c r="H29" s="452"/>
      <c r="I29" s="482"/>
      <c r="J29" s="488"/>
      <c r="K29" s="436"/>
      <c r="L29" s="436"/>
      <c r="M29" s="485"/>
      <c r="N29" s="436"/>
      <c r="O29" s="439"/>
      <c r="P29" s="442"/>
      <c r="Q29" s="463"/>
      <c r="R29" s="497"/>
      <c r="S29" s="497"/>
      <c r="T29" s="439"/>
    </row>
  </sheetData>
  <mergeCells count="99">
    <mergeCell ref="P25:P29"/>
    <mergeCell ref="Q25:Q29"/>
    <mergeCell ref="R25:R29"/>
    <mergeCell ref="B20:B24"/>
    <mergeCell ref="B25:B29"/>
    <mergeCell ref="M25:M29"/>
    <mergeCell ref="G25:G29"/>
    <mergeCell ref="H25:H29"/>
    <mergeCell ref="I25:I29"/>
    <mergeCell ref="J25:J29"/>
    <mergeCell ref="K25:K29"/>
    <mergeCell ref="L25:L29"/>
    <mergeCell ref="T20:T24"/>
    <mergeCell ref="A25:A29"/>
    <mergeCell ref="C25:C29"/>
    <mergeCell ref="D25:D29"/>
    <mergeCell ref="E25:E29"/>
    <mergeCell ref="F25:F29"/>
    <mergeCell ref="J20:J24"/>
    <mergeCell ref="K20:K24"/>
    <mergeCell ref="L20:L24"/>
    <mergeCell ref="M20:M24"/>
    <mergeCell ref="N20:N24"/>
    <mergeCell ref="O20:O24"/>
    <mergeCell ref="S25:S29"/>
    <mergeCell ref="T25:T29"/>
    <mergeCell ref="N25:N29"/>
    <mergeCell ref="O25:O29"/>
    <mergeCell ref="L15:L19"/>
    <mergeCell ref="P20:P24"/>
    <mergeCell ref="Q20:Q24"/>
    <mergeCell ref="R20:R24"/>
    <mergeCell ref="S20:S24"/>
    <mergeCell ref="S15:S19"/>
    <mergeCell ref="G15:G19"/>
    <mergeCell ref="H15:H19"/>
    <mergeCell ref="I15:I19"/>
    <mergeCell ref="J15:J19"/>
    <mergeCell ref="K15:K19"/>
    <mergeCell ref="T15:T19"/>
    <mergeCell ref="A20:A24"/>
    <mergeCell ref="C20:C24"/>
    <mergeCell ref="D20:D24"/>
    <mergeCell ref="E20:E24"/>
    <mergeCell ref="F20:F24"/>
    <mergeCell ref="G20:G24"/>
    <mergeCell ref="H20:H24"/>
    <mergeCell ref="I20:I24"/>
    <mergeCell ref="M15:M19"/>
    <mergeCell ref="N15:N19"/>
    <mergeCell ref="O15:O19"/>
    <mergeCell ref="P15:P19"/>
    <mergeCell ref="Q15:Q19"/>
    <mergeCell ref="R15:R19"/>
    <mergeCell ref="A15:A19"/>
    <mergeCell ref="C15:C19"/>
    <mergeCell ref="D15:D19"/>
    <mergeCell ref="E15:E19"/>
    <mergeCell ref="F15:F19"/>
    <mergeCell ref="B15:B19"/>
    <mergeCell ref="H7:J7"/>
    <mergeCell ref="K7:M7"/>
    <mergeCell ref="N7:N8"/>
    <mergeCell ref="A9:N9"/>
    <mergeCell ref="A10:A14"/>
    <mergeCell ref="C10:C14"/>
    <mergeCell ref="D10:D14"/>
    <mergeCell ref="E10:E14"/>
    <mergeCell ref="F10:F14"/>
    <mergeCell ref="M10:M14"/>
    <mergeCell ref="B10:B14"/>
    <mergeCell ref="I10:I14"/>
    <mergeCell ref="J10:J14"/>
    <mergeCell ref="K10:K14"/>
    <mergeCell ref="L10:L14"/>
    <mergeCell ref="G10:G14"/>
    <mergeCell ref="H10:H14"/>
    <mergeCell ref="R1:T3"/>
    <mergeCell ref="A1:C2"/>
    <mergeCell ref="D1:Q3"/>
    <mergeCell ref="O7:O8"/>
    <mergeCell ref="P7:Q7"/>
    <mergeCell ref="R7:S7"/>
    <mergeCell ref="A4:C4"/>
    <mergeCell ref="D4:N4"/>
    <mergeCell ref="O4:Q4"/>
    <mergeCell ref="A5:C5"/>
    <mergeCell ref="D5:N5"/>
    <mergeCell ref="A6:C6"/>
    <mergeCell ref="D6:N6"/>
    <mergeCell ref="A7:F7"/>
    <mergeCell ref="T7:T8"/>
    <mergeCell ref="S10:S14"/>
    <mergeCell ref="T10:T14"/>
    <mergeCell ref="N10:N14"/>
    <mergeCell ref="O10:O14"/>
    <mergeCell ref="P10:P14"/>
    <mergeCell ref="Q10:Q14"/>
    <mergeCell ref="R10:R14"/>
  </mergeCells>
  <conditionalFormatting sqref="A7:B7 H7 H30:J1048576">
    <cfRule type="containsText" dxfId="293" priority="666" operator="containsText" text="3- Bajo">
      <formula>NOT(ISERROR(SEARCH("3- Bajo",A7)))</formula>
    </cfRule>
    <cfRule type="containsText" dxfId="292" priority="667" operator="containsText" text="4- Bajo">
      <formula>NOT(ISERROR(SEARCH("4- Bajo",A7)))</formula>
    </cfRule>
    <cfRule type="containsText" dxfId="291" priority="668" operator="containsText" text="1- Bajo">
      <formula>NOT(ISERROR(SEARCH("1- Bajo",A7)))</formula>
    </cfRule>
  </conditionalFormatting>
  <conditionalFormatting sqref="A15:G15">
    <cfRule type="containsText" dxfId="290" priority="524" operator="containsText" text="3- Moderado">
      <formula>NOT(ISERROR(SEARCH("3- Moderado",A15)))</formula>
    </cfRule>
    <cfRule type="containsText" dxfId="289" priority="525" operator="containsText" text="6- Moderado">
      <formula>NOT(ISERROR(SEARCH("6- Moderado",A15)))</formula>
    </cfRule>
    <cfRule type="containsText" dxfId="288" priority="526" operator="containsText" text="4- Moderado">
      <formula>NOT(ISERROR(SEARCH("4- Moderado",A15)))</formula>
    </cfRule>
    <cfRule type="containsText" dxfId="287" priority="527" operator="containsText" text="3- Bajo">
      <formula>NOT(ISERROR(SEARCH("3- Bajo",A15)))</formula>
    </cfRule>
    <cfRule type="containsText" dxfId="286" priority="528" operator="containsText" text="4- Bajo">
      <formula>NOT(ISERROR(SEARCH("4- Bajo",A15)))</formula>
    </cfRule>
    <cfRule type="containsText" dxfId="285" priority="529" operator="containsText" text="1- Bajo">
      <formula>NOT(ISERROR(SEARCH("1- Bajo",A15)))</formula>
    </cfRule>
  </conditionalFormatting>
  <conditionalFormatting sqref="A10:I10">
    <cfRule type="containsText" dxfId="284" priority="621" operator="containsText" text="3- Moderado">
      <formula>NOT(ISERROR(SEARCH("3- Moderado",A10)))</formula>
    </cfRule>
    <cfRule type="containsText" dxfId="283" priority="622" operator="containsText" text="6- Moderado">
      <formula>NOT(ISERROR(SEARCH("6- Moderado",A10)))</formula>
    </cfRule>
    <cfRule type="containsText" dxfId="282" priority="623" operator="containsText" text="4- Moderado">
      <formula>NOT(ISERROR(SEARCH("4- Moderado",A10)))</formula>
    </cfRule>
    <cfRule type="containsText" dxfId="281" priority="624" operator="containsText" text="3- Bajo">
      <formula>NOT(ISERROR(SEARCH("3- Bajo",A10)))</formula>
    </cfRule>
    <cfRule type="containsText" dxfId="280" priority="625" operator="containsText" text="4- Bajo">
      <formula>NOT(ISERROR(SEARCH("4- Bajo",A10)))</formula>
    </cfRule>
    <cfRule type="containsText" dxfId="279" priority="626" operator="containsText" text="1- Bajo">
      <formula>NOT(ISERROR(SEARCH("1- Bajo",A10)))</formula>
    </cfRule>
  </conditionalFormatting>
  <conditionalFormatting sqref="A20:I20">
    <cfRule type="containsText" dxfId="278" priority="500" operator="containsText" text="3- Moderado">
      <formula>NOT(ISERROR(SEARCH("3- Moderado",A20)))</formula>
    </cfRule>
    <cfRule type="containsText" dxfId="277" priority="501" operator="containsText" text="6- Moderado">
      <formula>NOT(ISERROR(SEARCH("6- Moderado",A20)))</formula>
    </cfRule>
    <cfRule type="containsText" dxfId="276" priority="502" operator="containsText" text="4- Moderado">
      <formula>NOT(ISERROR(SEARCH("4- Moderado",A20)))</formula>
    </cfRule>
    <cfRule type="containsText" dxfId="275" priority="503" operator="containsText" text="3- Bajo">
      <formula>NOT(ISERROR(SEARCH("3- Bajo",A20)))</formula>
    </cfRule>
    <cfRule type="containsText" dxfId="274" priority="504" operator="containsText" text="4- Bajo">
      <formula>NOT(ISERROR(SEARCH("4- Bajo",A20)))</formula>
    </cfRule>
    <cfRule type="containsText" dxfId="273" priority="505" operator="containsText" text="1- Bajo">
      <formula>NOT(ISERROR(SEARCH("1- Bajo",A20)))</formula>
    </cfRule>
  </conditionalFormatting>
  <conditionalFormatting sqref="A25:I25">
    <cfRule type="containsText" dxfId="272" priority="433" operator="containsText" text="3- Moderado">
      <formula>NOT(ISERROR(SEARCH("3- Moderado",A25)))</formula>
    </cfRule>
    <cfRule type="containsText" dxfId="271" priority="434" operator="containsText" text="6- Moderado">
      <formula>NOT(ISERROR(SEARCH("6- Moderado",A25)))</formula>
    </cfRule>
    <cfRule type="containsText" dxfId="270" priority="435" operator="containsText" text="4- Moderado">
      <formula>NOT(ISERROR(SEARCH("4- Moderado",A25)))</formula>
    </cfRule>
    <cfRule type="containsText" dxfId="269" priority="436" operator="containsText" text="3- Bajo">
      <formula>NOT(ISERROR(SEARCH("3- Bajo",A25)))</formula>
    </cfRule>
    <cfRule type="containsText" dxfId="268" priority="437" operator="containsText" text="4- Bajo">
      <formula>NOT(ISERROR(SEARCH("4- Bajo",A25)))</formula>
    </cfRule>
    <cfRule type="containsText" dxfId="267" priority="438" operator="containsText" text="1- Bajo">
      <formula>NOT(ISERROR(SEARCH("1- Bajo",A25)))</formula>
    </cfRule>
  </conditionalFormatting>
  <conditionalFormatting sqref="D8:J8">
    <cfRule type="containsText" dxfId="266" priority="656" operator="containsText" text="3- Moderado">
      <formula>NOT(ISERROR(SEARCH("3- Moderado",D8)))</formula>
    </cfRule>
    <cfRule type="containsText" dxfId="265" priority="657" operator="containsText" text="6- Moderado">
      <formula>NOT(ISERROR(SEARCH("6- Moderado",D8)))</formula>
    </cfRule>
    <cfRule type="containsText" dxfId="264" priority="658" operator="containsText" text="4- Moderado">
      <formula>NOT(ISERROR(SEARCH("4- Moderado",D8)))</formula>
    </cfRule>
    <cfRule type="containsText" dxfId="263" priority="659" operator="containsText" text="3- Bajo">
      <formula>NOT(ISERROR(SEARCH("3- Bajo",D8)))</formula>
    </cfRule>
    <cfRule type="containsText" dxfId="262" priority="660" operator="containsText" text="4- Bajo">
      <formula>NOT(ISERROR(SEARCH("4- Bajo",D8)))</formula>
    </cfRule>
    <cfRule type="containsText" dxfId="261" priority="662" operator="containsText" text="1- Bajo">
      <formula>NOT(ISERROR(SEARCH("1- Bajo",D8)))</formula>
    </cfRule>
  </conditionalFormatting>
  <conditionalFormatting sqref="H10:H19">
    <cfRule type="containsText" dxfId="260" priority="575" operator="containsText" text="Alta">
      <formula>NOT(ISERROR(SEARCH("Alta",H10)))</formula>
    </cfRule>
    <cfRule type="containsText" dxfId="259" priority="576" operator="containsText" text="Muy Alta">
      <formula>NOT(ISERROR(SEARCH("Muy Alta",H10)))</formula>
    </cfRule>
    <cfRule type="containsText" dxfId="258" priority="581" operator="containsText" text="Muy Baja">
      <formula>NOT(ISERROR(SEARCH("Muy Baja",H10)))</formula>
    </cfRule>
    <cfRule type="containsText" dxfId="257" priority="582" operator="containsText" text="Baja">
      <formula>NOT(ISERROR(SEARCH("Baja",H10)))</formula>
    </cfRule>
    <cfRule type="containsText" dxfId="256" priority="583" operator="containsText" text="Media">
      <formula>NOT(ISERROR(SEARCH("Media",H10)))</formula>
    </cfRule>
    <cfRule type="containsText" dxfId="255" priority="584" operator="containsText" text="Alta">
      <formula>NOT(ISERROR(SEARCH("Alta",H10)))</formula>
    </cfRule>
    <cfRule type="containsText" dxfId="254" priority="586" operator="containsText" text="Muy Alta">
      <formula>NOT(ISERROR(SEARCH("Muy Alta",H10)))</formula>
    </cfRule>
  </conditionalFormatting>
  <conditionalFormatting sqref="H10:H24">
    <cfRule type="containsText" dxfId="253" priority="483" operator="containsText" text="Muy Alta">
      <formula>NOT(ISERROR(SEARCH("Muy Alta",H10)))</formula>
    </cfRule>
  </conditionalFormatting>
  <conditionalFormatting sqref="H20:H24">
    <cfRule type="containsText" dxfId="252" priority="472" operator="containsText" text="Alta">
      <formula>NOT(ISERROR(SEARCH("Alta",H20)))</formula>
    </cfRule>
    <cfRule type="containsText" dxfId="251" priority="473" operator="containsText" text="Muy Alta">
      <formula>NOT(ISERROR(SEARCH("Muy Alta",H20)))</formula>
    </cfRule>
    <cfRule type="containsText" dxfId="250" priority="478" operator="containsText" text="Muy Baja">
      <formula>NOT(ISERROR(SEARCH("Muy Baja",H20)))</formula>
    </cfRule>
    <cfRule type="containsText" dxfId="249" priority="479" operator="containsText" text="Baja">
      <formula>NOT(ISERROR(SEARCH("Baja",H20)))</formula>
    </cfRule>
    <cfRule type="containsText" dxfId="248" priority="480" operator="containsText" text="Media">
      <formula>NOT(ISERROR(SEARCH("Media",H20)))</formula>
    </cfRule>
    <cfRule type="containsText" dxfId="247" priority="481" operator="containsText" text="Alta">
      <formula>NOT(ISERROR(SEARCH("Alta",H20)))</formula>
    </cfRule>
  </conditionalFormatting>
  <conditionalFormatting sqref="H20:H29">
    <cfRule type="containsText" dxfId="246" priority="416" operator="containsText" text="Muy Alta">
      <formula>NOT(ISERROR(SEARCH("Muy Alta",H20)))</formula>
    </cfRule>
  </conditionalFormatting>
  <conditionalFormatting sqref="H25:H29">
    <cfRule type="containsText" dxfId="245" priority="404" operator="containsText" text="Muy Alta">
      <formula>NOT(ISERROR(SEARCH("Muy Alta",H25)))</formula>
    </cfRule>
    <cfRule type="containsText" dxfId="244" priority="405" operator="containsText" text="Alta">
      <formula>NOT(ISERROR(SEARCH("Alta",H25)))</formula>
    </cfRule>
    <cfRule type="containsText" dxfId="243" priority="406" operator="containsText" text="Muy Alta">
      <formula>NOT(ISERROR(SEARCH("Muy Alta",H25)))</formula>
    </cfRule>
    <cfRule type="containsText" dxfId="242" priority="411" operator="containsText" text="Muy Baja">
      <formula>NOT(ISERROR(SEARCH("Muy Baja",H25)))</formula>
    </cfRule>
    <cfRule type="containsText" dxfId="241" priority="412" operator="containsText" text="Baja">
      <formula>NOT(ISERROR(SEARCH("Baja",H25)))</formula>
    </cfRule>
    <cfRule type="containsText" dxfId="240" priority="413" operator="containsText" text="Media">
      <formula>NOT(ISERROR(SEARCH("Media",H25)))</formula>
    </cfRule>
    <cfRule type="containsText" dxfId="239" priority="414" operator="containsText" text="Alta">
      <formula>NOT(ISERROR(SEARCH("Alta",H25)))</formula>
    </cfRule>
  </conditionalFormatting>
  <conditionalFormatting sqref="H15:I15">
    <cfRule type="containsText" dxfId="238" priority="633" operator="containsText" text="3- Moderado">
      <formula>NOT(ISERROR(SEARCH("3- Moderado",H15)))</formula>
    </cfRule>
    <cfRule type="containsText" dxfId="237" priority="634" operator="containsText" text="6- Moderado">
      <formula>NOT(ISERROR(SEARCH("6- Moderado",H15)))</formula>
    </cfRule>
    <cfRule type="containsText" dxfId="236" priority="635" operator="containsText" text="4- Moderado">
      <formula>NOT(ISERROR(SEARCH("4- Moderado",H15)))</formula>
    </cfRule>
    <cfRule type="containsText" dxfId="235" priority="636" operator="containsText" text="3- Bajo">
      <formula>NOT(ISERROR(SEARCH("3- Bajo",H15)))</formula>
    </cfRule>
    <cfRule type="containsText" dxfId="234" priority="637" operator="containsText" text="4- Bajo">
      <formula>NOT(ISERROR(SEARCH("4- Bajo",H15)))</formula>
    </cfRule>
    <cfRule type="containsText" dxfId="233" priority="638" operator="containsText" text="1- Bajo">
      <formula>NOT(ISERROR(SEARCH("1- Bajo",H15)))</formula>
    </cfRule>
  </conditionalFormatting>
  <conditionalFormatting sqref="H30:J1048576 A7:B7 H7">
    <cfRule type="containsText" dxfId="232" priority="663" operator="containsText" text="3- Moderado">
      <formula>NOT(ISERROR(SEARCH("3- Moderado",A7)))</formula>
    </cfRule>
    <cfRule type="containsText" dxfId="231" priority="664" operator="containsText" text="6- Moderado">
      <formula>NOT(ISERROR(SEARCH("6- Moderado",A7)))</formula>
    </cfRule>
    <cfRule type="containsText" dxfId="230" priority="665" operator="containsText" text="4- Moderado">
      <formula>NOT(ISERROR(SEARCH("4- Moderado",A7)))</formula>
    </cfRule>
  </conditionalFormatting>
  <conditionalFormatting sqref="I10:I29">
    <cfRule type="containsText" dxfId="229" priority="407" operator="containsText" text="Catastrófico">
      <formula>NOT(ISERROR(SEARCH("Catastrófico",I10)))</formula>
    </cfRule>
    <cfRule type="containsText" dxfId="228" priority="408" operator="containsText" text="Mayor">
      <formula>NOT(ISERROR(SEARCH("Mayor",I10)))</formula>
    </cfRule>
    <cfRule type="containsText" dxfId="227" priority="409" operator="containsText" text="Menor">
      <formula>NOT(ISERROR(SEARCH("Menor",I10)))</formula>
    </cfRule>
    <cfRule type="containsText" dxfId="226" priority="410" operator="containsText" text="Leve">
      <formula>NOT(ISERROR(SEARCH("Leve",I10)))</formula>
    </cfRule>
    <cfRule type="containsText" dxfId="225" priority="415" operator="containsText" text="Moderado">
      <formula>NOT(ISERROR(SEARCH("Moderado",I10)))</formula>
    </cfRule>
  </conditionalFormatting>
  <conditionalFormatting sqref="J8 J30:J1048576">
    <cfRule type="containsText" dxfId="224" priority="645" operator="containsText" text="25- Extremo">
      <formula>NOT(ISERROR(SEARCH("25- Extremo",J8)))</formula>
    </cfRule>
    <cfRule type="containsText" dxfId="223" priority="646" operator="containsText" text="20- Extremo">
      <formula>NOT(ISERROR(SEARCH("20- Extremo",J8)))</formula>
    </cfRule>
    <cfRule type="containsText" dxfId="222" priority="647" operator="containsText" text="15- Extremo">
      <formula>NOT(ISERROR(SEARCH("15- Extremo",J8)))</formula>
    </cfRule>
    <cfRule type="containsText" dxfId="221" priority="648" operator="containsText" text="10- Extremo">
      <formula>NOT(ISERROR(SEARCH("10- Extremo",J8)))</formula>
    </cfRule>
    <cfRule type="containsText" dxfId="220" priority="649" operator="containsText" text="5- Extremo">
      <formula>NOT(ISERROR(SEARCH("5- Extremo",J8)))</formula>
    </cfRule>
    <cfRule type="containsText" dxfId="219" priority="650" operator="containsText" text="12- Alto">
      <formula>NOT(ISERROR(SEARCH("12- Alto",J8)))</formula>
    </cfRule>
    <cfRule type="containsText" dxfId="218" priority="651" operator="containsText" text="10- Alto">
      <formula>NOT(ISERROR(SEARCH("10- Alto",J8)))</formula>
    </cfRule>
    <cfRule type="containsText" dxfId="217" priority="652" operator="containsText" text="9- Alto">
      <formula>NOT(ISERROR(SEARCH("9- Alto",J8)))</formula>
    </cfRule>
    <cfRule type="containsText" dxfId="216" priority="653" operator="containsText" text="8- Alto">
      <formula>NOT(ISERROR(SEARCH("8- Alto",J8)))</formula>
    </cfRule>
    <cfRule type="containsText" dxfId="215" priority="654" operator="containsText" text="5- Alto">
      <formula>NOT(ISERROR(SEARCH("5- Alto",J8)))</formula>
    </cfRule>
    <cfRule type="containsText" dxfId="214" priority="655" operator="containsText" text="4- Alto">
      <formula>NOT(ISERROR(SEARCH("4- Alto",J8)))</formula>
    </cfRule>
    <cfRule type="containsText" dxfId="213" priority="661" operator="containsText" text="2- Bajo">
      <formula>NOT(ISERROR(SEARCH("2- Bajo",J8)))</formula>
    </cfRule>
  </conditionalFormatting>
  <conditionalFormatting sqref="J10:J19">
    <cfRule type="colorScale" priority="857">
      <colorScale>
        <cfvo type="min"/>
        <cfvo type="max"/>
        <color rgb="FFFF7128"/>
        <color rgb="FFFFEF9C"/>
      </colorScale>
    </cfRule>
  </conditionalFormatting>
  <conditionalFormatting sqref="J10:J29">
    <cfRule type="containsText" dxfId="212" priority="398" operator="containsText" text="Bajo">
      <formula>NOT(ISERROR(SEARCH("Bajo",J10)))</formula>
    </cfRule>
    <cfRule type="containsText" dxfId="211" priority="399" operator="containsText" text="Extremo">
      <formula>NOT(ISERROR(SEARCH("Extremo",J10)))</formula>
    </cfRule>
    <cfRule type="containsText" dxfId="210" priority="400" operator="containsText" text="Moderado">
      <formula>NOT(ISERROR(SEARCH("Moderado",J10)))</formula>
    </cfRule>
    <cfRule type="containsText" dxfId="209" priority="428" operator="containsText" text="Bajo">
      <formula>NOT(ISERROR(SEARCH("Bajo",J10)))</formula>
    </cfRule>
    <cfRule type="containsText" dxfId="208" priority="429" operator="containsText" text="Moderado">
      <formula>NOT(ISERROR(SEARCH("Moderado",J10)))</formula>
    </cfRule>
    <cfRule type="containsText" dxfId="207" priority="430" operator="containsText" text="Alto">
      <formula>NOT(ISERROR(SEARCH("Alto",J10)))</formula>
    </cfRule>
    <cfRule type="containsText" dxfId="206" priority="431" operator="containsText" text="Extremo">
      <formula>NOT(ISERROR(SEARCH("Extremo",J10)))</formula>
    </cfRule>
  </conditionalFormatting>
  <conditionalFormatting sqref="J20:J24">
    <cfRule type="colorScale" priority="499">
      <colorScale>
        <cfvo type="min"/>
        <cfvo type="max"/>
        <color rgb="FFFF7128"/>
        <color rgb="FFFFEF9C"/>
      </colorScale>
    </cfRule>
  </conditionalFormatting>
  <conditionalFormatting sqref="J25:J29">
    <cfRule type="colorScale" priority="432">
      <colorScale>
        <cfvo type="min"/>
        <cfvo type="max"/>
        <color rgb="FFFF7128"/>
        <color rgb="FFFFEF9C"/>
      </colorScale>
    </cfRule>
  </conditionalFormatting>
  <conditionalFormatting sqref="K10:K29">
    <cfRule type="containsText" dxfId="205" priority="394" operator="containsText" text="Muy Alta">
      <formula>NOT(ISERROR(SEARCH("Muy Alta",K10)))</formula>
    </cfRule>
    <cfRule type="containsText" dxfId="204" priority="395" operator="containsText" text="Alta">
      <formula>NOT(ISERROR(SEARCH("Alta",K10)))</formula>
    </cfRule>
    <cfRule type="containsText" dxfId="203" priority="396" operator="containsText" text="Baja">
      <formula>NOT(ISERROR(SEARCH("Baja",K10)))</formula>
    </cfRule>
    <cfRule type="containsText" dxfId="202" priority="397" operator="containsText" text="Muy Baja">
      <formula>NOT(ISERROR(SEARCH("Muy Baja",K10)))</formula>
    </cfRule>
    <cfRule type="containsText" dxfId="201" priority="402" operator="containsText" text="Media">
      <formula>NOT(ISERROR(SEARCH("Media",K10)))</formula>
    </cfRule>
  </conditionalFormatting>
  <conditionalFormatting sqref="K10:L10 K15:L15">
    <cfRule type="containsText" dxfId="200" priority="639" operator="containsText" text="3- Moderado">
      <formula>NOT(ISERROR(SEARCH("3- Moderado",K10)))</formula>
    </cfRule>
    <cfRule type="containsText" dxfId="199" priority="640" operator="containsText" text="6- Moderado">
      <formula>NOT(ISERROR(SEARCH("6- Moderado",K10)))</formula>
    </cfRule>
    <cfRule type="containsText" dxfId="198" priority="641" operator="containsText" text="4- Moderado">
      <formula>NOT(ISERROR(SEARCH("4- Moderado",K10)))</formula>
    </cfRule>
    <cfRule type="containsText" dxfId="197" priority="642" operator="containsText" text="3- Bajo">
      <formula>NOT(ISERROR(SEARCH("3- Bajo",K10)))</formula>
    </cfRule>
    <cfRule type="containsText" dxfId="196" priority="643" operator="containsText" text="4- Bajo">
      <formula>NOT(ISERROR(SEARCH("4- Bajo",K10)))</formula>
    </cfRule>
    <cfRule type="containsText" dxfId="195" priority="644" operator="containsText" text="1- Bajo">
      <formula>NOT(ISERROR(SEARCH("1- Bajo",K10)))</formula>
    </cfRule>
  </conditionalFormatting>
  <conditionalFormatting sqref="K20:L20">
    <cfRule type="containsText" dxfId="194" priority="518" operator="containsText" text="3- Moderado">
      <formula>NOT(ISERROR(SEARCH("3- Moderado",K20)))</formula>
    </cfRule>
    <cfRule type="containsText" dxfId="193" priority="519" operator="containsText" text="6- Moderado">
      <formula>NOT(ISERROR(SEARCH("6- Moderado",K20)))</formula>
    </cfRule>
    <cfRule type="containsText" dxfId="192" priority="520" operator="containsText" text="4- Moderado">
      <formula>NOT(ISERROR(SEARCH("4- Moderado",K20)))</formula>
    </cfRule>
    <cfRule type="containsText" dxfId="191" priority="521" operator="containsText" text="3- Bajo">
      <formula>NOT(ISERROR(SEARCH("3- Bajo",K20)))</formula>
    </cfRule>
    <cfRule type="containsText" dxfId="190" priority="522" operator="containsText" text="4- Bajo">
      <formula>NOT(ISERROR(SEARCH("4- Bajo",K20)))</formula>
    </cfRule>
    <cfRule type="containsText" dxfId="189" priority="523" operator="containsText" text="1- Bajo">
      <formula>NOT(ISERROR(SEARCH("1- Bajo",K20)))</formula>
    </cfRule>
  </conditionalFormatting>
  <conditionalFormatting sqref="K25:L25">
    <cfRule type="containsText" dxfId="188" priority="451" operator="containsText" text="3- Moderado">
      <formula>NOT(ISERROR(SEARCH("3- Moderado",K25)))</formula>
    </cfRule>
    <cfRule type="containsText" dxfId="187" priority="452" operator="containsText" text="6- Moderado">
      <formula>NOT(ISERROR(SEARCH("6- Moderado",K25)))</formula>
    </cfRule>
    <cfRule type="containsText" dxfId="186" priority="453" operator="containsText" text="4- Moderado">
      <formula>NOT(ISERROR(SEARCH("4- Moderado",K25)))</formula>
    </cfRule>
    <cfRule type="containsText" dxfId="185" priority="454" operator="containsText" text="3- Bajo">
      <formula>NOT(ISERROR(SEARCH("3- Bajo",K25)))</formula>
    </cfRule>
    <cfRule type="containsText" dxfId="184" priority="455" operator="containsText" text="4- Bajo">
      <formula>NOT(ISERROR(SEARCH("4- Bajo",K25)))</formula>
    </cfRule>
    <cfRule type="containsText" dxfId="183" priority="456" operator="containsText" text="1- Bajo">
      <formula>NOT(ISERROR(SEARCH("1- Bajo",K25)))</formula>
    </cfRule>
  </conditionalFormatting>
  <conditionalFormatting sqref="K8:M8">
    <cfRule type="containsText" dxfId="182" priority="603" operator="containsText" text="3- Moderado">
      <formula>NOT(ISERROR(SEARCH("3- Moderado",K8)))</formula>
    </cfRule>
    <cfRule type="containsText" dxfId="181" priority="604" operator="containsText" text="6- Moderado">
      <formula>NOT(ISERROR(SEARCH("6- Moderado",K8)))</formula>
    </cfRule>
    <cfRule type="containsText" dxfId="180" priority="605" operator="containsText" text="4- Moderado">
      <formula>NOT(ISERROR(SEARCH("4- Moderado",K8)))</formula>
    </cfRule>
    <cfRule type="containsText" dxfId="179" priority="606" operator="containsText" text="3- Bajo">
      <formula>NOT(ISERROR(SEARCH("3- Bajo",K8)))</formula>
    </cfRule>
    <cfRule type="containsText" dxfId="178" priority="607" operator="containsText" text="4- Bajo">
      <formula>NOT(ISERROR(SEARCH("4- Bajo",K8)))</formula>
    </cfRule>
    <cfRule type="containsText" dxfId="177" priority="608" operator="containsText" text="1- Bajo">
      <formula>NOT(ISERROR(SEARCH("1- Bajo",K8)))</formula>
    </cfRule>
  </conditionalFormatting>
  <conditionalFormatting sqref="L10:L29">
    <cfRule type="containsText" dxfId="176" priority="390" operator="containsText" text="Catastrófico">
      <formula>NOT(ISERROR(SEARCH("Catastrófico",L10)))</formula>
    </cfRule>
    <cfRule type="containsText" dxfId="175" priority="391" operator="containsText" text="Mayor">
      <formula>NOT(ISERROR(SEARCH("Mayor",L10)))</formula>
    </cfRule>
    <cfRule type="containsText" dxfId="174" priority="392" operator="containsText" text="Menor">
      <formula>NOT(ISERROR(SEARCH("Menor",L10)))</formula>
    </cfRule>
    <cfRule type="containsText" dxfId="173" priority="393" operator="containsText" text="Leve">
      <formula>NOT(ISERROR(SEARCH("Leve",L10)))</formula>
    </cfRule>
  </conditionalFormatting>
  <conditionalFormatting sqref="L10:M29">
    <cfRule type="containsText" dxfId="172" priority="401" operator="containsText" text="Moderado">
      <formula>NOT(ISERROR(SEARCH("Moderado",L10)))</formula>
    </cfRule>
  </conditionalFormatting>
  <conditionalFormatting sqref="M10:M19">
    <cfRule type="colorScale" priority="868">
      <colorScale>
        <cfvo type="min"/>
        <cfvo type="max"/>
        <color rgb="FFFF7128"/>
        <color rgb="FFFFEF9C"/>
      </colorScale>
    </cfRule>
  </conditionalFormatting>
  <conditionalFormatting sqref="M10:M29">
    <cfRule type="containsText" dxfId="171" priority="423" operator="containsText" text="Bajo">
      <formula>NOT(ISERROR(SEARCH("Bajo",M10)))</formula>
    </cfRule>
    <cfRule type="containsText" dxfId="170" priority="424" operator="containsText" text="Moderado">
      <formula>NOT(ISERROR(SEARCH("Moderado",M10)))</formula>
    </cfRule>
    <cfRule type="containsText" dxfId="169" priority="425" operator="containsText" text="Alto">
      <formula>NOT(ISERROR(SEARCH("Alto",M10)))</formula>
    </cfRule>
    <cfRule type="containsText" dxfId="168" priority="426" operator="containsText" text="Extremo">
      <formula>NOT(ISERROR(SEARCH("Extremo",M10)))</formula>
    </cfRule>
  </conditionalFormatting>
  <conditionalFormatting sqref="M20:M24">
    <cfRule type="colorScale" priority="494">
      <colorScale>
        <cfvo type="min"/>
        <cfvo type="max"/>
        <color rgb="FFFF7128"/>
        <color rgb="FFFFEF9C"/>
      </colorScale>
    </cfRule>
  </conditionalFormatting>
  <conditionalFormatting sqref="M25:M29">
    <cfRule type="colorScale" priority="427">
      <colorScale>
        <cfvo type="min"/>
        <cfvo type="max"/>
        <color rgb="FFFF7128"/>
        <color rgb="FFFFEF9C"/>
      </colorScale>
    </cfRule>
  </conditionalFormatting>
  <conditionalFormatting sqref="N10 N15">
    <cfRule type="containsText" dxfId="167" priority="587" operator="containsText" text="3- Moderado">
      <formula>NOT(ISERROR(SEARCH("3- Moderado",N10)))</formula>
    </cfRule>
    <cfRule type="containsText" dxfId="166" priority="588" operator="containsText" text="6- Moderado">
      <formula>NOT(ISERROR(SEARCH("6- Moderado",N10)))</formula>
    </cfRule>
    <cfRule type="containsText" dxfId="165" priority="589" operator="containsText" text="4- Moderado">
      <formula>NOT(ISERROR(SEARCH("4- Moderado",N10)))</formula>
    </cfRule>
    <cfRule type="containsText" dxfId="164" priority="590" operator="containsText" text="3- Bajo">
      <formula>NOT(ISERROR(SEARCH("3- Bajo",N10)))</formula>
    </cfRule>
    <cfRule type="containsText" dxfId="163" priority="591" operator="containsText" text="4- Bajo">
      <formula>NOT(ISERROR(SEARCH("4- Bajo",N10)))</formula>
    </cfRule>
    <cfRule type="containsText" dxfId="162" priority="592" operator="containsText" text="1- Bajo">
      <formula>NOT(ISERROR(SEARCH("1- Bajo",N10)))</formula>
    </cfRule>
  </conditionalFormatting>
  <conditionalFormatting sqref="N20">
    <cfRule type="containsText" dxfId="161" priority="484" operator="containsText" text="3- Moderado">
      <formula>NOT(ISERROR(SEARCH("3- Moderado",N20)))</formula>
    </cfRule>
    <cfRule type="containsText" dxfId="160" priority="485" operator="containsText" text="6- Moderado">
      <formula>NOT(ISERROR(SEARCH("6- Moderado",N20)))</formula>
    </cfRule>
    <cfRule type="containsText" dxfId="159" priority="486" operator="containsText" text="4- Moderado">
      <formula>NOT(ISERROR(SEARCH("4- Moderado",N20)))</formula>
    </cfRule>
    <cfRule type="containsText" dxfId="158" priority="487" operator="containsText" text="3- Bajo">
      <formula>NOT(ISERROR(SEARCH("3- Bajo",N20)))</formula>
    </cfRule>
    <cfRule type="containsText" dxfId="157" priority="488" operator="containsText" text="4- Bajo">
      <formula>NOT(ISERROR(SEARCH("4- Bajo",N20)))</formula>
    </cfRule>
    <cfRule type="containsText" dxfId="156" priority="489" operator="containsText" text="1- Bajo">
      <formula>NOT(ISERROR(SEARCH("1- Bajo",N20)))</formula>
    </cfRule>
  </conditionalFormatting>
  <conditionalFormatting sqref="N25">
    <cfRule type="containsText" dxfId="155" priority="417" operator="containsText" text="3- Moderado">
      <formula>NOT(ISERROR(SEARCH("3- Moderado",N25)))</formula>
    </cfRule>
    <cfRule type="containsText" dxfId="154" priority="418" operator="containsText" text="6- Moderado">
      <formula>NOT(ISERROR(SEARCH("6- Moderado",N25)))</formula>
    </cfRule>
    <cfRule type="containsText" dxfId="153" priority="419" operator="containsText" text="4- Moderado">
      <formula>NOT(ISERROR(SEARCH("4- Moderado",N25)))</formula>
    </cfRule>
    <cfRule type="containsText" dxfId="152" priority="420" operator="containsText" text="3- Bajo">
      <formula>NOT(ISERROR(SEARCH("3- Bajo",N25)))</formula>
    </cfRule>
    <cfRule type="containsText" dxfId="151" priority="421" operator="containsText" text="4- Bajo">
      <formula>NOT(ISERROR(SEARCH("4- Bajo",N25)))</formula>
    </cfRule>
    <cfRule type="containsText" dxfId="150" priority="422" operator="containsText" text="1- Bajo">
      <formula>NOT(ISERROR(SEARCH("1- Bajo",N25)))</formula>
    </cfRule>
  </conditionalFormatting>
  <dataValidations count="7">
    <dataValidation allowBlank="1" showInputMessage="1" showErrorMessage="1" prompt="seleccionar si el responsable de ejecutar las acciones es el nivel central" sqref="Q8" xr:uid="{00000000-0002-0000-0C00-000000000000}"/>
    <dataValidation allowBlank="1" showInputMessage="1" showErrorMessage="1" prompt="Seleccionar si el responsable es el responsable de las acciones es el nivel central" sqref="P7:P8" xr:uid="{00000000-0002-0000-0C00-000001000000}"/>
    <dataValidation allowBlank="1" showInputMessage="1" showErrorMessage="1" prompt="Describir las actividades que se van a desarrollar para el proyecto" sqref="O7" xr:uid="{00000000-0002-0000-0C00-000002000000}"/>
    <dataValidation allowBlank="1" showInputMessage="1" showErrorMessage="1" prompt="El grado de afectación puede ser " sqref="I8" xr:uid="{00000000-0002-0000-0C00-000003000000}"/>
    <dataValidation allowBlank="1" showInputMessage="1" showErrorMessage="1" prompt="Que tan factible es que materialize el riesgo?" sqref="H8" xr:uid="{00000000-0002-0000-0C00-000004000000}"/>
    <dataValidation allowBlank="1" showInputMessage="1" showErrorMessage="1" prompt="Registrar qué factor  que ocasina el riesgo: un facot identtficado el contexto._x000a_O  personas, recursos, estilo de direccion , factores externos, , codiciones ambientales" sqref="F8:G8" xr:uid="{00000000-0002-0000-0C00-000005000000}"/>
    <dataValidation allowBlank="1" showInputMessage="1" showErrorMessage="1" prompt="Seleccionar el tipo de riesgo teniendo en cuenta que  factor organizaconal afecta. Ver explicacion en hoja " sqref="E8" xr:uid="{00000000-0002-0000-0C00-000006000000}"/>
  </dataValidation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B050"/>
  </sheetPr>
  <dimension ref="A1:JR34"/>
  <sheetViews>
    <sheetView topLeftCell="I1" zoomScale="71" zoomScaleNormal="71" workbookViewId="0">
      <selection activeCell="O10" sqref="O10:T34"/>
    </sheetView>
  </sheetViews>
  <sheetFormatPr defaultColWidth="11.42578125" defaultRowHeight="15"/>
  <cols>
    <col min="1" max="2" width="18.42578125" style="82" customWidth="1"/>
    <col min="3" max="3" width="15.42578125" customWidth="1"/>
    <col min="4" max="4" width="27.42578125" style="82" customWidth="1"/>
    <col min="5" max="5" width="18" style="148" customWidth="1"/>
    <col min="6" max="6" width="40.140625" customWidth="1"/>
    <col min="7" max="7" width="20.42578125" customWidth="1"/>
    <col min="8" max="8" width="10.42578125" style="149" customWidth="1"/>
    <col min="9" max="9" width="11.42578125" style="149" customWidth="1"/>
    <col min="10" max="10" width="10.140625" style="150" customWidth="1"/>
    <col min="11" max="11" width="11.42578125" style="149" customWidth="1"/>
    <col min="12" max="12" width="10.85546875" style="149" customWidth="1"/>
    <col min="13" max="13" width="18.28515625" style="149" bestFit="1" customWidth="1"/>
    <col min="14" max="14" width="18.28515625" bestFit="1" customWidth="1"/>
    <col min="15" max="15" width="32.85546875" customWidth="1"/>
    <col min="16" max="16" width="15" customWidth="1"/>
    <col min="17" max="17" width="15.85546875" customWidth="1"/>
    <col min="18" max="18" width="16" customWidth="1"/>
    <col min="19" max="19" width="16.28515625" customWidth="1"/>
    <col min="20" max="20" width="17.42578125" customWidth="1"/>
    <col min="21" max="176" width="11.42578125" style="7"/>
  </cols>
  <sheetData>
    <row r="1" spans="1:278" s="137" customFormat="1" ht="16.5" customHeight="1">
      <c r="A1" s="395"/>
      <c r="B1" s="396"/>
      <c r="C1" s="396"/>
      <c r="D1" s="453" t="s">
        <v>600</v>
      </c>
      <c r="E1" s="453"/>
      <c r="F1" s="453"/>
      <c r="G1" s="453"/>
      <c r="H1" s="453"/>
      <c r="I1" s="453"/>
      <c r="J1" s="453"/>
      <c r="K1" s="453"/>
      <c r="L1" s="453"/>
      <c r="M1" s="453"/>
      <c r="N1" s="453"/>
      <c r="O1" s="453"/>
      <c r="P1" s="453"/>
      <c r="Q1" s="454"/>
      <c r="R1" s="377" t="s">
        <v>495</v>
      </c>
      <c r="S1" s="377"/>
      <c r="T1" s="377"/>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c r="BS1" s="136"/>
      <c r="BT1" s="136"/>
      <c r="BU1" s="136"/>
      <c r="BV1" s="136"/>
      <c r="BW1" s="136"/>
      <c r="BX1" s="136"/>
      <c r="BY1" s="136"/>
      <c r="BZ1" s="136"/>
      <c r="CA1" s="136"/>
      <c r="CB1" s="136"/>
      <c r="CC1" s="136"/>
      <c r="CD1" s="136"/>
      <c r="CE1" s="136"/>
      <c r="CF1" s="136"/>
      <c r="CG1" s="136"/>
      <c r="CH1" s="136"/>
      <c r="CI1" s="136"/>
      <c r="CJ1" s="136"/>
      <c r="CK1" s="136"/>
      <c r="CL1" s="136"/>
      <c r="CM1" s="136"/>
      <c r="CN1" s="136"/>
      <c r="CO1" s="136"/>
      <c r="CP1" s="136"/>
      <c r="CQ1" s="136"/>
      <c r="CR1" s="136"/>
      <c r="CS1" s="136"/>
      <c r="CT1" s="136"/>
      <c r="CU1" s="136"/>
      <c r="CV1" s="136"/>
      <c r="CW1" s="136"/>
      <c r="CX1" s="136"/>
      <c r="CY1" s="136"/>
      <c r="CZ1" s="136"/>
      <c r="DA1" s="136"/>
      <c r="DB1" s="136"/>
      <c r="DC1" s="136"/>
      <c r="DD1" s="136"/>
      <c r="DE1" s="136"/>
      <c r="DF1" s="136"/>
      <c r="DG1" s="136"/>
      <c r="DH1" s="136"/>
      <c r="DI1" s="136"/>
      <c r="DJ1" s="136"/>
      <c r="DK1" s="136"/>
      <c r="DL1" s="136"/>
      <c r="DM1" s="136"/>
      <c r="DN1" s="136"/>
      <c r="DO1" s="136"/>
      <c r="DP1" s="136"/>
      <c r="DQ1" s="136"/>
      <c r="DR1" s="136"/>
      <c r="DS1" s="136"/>
      <c r="DT1" s="136"/>
      <c r="DU1" s="136"/>
      <c r="DV1" s="136"/>
      <c r="DW1" s="136"/>
      <c r="DX1" s="136"/>
      <c r="DY1" s="136"/>
      <c r="DZ1" s="136"/>
      <c r="EA1" s="136"/>
      <c r="EB1" s="136"/>
      <c r="EC1" s="136"/>
      <c r="ED1" s="136"/>
      <c r="EE1" s="136"/>
      <c r="EF1" s="136"/>
      <c r="EG1" s="136"/>
      <c r="EH1" s="136"/>
      <c r="EI1" s="136"/>
      <c r="EJ1" s="136"/>
      <c r="EK1" s="136"/>
      <c r="EL1" s="136"/>
      <c r="EM1" s="136"/>
      <c r="EN1" s="136"/>
      <c r="EO1" s="136"/>
      <c r="EP1" s="136"/>
      <c r="EQ1" s="136"/>
      <c r="ER1" s="136"/>
      <c r="ES1" s="136"/>
      <c r="ET1" s="136"/>
      <c r="EU1" s="136"/>
      <c r="EV1" s="136"/>
      <c r="EW1" s="136"/>
      <c r="EX1" s="136"/>
      <c r="EY1" s="136"/>
      <c r="EZ1" s="136"/>
      <c r="FA1" s="136"/>
      <c r="FB1" s="136"/>
      <c r="FC1" s="136"/>
      <c r="FD1" s="136"/>
      <c r="FE1" s="136"/>
      <c r="FF1" s="136"/>
      <c r="FG1" s="136"/>
      <c r="FH1" s="136"/>
      <c r="FI1" s="136"/>
      <c r="FJ1" s="136"/>
      <c r="FK1" s="136"/>
      <c r="FL1" s="136"/>
      <c r="FM1" s="136"/>
      <c r="FN1" s="136"/>
      <c r="FO1" s="136"/>
      <c r="FP1" s="136"/>
      <c r="FQ1" s="136"/>
      <c r="FR1" s="136"/>
      <c r="FS1" s="136"/>
      <c r="FT1" s="136"/>
      <c r="FU1" s="136"/>
      <c r="FV1" s="136"/>
      <c r="FW1" s="136"/>
      <c r="FX1" s="136"/>
      <c r="FY1" s="136"/>
      <c r="FZ1" s="136"/>
      <c r="GA1" s="136"/>
      <c r="GB1" s="136"/>
      <c r="GC1" s="136"/>
      <c r="GD1" s="136"/>
      <c r="GE1" s="136"/>
      <c r="GF1" s="136"/>
      <c r="GG1" s="136"/>
      <c r="GH1" s="136"/>
      <c r="GI1" s="136"/>
      <c r="GJ1" s="136"/>
      <c r="GK1" s="136"/>
      <c r="GL1" s="136"/>
      <c r="GM1" s="136"/>
      <c r="GN1" s="136"/>
      <c r="GO1" s="136"/>
      <c r="GP1" s="136"/>
      <c r="GQ1" s="136"/>
      <c r="GR1" s="136"/>
      <c r="GS1" s="136"/>
      <c r="GT1" s="136"/>
      <c r="GU1" s="136"/>
      <c r="GV1" s="136"/>
      <c r="GW1" s="136"/>
      <c r="GX1" s="136"/>
      <c r="GY1" s="136"/>
      <c r="GZ1" s="136"/>
      <c r="HA1" s="136"/>
      <c r="HB1" s="136"/>
      <c r="HC1" s="136"/>
      <c r="HD1" s="136"/>
      <c r="HE1" s="136"/>
      <c r="HF1" s="136"/>
      <c r="HG1" s="136"/>
      <c r="HH1" s="136"/>
      <c r="HI1" s="136"/>
      <c r="HJ1" s="136"/>
      <c r="HK1" s="136"/>
      <c r="HL1" s="136"/>
      <c r="HM1" s="136"/>
      <c r="HN1" s="136"/>
      <c r="HO1" s="136"/>
      <c r="HP1" s="136"/>
      <c r="HQ1" s="136"/>
      <c r="HR1" s="136"/>
      <c r="HS1" s="136"/>
      <c r="HT1" s="136"/>
      <c r="HU1" s="136"/>
      <c r="HV1" s="136"/>
      <c r="HW1" s="136"/>
      <c r="HX1" s="136"/>
      <c r="HY1" s="136"/>
      <c r="HZ1" s="136"/>
      <c r="IA1" s="136"/>
      <c r="IB1" s="136"/>
      <c r="IC1" s="136"/>
      <c r="ID1" s="136"/>
      <c r="IE1" s="136"/>
      <c r="IF1" s="136"/>
      <c r="IG1" s="136"/>
      <c r="IH1" s="136"/>
      <c r="II1" s="136"/>
      <c r="IJ1" s="136"/>
      <c r="IK1" s="136"/>
      <c r="IL1" s="136"/>
      <c r="IM1" s="136"/>
      <c r="IN1" s="136"/>
      <c r="IO1" s="136"/>
      <c r="IP1" s="136"/>
      <c r="IQ1" s="136"/>
      <c r="IR1" s="136"/>
      <c r="IS1" s="136"/>
      <c r="IT1" s="136"/>
      <c r="IU1" s="136"/>
      <c r="IV1" s="136"/>
      <c r="IW1" s="136"/>
      <c r="IX1" s="136"/>
      <c r="IY1" s="136"/>
      <c r="IZ1" s="136"/>
      <c r="JA1" s="136"/>
      <c r="JB1" s="136"/>
      <c r="JC1" s="136"/>
      <c r="JD1" s="136"/>
      <c r="JE1" s="136"/>
      <c r="JF1" s="136"/>
      <c r="JG1" s="136"/>
      <c r="JH1" s="136"/>
      <c r="JI1" s="136"/>
      <c r="JJ1" s="136"/>
      <c r="JK1" s="136"/>
      <c r="JL1" s="136"/>
      <c r="JM1" s="136"/>
      <c r="JN1" s="136"/>
      <c r="JO1" s="136"/>
      <c r="JP1" s="136"/>
      <c r="JQ1" s="136"/>
      <c r="JR1" s="136"/>
    </row>
    <row r="2" spans="1:278" s="137" customFormat="1" ht="39.75" customHeight="1">
      <c r="A2" s="397"/>
      <c r="B2" s="398"/>
      <c r="C2" s="398"/>
      <c r="D2" s="455"/>
      <c r="E2" s="455"/>
      <c r="F2" s="455"/>
      <c r="G2" s="455"/>
      <c r="H2" s="455"/>
      <c r="I2" s="455"/>
      <c r="J2" s="455"/>
      <c r="K2" s="455"/>
      <c r="L2" s="455"/>
      <c r="M2" s="455"/>
      <c r="N2" s="455"/>
      <c r="O2" s="455"/>
      <c r="P2" s="455"/>
      <c r="Q2" s="456"/>
      <c r="R2" s="377"/>
      <c r="S2" s="377"/>
      <c r="T2" s="377"/>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row>
    <row r="3" spans="1:278" s="137" customFormat="1" ht="3" customHeight="1">
      <c r="A3" s="2"/>
      <c r="B3" s="2"/>
      <c r="C3" s="3"/>
      <c r="D3" s="455"/>
      <c r="E3" s="455"/>
      <c r="F3" s="455"/>
      <c r="G3" s="455"/>
      <c r="H3" s="455"/>
      <c r="I3" s="455"/>
      <c r="J3" s="455"/>
      <c r="K3" s="455"/>
      <c r="L3" s="455"/>
      <c r="M3" s="455"/>
      <c r="N3" s="455"/>
      <c r="O3" s="455"/>
      <c r="P3" s="455"/>
      <c r="Q3" s="456"/>
      <c r="R3" s="377"/>
      <c r="S3" s="377"/>
      <c r="T3" s="377"/>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row>
    <row r="4" spans="1:278" s="137" customFormat="1" ht="41.25" customHeight="1">
      <c r="A4" s="388" t="s">
        <v>496</v>
      </c>
      <c r="B4" s="389"/>
      <c r="C4" s="390"/>
      <c r="D4" s="391" t="str">
        <f>'Mapa Final'!D4</f>
        <v>PLANEACION  ESTRATEGICA</v>
      </c>
      <c r="E4" s="392"/>
      <c r="F4" s="392"/>
      <c r="G4" s="392"/>
      <c r="H4" s="392"/>
      <c r="I4" s="392"/>
      <c r="J4" s="392"/>
      <c r="K4" s="392"/>
      <c r="L4" s="392"/>
      <c r="M4" s="392"/>
      <c r="N4" s="393"/>
      <c r="O4" s="394"/>
      <c r="P4" s="394"/>
      <c r="Q4" s="394"/>
      <c r="R4" s="1"/>
      <c r="S4" s="1"/>
      <c r="T4" s="1"/>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row>
    <row r="5" spans="1:278" s="137" customFormat="1" ht="52.5" customHeight="1">
      <c r="A5" s="388" t="s">
        <v>498</v>
      </c>
      <c r="B5" s="389"/>
      <c r="C5" s="390"/>
      <c r="D5" s="399" t="str">
        <f>'Mapa Final'!D5</f>
        <v xml:space="preserve">Definir y orientar la planeación estratégica de la organización, a partir del establecimiento de los principios corporativos (valores, normas, políticas y directrices) que soportan la misión y visión de la Entidad, mediante el diagnóstico e identificación de necesidades y la formulación, ejecución y seguimiento de los planes, programas, proyectos, objetivos y políticas institucionales, con el propósito de generar las condiciones adecuadas para la gestión de los recursos asignados al Sector Jurisdiccional de la Rama Judicial, dando cumplimiento en el marco del sistema de gestión de calidad, medio ambiente y salud y seguridad en el trabajo.          </v>
      </c>
      <c r="E5" s="400"/>
      <c r="F5" s="400"/>
      <c r="G5" s="400"/>
      <c r="H5" s="400"/>
      <c r="I5" s="400"/>
      <c r="J5" s="400"/>
      <c r="K5" s="400"/>
      <c r="L5" s="400"/>
      <c r="M5" s="400"/>
      <c r="N5" s="401"/>
      <c r="O5" s="1"/>
      <c r="P5" s="1"/>
      <c r="Q5" s="1"/>
      <c r="R5" s="1"/>
      <c r="S5" s="1"/>
      <c r="T5" s="1"/>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c r="AW5" s="136"/>
      <c r="AX5" s="136"/>
      <c r="AY5" s="136"/>
      <c r="AZ5" s="136"/>
      <c r="BA5" s="136"/>
      <c r="BB5" s="136"/>
      <c r="BC5" s="136"/>
      <c r="BD5" s="136"/>
      <c r="BE5" s="136"/>
      <c r="BF5" s="136"/>
      <c r="BG5" s="136"/>
      <c r="BH5" s="136"/>
      <c r="BI5" s="136"/>
      <c r="BJ5" s="136"/>
      <c r="BK5" s="136"/>
      <c r="BL5" s="136"/>
      <c r="BM5" s="136"/>
      <c r="BN5" s="136"/>
      <c r="BO5" s="136"/>
      <c r="BP5" s="136"/>
      <c r="BQ5" s="136"/>
      <c r="BR5" s="136"/>
      <c r="BS5" s="136"/>
      <c r="BT5" s="136"/>
      <c r="BU5" s="136"/>
      <c r="BV5" s="136"/>
      <c r="BW5" s="136"/>
      <c r="BX5" s="136"/>
      <c r="BY5" s="136"/>
      <c r="BZ5" s="136"/>
      <c r="CA5" s="136"/>
      <c r="CB5" s="136"/>
      <c r="CC5" s="136"/>
      <c r="CD5" s="136"/>
      <c r="CE5" s="136"/>
      <c r="CF5" s="136"/>
      <c r="CG5" s="136"/>
      <c r="CH5" s="136"/>
      <c r="CI5" s="136"/>
      <c r="CJ5" s="136"/>
      <c r="CK5" s="136"/>
      <c r="CL5" s="136"/>
      <c r="CM5" s="136"/>
      <c r="CN5" s="136"/>
      <c r="CO5" s="136"/>
      <c r="CP5" s="136"/>
      <c r="CQ5" s="136"/>
      <c r="CR5" s="136"/>
      <c r="CS5" s="136"/>
      <c r="CT5" s="136"/>
      <c r="CU5" s="136"/>
      <c r="CV5" s="136"/>
      <c r="CW5" s="136"/>
      <c r="CX5" s="136"/>
      <c r="CY5" s="136"/>
      <c r="CZ5" s="136"/>
      <c r="DA5" s="136"/>
      <c r="DB5" s="136"/>
      <c r="DC5" s="136"/>
      <c r="DD5" s="136"/>
      <c r="DE5" s="136"/>
      <c r="DF5" s="136"/>
      <c r="DG5" s="136"/>
      <c r="DH5" s="136"/>
      <c r="DI5" s="136"/>
      <c r="DJ5" s="136"/>
      <c r="DK5" s="136"/>
      <c r="DL5" s="136"/>
      <c r="DM5" s="136"/>
      <c r="DN5" s="136"/>
      <c r="DO5" s="136"/>
      <c r="DP5" s="136"/>
      <c r="DQ5" s="136"/>
      <c r="DR5" s="136"/>
      <c r="DS5" s="136"/>
      <c r="DT5" s="136"/>
      <c r="DU5" s="136"/>
      <c r="DV5" s="136"/>
      <c r="DW5" s="136"/>
      <c r="DX5" s="136"/>
      <c r="DY5" s="136"/>
      <c r="DZ5" s="136"/>
      <c r="EA5" s="136"/>
      <c r="EB5" s="136"/>
      <c r="EC5" s="136"/>
      <c r="ED5" s="136"/>
      <c r="EE5" s="136"/>
      <c r="EF5" s="136"/>
      <c r="EG5" s="136"/>
      <c r="EH5" s="136"/>
      <c r="EI5" s="136"/>
      <c r="EJ5" s="136"/>
      <c r="EK5" s="136"/>
      <c r="EL5" s="136"/>
      <c r="EM5" s="136"/>
      <c r="EN5" s="136"/>
      <c r="EO5" s="136"/>
      <c r="EP5" s="136"/>
      <c r="EQ5" s="136"/>
      <c r="ER5" s="136"/>
      <c r="ES5" s="136"/>
      <c r="ET5" s="136"/>
      <c r="EU5" s="136"/>
      <c r="EV5" s="136"/>
      <c r="EW5" s="136"/>
      <c r="EX5" s="136"/>
      <c r="EY5" s="136"/>
      <c r="EZ5" s="136"/>
      <c r="FA5" s="136"/>
      <c r="FB5" s="136"/>
      <c r="FC5" s="136"/>
      <c r="FD5" s="136"/>
      <c r="FE5" s="136"/>
      <c r="FF5" s="136"/>
      <c r="FG5" s="136"/>
      <c r="FH5" s="136"/>
      <c r="FI5" s="136"/>
      <c r="FJ5" s="136"/>
      <c r="FK5" s="136"/>
      <c r="FL5" s="136"/>
      <c r="FM5" s="136"/>
      <c r="FN5" s="136"/>
      <c r="FO5" s="136"/>
      <c r="FP5" s="136"/>
      <c r="FQ5" s="136"/>
      <c r="FR5" s="136"/>
      <c r="FS5" s="136"/>
      <c r="FT5" s="136"/>
      <c r="FU5" s="136"/>
      <c r="FV5" s="136"/>
      <c r="FW5" s="136"/>
      <c r="FX5" s="136"/>
      <c r="FY5" s="136"/>
      <c r="FZ5" s="136"/>
      <c r="GA5" s="136"/>
      <c r="GB5" s="136"/>
      <c r="GC5" s="136"/>
      <c r="GD5" s="136"/>
      <c r="GE5" s="136"/>
      <c r="GF5" s="136"/>
      <c r="GG5" s="136"/>
      <c r="GH5" s="136"/>
      <c r="GI5" s="136"/>
      <c r="GJ5" s="136"/>
      <c r="GK5" s="136"/>
      <c r="GL5" s="136"/>
      <c r="GM5" s="136"/>
      <c r="GN5" s="136"/>
      <c r="GO5" s="136"/>
      <c r="GP5" s="136"/>
      <c r="GQ5" s="136"/>
      <c r="GR5" s="136"/>
      <c r="GS5" s="136"/>
      <c r="GT5" s="136"/>
      <c r="GU5" s="136"/>
      <c r="GV5" s="136"/>
      <c r="GW5" s="136"/>
      <c r="GX5" s="136"/>
      <c r="GY5" s="136"/>
      <c r="GZ5" s="136"/>
      <c r="HA5" s="136"/>
      <c r="HB5" s="136"/>
      <c r="HC5" s="136"/>
      <c r="HD5" s="136"/>
      <c r="HE5" s="136"/>
      <c r="HF5" s="136"/>
      <c r="HG5" s="136"/>
      <c r="HH5" s="136"/>
      <c r="HI5" s="136"/>
      <c r="HJ5" s="136"/>
      <c r="HK5" s="136"/>
      <c r="HL5" s="136"/>
      <c r="HM5" s="136"/>
      <c r="HN5" s="136"/>
      <c r="HO5" s="136"/>
      <c r="HP5" s="136"/>
      <c r="HQ5" s="136"/>
      <c r="HR5" s="136"/>
      <c r="HS5" s="136"/>
      <c r="HT5" s="136"/>
      <c r="HU5" s="136"/>
      <c r="HV5" s="136"/>
      <c r="HW5" s="136"/>
      <c r="HX5" s="136"/>
      <c r="HY5" s="136"/>
      <c r="HZ5" s="136"/>
      <c r="IA5" s="136"/>
      <c r="IB5" s="136"/>
      <c r="IC5" s="136"/>
      <c r="ID5" s="136"/>
      <c r="IE5" s="136"/>
      <c r="IF5" s="136"/>
      <c r="IG5" s="136"/>
      <c r="IH5" s="136"/>
      <c r="II5" s="136"/>
      <c r="IJ5" s="136"/>
      <c r="IK5" s="136"/>
      <c r="IL5" s="136"/>
      <c r="IM5" s="136"/>
      <c r="IN5" s="136"/>
      <c r="IO5" s="136"/>
      <c r="IP5" s="136"/>
      <c r="IQ5" s="136"/>
      <c r="IR5" s="136"/>
      <c r="IS5" s="136"/>
      <c r="IT5" s="136"/>
      <c r="IU5" s="136"/>
      <c r="IV5" s="136"/>
      <c r="IW5" s="136"/>
      <c r="IX5" s="136"/>
      <c r="IY5" s="136"/>
      <c r="IZ5" s="136"/>
      <c r="JA5" s="136"/>
      <c r="JB5" s="136"/>
      <c r="JC5" s="136"/>
      <c r="JD5" s="136"/>
      <c r="JE5" s="136"/>
      <c r="JF5" s="136"/>
      <c r="JG5" s="136"/>
      <c r="JH5" s="136"/>
      <c r="JI5" s="136"/>
      <c r="JJ5" s="136"/>
      <c r="JK5" s="136"/>
      <c r="JL5" s="136"/>
      <c r="JM5" s="136"/>
      <c r="JN5" s="136"/>
      <c r="JO5" s="136"/>
      <c r="JP5" s="136"/>
      <c r="JQ5" s="136"/>
      <c r="JR5" s="136"/>
    </row>
    <row r="6" spans="1:278" s="137" customFormat="1" ht="32.25" customHeight="1" thickBot="1">
      <c r="A6" s="388" t="s">
        <v>500</v>
      </c>
      <c r="B6" s="389"/>
      <c r="C6" s="390"/>
      <c r="D6" s="399" t="str">
        <f>'Mapa Final'!D6</f>
        <v xml:space="preserve">Nivel Nacional </v>
      </c>
      <c r="E6" s="400"/>
      <c r="F6" s="400"/>
      <c r="G6" s="400"/>
      <c r="H6" s="400"/>
      <c r="I6" s="400"/>
      <c r="J6" s="400"/>
      <c r="K6" s="400"/>
      <c r="L6" s="400"/>
      <c r="M6" s="400"/>
      <c r="N6" s="401"/>
      <c r="O6" s="1"/>
      <c r="P6" s="1"/>
      <c r="Q6" s="1"/>
      <c r="R6" s="1"/>
      <c r="S6" s="1"/>
      <c r="T6" s="1"/>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136"/>
      <c r="GA6" s="136"/>
      <c r="GB6" s="136"/>
      <c r="GC6" s="136"/>
      <c r="GD6" s="136"/>
      <c r="GE6" s="136"/>
      <c r="GF6" s="136"/>
      <c r="GG6" s="136"/>
      <c r="GH6" s="136"/>
      <c r="GI6" s="136"/>
      <c r="GJ6" s="136"/>
      <c r="GK6" s="136"/>
      <c r="GL6" s="136"/>
      <c r="GM6" s="136"/>
      <c r="GN6" s="136"/>
      <c r="GO6" s="136"/>
      <c r="GP6" s="136"/>
      <c r="GQ6" s="136"/>
      <c r="GR6" s="136"/>
      <c r="GS6" s="136"/>
      <c r="GT6" s="136"/>
      <c r="GU6" s="136"/>
      <c r="GV6" s="136"/>
      <c r="GW6" s="136"/>
      <c r="GX6" s="136"/>
      <c r="GY6" s="136"/>
      <c r="GZ6" s="136"/>
      <c r="HA6" s="136"/>
      <c r="HB6" s="136"/>
      <c r="HC6" s="136"/>
      <c r="HD6" s="136"/>
      <c r="HE6" s="136"/>
      <c r="HF6" s="136"/>
      <c r="HG6" s="136"/>
      <c r="HH6" s="136"/>
      <c r="HI6" s="136"/>
      <c r="HJ6" s="136"/>
      <c r="HK6" s="136"/>
      <c r="HL6" s="136"/>
      <c r="HM6" s="136"/>
      <c r="HN6" s="136"/>
      <c r="HO6" s="136"/>
      <c r="HP6" s="136"/>
      <c r="HQ6" s="136"/>
      <c r="HR6" s="136"/>
      <c r="HS6" s="136"/>
      <c r="HT6" s="136"/>
      <c r="HU6" s="136"/>
      <c r="HV6" s="136"/>
      <c r="HW6" s="136"/>
      <c r="HX6" s="136"/>
      <c r="HY6" s="136"/>
      <c r="HZ6" s="136"/>
      <c r="IA6" s="136"/>
      <c r="IB6" s="136"/>
      <c r="IC6" s="136"/>
      <c r="ID6" s="136"/>
      <c r="IE6" s="136"/>
      <c r="IF6" s="136"/>
      <c r="IG6" s="136"/>
      <c r="IH6" s="136"/>
      <c r="II6" s="136"/>
      <c r="IJ6" s="136"/>
      <c r="IK6" s="136"/>
      <c r="IL6" s="136"/>
      <c r="IM6" s="136"/>
      <c r="IN6" s="136"/>
      <c r="IO6" s="136"/>
      <c r="IP6" s="136"/>
      <c r="IQ6" s="136"/>
      <c r="IR6" s="136"/>
      <c r="IS6" s="136"/>
      <c r="IT6" s="136"/>
      <c r="IU6" s="136"/>
      <c r="IV6" s="136"/>
      <c r="IW6" s="136"/>
      <c r="IX6" s="136"/>
      <c r="IY6" s="136"/>
      <c r="IZ6" s="136"/>
      <c r="JA6" s="136"/>
      <c r="JB6" s="136"/>
      <c r="JC6" s="136"/>
      <c r="JD6" s="136"/>
      <c r="JE6" s="136"/>
      <c r="JF6" s="136"/>
      <c r="JG6" s="136"/>
      <c r="JH6" s="136"/>
      <c r="JI6" s="136"/>
      <c r="JJ6" s="136"/>
      <c r="JK6" s="136"/>
      <c r="JL6" s="136"/>
      <c r="JM6" s="136"/>
      <c r="JN6" s="136"/>
      <c r="JO6" s="136"/>
      <c r="JP6" s="136"/>
      <c r="JQ6" s="136"/>
      <c r="JR6" s="136"/>
    </row>
    <row r="7" spans="1:278" s="144" customFormat="1" ht="39.75" customHeight="1" thickTop="1" thickBot="1">
      <c r="A7" s="464" t="s">
        <v>556</v>
      </c>
      <c r="B7" s="465"/>
      <c r="C7" s="465"/>
      <c r="D7" s="465"/>
      <c r="E7" s="465"/>
      <c r="F7" s="466"/>
      <c r="G7" s="151"/>
      <c r="H7" s="467" t="s">
        <v>557</v>
      </c>
      <c r="I7" s="467"/>
      <c r="J7" s="467"/>
      <c r="K7" s="467" t="s">
        <v>558</v>
      </c>
      <c r="L7" s="467"/>
      <c r="M7" s="467"/>
      <c r="N7" s="468" t="s">
        <v>559</v>
      </c>
      <c r="O7" s="457" t="s">
        <v>560</v>
      </c>
      <c r="P7" s="459" t="s">
        <v>561</v>
      </c>
      <c r="Q7" s="460"/>
      <c r="R7" s="459" t="s">
        <v>562</v>
      </c>
      <c r="S7" s="460"/>
      <c r="T7" s="433" t="s">
        <v>582</v>
      </c>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7"/>
      <c r="BP7" s="157"/>
      <c r="BQ7" s="157"/>
      <c r="BR7" s="157"/>
      <c r="BS7" s="157"/>
      <c r="BT7" s="157"/>
      <c r="BU7" s="157"/>
      <c r="BV7" s="157"/>
      <c r="BW7" s="157"/>
      <c r="BX7" s="157"/>
      <c r="BY7" s="157"/>
      <c r="BZ7" s="157"/>
      <c r="CA7" s="157"/>
      <c r="CB7" s="157"/>
      <c r="CC7" s="157"/>
      <c r="CD7" s="157"/>
      <c r="CE7" s="157"/>
      <c r="CF7" s="157"/>
      <c r="CG7" s="157"/>
      <c r="CH7" s="157"/>
      <c r="CI7" s="157"/>
      <c r="CJ7" s="157"/>
      <c r="CK7" s="157"/>
      <c r="CL7" s="157"/>
      <c r="CM7" s="157"/>
      <c r="CN7" s="157"/>
      <c r="CO7" s="157"/>
      <c r="CP7" s="157"/>
      <c r="CQ7" s="157"/>
      <c r="CR7" s="157"/>
      <c r="CS7" s="157"/>
      <c r="CT7" s="157"/>
      <c r="CU7" s="157"/>
      <c r="CV7" s="157"/>
      <c r="CW7" s="157"/>
      <c r="CX7" s="157"/>
      <c r="CY7" s="157"/>
      <c r="CZ7" s="157"/>
      <c r="DA7" s="157"/>
      <c r="DB7" s="157"/>
      <c r="DC7" s="157"/>
      <c r="DD7" s="157"/>
      <c r="DE7" s="157"/>
      <c r="DF7" s="157"/>
      <c r="DG7" s="157"/>
      <c r="DH7" s="157"/>
      <c r="DI7" s="157"/>
      <c r="DJ7" s="157"/>
      <c r="DK7" s="157"/>
      <c r="DL7" s="157"/>
      <c r="DM7" s="157"/>
      <c r="DN7" s="157"/>
      <c r="DO7" s="157"/>
      <c r="DP7" s="157"/>
      <c r="DQ7" s="157"/>
      <c r="DR7" s="157"/>
      <c r="DS7" s="157"/>
      <c r="DT7" s="157"/>
      <c r="DU7" s="157"/>
      <c r="DV7" s="157"/>
      <c r="DW7" s="157"/>
      <c r="DX7" s="157"/>
      <c r="DY7" s="157"/>
      <c r="DZ7" s="157"/>
      <c r="EA7" s="157"/>
      <c r="EB7" s="157"/>
      <c r="EC7" s="157"/>
      <c r="ED7" s="157"/>
      <c r="EE7" s="157"/>
      <c r="EF7" s="157"/>
      <c r="EG7" s="157"/>
      <c r="EH7" s="157"/>
      <c r="EI7" s="157"/>
      <c r="EJ7" s="157"/>
      <c r="EK7" s="157"/>
      <c r="EL7" s="157"/>
      <c r="EM7" s="157"/>
      <c r="EN7" s="157"/>
      <c r="EO7" s="157"/>
      <c r="EP7" s="157"/>
      <c r="EQ7" s="157"/>
      <c r="ER7" s="157"/>
      <c r="ES7" s="157"/>
      <c r="ET7" s="157"/>
      <c r="EU7" s="157"/>
      <c r="EV7" s="157"/>
      <c r="EW7" s="157"/>
      <c r="EX7" s="157"/>
      <c r="EY7" s="157"/>
      <c r="EZ7" s="157"/>
      <c r="FA7" s="157"/>
      <c r="FB7" s="157"/>
      <c r="FC7" s="157"/>
      <c r="FD7" s="157"/>
      <c r="FE7" s="157"/>
      <c r="FF7" s="157"/>
      <c r="FG7" s="157"/>
      <c r="FH7" s="157"/>
      <c r="FI7" s="157"/>
      <c r="FJ7" s="157"/>
      <c r="FK7" s="157"/>
      <c r="FL7" s="157"/>
      <c r="FM7" s="157"/>
      <c r="FN7" s="157"/>
      <c r="FO7" s="157"/>
      <c r="FP7" s="157"/>
      <c r="FQ7" s="157"/>
      <c r="FR7" s="157"/>
      <c r="FS7" s="157"/>
      <c r="FT7" s="157"/>
    </row>
    <row r="8" spans="1:278" s="145" customFormat="1" ht="60.95" customHeight="1" thickTop="1" thickBot="1">
      <c r="A8" s="160" t="s">
        <v>28</v>
      </c>
      <c r="B8" s="160" t="s">
        <v>508</v>
      </c>
      <c r="C8" s="161" t="s">
        <v>195</v>
      </c>
      <c r="D8" s="152" t="s">
        <v>509</v>
      </c>
      <c r="E8" s="153" t="s">
        <v>199</v>
      </c>
      <c r="F8" s="153" t="s">
        <v>201</v>
      </c>
      <c r="G8" s="153" t="s">
        <v>203</v>
      </c>
      <c r="H8" s="154" t="s">
        <v>564</v>
      </c>
      <c r="I8" s="154" t="s">
        <v>438</v>
      </c>
      <c r="J8" s="154" t="s">
        <v>565</v>
      </c>
      <c r="K8" s="154" t="s">
        <v>564</v>
      </c>
      <c r="L8" s="154" t="s">
        <v>566</v>
      </c>
      <c r="M8" s="154" t="s">
        <v>565</v>
      </c>
      <c r="N8" s="468"/>
      <c r="O8" s="458"/>
      <c r="P8" s="155" t="s">
        <v>567</v>
      </c>
      <c r="Q8" s="155" t="s">
        <v>568</v>
      </c>
      <c r="R8" s="155" t="s">
        <v>569</v>
      </c>
      <c r="S8" s="155" t="s">
        <v>570</v>
      </c>
      <c r="T8" s="433"/>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8"/>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8"/>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8"/>
      <c r="DZ8" s="158"/>
      <c r="EA8" s="158"/>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58"/>
      <c r="FD8" s="158"/>
      <c r="FE8" s="158"/>
      <c r="FF8" s="158"/>
      <c r="FG8" s="158"/>
      <c r="FH8" s="158"/>
      <c r="FI8" s="158"/>
      <c r="FJ8" s="158"/>
      <c r="FK8" s="158"/>
      <c r="FL8" s="158"/>
      <c r="FM8" s="158"/>
      <c r="FN8" s="158"/>
      <c r="FO8" s="158"/>
      <c r="FP8" s="158"/>
      <c r="FQ8" s="158"/>
      <c r="FR8" s="158"/>
      <c r="FS8" s="158"/>
      <c r="FT8" s="158"/>
    </row>
    <row r="9" spans="1:278" s="146" customFormat="1" ht="10.5" customHeight="1" thickTop="1" thickBot="1">
      <c r="A9" s="472"/>
      <c r="B9" s="473"/>
      <c r="C9" s="473"/>
      <c r="D9" s="473"/>
      <c r="E9" s="473"/>
      <c r="F9" s="473"/>
      <c r="G9" s="473"/>
      <c r="H9" s="473"/>
      <c r="I9" s="473"/>
      <c r="J9" s="473"/>
      <c r="K9" s="473"/>
      <c r="L9" s="473"/>
      <c r="M9" s="473"/>
      <c r="N9" s="473"/>
      <c r="T9" s="156"/>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c r="AW9" s="159"/>
      <c r="AX9" s="159"/>
      <c r="AY9" s="159"/>
      <c r="AZ9" s="159"/>
      <c r="BA9" s="159"/>
      <c r="BB9" s="159"/>
      <c r="BC9" s="159"/>
      <c r="BD9" s="159"/>
      <c r="BE9" s="159"/>
      <c r="BF9" s="159"/>
      <c r="BG9" s="159"/>
      <c r="BH9" s="159"/>
      <c r="BI9" s="159"/>
      <c r="BJ9" s="159"/>
      <c r="BK9" s="159"/>
      <c r="BL9" s="159"/>
      <c r="BM9" s="159"/>
      <c r="BN9" s="159"/>
      <c r="BO9" s="159"/>
      <c r="BP9" s="159"/>
      <c r="BQ9" s="159"/>
      <c r="BR9" s="159"/>
      <c r="BS9" s="159"/>
      <c r="BT9" s="159"/>
      <c r="BU9" s="159"/>
      <c r="BV9" s="159"/>
      <c r="BW9" s="159"/>
      <c r="BX9" s="159"/>
      <c r="BY9" s="159"/>
      <c r="BZ9" s="159"/>
      <c r="CA9" s="159"/>
      <c r="CB9" s="159"/>
      <c r="CC9" s="159"/>
      <c r="CD9" s="159"/>
      <c r="CE9" s="159"/>
      <c r="CF9" s="159"/>
      <c r="CG9" s="159"/>
      <c r="CH9" s="159"/>
      <c r="CI9" s="159"/>
      <c r="CJ9" s="159"/>
      <c r="CK9" s="159"/>
      <c r="CL9" s="159"/>
      <c r="CM9" s="159"/>
      <c r="CN9" s="159"/>
      <c r="CO9" s="159"/>
      <c r="CP9" s="159"/>
      <c r="CQ9" s="159"/>
      <c r="CR9" s="159"/>
      <c r="CS9" s="159"/>
      <c r="CT9" s="159"/>
      <c r="CU9" s="159"/>
      <c r="CV9" s="159"/>
      <c r="CW9" s="159"/>
      <c r="CX9" s="159"/>
      <c r="CY9" s="159"/>
      <c r="CZ9" s="159"/>
      <c r="DA9" s="159"/>
      <c r="DB9" s="159"/>
      <c r="DC9" s="159"/>
      <c r="DD9" s="159"/>
      <c r="DE9" s="159"/>
      <c r="DF9" s="159"/>
      <c r="DG9" s="159"/>
      <c r="DH9" s="159"/>
      <c r="DI9" s="159"/>
      <c r="DJ9" s="159"/>
      <c r="DK9" s="159"/>
      <c r="DL9" s="159"/>
      <c r="DM9" s="159"/>
      <c r="DN9" s="159"/>
      <c r="DO9" s="159"/>
      <c r="DP9" s="159"/>
      <c r="DQ9" s="159"/>
      <c r="DR9" s="159"/>
      <c r="DS9" s="159"/>
      <c r="DT9" s="159"/>
      <c r="DU9" s="159"/>
      <c r="DV9" s="159"/>
      <c r="DW9" s="159"/>
      <c r="DX9" s="159"/>
      <c r="DY9" s="159"/>
      <c r="DZ9" s="159"/>
      <c r="EA9" s="159"/>
      <c r="EB9" s="159"/>
      <c r="EC9" s="159"/>
      <c r="ED9" s="159"/>
      <c r="EE9" s="159"/>
      <c r="EF9" s="159"/>
      <c r="EG9" s="159"/>
      <c r="EH9" s="159"/>
      <c r="EI9" s="159"/>
      <c r="EJ9" s="159"/>
      <c r="EK9" s="159"/>
      <c r="EL9" s="159"/>
      <c r="EM9" s="159"/>
      <c r="EN9" s="159"/>
      <c r="EO9" s="159"/>
      <c r="EP9" s="159"/>
      <c r="EQ9" s="159"/>
      <c r="ER9" s="159"/>
      <c r="ES9" s="159"/>
      <c r="ET9" s="159"/>
      <c r="EU9" s="159"/>
      <c r="EV9" s="159"/>
      <c r="EW9" s="159"/>
      <c r="EX9" s="159"/>
      <c r="EY9" s="159"/>
      <c r="EZ9" s="159"/>
      <c r="FA9" s="159"/>
      <c r="FB9" s="159"/>
      <c r="FC9" s="159"/>
      <c r="FD9" s="159"/>
      <c r="FE9" s="159"/>
      <c r="FF9" s="159"/>
      <c r="FG9" s="159"/>
      <c r="FH9" s="159"/>
      <c r="FI9" s="159"/>
      <c r="FJ9" s="159"/>
      <c r="FK9" s="159"/>
      <c r="FL9" s="159"/>
      <c r="FM9" s="159"/>
      <c r="FN9" s="159"/>
      <c r="FO9" s="159"/>
      <c r="FP9" s="159"/>
      <c r="FQ9" s="159"/>
      <c r="FR9" s="159"/>
      <c r="FS9" s="159"/>
      <c r="FT9" s="159"/>
    </row>
    <row r="10" spans="1:278" s="147" customFormat="1" ht="15" customHeight="1">
      <c r="A10" s="474">
        <f>'Mapa Final'!A10</f>
        <v>1</v>
      </c>
      <c r="B10" s="492" t="str">
        <f>'Mapa Final'!B10</f>
        <v>Demora o tardanza en la consolidación,  análisis del seguimiento a planes y programas establecidos en el plan de accion y ejecucion del mismo</v>
      </c>
      <c r="C10" s="477" t="str">
        <f>'Mapa Final'!C10</f>
        <v>Incumplimiento de las metas establecidas</v>
      </c>
      <c r="D10" s="477" t="str">
        <f>'Mapa Final'!D10</f>
        <v>1. Remisión extemporánea de informes de seguimiento a la ejecución de plan accion  y/o programas.                                  
 2. Falta de planeacion y metodologías que permitan agilizar la elaboración de los informes de seguimiento a planes y programas.                
 3. Falta de capacitacion  y empoderamiento  en el personal encargado de    suministrar  insumos para el seguimiento  del plan accion  y programas.  
 4- Asignación insuficiente de recursos para atender las tareas y compromisos.              
5. Tardanza en la toma de decisiones del Superior.</v>
      </c>
      <c r="E10" s="447" t="str">
        <f>'Mapa Final'!E10</f>
        <v>Demora, falta de  planeacion  y presentación de datos y estimaciones equivocadas o incompletas que generan  la  omision de  las actividades programadas en el Plan Accion</v>
      </c>
      <c r="F10" s="447" t="str">
        <f>'Mapa Final'!F10</f>
        <v>Posibilidad de incumplimiento de metas establecidas debido a la mora, falta de  planeación, presentación de datos y estimaciones equivocadas o incompletas  que generan  la  omision de  las actividades programadas en el Plan Acción</v>
      </c>
      <c r="G10" s="447" t="str">
        <f>'Mapa Final'!G10</f>
        <v>Ejecución y Administración de Procesos</v>
      </c>
      <c r="H10" s="450" t="str">
        <f>'Mapa Final'!I10</f>
        <v>Media</v>
      </c>
      <c r="I10" s="480" t="str">
        <f>'Mapa Final'!L10</f>
        <v>Moderado</v>
      </c>
      <c r="J10" s="486" t="str">
        <f>'Mapa Final'!N10</f>
        <v>Moderado</v>
      </c>
      <c r="K10" s="434" t="str">
        <f>'Mapa Final'!AA10</f>
        <v>Baja</v>
      </c>
      <c r="L10" s="434" t="str">
        <f>'Mapa Final'!AE10</f>
        <v>Moderado</v>
      </c>
      <c r="M10" s="483" t="str">
        <f>'Mapa Final'!AG10</f>
        <v>Moderado</v>
      </c>
      <c r="N10" s="434" t="str">
        <f>'Mapa Final'!AH10</f>
        <v>Aceptar</v>
      </c>
      <c r="O10" s="437" t="s">
        <v>601</v>
      </c>
      <c r="P10" s="440"/>
      <c r="Q10" s="443" t="s">
        <v>10</v>
      </c>
      <c r="R10" s="446">
        <v>44378</v>
      </c>
      <c r="S10" s="446">
        <v>44469</v>
      </c>
      <c r="T10" s="469" t="s">
        <v>602</v>
      </c>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row>
    <row r="11" spans="1:278" s="147" customFormat="1" ht="13.5" customHeight="1">
      <c r="A11" s="475"/>
      <c r="B11" s="367"/>
      <c r="C11" s="478"/>
      <c r="D11" s="478"/>
      <c r="E11" s="448"/>
      <c r="F11" s="448"/>
      <c r="G11" s="448"/>
      <c r="H11" s="451"/>
      <c r="I11" s="481"/>
      <c r="J11" s="487"/>
      <c r="K11" s="435"/>
      <c r="L11" s="435"/>
      <c r="M11" s="484"/>
      <c r="N11" s="435"/>
      <c r="O11" s="438"/>
      <c r="P11" s="441"/>
      <c r="Q11" s="444"/>
      <c r="R11" s="444"/>
      <c r="S11" s="444"/>
      <c r="T11" s="470"/>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row>
    <row r="12" spans="1:278" s="147" customFormat="1" ht="13.5" customHeight="1">
      <c r="A12" s="475"/>
      <c r="B12" s="367"/>
      <c r="C12" s="478"/>
      <c r="D12" s="478"/>
      <c r="E12" s="448"/>
      <c r="F12" s="448"/>
      <c r="G12" s="448"/>
      <c r="H12" s="451"/>
      <c r="I12" s="481"/>
      <c r="J12" s="487"/>
      <c r="K12" s="435"/>
      <c r="L12" s="435"/>
      <c r="M12" s="484"/>
      <c r="N12" s="435"/>
      <c r="O12" s="438"/>
      <c r="P12" s="441"/>
      <c r="Q12" s="444"/>
      <c r="R12" s="444"/>
      <c r="S12" s="444"/>
      <c r="T12" s="470"/>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row>
    <row r="13" spans="1:278" s="147" customFormat="1" ht="13.5" customHeight="1">
      <c r="A13" s="475"/>
      <c r="B13" s="367"/>
      <c r="C13" s="478"/>
      <c r="D13" s="478"/>
      <c r="E13" s="448"/>
      <c r="F13" s="448"/>
      <c r="G13" s="448"/>
      <c r="H13" s="451"/>
      <c r="I13" s="481"/>
      <c r="J13" s="487"/>
      <c r="K13" s="435"/>
      <c r="L13" s="435"/>
      <c r="M13" s="484"/>
      <c r="N13" s="435"/>
      <c r="O13" s="438"/>
      <c r="P13" s="441"/>
      <c r="Q13" s="444"/>
      <c r="R13" s="444"/>
      <c r="S13" s="444"/>
      <c r="T13" s="470"/>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row>
    <row r="14" spans="1:278" s="147" customFormat="1" ht="238.5" customHeight="1" thickBot="1">
      <c r="A14" s="476"/>
      <c r="B14" s="498"/>
      <c r="C14" s="479"/>
      <c r="D14" s="479"/>
      <c r="E14" s="449"/>
      <c r="F14" s="449"/>
      <c r="G14" s="449"/>
      <c r="H14" s="452"/>
      <c r="I14" s="482"/>
      <c r="J14" s="488"/>
      <c r="K14" s="436"/>
      <c r="L14" s="436"/>
      <c r="M14" s="485"/>
      <c r="N14" s="436"/>
      <c r="O14" s="439"/>
      <c r="P14" s="442"/>
      <c r="Q14" s="445"/>
      <c r="R14" s="445"/>
      <c r="S14" s="445"/>
      <c r="T14" s="471"/>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row>
    <row r="15" spans="1:278" s="147" customFormat="1" ht="15" customHeight="1">
      <c r="A15" s="474" t="e">
        <f>'Mapa Final'!#REF!</f>
        <v>#REF!</v>
      </c>
      <c r="B15" s="492" t="e">
        <f>'Mapa Final'!#REF!</f>
        <v>#REF!</v>
      </c>
      <c r="C15" s="477" t="e">
        <f>'Mapa Final'!#REF!</f>
        <v>#REF!</v>
      </c>
      <c r="D15" s="477" t="e">
        <f>'Mapa Final'!#REF!</f>
        <v>#REF!</v>
      </c>
      <c r="E15" s="447" t="e">
        <f>'Mapa Final'!#REF!</f>
        <v>#REF!</v>
      </c>
      <c r="F15" s="447" t="e">
        <f>'Mapa Final'!#REF!</f>
        <v>#REF!</v>
      </c>
      <c r="G15" s="447" t="e">
        <f>'Mapa Final'!#REF!</f>
        <v>#REF!</v>
      </c>
      <c r="H15" s="450" t="e">
        <f>'Mapa Final'!#REF!</f>
        <v>#REF!</v>
      </c>
      <c r="I15" s="480" t="e">
        <f>'Mapa Final'!#REF!</f>
        <v>#REF!</v>
      </c>
      <c r="J15" s="486" t="e">
        <f>'Mapa Final'!#REF!</f>
        <v>#REF!</v>
      </c>
      <c r="K15" s="434" t="e">
        <f>'Mapa Final'!#REF!</f>
        <v>#REF!</v>
      </c>
      <c r="L15" s="434" t="e">
        <f>'Mapa Final'!#REF!</f>
        <v>#REF!</v>
      </c>
      <c r="M15" s="483" t="e">
        <f>'Mapa Final'!#REF!</f>
        <v>#REF!</v>
      </c>
      <c r="N15" s="434" t="e">
        <f>'Mapa Final'!#REF!</f>
        <v>#REF!</v>
      </c>
      <c r="O15" s="437" t="s">
        <v>573</v>
      </c>
      <c r="P15" s="440"/>
      <c r="Q15" s="461" t="s">
        <v>10</v>
      </c>
      <c r="R15" s="495">
        <v>44378</v>
      </c>
      <c r="S15" s="495">
        <v>44469</v>
      </c>
      <c r="T15" s="469" t="s">
        <v>603</v>
      </c>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c r="DL15" s="35"/>
      <c r="DM15" s="35"/>
      <c r="DN15" s="35"/>
      <c r="DO15" s="35"/>
      <c r="DP15" s="35"/>
      <c r="DQ15" s="35"/>
      <c r="DR15" s="35"/>
      <c r="DS15" s="35"/>
      <c r="DT15" s="35"/>
      <c r="DU15" s="35"/>
      <c r="DV15" s="35"/>
      <c r="DW15" s="35"/>
      <c r="DX15" s="35"/>
      <c r="DY15" s="35"/>
      <c r="DZ15" s="35"/>
      <c r="EA15" s="35"/>
      <c r="EB15" s="35"/>
      <c r="EC15" s="35"/>
      <c r="ED15" s="35"/>
      <c r="EE15" s="35"/>
      <c r="EF15" s="35"/>
      <c r="EG15" s="35"/>
      <c r="EH15" s="35"/>
      <c r="EI15" s="35"/>
      <c r="EJ15" s="35"/>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c r="FP15" s="35"/>
      <c r="FQ15" s="35"/>
      <c r="FR15" s="35"/>
      <c r="FS15" s="35"/>
      <c r="FT15" s="35"/>
    </row>
    <row r="16" spans="1:278" s="147" customFormat="1" ht="13.5" customHeight="1">
      <c r="A16" s="475"/>
      <c r="B16" s="367"/>
      <c r="C16" s="478"/>
      <c r="D16" s="478"/>
      <c r="E16" s="448"/>
      <c r="F16" s="448"/>
      <c r="G16" s="448"/>
      <c r="H16" s="451"/>
      <c r="I16" s="481"/>
      <c r="J16" s="487"/>
      <c r="K16" s="435"/>
      <c r="L16" s="435"/>
      <c r="M16" s="484"/>
      <c r="N16" s="435"/>
      <c r="O16" s="438"/>
      <c r="P16" s="441"/>
      <c r="Q16" s="462"/>
      <c r="R16" s="462"/>
      <c r="S16" s="462"/>
      <c r="T16" s="470"/>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c r="DL16" s="35"/>
      <c r="DM16" s="35"/>
      <c r="DN16" s="35"/>
      <c r="DO16" s="35"/>
      <c r="DP16" s="35"/>
      <c r="DQ16" s="35"/>
      <c r="DR16" s="35"/>
      <c r="DS16" s="35"/>
      <c r="DT16" s="35"/>
      <c r="DU16" s="35"/>
      <c r="DV16" s="35"/>
      <c r="DW16" s="35"/>
      <c r="DX16" s="35"/>
      <c r="DY16" s="35"/>
      <c r="DZ16" s="35"/>
      <c r="EA16" s="35"/>
      <c r="EB16" s="35"/>
      <c r="EC16" s="35"/>
      <c r="ED16" s="35"/>
      <c r="EE16" s="35"/>
      <c r="EF16" s="35"/>
      <c r="EG16" s="35"/>
      <c r="EH16" s="35"/>
      <c r="EI16" s="35"/>
      <c r="EJ16" s="35"/>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c r="FS16" s="35"/>
      <c r="FT16" s="35"/>
    </row>
    <row r="17" spans="1:176" s="147" customFormat="1" ht="13.5" customHeight="1">
      <c r="A17" s="475"/>
      <c r="B17" s="367"/>
      <c r="C17" s="478"/>
      <c r="D17" s="478"/>
      <c r="E17" s="448"/>
      <c r="F17" s="448"/>
      <c r="G17" s="448"/>
      <c r="H17" s="451"/>
      <c r="I17" s="481"/>
      <c r="J17" s="487"/>
      <c r="K17" s="435"/>
      <c r="L17" s="435"/>
      <c r="M17" s="484"/>
      <c r="N17" s="435"/>
      <c r="O17" s="438"/>
      <c r="P17" s="441"/>
      <c r="Q17" s="462"/>
      <c r="R17" s="462"/>
      <c r="S17" s="462"/>
      <c r="T17" s="470"/>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c r="DS17" s="35"/>
      <c r="DT17" s="35"/>
      <c r="DU17" s="35"/>
      <c r="DV17" s="35"/>
      <c r="DW17" s="35"/>
      <c r="DX17" s="35"/>
      <c r="DY17" s="35"/>
      <c r="DZ17" s="35"/>
      <c r="EA17" s="35"/>
      <c r="EB17" s="35"/>
      <c r="EC17" s="35"/>
      <c r="ED17" s="35"/>
      <c r="EE17" s="35"/>
      <c r="EF17" s="35"/>
      <c r="EG17" s="35"/>
      <c r="EH17" s="35"/>
      <c r="EI17" s="35"/>
      <c r="EJ17" s="35"/>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5"/>
      <c r="FJ17" s="35"/>
      <c r="FK17" s="35"/>
      <c r="FL17" s="35"/>
      <c r="FM17" s="35"/>
      <c r="FN17" s="35"/>
      <c r="FO17" s="35"/>
      <c r="FP17" s="35"/>
      <c r="FQ17" s="35"/>
      <c r="FR17" s="35"/>
      <c r="FS17" s="35"/>
      <c r="FT17" s="35"/>
    </row>
    <row r="18" spans="1:176" s="147" customFormat="1" ht="13.5" customHeight="1">
      <c r="A18" s="475"/>
      <c r="B18" s="367"/>
      <c r="C18" s="478"/>
      <c r="D18" s="478"/>
      <c r="E18" s="448"/>
      <c r="F18" s="448"/>
      <c r="G18" s="448"/>
      <c r="H18" s="451"/>
      <c r="I18" s="481"/>
      <c r="J18" s="487"/>
      <c r="K18" s="435"/>
      <c r="L18" s="435"/>
      <c r="M18" s="484"/>
      <c r="N18" s="435"/>
      <c r="O18" s="438"/>
      <c r="P18" s="441"/>
      <c r="Q18" s="462"/>
      <c r="R18" s="462"/>
      <c r="S18" s="462"/>
      <c r="T18" s="470"/>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c r="DG18" s="35"/>
      <c r="DH18" s="35"/>
      <c r="DI18" s="35"/>
      <c r="DJ18" s="35"/>
      <c r="DK18" s="35"/>
      <c r="DL18" s="35"/>
      <c r="DM18" s="35"/>
      <c r="DN18" s="35"/>
      <c r="DO18" s="35"/>
      <c r="DP18" s="35"/>
      <c r="DQ18" s="35"/>
      <c r="DR18" s="35"/>
      <c r="DS18" s="35"/>
      <c r="DT18" s="35"/>
      <c r="DU18" s="35"/>
      <c r="DV18" s="35"/>
      <c r="DW18" s="35"/>
      <c r="DX18" s="35"/>
      <c r="DY18" s="35"/>
      <c r="DZ18" s="35"/>
      <c r="EA18" s="35"/>
      <c r="EB18" s="35"/>
      <c r="EC18" s="35"/>
      <c r="ED18" s="35"/>
      <c r="EE18" s="35"/>
      <c r="EF18" s="35"/>
      <c r="EG18" s="35"/>
      <c r="EH18" s="35"/>
      <c r="EI18" s="35"/>
      <c r="EJ18" s="35"/>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c r="FP18" s="35"/>
      <c r="FQ18" s="35"/>
      <c r="FR18" s="35"/>
      <c r="FS18" s="35"/>
      <c r="FT18" s="35"/>
    </row>
    <row r="19" spans="1:176" s="147" customFormat="1" ht="255.75" customHeight="1" thickBot="1">
      <c r="A19" s="476"/>
      <c r="B19" s="498"/>
      <c r="C19" s="479"/>
      <c r="D19" s="479"/>
      <c r="E19" s="449"/>
      <c r="F19" s="449"/>
      <c r="G19" s="449"/>
      <c r="H19" s="452"/>
      <c r="I19" s="482"/>
      <c r="J19" s="488"/>
      <c r="K19" s="436"/>
      <c r="L19" s="436"/>
      <c r="M19" s="485"/>
      <c r="N19" s="436"/>
      <c r="O19" s="439"/>
      <c r="P19" s="442"/>
      <c r="Q19" s="463"/>
      <c r="R19" s="463"/>
      <c r="S19" s="463"/>
      <c r="T19" s="471"/>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c r="CV19" s="35"/>
      <c r="CW19" s="35"/>
      <c r="CX19" s="35"/>
      <c r="CY19" s="35"/>
      <c r="CZ19" s="35"/>
      <c r="DA19" s="35"/>
      <c r="DB19" s="35"/>
      <c r="DC19" s="35"/>
      <c r="DD19" s="35"/>
      <c r="DE19" s="35"/>
      <c r="DF19" s="35"/>
      <c r="DG19" s="35"/>
      <c r="DH19" s="35"/>
      <c r="DI19" s="35"/>
      <c r="DJ19" s="35"/>
      <c r="DK19" s="35"/>
      <c r="DL19" s="35"/>
      <c r="DM19" s="35"/>
      <c r="DN19" s="35"/>
      <c r="DO19" s="35"/>
      <c r="DP19" s="35"/>
      <c r="DQ19" s="35"/>
      <c r="DR19" s="35"/>
      <c r="DS19" s="35"/>
      <c r="DT19" s="35"/>
      <c r="DU19" s="35"/>
      <c r="DV19" s="35"/>
      <c r="DW19" s="35"/>
      <c r="DX19" s="35"/>
      <c r="DY19" s="35"/>
      <c r="DZ19" s="35"/>
      <c r="EA19" s="35"/>
      <c r="EB19" s="35"/>
      <c r="EC19" s="35"/>
      <c r="ED19" s="35"/>
      <c r="EE19" s="35"/>
      <c r="EF19" s="35"/>
      <c r="EG19" s="35"/>
      <c r="EH19" s="35"/>
      <c r="EI19" s="35"/>
      <c r="EJ19" s="35"/>
      <c r="EK19" s="35"/>
      <c r="EL19" s="35"/>
      <c r="EM19" s="35"/>
      <c r="EN19" s="35"/>
      <c r="EO19" s="35"/>
      <c r="EP19" s="35"/>
      <c r="EQ19" s="35"/>
      <c r="ER19" s="35"/>
      <c r="ES19" s="35"/>
      <c r="ET19" s="35"/>
      <c r="EU19" s="35"/>
      <c r="EV19" s="35"/>
      <c r="EW19" s="35"/>
      <c r="EX19" s="35"/>
      <c r="EY19" s="35"/>
      <c r="EZ19" s="35"/>
      <c r="FA19" s="35"/>
      <c r="FB19" s="35"/>
      <c r="FC19" s="35"/>
      <c r="FD19" s="35"/>
      <c r="FE19" s="35"/>
      <c r="FF19" s="35"/>
      <c r="FG19" s="35"/>
      <c r="FH19" s="35"/>
      <c r="FI19" s="35"/>
      <c r="FJ19" s="35"/>
      <c r="FK19" s="35"/>
      <c r="FL19" s="35"/>
      <c r="FM19" s="35"/>
      <c r="FN19" s="35"/>
      <c r="FO19" s="35"/>
      <c r="FP19" s="35"/>
      <c r="FQ19" s="35"/>
      <c r="FR19" s="35"/>
      <c r="FS19" s="35"/>
      <c r="FT19" s="35"/>
    </row>
    <row r="20" spans="1:176">
      <c r="A20" s="474">
        <f>'Mapa Final'!A13</f>
        <v>2</v>
      </c>
      <c r="B20" s="492" t="str">
        <f>'Mapa Final'!B13</f>
        <v>Incumplimiento de los requisitos ambientales</v>
      </c>
      <c r="C20" s="477" t="str">
        <f>'Mapa Final'!C13</f>
        <v>Afectación en la Prestación del Servicio de Justicia</v>
      </c>
      <c r="D20" s="477" t="str">
        <f>'Mapa Final'!D13</f>
        <v>1. Desconocimiento de las actualizaciones a la información publicada en la plataforma estrategica para los temas ambientales.
2. Falta de socialización de la aplicabilidad de los documentos publicados por la Coordinación Nacional del SIGCMA.
3. Desconocimientos de términos tecnicos por carencia del perfil ambiental en la Seccional.</v>
      </c>
      <c r="E20" s="447" t="str">
        <f>'Mapa Final'!E13</f>
        <v>Desconocimiento de los lineamientos ambientales y normatividad  ambiental vigente para la contratación de obras y servicios.</v>
      </c>
      <c r="F20" s="447" t="str">
        <f>'Mapa Final'!F13</f>
        <v>Posibilidad de afectación ambiental al no cumplir con los requisitos ambientales por desconocimiento de los lineamientos ambientales y normatividad  ambiental vigente para la contratación de bienes, obras y servicios.</v>
      </c>
      <c r="G20" s="447" t="str">
        <f>'Mapa Final'!G13</f>
        <v>Eventos Ambientales Internos</v>
      </c>
      <c r="H20" s="450" t="str">
        <f>'Mapa Final'!I13</f>
        <v>Media</v>
      </c>
      <c r="I20" s="480" t="str">
        <f>'Mapa Final'!L13</f>
        <v>Moderado</v>
      </c>
      <c r="J20" s="486" t="str">
        <f>'Mapa Final'!N13</f>
        <v>Moderado</v>
      </c>
      <c r="K20" s="434" t="str">
        <f>'Mapa Final'!AA13</f>
        <v>Baja</v>
      </c>
      <c r="L20" s="434" t="str">
        <f>'Mapa Final'!AE13</f>
        <v>Moderado</v>
      </c>
      <c r="M20" s="483" t="str">
        <f>'Mapa Final'!AG13</f>
        <v>Moderado</v>
      </c>
      <c r="N20" s="434" t="str">
        <f>'Mapa Final'!AH13</f>
        <v>Aceptar</v>
      </c>
      <c r="O20" s="437" t="s">
        <v>575</v>
      </c>
      <c r="P20" s="440"/>
      <c r="Q20" s="461" t="s">
        <v>10</v>
      </c>
      <c r="R20" s="495">
        <v>44197</v>
      </c>
      <c r="S20" s="495">
        <v>44286</v>
      </c>
      <c r="T20" s="437" t="s">
        <v>576</v>
      </c>
      <c r="U20" s="35"/>
      <c r="V20" s="35"/>
    </row>
    <row r="21" spans="1:176">
      <c r="A21" s="475"/>
      <c r="B21" s="367"/>
      <c r="C21" s="478"/>
      <c r="D21" s="478"/>
      <c r="E21" s="448"/>
      <c r="F21" s="448"/>
      <c r="G21" s="448"/>
      <c r="H21" s="451"/>
      <c r="I21" s="481"/>
      <c r="J21" s="487"/>
      <c r="K21" s="435"/>
      <c r="L21" s="435"/>
      <c r="M21" s="484"/>
      <c r="N21" s="435"/>
      <c r="O21" s="438"/>
      <c r="P21" s="441"/>
      <c r="Q21" s="462"/>
      <c r="R21" s="462"/>
      <c r="S21" s="462"/>
      <c r="T21" s="438"/>
      <c r="U21" s="35"/>
      <c r="V21" s="35"/>
    </row>
    <row r="22" spans="1:176">
      <c r="A22" s="475"/>
      <c r="B22" s="367"/>
      <c r="C22" s="478"/>
      <c r="D22" s="478"/>
      <c r="E22" s="448"/>
      <c r="F22" s="448"/>
      <c r="G22" s="448"/>
      <c r="H22" s="451"/>
      <c r="I22" s="481"/>
      <c r="J22" s="487"/>
      <c r="K22" s="435"/>
      <c r="L22" s="435"/>
      <c r="M22" s="484"/>
      <c r="N22" s="435"/>
      <c r="O22" s="438"/>
      <c r="P22" s="441"/>
      <c r="Q22" s="462"/>
      <c r="R22" s="462"/>
      <c r="S22" s="462"/>
      <c r="T22" s="438"/>
      <c r="U22" s="35"/>
      <c r="V22" s="35"/>
    </row>
    <row r="23" spans="1:176">
      <c r="A23" s="475"/>
      <c r="B23" s="367"/>
      <c r="C23" s="478"/>
      <c r="D23" s="478"/>
      <c r="E23" s="448"/>
      <c r="F23" s="448"/>
      <c r="G23" s="448"/>
      <c r="H23" s="451"/>
      <c r="I23" s="481"/>
      <c r="J23" s="487"/>
      <c r="K23" s="435"/>
      <c r="L23" s="435"/>
      <c r="M23" s="484"/>
      <c r="N23" s="435"/>
      <c r="O23" s="438"/>
      <c r="P23" s="441"/>
      <c r="Q23" s="462"/>
      <c r="R23" s="462"/>
      <c r="S23" s="462"/>
      <c r="T23" s="438"/>
      <c r="U23" s="35"/>
      <c r="V23" s="35"/>
    </row>
    <row r="24" spans="1:176" ht="307.5" customHeight="1" thickBot="1">
      <c r="A24" s="476"/>
      <c r="B24" s="498"/>
      <c r="C24" s="479"/>
      <c r="D24" s="479"/>
      <c r="E24" s="449"/>
      <c r="F24" s="449"/>
      <c r="G24" s="449"/>
      <c r="H24" s="452"/>
      <c r="I24" s="482"/>
      <c r="J24" s="488"/>
      <c r="K24" s="436"/>
      <c r="L24" s="436"/>
      <c r="M24" s="485"/>
      <c r="N24" s="436"/>
      <c r="O24" s="439"/>
      <c r="P24" s="442"/>
      <c r="Q24" s="463"/>
      <c r="R24" s="463"/>
      <c r="S24" s="463"/>
      <c r="T24" s="439"/>
      <c r="U24" s="35"/>
      <c r="V24" s="35"/>
    </row>
    <row r="25" spans="1:176">
      <c r="A25" s="474">
        <f>'Mapa Final'!A16</f>
        <v>3</v>
      </c>
      <c r="B25" s="492" t="str">
        <f>'Mapa Final'!B16</f>
        <v>Corrupción</v>
      </c>
      <c r="C25" s="477" t="str">
        <f>'Mapa Final'!C16</f>
        <v>Reputacional(Corrupción)</v>
      </c>
      <c r="D25" s="477" t="str">
        <f>'Mapa Final'!D16</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25" s="447" t="str">
        <f>'Mapa Final'!E16</f>
        <v>Carencia de transparencia, imparcialidad, moralidad y ética Judicial</v>
      </c>
      <c r="F25" s="447" t="str">
        <f>'Mapa Final'!F16</f>
        <v xml:space="preserve">Posibilidad de afectación reputacional a la Entidad por actos indebidos de  los servidores judiciales debido a la carencia de transparencia, imparcialidad, moralidad y ética Judicial </v>
      </c>
      <c r="G25" s="447" t="str">
        <f>'Mapa Final'!G16</f>
        <v>Fraude Interno</v>
      </c>
      <c r="H25" s="450" t="str">
        <f>'Mapa Final'!I16</f>
        <v>Media</v>
      </c>
      <c r="I25" s="480" t="str">
        <f>'Mapa Final'!L16</f>
        <v>Moderado</v>
      </c>
      <c r="J25" s="486" t="str">
        <f>'Mapa Final'!N16</f>
        <v>Moderado</v>
      </c>
      <c r="K25" s="434" t="str">
        <f>'Mapa Final'!AA16</f>
        <v>Baja</v>
      </c>
      <c r="L25" s="434" t="str">
        <f>'Mapa Final'!AE16</f>
        <v>Moderado</v>
      </c>
      <c r="M25" s="483" t="str">
        <f>'Mapa Final'!AG16</f>
        <v>Moderado</v>
      </c>
      <c r="N25" s="434" t="str">
        <f>'Mapa Final'!AH16</f>
        <v>Aceptar</v>
      </c>
      <c r="O25" s="469" t="s">
        <v>577</v>
      </c>
      <c r="P25" s="489"/>
      <c r="Q25" s="443" t="s">
        <v>10</v>
      </c>
      <c r="R25" s="446">
        <v>44378</v>
      </c>
      <c r="S25" s="446">
        <v>44469</v>
      </c>
      <c r="T25" s="469" t="s">
        <v>578</v>
      </c>
    </row>
    <row r="26" spans="1:176">
      <c r="A26" s="475"/>
      <c r="B26" s="367"/>
      <c r="C26" s="478"/>
      <c r="D26" s="478"/>
      <c r="E26" s="448"/>
      <c r="F26" s="448"/>
      <c r="G26" s="448"/>
      <c r="H26" s="451"/>
      <c r="I26" s="481"/>
      <c r="J26" s="487"/>
      <c r="K26" s="435"/>
      <c r="L26" s="435"/>
      <c r="M26" s="484"/>
      <c r="N26" s="435"/>
      <c r="O26" s="470"/>
      <c r="P26" s="490"/>
      <c r="Q26" s="444"/>
      <c r="R26" s="444"/>
      <c r="S26" s="444"/>
      <c r="T26" s="470"/>
    </row>
    <row r="27" spans="1:176">
      <c r="A27" s="475"/>
      <c r="B27" s="367"/>
      <c r="C27" s="478"/>
      <c r="D27" s="478"/>
      <c r="E27" s="448"/>
      <c r="F27" s="448"/>
      <c r="G27" s="448"/>
      <c r="H27" s="451"/>
      <c r="I27" s="481"/>
      <c r="J27" s="487"/>
      <c r="K27" s="435"/>
      <c r="L27" s="435"/>
      <c r="M27" s="484"/>
      <c r="N27" s="435"/>
      <c r="O27" s="470"/>
      <c r="P27" s="490"/>
      <c r="Q27" s="444"/>
      <c r="R27" s="444"/>
      <c r="S27" s="444"/>
      <c r="T27" s="470"/>
    </row>
    <row r="28" spans="1:176">
      <c r="A28" s="475"/>
      <c r="B28" s="367"/>
      <c r="C28" s="478"/>
      <c r="D28" s="478"/>
      <c r="E28" s="448"/>
      <c r="F28" s="448"/>
      <c r="G28" s="448"/>
      <c r="H28" s="451"/>
      <c r="I28" s="481"/>
      <c r="J28" s="487"/>
      <c r="K28" s="435"/>
      <c r="L28" s="435"/>
      <c r="M28" s="484"/>
      <c r="N28" s="435"/>
      <c r="O28" s="470"/>
      <c r="P28" s="490"/>
      <c r="Q28" s="444"/>
      <c r="R28" s="444"/>
      <c r="S28" s="444"/>
      <c r="T28" s="470"/>
    </row>
    <row r="29" spans="1:176" ht="277.5" customHeight="1" thickBot="1">
      <c r="A29" s="476"/>
      <c r="B29" s="498"/>
      <c r="C29" s="479"/>
      <c r="D29" s="479"/>
      <c r="E29" s="449"/>
      <c r="F29" s="449"/>
      <c r="G29" s="449"/>
      <c r="H29" s="452"/>
      <c r="I29" s="482"/>
      <c r="J29" s="488"/>
      <c r="K29" s="436"/>
      <c r="L29" s="436"/>
      <c r="M29" s="485"/>
      <c r="N29" s="436"/>
      <c r="O29" s="471"/>
      <c r="P29" s="491"/>
      <c r="Q29" s="445"/>
      <c r="R29" s="445"/>
      <c r="S29" s="445"/>
      <c r="T29" s="471"/>
    </row>
    <row r="30" spans="1:176" ht="15" customHeight="1">
      <c r="A30" s="474">
        <f>'Mapa Final'!A21</f>
        <v>4</v>
      </c>
      <c r="B30" s="492" t="str">
        <f>'Mapa Final'!B21</f>
        <v>Interrupción o demora en el proceso mejoramiento de Planeación estrategica</v>
      </c>
      <c r="C30" s="477" t="str">
        <f>'Mapa Final'!C21</f>
        <v>Incumplimiento de las metas establecidas</v>
      </c>
      <c r="D30" s="477" t="str">
        <f>'Mapa Final'!D21</f>
        <v xml:space="preserve">1. Paros/movilizaciones que afectan el proceso
2. Disturbios o hechos violentos
3.Decreto de estado de emergencia económica y social
4.Emergencias Ambientales
6. Fallas técnologicas </v>
      </c>
      <c r="E30" s="447" t="str">
        <f>'Mapa Final'!E21</f>
        <v>Sucesos de fuerza mayor que imposibilitan el cumplimiento de las actividades asociadas al proceso</v>
      </c>
      <c r="F30" s="447" t="str">
        <f>'Mapa Final'!F21</f>
        <v xml:space="preserve">Posibilidad de incumplimiento de las metas establecidas por sucesos de fuerza mayor que imposibilitan el cumplimiento de las actividades asociadas al proceso de mejoramiento del SIGCMA </v>
      </c>
      <c r="G30" s="447" t="str">
        <f>'Mapa Final'!G21</f>
        <v>Ejecución y Administración de Procesos</v>
      </c>
      <c r="H30" s="450" t="str">
        <f>'Mapa Final'!I21</f>
        <v>Media</v>
      </c>
      <c r="I30" s="480" t="str">
        <f>'Mapa Final'!L21</f>
        <v>Moderado</v>
      </c>
      <c r="J30" s="486" t="str">
        <f>'Mapa Final'!N21</f>
        <v>Moderado</v>
      </c>
      <c r="K30" s="434" t="str">
        <f>'Mapa Final'!AA21</f>
        <v>Baja</v>
      </c>
      <c r="L30" s="434" t="str">
        <f>'Mapa Final'!AE21</f>
        <v>Moderado</v>
      </c>
      <c r="M30" s="483" t="str">
        <f>'Mapa Final'!AG21</f>
        <v>Moderado</v>
      </c>
      <c r="N30" s="434" t="str">
        <f>'Mapa Final'!AH21</f>
        <v>Aceptar</v>
      </c>
      <c r="O30" s="437" t="s">
        <v>579</v>
      </c>
      <c r="P30" s="489"/>
      <c r="Q30" s="443" t="s">
        <v>10</v>
      </c>
      <c r="R30" s="446">
        <v>44378</v>
      </c>
      <c r="S30" s="446">
        <v>44469</v>
      </c>
      <c r="T30" s="469" t="s">
        <v>580</v>
      </c>
    </row>
    <row r="31" spans="1:176">
      <c r="A31" s="475"/>
      <c r="B31" s="367"/>
      <c r="C31" s="478"/>
      <c r="D31" s="478"/>
      <c r="E31" s="448"/>
      <c r="F31" s="448"/>
      <c r="G31" s="448"/>
      <c r="H31" s="451"/>
      <c r="I31" s="481"/>
      <c r="J31" s="487"/>
      <c r="K31" s="435"/>
      <c r="L31" s="435"/>
      <c r="M31" s="484"/>
      <c r="N31" s="435"/>
      <c r="O31" s="438"/>
      <c r="P31" s="490"/>
      <c r="Q31" s="444"/>
      <c r="R31" s="444"/>
      <c r="S31" s="444"/>
      <c r="T31" s="470"/>
    </row>
    <row r="32" spans="1:176">
      <c r="A32" s="475"/>
      <c r="B32" s="367"/>
      <c r="C32" s="478"/>
      <c r="D32" s="478"/>
      <c r="E32" s="448"/>
      <c r="F32" s="448"/>
      <c r="G32" s="448"/>
      <c r="H32" s="451"/>
      <c r="I32" s="481"/>
      <c r="J32" s="487"/>
      <c r="K32" s="435"/>
      <c r="L32" s="435"/>
      <c r="M32" s="484"/>
      <c r="N32" s="435"/>
      <c r="O32" s="438"/>
      <c r="P32" s="490"/>
      <c r="Q32" s="444"/>
      <c r="R32" s="444"/>
      <c r="S32" s="444"/>
      <c r="T32" s="470"/>
    </row>
    <row r="33" spans="1:20">
      <c r="A33" s="475"/>
      <c r="B33" s="367"/>
      <c r="C33" s="478"/>
      <c r="D33" s="478"/>
      <c r="E33" s="448"/>
      <c r="F33" s="448"/>
      <c r="G33" s="448"/>
      <c r="H33" s="451"/>
      <c r="I33" s="481"/>
      <c r="J33" s="487"/>
      <c r="K33" s="435"/>
      <c r="L33" s="435"/>
      <c r="M33" s="484"/>
      <c r="N33" s="435"/>
      <c r="O33" s="438"/>
      <c r="P33" s="490"/>
      <c r="Q33" s="444"/>
      <c r="R33" s="444"/>
      <c r="S33" s="444"/>
      <c r="T33" s="470"/>
    </row>
    <row r="34" spans="1:20" ht="102.75" customHeight="1" thickBot="1">
      <c r="A34" s="476"/>
      <c r="B34" s="498"/>
      <c r="C34" s="479"/>
      <c r="D34" s="479"/>
      <c r="E34" s="449"/>
      <c r="F34" s="449"/>
      <c r="G34" s="449"/>
      <c r="H34" s="452"/>
      <c r="I34" s="482"/>
      <c r="J34" s="488"/>
      <c r="K34" s="436"/>
      <c r="L34" s="436"/>
      <c r="M34" s="485"/>
      <c r="N34" s="436"/>
      <c r="O34" s="439"/>
      <c r="P34" s="491"/>
      <c r="Q34" s="445"/>
      <c r="R34" s="445"/>
      <c r="S34" s="445"/>
      <c r="T34" s="471"/>
    </row>
  </sheetData>
  <mergeCells count="119">
    <mergeCell ref="I30:I34"/>
    <mergeCell ref="J30:J34"/>
    <mergeCell ref="K30:K34"/>
    <mergeCell ref="L30:L34"/>
    <mergeCell ref="B10:B14"/>
    <mergeCell ref="B15:B19"/>
    <mergeCell ref="B20:B24"/>
    <mergeCell ref="B25:B29"/>
    <mergeCell ref="B30:B34"/>
    <mergeCell ref="I10:I14"/>
    <mergeCell ref="J10:J14"/>
    <mergeCell ref="K10:K14"/>
    <mergeCell ref="L10:L14"/>
    <mergeCell ref="R25:R29"/>
    <mergeCell ref="S25:S29"/>
    <mergeCell ref="T25:T29"/>
    <mergeCell ref="A30:A34"/>
    <mergeCell ref="C30:C34"/>
    <mergeCell ref="D30:D34"/>
    <mergeCell ref="E30:E34"/>
    <mergeCell ref="F30:F34"/>
    <mergeCell ref="J25:J29"/>
    <mergeCell ref="K25:K29"/>
    <mergeCell ref="L25:L29"/>
    <mergeCell ref="M25:M29"/>
    <mergeCell ref="N25:N29"/>
    <mergeCell ref="O25:O29"/>
    <mergeCell ref="S30:S34"/>
    <mergeCell ref="T30:T34"/>
    <mergeCell ref="N30:N34"/>
    <mergeCell ref="O30:O34"/>
    <mergeCell ref="P30:P34"/>
    <mergeCell ref="Q30:Q34"/>
    <mergeCell ref="R30:R34"/>
    <mergeCell ref="M30:M34"/>
    <mergeCell ref="G30:G34"/>
    <mergeCell ref="H30:H34"/>
    <mergeCell ref="S20:S24"/>
    <mergeCell ref="T20:T24"/>
    <mergeCell ref="A25:A29"/>
    <mergeCell ref="C25:C29"/>
    <mergeCell ref="D25:D29"/>
    <mergeCell ref="E25:E29"/>
    <mergeCell ref="F25:F29"/>
    <mergeCell ref="G25:G29"/>
    <mergeCell ref="H25:H29"/>
    <mergeCell ref="I25:I29"/>
    <mergeCell ref="M20:M24"/>
    <mergeCell ref="N20:N24"/>
    <mergeCell ref="O20:O24"/>
    <mergeCell ref="P20:P24"/>
    <mergeCell ref="Q20:Q24"/>
    <mergeCell ref="R20:R24"/>
    <mergeCell ref="G20:G24"/>
    <mergeCell ref="H20:H24"/>
    <mergeCell ref="I20:I24"/>
    <mergeCell ref="J20:J24"/>
    <mergeCell ref="K20:K24"/>
    <mergeCell ref="L20:L24"/>
    <mergeCell ref="P25:P29"/>
    <mergeCell ref="Q25:Q29"/>
    <mergeCell ref="A20:A24"/>
    <mergeCell ref="C20:C24"/>
    <mergeCell ref="D20:D24"/>
    <mergeCell ref="E20:E24"/>
    <mergeCell ref="F20:F24"/>
    <mergeCell ref="J15:J19"/>
    <mergeCell ref="K15:K19"/>
    <mergeCell ref="L15:L19"/>
    <mergeCell ref="M15:M19"/>
    <mergeCell ref="T15:T19"/>
    <mergeCell ref="N15:N19"/>
    <mergeCell ref="O15:O19"/>
    <mergeCell ref="A9:N9"/>
    <mergeCell ref="A10:A14"/>
    <mergeCell ref="C10:C14"/>
    <mergeCell ref="D10:D14"/>
    <mergeCell ref="E10:E14"/>
    <mergeCell ref="F10:F14"/>
    <mergeCell ref="S10:S14"/>
    <mergeCell ref="T10:T14"/>
    <mergeCell ref="A15:A19"/>
    <mergeCell ref="C15:C19"/>
    <mergeCell ref="D15:D19"/>
    <mergeCell ref="E15:E19"/>
    <mergeCell ref="F15:F19"/>
    <mergeCell ref="G15:G19"/>
    <mergeCell ref="H15:H19"/>
    <mergeCell ref="I15:I19"/>
    <mergeCell ref="M10:M14"/>
    <mergeCell ref="A1:C2"/>
    <mergeCell ref="D1:Q3"/>
    <mergeCell ref="O7:O8"/>
    <mergeCell ref="P7:Q7"/>
    <mergeCell ref="R7:S7"/>
    <mergeCell ref="P15:P19"/>
    <mergeCell ref="Q15:Q19"/>
    <mergeCell ref="R15:R19"/>
    <mergeCell ref="S15:S19"/>
    <mergeCell ref="A4:C4"/>
    <mergeCell ref="D4:N4"/>
    <mergeCell ref="O4:Q4"/>
    <mergeCell ref="A5:C5"/>
    <mergeCell ref="D5:N5"/>
    <mergeCell ref="A6:C6"/>
    <mergeCell ref="D6:N6"/>
    <mergeCell ref="A7:F7"/>
    <mergeCell ref="H7:J7"/>
    <mergeCell ref="K7:M7"/>
    <mergeCell ref="N7:N8"/>
    <mergeCell ref="T7:T8"/>
    <mergeCell ref="N10:N14"/>
    <mergeCell ref="O10:O14"/>
    <mergeCell ref="P10:P14"/>
    <mergeCell ref="Q10:Q14"/>
    <mergeCell ref="R10:R14"/>
    <mergeCell ref="G10:G14"/>
    <mergeCell ref="H10:H14"/>
    <mergeCell ref="R1:T3"/>
  </mergeCells>
  <conditionalFormatting sqref="A7:B7 H7 H35:J1048576">
    <cfRule type="containsText" dxfId="149" priority="666" operator="containsText" text="3- Bajo">
      <formula>NOT(ISERROR(SEARCH("3- Bajo",A7)))</formula>
    </cfRule>
    <cfRule type="containsText" dxfId="148" priority="667" operator="containsText" text="4- Bajo">
      <formula>NOT(ISERROR(SEARCH("4- Bajo",A7)))</formula>
    </cfRule>
    <cfRule type="containsText" dxfId="147" priority="668" operator="containsText" text="1- Bajo">
      <formula>NOT(ISERROR(SEARCH("1- Bajo",A7)))</formula>
    </cfRule>
  </conditionalFormatting>
  <conditionalFormatting sqref="A15:D15">
    <cfRule type="containsText" dxfId="146" priority="559" operator="containsText" text="3- Moderado">
      <formula>NOT(ISERROR(SEARCH("3- Moderado",A15)))</formula>
    </cfRule>
    <cfRule type="containsText" dxfId="145" priority="560" operator="containsText" text="6- Moderado">
      <formula>NOT(ISERROR(SEARCH("6- Moderado",A15)))</formula>
    </cfRule>
    <cfRule type="containsText" dxfId="144" priority="561" operator="containsText" text="4- Moderado">
      <formula>NOT(ISERROR(SEARCH("4- Moderado",A15)))</formula>
    </cfRule>
    <cfRule type="containsText" dxfId="143" priority="562" operator="containsText" text="3- Bajo">
      <formula>NOT(ISERROR(SEARCH("3- Bajo",A15)))</formula>
    </cfRule>
    <cfRule type="containsText" dxfId="142" priority="563" operator="containsText" text="4- Bajo">
      <formula>NOT(ISERROR(SEARCH("4- Bajo",A15)))</formula>
    </cfRule>
    <cfRule type="containsText" dxfId="141" priority="564" operator="containsText" text="1- Bajo">
      <formula>NOT(ISERROR(SEARCH("1- Bajo",A15)))</formula>
    </cfRule>
  </conditionalFormatting>
  <conditionalFormatting sqref="A20:G20">
    <cfRule type="containsText" dxfId="140" priority="524" operator="containsText" text="3- Moderado">
      <formula>NOT(ISERROR(SEARCH("3- Moderado",A20)))</formula>
    </cfRule>
    <cfRule type="containsText" dxfId="139" priority="525" operator="containsText" text="6- Moderado">
      <formula>NOT(ISERROR(SEARCH("6- Moderado",A20)))</formula>
    </cfRule>
    <cfRule type="containsText" dxfId="138" priority="526" operator="containsText" text="4- Moderado">
      <formula>NOT(ISERROR(SEARCH("4- Moderado",A20)))</formula>
    </cfRule>
    <cfRule type="containsText" dxfId="137" priority="527" operator="containsText" text="3- Bajo">
      <formula>NOT(ISERROR(SEARCH("3- Bajo",A20)))</formula>
    </cfRule>
    <cfRule type="containsText" dxfId="136" priority="528" operator="containsText" text="4- Bajo">
      <formula>NOT(ISERROR(SEARCH("4- Bajo",A20)))</formula>
    </cfRule>
    <cfRule type="containsText" dxfId="135" priority="529" operator="containsText" text="1- Bajo">
      <formula>NOT(ISERROR(SEARCH("1- Bajo",A20)))</formula>
    </cfRule>
  </conditionalFormatting>
  <conditionalFormatting sqref="A10:I10 E15:I15">
    <cfRule type="containsText" dxfId="134" priority="621" operator="containsText" text="3- Moderado">
      <formula>NOT(ISERROR(SEARCH("3- Moderado",A10)))</formula>
    </cfRule>
    <cfRule type="containsText" dxfId="133" priority="622" operator="containsText" text="6- Moderado">
      <formula>NOT(ISERROR(SEARCH("6- Moderado",A10)))</formula>
    </cfRule>
    <cfRule type="containsText" dxfId="132" priority="623" operator="containsText" text="4- Moderado">
      <formula>NOT(ISERROR(SEARCH("4- Moderado",A10)))</formula>
    </cfRule>
    <cfRule type="containsText" dxfId="131" priority="624" operator="containsText" text="3- Bajo">
      <formula>NOT(ISERROR(SEARCH("3- Bajo",A10)))</formula>
    </cfRule>
    <cfRule type="containsText" dxfId="130" priority="625" operator="containsText" text="4- Bajo">
      <formula>NOT(ISERROR(SEARCH("4- Bajo",A10)))</formula>
    </cfRule>
    <cfRule type="containsText" dxfId="129" priority="626" operator="containsText" text="1- Bajo">
      <formula>NOT(ISERROR(SEARCH("1- Bajo",A10)))</formula>
    </cfRule>
  </conditionalFormatting>
  <conditionalFormatting sqref="A25:I25">
    <cfRule type="containsText" dxfId="128" priority="500" operator="containsText" text="3- Moderado">
      <formula>NOT(ISERROR(SEARCH("3- Moderado",A25)))</formula>
    </cfRule>
    <cfRule type="containsText" dxfId="127" priority="501" operator="containsText" text="6- Moderado">
      <formula>NOT(ISERROR(SEARCH("6- Moderado",A25)))</formula>
    </cfRule>
    <cfRule type="containsText" dxfId="126" priority="502" operator="containsText" text="4- Moderado">
      <formula>NOT(ISERROR(SEARCH("4- Moderado",A25)))</formula>
    </cfRule>
    <cfRule type="containsText" dxfId="125" priority="503" operator="containsText" text="3- Bajo">
      <formula>NOT(ISERROR(SEARCH("3- Bajo",A25)))</formula>
    </cfRule>
    <cfRule type="containsText" dxfId="124" priority="504" operator="containsText" text="4- Bajo">
      <formula>NOT(ISERROR(SEARCH("4- Bajo",A25)))</formula>
    </cfRule>
    <cfRule type="containsText" dxfId="123" priority="505" operator="containsText" text="1- Bajo">
      <formula>NOT(ISERROR(SEARCH("1- Bajo",A25)))</formula>
    </cfRule>
  </conditionalFormatting>
  <conditionalFormatting sqref="A30:I30">
    <cfRule type="containsText" dxfId="122" priority="433" operator="containsText" text="3- Moderado">
      <formula>NOT(ISERROR(SEARCH("3- Moderado",A30)))</formula>
    </cfRule>
    <cfRule type="containsText" dxfId="121" priority="434" operator="containsText" text="6- Moderado">
      <formula>NOT(ISERROR(SEARCH("6- Moderado",A30)))</formula>
    </cfRule>
    <cfRule type="containsText" dxfId="120" priority="435" operator="containsText" text="4- Moderado">
      <formula>NOT(ISERROR(SEARCH("4- Moderado",A30)))</formula>
    </cfRule>
    <cfRule type="containsText" dxfId="119" priority="436" operator="containsText" text="3- Bajo">
      <formula>NOT(ISERROR(SEARCH("3- Bajo",A30)))</formula>
    </cfRule>
    <cfRule type="containsText" dxfId="118" priority="437" operator="containsText" text="4- Bajo">
      <formula>NOT(ISERROR(SEARCH("4- Bajo",A30)))</formula>
    </cfRule>
    <cfRule type="containsText" dxfId="117" priority="438" operator="containsText" text="1- Bajo">
      <formula>NOT(ISERROR(SEARCH("1- Bajo",A30)))</formula>
    </cfRule>
  </conditionalFormatting>
  <conditionalFormatting sqref="D8:J8">
    <cfRule type="containsText" dxfId="116" priority="656" operator="containsText" text="3- Moderado">
      <formula>NOT(ISERROR(SEARCH("3- Moderado",D8)))</formula>
    </cfRule>
    <cfRule type="containsText" dxfId="115" priority="657" operator="containsText" text="6- Moderado">
      <formula>NOT(ISERROR(SEARCH("6- Moderado",D8)))</formula>
    </cfRule>
    <cfRule type="containsText" dxfId="114" priority="658" operator="containsText" text="4- Moderado">
      <formula>NOT(ISERROR(SEARCH("4- Moderado",D8)))</formula>
    </cfRule>
    <cfRule type="containsText" dxfId="113" priority="659" operator="containsText" text="3- Bajo">
      <formula>NOT(ISERROR(SEARCH("3- Bajo",D8)))</formula>
    </cfRule>
    <cfRule type="containsText" dxfId="112" priority="660" operator="containsText" text="4- Bajo">
      <formula>NOT(ISERROR(SEARCH("4- Bajo",D8)))</formula>
    </cfRule>
    <cfRule type="containsText" dxfId="111" priority="662" operator="containsText" text="1- Bajo">
      <formula>NOT(ISERROR(SEARCH("1- Bajo",D8)))</formula>
    </cfRule>
  </conditionalFormatting>
  <conditionalFormatting sqref="H10:H24">
    <cfRule type="containsText" dxfId="110" priority="575" operator="containsText" text="Alta">
      <formula>NOT(ISERROR(SEARCH("Alta",H10)))</formula>
    </cfRule>
    <cfRule type="containsText" dxfId="109" priority="576" operator="containsText" text="Muy Alta">
      <formula>NOT(ISERROR(SEARCH("Muy Alta",H10)))</formula>
    </cfRule>
    <cfRule type="containsText" dxfId="108" priority="581" operator="containsText" text="Muy Baja">
      <formula>NOT(ISERROR(SEARCH("Muy Baja",H10)))</formula>
    </cfRule>
    <cfRule type="containsText" dxfId="107" priority="582" operator="containsText" text="Baja">
      <formula>NOT(ISERROR(SEARCH("Baja",H10)))</formula>
    </cfRule>
    <cfRule type="containsText" dxfId="106" priority="583" operator="containsText" text="Media">
      <formula>NOT(ISERROR(SEARCH("Media",H10)))</formula>
    </cfRule>
    <cfRule type="containsText" dxfId="105" priority="584" operator="containsText" text="Alta">
      <formula>NOT(ISERROR(SEARCH("Alta",H10)))</formula>
    </cfRule>
    <cfRule type="containsText" dxfId="104" priority="586" operator="containsText" text="Muy Alta">
      <formula>NOT(ISERROR(SEARCH("Muy Alta",H10)))</formula>
    </cfRule>
  </conditionalFormatting>
  <conditionalFormatting sqref="H10:H29">
    <cfRule type="containsText" dxfId="103" priority="483" operator="containsText" text="Muy Alta">
      <formula>NOT(ISERROR(SEARCH("Muy Alta",H10)))</formula>
    </cfRule>
  </conditionalFormatting>
  <conditionalFormatting sqref="H25:H29">
    <cfRule type="containsText" dxfId="102" priority="472" operator="containsText" text="Alta">
      <formula>NOT(ISERROR(SEARCH("Alta",H25)))</formula>
    </cfRule>
    <cfRule type="containsText" dxfId="101" priority="473" operator="containsText" text="Muy Alta">
      <formula>NOT(ISERROR(SEARCH("Muy Alta",H25)))</formula>
    </cfRule>
    <cfRule type="containsText" dxfId="100" priority="478" operator="containsText" text="Muy Baja">
      <formula>NOT(ISERROR(SEARCH("Muy Baja",H25)))</formula>
    </cfRule>
    <cfRule type="containsText" dxfId="99" priority="479" operator="containsText" text="Baja">
      <formula>NOT(ISERROR(SEARCH("Baja",H25)))</formula>
    </cfRule>
    <cfRule type="containsText" dxfId="98" priority="480" operator="containsText" text="Media">
      <formula>NOT(ISERROR(SEARCH("Media",H25)))</formula>
    </cfRule>
    <cfRule type="containsText" dxfId="97" priority="481" operator="containsText" text="Alta">
      <formula>NOT(ISERROR(SEARCH("Alta",H25)))</formula>
    </cfRule>
  </conditionalFormatting>
  <conditionalFormatting sqref="H25:H34">
    <cfRule type="containsText" dxfId="96" priority="416" operator="containsText" text="Muy Alta">
      <formula>NOT(ISERROR(SEARCH("Muy Alta",H25)))</formula>
    </cfRule>
  </conditionalFormatting>
  <conditionalFormatting sqref="H30:H34">
    <cfRule type="containsText" dxfId="95" priority="404" operator="containsText" text="Muy Alta">
      <formula>NOT(ISERROR(SEARCH("Muy Alta",H30)))</formula>
    </cfRule>
    <cfRule type="containsText" dxfId="94" priority="405" operator="containsText" text="Alta">
      <formula>NOT(ISERROR(SEARCH("Alta",H30)))</formula>
    </cfRule>
    <cfRule type="containsText" dxfId="93" priority="406" operator="containsText" text="Muy Alta">
      <formula>NOT(ISERROR(SEARCH("Muy Alta",H30)))</formula>
    </cfRule>
    <cfRule type="containsText" dxfId="92" priority="411" operator="containsText" text="Muy Baja">
      <formula>NOT(ISERROR(SEARCH("Muy Baja",H30)))</formula>
    </cfRule>
    <cfRule type="containsText" dxfId="91" priority="412" operator="containsText" text="Baja">
      <formula>NOT(ISERROR(SEARCH("Baja",H30)))</formula>
    </cfRule>
    <cfRule type="containsText" dxfId="90" priority="413" operator="containsText" text="Media">
      <formula>NOT(ISERROR(SEARCH("Media",H30)))</formula>
    </cfRule>
    <cfRule type="containsText" dxfId="89" priority="414" operator="containsText" text="Alta">
      <formula>NOT(ISERROR(SEARCH("Alta",H30)))</formula>
    </cfRule>
  </conditionalFormatting>
  <conditionalFormatting sqref="H20:I20">
    <cfRule type="containsText" dxfId="88" priority="633" operator="containsText" text="3- Moderado">
      <formula>NOT(ISERROR(SEARCH("3- Moderado",H20)))</formula>
    </cfRule>
    <cfRule type="containsText" dxfId="87" priority="634" operator="containsText" text="6- Moderado">
      <formula>NOT(ISERROR(SEARCH("6- Moderado",H20)))</formula>
    </cfRule>
    <cfRule type="containsText" dxfId="86" priority="635" operator="containsText" text="4- Moderado">
      <formula>NOT(ISERROR(SEARCH("4- Moderado",H20)))</formula>
    </cfRule>
    <cfRule type="containsText" dxfId="85" priority="636" operator="containsText" text="3- Bajo">
      <formula>NOT(ISERROR(SEARCH("3- Bajo",H20)))</formula>
    </cfRule>
    <cfRule type="containsText" dxfId="84" priority="637" operator="containsText" text="4- Bajo">
      <formula>NOT(ISERROR(SEARCH("4- Bajo",H20)))</formula>
    </cfRule>
    <cfRule type="containsText" dxfId="83" priority="638" operator="containsText" text="1- Bajo">
      <formula>NOT(ISERROR(SEARCH("1- Bajo",H20)))</formula>
    </cfRule>
  </conditionalFormatting>
  <conditionalFormatting sqref="H35:J1048576 A7:B7 H7">
    <cfRule type="containsText" dxfId="82" priority="663" operator="containsText" text="3- Moderado">
      <formula>NOT(ISERROR(SEARCH("3- Moderado",A7)))</formula>
    </cfRule>
    <cfRule type="containsText" dxfId="81" priority="664" operator="containsText" text="6- Moderado">
      <formula>NOT(ISERROR(SEARCH("6- Moderado",A7)))</formula>
    </cfRule>
    <cfRule type="containsText" dxfId="80" priority="665" operator="containsText" text="4- Moderado">
      <formula>NOT(ISERROR(SEARCH("4- Moderado",A7)))</formula>
    </cfRule>
  </conditionalFormatting>
  <conditionalFormatting sqref="I10:I34">
    <cfRule type="containsText" dxfId="79" priority="407" operator="containsText" text="Catastrófico">
      <formula>NOT(ISERROR(SEARCH("Catastrófico",I10)))</formula>
    </cfRule>
    <cfRule type="containsText" dxfId="78" priority="408" operator="containsText" text="Mayor">
      <formula>NOT(ISERROR(SEARCH("Mayor",I10)))</formula>
    </cfRule>
    <cfRule type="containsText" dxfId="77" priority="409" operator="containsText" text="Menor">
      <formula>NOT(ISERROR(SEARCH("Menor",I10)))</formula>
    </cfRule>
    <cfRule type="containsText" dxfId="76" priority="410" operator="containsText" text="Leve">
      <formula>NOT(ISERROR(SEARCH("Leve",I10)))</formula>
    </cfRule>
    <cfRule type="containsText" dxfId="75" priority="415" operator="containsText" text="Moderado">
      <formula>NOT(ISERROR(SEARCH("Moderado",I10)))</formula>
    </cfRule>
  </conditionalFormatting>
  <conditionalFormatting sqref="J8 J35:J1048576">
    <cfRule type="containsText" dxfId="74" priority="645" operator="containsText" text="25- Extremo">
      <formula>NOT(ISERROR(SEARCH("25- Extremo",J8)))</formula>
    </cfRule>
    <cfRule type="containsText" dxfId="73" priority="646" operator="containsText" text="20- Extremo">
      <formula>NOT(ISERROR(SEARCH("20- Extremo",J8)))</formula>
    </cfRule>
    <cfRule type="containsText" dxfId="72" priority="647" operator="containsText" text="15- Extremo">
      <formula>NOT(ISERROR(SEARCH("15- Extremo",J8)))</formula>
    </cfRule>
    <cfRule type="containsText" dxfId="71" priority="648" operator="containsText" text="10- Extremo">
      <formula>NOT(ISERROR(SEARCH("10- Extremo",J8)))</formula>
    </cfRule>
    <cfRule type="containsText" dxfId="70" priority="649" operator="containsText" text="5- Extremo">
      <formula>NOT(ISERROR(SEARCH("5- Extremo",J8)))</formula>
    </cfRule>
    <cfRule type="containsText" dxfId="69" priority="650" operator="containsText" text="12- Alto">
      <formula>NOT(ISERROR(SEARCH("12- Alto",J8)))</formula>
    </cfRule>
    <cfRule type="containsText" dxfId="68" priority="651" operator="containsText" text="10- Alto">
      <formula>NOT(ISERROR(SEARCH("10- Alto",J8)))</formula>
    </cfRule>
    <cfRule type="containsText" dxfId="67" priority="652" operator="containsText" text="9- Alto">
      <formula>NOT(ISERROR(SEARCH("9- Alto",J8)))</formula>
    </cfRule>
    <cfRule type="containsText" dxfId="66" priority="653" operator="containsText" text="8- Alto">
      <formula>NOT(ISERROR(SEARCH("8- Alto",J8)))</formula>
    </cfRule>
    <cfRule type="containsText" dxfId="65" priority="654" operator="containsText" text="5- Alto">
      <formula>NOT(ISERROR(SEARCH("5- Alto",J8)))</formula>
    </cfRule>
    <cfRule type="containsText" dxfId="64" priority="655" operator="containsText" text="4- Alto">
      <formula>NOT(ISERROR(SEARCH("4- Alto",J8)))</formula>
    </cfRule>
    <cfRule type="containsText" dxfId="63" priority="661" operator="containsText" text="2- Bajo">
      <formula>NOT(ISERROR(SEARCH("2- Bajo",J8)))</formula>
    </cfRule>
  </conditionalFormatting>
  <conditionalFormatting sqref="J10:J24">
    <cfRule type="colorScale" priority="602">
      <colorScale>
        <cfvo type="min"/>
        <cfvo type="max"/>
        <color rgb="FFFF7128"/>
        <color rgb="FFFFEF9C"/>
      </colorScale>
    </cfRule>
  </conditionalFormatting>
  <conditionalFormatting sqref="J10:J34">
    <cfRule type="containsText" dxfId="62" priority="398" operator="containsText" text="Bajo">
      <formula>NOT(ISERROR(SEARCH("Bajo",J10)))</formula>
    </cfRule>
    <cfRule type="containsText" dxfId="61" priority="399" operator="containsText" text="Extremo">
      <formula>NOT(ISERROR(SEARCH("Extremo",J10)))</formula>
    </cfRule>
    <cfRule type="containsText" dxfId="60" priority="400" operator="containsText" text="Moderado">
      <formula>NOT(ISERROR(SEARCH("Moderado",J10)))</formula>
    </cfRule>
    <cfRule type="containsText" dxfId="59" priority="428" operator="containsText" text="Bajo">
      <formula>NOT(ISERROR(SEARCH("Bajo",J10)))</formula>
    </cfRule>
    <cfRule type="containsText" dxfId="58" priority="429" operator="containsText" text="Moderado">
      <formula>NOT(ISERROR(SEARCH("Moderado",J10)))</formula>
    </cfRule>
    <cfRule type="containsText" dxfId="57" priority="430" operator="containsText" text="Alto">
      <formula>NOT(ISERROR(SEARCH("Alto",J10)))</formula>
    </cfRule>
    <cfRule type="containsText" dxfId="56" priority="431" operator="containsText" text="Extremo">
      <formula>NOT(ISERROR(SEARCH("Extremo",J10)))</formula>
    </cfRule>
  </conditionalFormatting>
  <conditionalFormatting sqref="J25:J29">
    <cfRule type="colorScale" priority="499">
      <colorScale>
        <cfvo type="min"/>
        <cfvo type="max"/>
        <color rgb="FFFF7128"/>
        <color rgb="FFFFEF9C"/>
      </colorScale>
    </cfRule>
  </conditionalFormatting>
  <conditionalFormatting sqref="J30:J34">
    <cfRule type="colorScale" priority="432">
      <colorScale>
        <cfvo type="min"/>
        <cfvo type="max"/>
        <color rgb="FFFF7128"/>
        <color rgb="FFFFEF9C"/>
      </colorScale>
    </cfRule>
  </conditionalFormatting>
  <conditionalFormatting sqref="K10:K34">
    <cfRule type="containsText" dxfId="55" priority="394" operator="containsText" text="Muy Alta">
      <formula>NOT(ISERROR(SEARCH("Muy Alta",K10)))</formula>
    </cfRule>
    <cfRule type="containsText" dxfId="54" priority="395" operator="containsText" text="Alta">
      <formula>NOT(ISERROR(SEARCH("Alta",K10)))</formula>
    </cfRule>
    <cfRule type="containsText" dxfId="53" priority="396" operator="containsText" text="Baja">
      <formula>NOT(ISERROR(SEARCH("Baja",K10)))</formula>
    </cfRule>
    <cfRule type="containsText" dxfId="52" priority="397" operator="containsText" text="Muy Baja">
      <formula>NOT(ISERROR(SEARCH("Muy Baja",K10)))</formula>
    </cfRule>
    <cfRule type="containsText" dxfId="51" priority="402" operator="containsText" text="Media">
      <formula>NOT(ISERROR(SEARCH("Media",K10)))</formula>
    </cfRule>
  </conditionalFormatting>
  <conditionalFormatting sqref="K10:L10 K15:L15 K20:L20">
    <cfRule type="containsText" dxfId="50" priority="639" operator="containsText" text="3- Moderado">
      <formula>NOT(ISERROR(SEARCH("3- Moderado",K10)))</formula>
    </cfRule>
    <cfRule type="containsText" dxfId="49" priority="640" operator="containsText" text="6- Moderado">
      <formula>NOT(ISERROR(SEARCH("6- Moderado",K10)))</formula>
    </cfRule>
    <cfRule type="containsText" dxfId="48" priority="641" operator="containsText" text="4- Moderado">
      <formula>NOT(ISERROR(SEARCH("4- Moderado",K10)))</formula>
    </cfRule>
    <cfRule type="containsText" dxfId="47" priority="642" operator="containsText" text="3- Bajo">
      <formula>NOT(ISERROR(SEARCH("3- Bajo",K10)))</formula>
    </cfRule>
    <cfRule type="containsText" dxfId="46" priority="643" operator="containsText" text="4- Bajo">
      <formula>NOT(ISERROR(SEARCH("4- Bajo",K10)))</formula>
    </cfRule>
    <cfRule type="containsText" dxfId="45" priority="644" operator="containsText" text="1- Bajo">
      <formula>NOT(ISERROR(SEARCH("1- Bajo",K10)))</formula>
    </cfRule>
  </conditionalFormatting>
  <conditionalFormatting sqref="K25:L25">
    <cfRule type="containsText" dxfId="44" priority="518" operator="containsText" text="3- Moderado">
      <formula>NOT(ISERROR(SEARCH("3- Moderado",K25)))</formula>
    </cfRule>
    <cfRule type="containsText" dxfId="43" priority="519" operator="containsText" text="6- Moderado">
      <formula>NOT(ISERROR(SEARCH("6- Moderado",K25)))</formula>
    </cfRule>
    <cfRule type="containsText" dxfId="42" priority="520" operator="containsText" text="4- Moderado">
      <formula>NOT(ISERROR(SEARCH("4- Moderado",K25)))</formula>
    </cfRule>
    <cfRule type="containsText" dxfId="41" priority="521" operator="containsText" text="3- Bajo">
      <formula>NOT(ISERROR(SEARCH("3- Bajo",K25)))</formula>
    </cfRule>
    <cfRule type="containsText" dxfId="40" priority="522" operator="containsText" text="4- Bajo">
      <formula>NOT(ISERROR(SEARCH("4- Bajo",K25)))</formula>
    </cfRule>
    <cfRule type="containsText" dxfId="39" priority="523" operator="containsText" text="1- Bajo">
      <formula>NOT(ISERROR(SEARCH("1- Bajo",K25)))</formula>
    </cfRule>
  </conditionalFormatting>
  <conditionalFormatting sqref="K30:L30">
    <cfRule type="containsText" dxfId="38" priority="451" operator="containsText" text="3- Moderado">
      <formula>NOT(ISERROR(SEARCH("3- Moderado",K30)))</formula>
    </cfRule>
    <cfRule type="containsText" dxfId="37" priority="452" operator="containsText" text="6- Moderado">
      <formula>NOT(ISERROR(SEARCH("6- Moderado",K30)))</formula>
    </cfRule>
    <cfRule type="containsText" dxfId="36" priority="453" operator="containsText" text="4- Moderado">
      <formula>NOT(ISERROR(SEARCH("4- Moderado",K30)))</formula>
    </cfRule>
    <cfRule type="containsText" dxfId="35" priority="454" operator="containsText" text="3- Bajo">
      <formula>NOT(ISERROR(SEARCH("3- Bajo",K30)))</formula>
    </cfRule>
    <cfRule type="containsText" dxfId="34" priority="455" operator="containsText" text="4- Bajo">
      <formula>NOT(ISERROR(SEARCH("4- Bajo",K30)))</formula>
    </cfRule>
    <cfRule type="containsText" dxfId="33" priority="456" operator="containsText" text="1- Bajo">
      <formula>NOT(ISERROR(SEARCH("1- Bajo",K30)))</formula>
    </cfRule>
  </conditionalFormatting>
  <conditionalFormatting sqref="K8:M8">
    <cfRule type="containsText" dxfId="32" priority="603" operator="containsText" text="3- Moderado">
      <formula>NOT(ISERROR(SEARCH("3- Moderado",K8)))</formula>
    </cfRule>
    <cfRule type="containsText" dxfId="31" priority="604" operator="containsText" text="6- Moderado">
      <formula>NOT(ISERROR(SEARCH("6- Moderado",K8)))</formula>
    </cfRule>
    <cfRule type="containsText" dxfId="30" priority="605" operator="containsText" text="4- Moderado">
      <formula>NOT(ISERROR(SEARCH("4- Moderado",K8)))</formula>
    </cfRule>
    <cfRule type="containsText" dxfId="29" priority="606" operator="containsText" text="3- Bajo">
      <formula>NOT(ISERROR(SEARCH("3- Bajo",K8)))</formula>
    </cfRule>
    <cfRule type="containsText" dxfId="28" priority="607" operator="containsText" text="4- Bajo">
      <formula>NOT(ISERROR(SEARCH("4- Bajo",K8)))</formula>
    </cfRule>
    <cfRule type="containsText" dxfId="27" priority="608" operator="containsText" text="1- Bajo">
      <formula>NOT(ISERROR(SEARCH("1- Bajo",K8)))</formula>
    </cfRule>
  </conditionalFormatting>
  <conditionalFormatting sqref="L10:L34">
    <cfRule type="containsText" dxfId="26" priority="390" operator="containsText" text="Catastrófico">
      <formula>NOT(ISERROR(SEARCH("Catastrófico",L10)))</formula>
    </cfRule>
    <cfRule type="containsText" dxfId="25" priority="391" operator="containsText" text="Mayor">
      <formula>NOT(ISERROR(SEARCH("Mayor",L10)))</formula>
    </cfRule>
    <cfRule type="containsText" dxfId="24" priority="392" operator="containsText" text="Menor">
      <formula>NOT(ISERROR(SEARCH("Menor",L10)))</formula>
    </cfRule>
    <cfRule type="containsText" dxfId="23" priority="393" operator="containsText" text="Leve">
      <formula>NOT(ISERROR(SEARCH("Leve",L10)))</formula>
    </cfRule>
  </conditionalFormatting>
  <conditionalFormatting sqref="L10:M34">
    <cfRule type="containsText" dxfId="22" priority="401" operator="containsText" text="Moderado">
      <formula>NOT(ISERROR(SEARCH("Moderado",L10)))</formula>
    </cfRule>
  </conditionalFormatting>
  <conditionalFormatting sqref="M10:M24">
    <cfRule type="colorScale" priority="597">
      <colorScale>
        <cfvo type="min"/>
        <cfvo type="max"/>
        <color rgb="FFFF7128"/>
        <color rgb="FFFFEF9C"/>
      </colorScale>
    </cfRule>
  </conditionalFormatting>
  <conditionalFormatting sqref="M10:M34">
    <cfRule type="containsText" dxfId="21" priority="423" operator="containsText" text="Bajo">
      <formula>NOT(ISERROR(SEARCH("Bajo",M10)))</formula>
    </cfRule>
    <cfRule type="containsText" dxfId="20" priority="424" operator="containsText" text="Moderado">
      <formula>NOT(ISERROR(SEARCH("Moderado",M10)))</formula>
    </cfRule>
    <cfRule type="containsText" dxfId="19" priority="425" operator="containsText" text="Alto">
      <formula>NOT(ISERROR(SEARCH("Alto",M10)))</formula>
    </cfRule>
    <cfRule type="containsText" dxfId="18" priority="426" operator="containsText" text="Extremo">
      <formula>NOT(ISERROR(SEARCH("Extremo",M10)))</formula>
    </cfRule>
  </conditionalFormatting>
  <conditionalFormatting sqref="M25:M29">
    <cfRule type="colorScale" priority="494">
      <colorScale>
        <cfvo type="min"/>
        <cfvo type="max"/>
        <color rgb="FFFF7128"/>
        <color rgb="FFFFEF9C"/>
      </colorScale>
    </cfRule>
  </conditionalFormatting>
  <conditionalFormatting sqref="M30:M34">
    <cfRule type="colorScale" priority="427">
      <colorScale>
        <cfvo type="min"/>
        <cfvo type="max"/>
        <color rgb="FFFF7128"/>
        <color rgb="FFFFEF9C"/>
      </colorScale>
    </cfRule>
  </conditionalFormatting>
  <conditionalFormatting sqref="N10 N15 N20">
    <cfRule type="containsText" dxfId="17" priority="587" operator="containsText" text="3- Moderado">
      <formula>NOT(ISERROR(SEARCH("3- Moderado",N10)))</formula>
    </cfRule>
    <cfRule type="containsText" dxfId="16" priority="588" operator="containsText" text="6- Moderado">
      <formula>NOT(ISERROR(SEARCH("6- Moderado",N10)))</formula>
    </cfRule>
    <cfRule type="containsText" dxfId="15" priority="589" operator="containsText" text="4- Moderado">
      <formula>NOT(ISERROR(SEARCH("4- Moderado",N10)))</formula>
    </cfRule>
    <cfRule type="containsText" dxfId="14" priority="590" operator="containsText" text="3- Bajo">
      <formula>NOT(ISERROR(SEARCH("3- Bajo",N10)))</formula>
    </cfRule>
    <cfRule type="containsText" dxfId="13" priority="591" operator="containsText" text="4- Bajo">
      <formula>NOT(ISERROR(SEARCH("4- Bajo",N10)))</formula>
    </cfRule>
    <cfRule type="containsText" dxfId="12" priority="592" operator="containsText" text="1- Bajo">
      <formula>NOT(ISERROR(SEARCH("1- Bajo",N10)))</formula>
    </cfRule>
  </conditionalFormatting>
  <conditionalFormatting sqref="N25">
    <cfRule type="containsText" dxfId="11" priority="484" operator="containsText" text="3- Moderado">
      <formula>NOT(ISERROR(SEARCH("3- Moderado",N25)))</formula>
    </cfRule>
    <cfRule type="containsText" dxfId="10" priority="485" operator="containsText" text="6- Moderado">
      <formula>NOT(ISERROR(SEARCH("6- Moderado",N25)))</formula>
    </cfRule>
    <cfRule type="containsText" dxfId="9" priority="486" operator="containsText" text="4- Moderado">
      <formula>NOT(ISERROR(SEARCH("4- Moderado",N25)))</formula>
    </cfRule>
    <cfRule type="containsText" dxfId="8" priority="487" operator="containsText" text="3- Bajo">
      <formula>NOT(ISERROR(SEARCH("3- Bajo",N25)))</formula>
    </cfRule>
    <cfRule type="containsText" dxfId="7" priority="488" operator="containsText" text="4- Bajo">
      <formula>NOT(ISERROR(SEARCH("4- Bajo",N25)))</formula>
    </cfRule>
    <cfRule type="containsText" dxfId="6" priority="489" operator="containsText" text="1- Bajo">
      <formula>NOT(ISERROR(SEARCH("1- Bajo",N25)))</formula>
    </cfRule>
  </conditionalFormatting>
  <conditionalFormatting sqref="N30">
    <cfRule type="containsText" dxfId="5" priority="417" operator="containsText" text="3- Moderado">
      <formula>NOT(ISERROR(SEARCH("3- Moderado",N30)))</formula>
    </cfRule>
    <cfRule type="containsText" dxfId="4" priority="418" operator="containsText" text="6- Moderado">
      <formula>NOT(ISERROR(SEARCH("6- Moderado",N30)))</formula>
    </cfRule>
    <cfRule type="containsText" dxfId="3" priority="419" operator="containsText" text="4- Moderado">
      <formula>NOT(ISERROR(SEARCH("4- Moderado",N30)))</formula>
    </cfRule>
    <cfRule type="containsText" dxfId="2" priority="420" operator="containsText" text="3- Bajo">
      <formula>NOT(ISERROR(SEARCH("3- Bajo",N30)))</formula>
    </cfRule>
    <cfRule type="containsText" dxfId="1" priority="421" operator="containsText" text="4- Bajo">
      <formula>NOT(ISERROR(SEARCH("4- Bajo",N30)))</formula>
    </cfRule>
    <cfRule type="containsText" dxfId="0" priority="422" operator="containsText" text="1- Bajo">
      <formula>NOT(ISERROR(SEARCH("1- Bajo",N30)))</formula>
    </cfRule>
  </conditionalFormatting>
  <dataValidations count="7">
    <dataValidation allowBlank="1" showInputMessage="1" showErrorMessage="1" prompt="seleccionar si el responsable de ejecutar las acciones es el nivel central" sqref="Q8" xr:uid="{00000000-0002-0000-0E00-000000000000}"/>
    <dataValidation allowBlank="1" showInputMessage="1" showErrorMessage="1" prompt="Seleccionar si el responsable es el responsable de las acciones es el nivel central" sqref="P7:P8" xr:uid="{00000000-0002-0000-0E00-000001000000}"/>
    <dataValidation allowBlank="1" showInputMessage="1" showErrorMessage="1" prompt="Describir las actividades que se van a desarrollar para el proyecto" sqref="O7" xr:uid="{00000000-0002-0000-0E00-000002000000}"/>
    <dataValidation allowBlank="1" showInputMessage="1" showErrorMessage="1" prompt="El grado de afectación puede ser " sqref="I8" xr:uid="{00000000-0002-0000-0E00-000003000000}"/>
    <dataValidation allowBlank="1" showInputMessage="1" showErrorMessage="1" prompt="Que tan factible es que materialize el riesgo?" sqref="H8" xr:uid="{00000000-0002-0000-0E00-000004000000}"/>
    <dataValidation allowBlank="1" showInputMessage="1" showErrorMessage="1" prompt="Registrar qué factor  que ocasina el riesgo: un facot identtficado el contexto._x000a_O  personas, recursos, estilo de direccion , factores externos, , codiciones ambientales" sqref="F8:G8" xr:uid="{00000000-0002-0000-0E00-000005000000}"/>
    <dataValidation allowBlank="1" showInputMessage="1" showErrorMessage="1" prompt="Seleccionar el tipo de riesgo teniendo en cuenta que  factor organizaconal afecta. Ver explicacion en hoja " sqref="E8" xr:uid="{00000000-0002-0000-0E00-000006000000}"/>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79887-752E-47A4-BB96-3AF997923988}">
  <sheetPr codeName="Sheet8"/>
  <dimension ref="A1:J82"/>
  <sheetViews>
    <sheetView showGridLines="0" view="pageBreakPreview" zoomScale="70" zoomScaleNormal="96" zoomScaleSheetLayoutView="70" workbookViewId="0">
      <selection activeCell="D7" sqref="D7:E7"/>
    </sheetView>
  </sheetViews>
  <sheetFormatPr defaultColWidth="10.42578125" defaultRowHeight="14.25"/>
  <cols>
    <col min="1" max="1" width="53.28515625" style="212" customWidth="1"/>
    <col min="2" max="2" width="15.42578125" style="213" customWidth="1"/>
    <col min="3" max="3" width="55.7109375" style="180" customWidth="1"/>
    <col min="4" max="4" width="24.140625" style="213" customWidth="1"/>
    <col min="5" max="5" width="55.7109375" style="180" customWidth="1"/>
    <col min="6" max="6" width="4.7109375" style="180" customWidth="1"/>
    <col min="7" max="16384" width="10.42578125" style="180"/>
  </cols>
  <sheetData>
    <row r="1" spans="1:8" ht="79.900000000000006" customHeight="1">
      <c r="A1" s="178"/>
      <c r="B1" s="237" t="s">
        <v>14</v>
      </c>
      <c r="C1" s="237"/>
      <c r="D1" s="237"/>
      <c r="E1" s="178"/>
      <c r="F1" s="179"/>
      <c r="G1" s="179"/>
      <c r="H1" s="179"/>
    </row>
    <row r="2" spans="1:8" ht="54.75" customHeight="1">
      <c r="A2" s="181" t="s">
        <v>15</v>
      </c>
      <c r="B2" s="238" t="s">
        <v>16</v>
      </c>
      <c r="C2" s="239"/>
      <c r="D2" s="182" t="s">
        <v>17</v>
      </c>
      <c r="E2" s="183" t="s">
        <v>18</v>
      </c>
    </row>
    <row r="3" spans="1:8" ht="16.899999999999999" customHeight="1">
      <c r="A3" s="184"/>
      <c r="B3" s="185"/>
      <c r="C3" s="185"/>
      <c r="D3" s="186"/>
      <c r="E3" s="185"/>
    </row>
    <row r="4" spans="1:8" ht="54.75" customHeight="1">
      <c r="A4" s="181" t="s">
        <v>19</v>
      </c>
      <c r="B4" s="240" t="s">
        <v>16</v>
      </c>
      <c r="C4" s="241"/>
      <c r="D4" s="241"/>
      <c r="E4" s="241"/>
    </row>
    <row r="5" spans="1:8" ht="13.15" customHeight="1">
      <c r="A5" s="187"/>
      <c r="B5" s="188"/>
      <c r="D5" s="186"/>
      <c r="E5" s="186"/>
    </row>
    <row r="6" spans="1:8" ht="21" customHeight="1">
      <c r="A6" s="242" t="s">
        <v>20</v>
      </c>
      <c r="B6" s="243" t="s">
        <v>21</v>
      </c>
      <c r="C6" s="243"/>
      <c r="D6" s="243" t="s">
        <v>22</v>
      </c>
      <c r="E6" s="243"/>
    </row>
    <row r="7" spans="1:8" ht="136.5" customHeight="1">
      <c r="A7" s="242"/>
      <c r="B7" s="244" t="s">
        <v>23</v>
      </c>
      <c r="C7" s="245"/>
      <c r="D7" s="246"/>
      <c r="E7" s="246"/>
    </row>
    <row r="8" spans="1:8" ht="21" customHeight="1">
      <c r="A8" s="187"/>
      <c r="B8" s="188"/>
      <c r="D8" s="186"/>
      <c r="E8" s="186"/>
    </row>
    <row r="9" spans="1:8" ht="19.899999999999999" customHeight="1">
      <c r="A9" s="248" t="s">
        <v>24</v>
      </c>
      <c r="B9" s="248"/>
      <c r="C9" s="248"/>
      <c r="D9" s="248"/>
      <c r="E9" s="248"/>
    </row>
    <row r="10" spans="1:8" ht="19.899999999999999" customHeight="1">
      <c r="A10" s="189" t="s">
        <v>25</v>
      </c>
      <c r="B10" s="189" t="s">
        <v>26</v>
      </c>
      <c r="C10" s="189" t="s">
        <v>27</v>
      </c>
      <c r="D10" s="189" t="s">
        <v>28</v>
      </c>
      <c r="E10" s="189" t="s">
        <v>29</v>
      </c>
    </row>
    <row r="11" spans="1:8" s="193" customFormat="1" ht="118.5" customHeight="1">
      <c r="A11" s="249" t="s">
        <v>30</v>
      </c>
      <c r="B11" s="190">
        <v>1</v>
      </c>
      <c r="C11" s="191" t="s">
        <v>31</v>
      </c>
      <c r="D11" s="192">
        <v>1</v>
      </c>
      <c r="E11" s="191" t="s">
        <v>32</v>
      </c>
    </row>
    <row r="12" spans="1:8" s="193" customFormat="1" ht="113.25" customHeight="1">
      <c r="A12" s="249"/>
      <c r="B12" s="190">
        <v>2</v>
      </c>
      <c r="C12" s="191" t="s">
        <v>33</v>
      </c>
      <c r="D12" s="192"/>
      <c r="E12" s="191"/>
    </row>
    <row r="13" spans="1:8" ht="79.900000000000006" customHeight="1">
      <c r="A13" s="250" t="s">
        <v>34</v>
      </c>
      <c r="B13" s="194">
        <v>3</v>
      </c>
      <c r="C13" s="195" t="s">
        <v>35</v>
      </c>
      <c r="D13" s="194">
        <v>2</v>
      </c>
      <c r="E13" s="195" t="s">
        <v>36</v>
      </c>
    </row>
    <row r="14" spans="1:8" ht="79.900000000000006" customHeight="1">
      <c r="A14" s="250"/>
      <c r="B14" s="194">
        <v>4</v>
      </c>
      <c r="C14" s="195" t="s">
        <v>37</v>
      </c>
      <c r="D14" s="194"/>
      <c r="E14" s="195"/>
    </row>
    <row r="15" spans="1:8" ht="79.900000000000006" customHeight="1">
      <c r="A15" s="250"/>
      <c r="B15" s="194">
        <v>5</v>
      </c>
      <c r="C15" s="195" t="s">
        <v>38</v>
      </c>
      <c r="D15" s="194"/>
      <c r="E15" s="195"/>
    </row>
    <row r="16" spans="1:8" ht="79.900000000000006" customHeight="1">
      <c r="A16" s="247" t="s">
        <v>39</v>
      </c>
      <c r="B16" s="194">
        <v>6</v>
      </c>
      <c r="C16" s="195" t="s">
        <v>40</v>
      </c>
      <c r="D16" s="194">
        <v>3</v>
      </c>
      <c r="E16" s="191" t="s">
        <v>41</v>
      </c>
    </row>
    <row r="17" spans="1:10" ht="79.900000000000006" customHeight="1">
      <c r="A17" s="247"/>
      <c r="B17" s="194">
        <v>7</v>
      </c>
      <c r="C17" s="195" t="s">
        <v>42</v>
      </c>
      <c r="D17" s="194">
        <v>4</v>
      </c>
      <c r="E17" s="191" t="s">
        <v>43</v>
      </c>
    </row>
    <row r="18" spans="1:10" ht="79.900000000000006" customHeight="1">
      <c r="A18" s="247"/>
      <c r="B18" s="194">
        <v>8</v>
      </c>
      <c r="C18" s="195" t="s">
        <v>44</v>
      </c>
      <c r="D18" s="194"/>
      <c r="E18" s="196"/>
    </row>
    <row r="19" spans="1:10" ht="79.900000000000006" customHeight="1">
      <c r="A19" s="247"/>
      <c r="B19" s="194">
        <v>9</v>
      </c>
      <c r="C19" s="195" t="s">
        <v>45</v>
      </c>
      <c r="D19" s="194"/>
      <c r="E19" s="195"/>
    </row>
    <row r="20" spans="1:10" ht="79.900000000000006" customHeight="1">
      <c r="A20" s="247"/>
      <c r="B20" s="194">
        <v>10</v>
      </c>
      <c r="C20" s="195" t="s">
        <v>46</v>
      </c>
      <c r="D20" s="194"/>
      <c r="E20" s="191"/>
      <c r="J20" s="197"/>
    </row>
    <row r="21" spans="1:10" ht="79.900000000000006" customHeight="1">
      <c r="A21" s="247"/>
      <c r="B21" s="194">
        <v>11</v>
      </c>
      <c r="C21" s="195" t="s">
        <v>47</v>
      </c>
      <c r="D21" s="194"/>
      <c r="E21" s="195"/>
      <c r="J21" s="197"/>
    </row>
    <row r="22" spans="1:10" ht="79.900000000000006" customHeight="1">
      <c r="A22" s="247"/>
      <c r="B22" s="194">
        <v>12</v>
      </c>
      <c r="C22" s="195" t="s">
        <v>48</v>
      </c>
      <c r="D22" s="194"/>
      <c r="E22" s="195"/>
      <c r="J22" s="197"/>
    </row>
    <row r="23" spans="1:10" ht="79.900000000000006" customHeight="1">
      <c r="A23" s="247" t="s">
        <v>49</v>
      </c>
      <c r="B23" s="194">
        <v>13</v>
      </c>
      <c r="C23" s="191" t="s">
        <v>50</v>
      </c>
      <c r="D23" s="190">
        <v>5</v>
      </c>
      <c r="E23" s="191" t="s">
        <v>51</v>
      </c>
    </row>
    <row r="24" spans="1:10" ht="79.900000000000006" customHeight="1">
      <c r="A24" s="247"/>
      <c r="B24" s="194">
        <v>14</v>
      </c>
      <c r="C24" s="191" t="s">
        <v>52</v>
      </c>
      <c r="D24" s="190">
        <v>6</v>
      </c>
      <c r="E24" s="191" t="s">
        <v>53</v>
      </c>
    </row>
    <row r="25" spans="1:10" ht="79.900000000000006" customHeight="1">
      <c r="A25" s="247"/>
      <c r="B25" s="194">
        <v>15</v>
      </c>
      <c r="C25" s="191" t="s">
        <v>54</v>
      </c>
      <c r="D25" s="190">
        <v>7</v>
      </c>
      <c r="E25" s="191" t="s">
        <v>55</v>
      </c>
    </row>
    <row r="26" spans="1:10" ht="79.900000000000006" customHeight="1">
      <c r="A26" s="247"/>
      <c r="B26" s="194">
        <v>16</v>
      </c>
      <c r="C26" s="191" t="s">
        <v>56</v>
      </c>
      <c r="D26" s="190"/>
      <c r="E26" s="191"/>
    </row>
    <row r="27" spans="1:10" ht="174.4" customHeight="1">
      <c r="A27" s="198" t="s">
        <v>57</v>
      </c>
      <c r="B27" s="194">
        <v>17</v>
      </c>
      <c r="C27" s="191" t="s">
        <v>58</v>
      </c>
      <c r="D27" s="190">
        <v>8</v>
      </c>
      <c r="E27" s="191" t="s">
        <v>59</v>
      </c>
    </row>
    <row r="28" spans="1:10" ht="48.75" customHeight="1">
      <c r="A28" s="247" t="s">
        <v>60</v>
      </c>
      <c r="B28" s="194">
        <v>18</v>
      </c>
      <c r="C28" s="199" t="s">
        <v>61</v>
      </c>
      <c r="D28" s="194"/>
      <c r="E28" s="195"/>
    </row>
    <row r="29" spans="1:10" ht="87" customHeight="1">
      <c r="A29" s="247"/>
      <c r="B29" s="194">
        <v>19</v>
      </c>
      <c r="C29" s="199" t="s">
        <v>62</v>
      </c>
      <c r="D29" s="194"/>
      <c r="E29" s="195"/>
    </row>
    <row r="30" spans="1:10" ht="19.899999999999999" customHeight="1">
      <c r="A30" s="248" t="s">
        <v>63</v>
      </c>
      <c r="B30" s="248"/>
      <c r="C30" s="248"/>
      <c r="D30" s="248"/>
      <c r="E30" s="248"/>
    </row>
    <row r="31" spans="1:10" ht="19.899999999999999" customHeight="1">
      <c r="A31" s="189" t="s">
        <v>25</v>
      </c>
      <c r="B31" s="189" t="s">
        <v>26</v>
      </c>
      <c r="C31" s="189" t="s">
        <v>64</v>
      </c>
      <c r="D31" s="189" t="s">
        <v>28</v>
      </c>
      <c r="E31" s="189" t="s">
        <v>65</v>
      </c>
    </row>
    <row r="32" spans="1:10" ht="98.65" customHeight="1">
      <c r="A32" s="247" t="s">
        <v>66</v>
      </c>
      <c r="B32" s="190">
        <v>1</v>
      </c>
      <c r="C32" s="191" t="s">
        <v>67</v>
      </c>
      <c r="D32" s="190">
        <v>1</v>
      </c>
      <c r="E32" s="191" t="s">
        <v>68</v>
      </c>
    </row>
    <row r="33" spans="1:5" ht="81" customHeight="1">
      <c r="A33" s="247"/>
      <c r="B33" s="190">
        <v>2</v>
      </c>
      <c r="C33" s="191" t="s">
        <v>69</v>
      </c>
      <c r="D33" s="190">
        <v>2</v>
      </c>
      <c r="E33" s="191" t="s">
        <v>70</v>
      </c>
    </row>
    <row r="34" spans="1:5" ht="91.9" customHeight="1">
      <c r="A34" s="247"/>
      <c r="B34" s="190"/>
      <c r="C34" s="191"/>
      <c r="D34" s="190">
        <v>3</v>
      </c>
      <c r="E34" s="191" t="s">
        <v>71</v>
      </c>
    </row>
    <row r="35" spans="1:5" ht="68.25" customHeight="1">
      <c r="A35" s="247"/>
      <c r="B35" s="190"/>
      <c r="C35" s="191"/>
      <c r="D35" s="190">
        <v>4</v>
      </c>
      <c r="E35" s="191" t="s">
        <v>72</v>
      </c>
    </row>
    <row r="36" spans="1:5" ht="68.25" customHeight="1">
      <c r="A36" s="247"/>
      <c r="B36" s="190"/>
      <c r="C36" s="193"/>
      <c r="D36" s="190">
        <v>5</v>
      </c>
      <c r="E36" s="191" t="s">
        <v>73</v>
      </c>
    </row>
    <row r="37" spans="1:5" ht="41.65" customHeight="1">
      <c r="A37" s="247"/>
      <c r="B37" s="190"/>
      <c r="C37" s="199"/>
      <c r="D37" s="190">
        <v>6</v>
      </c>
      <c r="E37" s="191" t="s">
        <v>74</v>
      </c>
    </row>
    <row r="38" spans="1:5" ht="49.5" customHeight="1">
      <c r="A38" s="247"/>
      <c r="B38" s="190"/>
      <c r="C38" s="199"/>
      <c r="D38" s="190">
        <v>7</v>
      </c>
      <c r="E38" s="199" t="s">
        <v>75</v>
      </c>
    </row>
    <row r="39" spans="1:5" ht="49.5" customHeight="1">
      <c r="A39" s="247" t="s">
        <v>76</v>
      </c>
      <c r="B39" s="190">
        <v>3</v>
      </c>
      <c r="C39" s="199" t="s">
        <v>77</v>
      </c>
      <c r="D39" s="190">
        <v>8</v>
      </c>
      <c r="E39" s="199" t="s">
        <v>78</v>
      </c>
    </row>
    <row r="40" spans="1:5" ht="49.5" customHeight="1">
      <c r="A40" s="247"/>
      <c r="B40" s="190"/>
      <c r="C40" s="199"/>
      <c r="D40" s="190">
        <v>9</v>
      </c>
      <c r="E40" s="199" t="s">
        <v>79</v>
      </c>
    </row>
    <row r="41" spans="1:5" s="200" customFormat="1" ht="68.25" customHeight="1">
      <c r="A41" s="247"/>
      <c r="B41" s="190"/>
      <c r="C41" s="199"/>
      <c r="D41" s="190">
        <v>10</v>
      </c>
      <c r="E41" s="199" t="s">
        <v>80</v>
      </c>
    </row>
    <row r="42" spans="1:5" s="200" customFormat="1" ht="78.75" customHeight="1">
      <c r="A42" s="247"/>
      <c r="B42" s="190"/>
      <c r="C42" s="201"/>
      <c r="D42" s="190">
        <v>11</v>
      </c>
      <c r="E42" s="199" t="s">
        <v>81</v>
      </c>
    </row>
    <row r="43" spans="1:5" s="200" customFormat="1" ht="42.75">
      <c r="A43" s="247" t="s">
        <v>82</v>
      </c>
      <c r="B43" s="190">
        <v>4</v>
      </c>
      <c r="C43" s="191" t="s">
        <v>83</v>
      </c>
      <c r="D43" s="190">
        <v>12</v>
      </c>
      <c r="E43" s="202" t="s">
        <v>84</v>
      </c>
    </row>
    <row r="44" spans="1:5" s="200" customFormat="1" ht="55.5" customHeight="1">
      <c r="A44" s="247"/>
      <c r="B44" s="190">
        <v>5</v>
      </c>
      <c r="C44" s="191" t="s">
        <v>85</v>
      </c>
      <c r="D44" s="190"/>
      <c r="E44" s="191"/>
    </row>
    <row r="45" spans="1:5" s="200" customFormat="1" ht="57">
      <c r="A45" s="247"/>
      <c r="B45" s="190">
        <v>6</v>
      </c>
      <c r="C45" s="191" t="s">
        <v>86</v>
      </c>
      <c r="D45" s="190">
        <v>13</v>
      </c>
      <c r="E45" s="191" t="s">
        <v>87</v>
      </c>
    </row>
    <row r="46" spans="1:5" s="200" customFormat="1" ht="61.5" customHeight="1">
      <c r="A46" s="247"/>
      <c r="B46" s="190">
        <v>7</v>
      </c>
      <c r="C46" s="191" t="s">
        <v>88</v>
      </c>
      <c r="D46" s="190">
        <v>14</v>
      </c>
      <c r="E46" s="191" t="s">
        <v>89</v>
      </c>
    </row>
    <row r="47" spans="1:5" ht="71.25" customHeight="1">
      <c r="A47" s="247"/>
      <c r="B47" s="190">
        <v>8</v>
      </c>
      <c r="C47" s="202" t="s">
        <v>90</v>
      </c>
      <c r="D47" s="190">
        <v>15</v>
      </c>
      <c r="E47" s="191" t="s">
        <v>91</v>
      </c>
    </row>
    <row r="48" spans="1:5" ht="105" customHeight="1">
      <c r="A48" s="247"/>
      <c r="B48" s="190">
        <v>9</v>
      </c>
      <c r="C48" s="191" t="s">
        <v>92</v>
      </c>
      <c r="D48" s="190">
        <v>16</v>
      </c>
      <c r="E48" s="191" t="s">
        <v>93</v>
      </c>
    </row>
    <row r="49" spans="1:5" ht="75.400000000000006" customHeight="1">
      <c r="A49" s="247" t="s">
        <v>94</v>
      </c>
      <c r="B49" s="190">
        <v>10</v>
      </c>
      <c r="C49" s="191" t="s">
        <v>95</v>
      </c>
      <c r="D49" s="190">
        <v>17</v>
      </c>
      <c r="E49" s="191" t="s">
        <v>96</v>
      </c>
    </row>
    <row r="50" spans="1:5" ht="62.65" customHeight="1">
      <c r="A50" s="247"/>
      <c r="B50" s="190">
        <v>11</v>
      </c>
      <c r="C50" s="191" t="s">
        <v>97</v>
      </c>
      <c r="D50" s="192">
        <v>18</v>
      </c>
      <c r="E50" s="191" t="s">
        <v>98</v>
      </c>
    </row>
    <row r="51" spans="1:5" ht="42.75">
      <c r="A51" s="247"/>
      <c r="B51" s="190">
        <v>12</v>
      </c>
      <c r="C51" s="191" t="s">
        <v>99</v>
      </c>
      <c r="D51" s="192">
        <v>19</v>
      </c>
      <c r="E51" s="191" t="s">
        <v>100</v>
      </c>
    </row>
    <row r="52" spans="1:5" ht="57">
      <c r="A52" s="247" t="s">
        <v>101</v>
      </c>
      <c r="B52" s="190">
        <v>13</v>
      </c>
      <c r="C52" s="191" t="s">
        <v>102</v>
      </c>
      <c r="D52" s="192">
        <v>20</v>
      </c>
      <c r="E52" s="202" t="s">
        <v>103</v>
      </c>
    </row>
    <row r="53" spans="1:5" ht="28.5">
      <c r="A53" s="247"/>
      <c r="B53" s="190">
        <v>14</v>
      </c>
      <c r="C53" s="191" t="s">
        <v>104</v>
      </c>
      <c r="D53" s="192">
        <v>21</v>
      </c>
      <c r="E53" s="202" t="s">
        <v>105</v>
      </c>
    </row>
    <row r="54" spans="1:5" ht="71.25">
      <c r="A54" s="247"/>
      <c r="B54" s="190">
        <v>15</v>
      </c>
      <c r="C54" s="191" t="s">
        <v>106</v>
      </c>
      <c r="D54" s="192"/>
      <c r="E54" s="202"/>
    </row>
    <row r="55" spans="1:5" ht="28.5">
      <c r="A55" s="247"/>
      <c r="B55" s="190">
        <v>16</v>
      </c>
      <c r="C55" s="191" t="s">
        <v>107</v>
      </c>
      <c r="D55" s="192"/>
      <c r="E55" s="202"/>
    </row>
    <row r="56" spans="1:5">
      <c r="A56" s="247"/>
      <c r="B56" s="190">
        <v>17</v>
      </c>
      <c r="C56" s="191" t="s">
        <v>108</v>
      </c>
      <c r="D56" s="192"/>
      <c r="E56" s="202"/>
    </row>
    <row r="57" spans="1:5" ht="28.5">
      <c r="A57" s="247"/>
      <c r="B57" s="190">
        <v>18</v>
      </c>
      <c r="C57" s="191" t="s">
        <v>109</v>
      </c>
      <c r="D57" s="192"/>
      <c r="E57" s="202"/>
    </row>
    <row r="58" spans="1:5" ht="28.5">
      <c r="A58" s="247"/>
      <c r="B58" s="190">
        <v>19</v>
      </c>
      <c r="C58" s="191" t="s">
        <v>110</v>
      </c>
      <c r="D58" s="192"/>
      <c r="E58" s="202"/>
    </row>
    <row r="59" spans="1:5" ht="28.5">
      <c r="A59" s="247"/>
      <c r="B59" s="190">
        <v>20</v>
      </c>
      <c r="C59" s="191" t="s">
        <v>111</v>
      </c>
      <c r="D59" s="192"/>
      <c r="E59" s="202"/>
    </row>
    <row r="60" spans="1:5" ht="42.75">
      <c r="A60" s="247"/>
      <c r="B60" s="190">
        <v>21</v>
      </c>
      <c r="C60" s="191" t="s">
        <v>112</v>
      </c>
      <c r="D60" s="192"/>
      <c r="E60" s="202"/>
    </row>
    <row r="61" spans="1:5" ht="28.5">
      <c r="A61" s="247"/>
      <c r="B61" s="190">
        <v>22</v>
      </c>
      <c r="C61" s="191" t="s">
        <v>113</v>
      </c>
      <c r="D61" s="192"/>
      <c r="E61" s="203"/>
    </row>
    <row r="62" spans="1:5" ht="57">
      <c r="A62" s="247" t="s">
        <v>114</v>
      </c>
      <c r="B62" s="190">
        <v>23</v>
      </c>
      <c r="C62" s="191" t="s">
        <v>115</v>
      </c>
      <c r="D62" s="192">
        <v>22</v>
      </c>
      <c r="E62" s="202" t="s">
        <v>116</v>
      </c>
    </row>
    <row r="63" spans="1:5" ht="42.75">
      <c r="A63" s="247"/>
      <c r="B63" s="190">
        <v>24</v>
      </c>
      <c r="C63" s="191" t="s">
        <v>117</v>
      </c>
      <c r="D63" s="192">
        <v>23</v>
      </c>
      <c r="E63" s="191" t="s">
        <v>118</v>
      </c>
    </row>
    <row r="64" spans="1:5" ht="28.5">
      <c r="A64" s="247"/>
      <c r="B64" s="190">
        <v>25</v>
      </c>
      <c r="C64" s="191" t="s">
        <v>119</v>
      </c>
      <c r="D64" s="192"/>
      <c r="E64" s="202"/>
    </row>
    <row r="65" spans="1:10" ht="57">
      <c r="A65" s="251" t="s">
        <v>120</v>
      </c>
      <c r="B65" s="190">
        <v>26</v>
      </c>
      <c r="C65" s="191" t="s">
        <v>121</v>
      </c>
      <c r="D65" s="192">
        <v>24</v>
      </c>
      <c r="E65" s="202" t="s">
        <v>122</v>
      </c>
    </row>
    <row r="66" spans="1:10" ht="45" customHeight="1">
      <c r="A66" s="252"/>
      <c r="B66" s="190"/>
      <c r="C66" s="191"/>
      <c r="D66" s="192"/>
      <c r="E66" s="192"/>
    </row>
    <row r="67" spans="1:10" ht="76.900000000000006" customHeight="1">
      <c r="A67" s="247" t="s">
        <v>123</v>
      </c>
      <c r="B67" s="190">
        <v>27</v>
      </c>
      <c r="C67" s="191" t="s">
        <v>124</v>
      </c>
      <c r="D67" s="192">
        <v>25</v>
      </c>
      <c r="E67" s="191" t="s">
        <v>125</v>
      </c>
    </row>
    <row r="68" spans="1:10" ht="16.149999999999999" customHeight="1">
      <c r="A68" s="247"/>
      <c r="B68" s="190"/>
      <c r="C68" s="191"/>
      <c r="D68" s="192">
        <v>26</v>
      </c>
      <c r="E68" s="191" t="s">
        <v>126</v>
      </c>
    </row>
    <row r="69" spans="1:10" ht="49.9" customHeight="1">
      <c r="A69" s="247" t="s">
        <v>127</v>
      </c>
      <c r="B69" s="190">
        <v>28</v>
      </c>
      <c r="C69" s="202" t="s">
        <v>128</v>
      </c>
      <c r="D69" s="192">
        <v>27</v>
      </c>
      <c r="E69" s="202" t="s">
        <v>129</v>
      </c>
    </row>
    <row r="70" spans="1:10" ht="49.9" customHeight="1">
      <c r="A70" s="247"/>
      <c r="B70" s="190">
        <v>29</v>
      </c>
      <c r="C70" s="202" t="s">
        <v>130</v>
      </c>
      <c r="D70" s="192">
        <v>28</v>
      </c>
      <c r="E70" s="202" t="s">
        <v>131</v>
      </c>
    </row>
    <row r="71" spans="1:10" ht="49.9" customHeight="1">
      <c r="A71" s="247"/>
      <c r="B71" s="190"/>
      <c r="C71" s="193"/>
      <c r="D71" s="192">
        <v>29</v>
      </c>
      <c r="E71" s="202" t="s">
        <v>132</v>
      </c>
    </row>
    <row r="72" spans="1:10" ht="49.9" customHeight="1">
      <c r="A72" s="247"/>
      <c r="B72" s="190"/>
      <c r="C72" s="204"/>
      <c r="D72" s="192">
        <v>30</v>
      </c>
      <c r="E72" s="202" t="s">
        <v>133</v>
      </c>
    </row>
    <row r="73" spans="1:10" ht="49.9" customHeight="1">
      <c r="A73" s="247"/>
      <c r="B73" s="190"/>
      <c r="C73" s="202"/>
      <c r="D73" s="192">
        <v>31</v>
      </c>
      <c r="E73" s="202" t="s">
        <v>134</v>
      </c>
    </row>
    <row r="74" spans="1:10" ht="49.9" customHeight="1">
      <c r="A74" s="247"/>
      <c r="B74" s="190"/>
      <c r="C74" s="202"/>
      <c r="D74" s="192">
        <v>32</v>
      </c>
      <c r="E74" s="202" t="s">
        <v>135</v>
      </c>
    </row>
    <row r="75" spans="1:10" ht="49.9" customHeight="1">
      <c r="A75" s="247"/>
      <c r="B75" s="190"/>
      <c r="C75" s="202"/>
      <c r="D75" s="192">
        <v>33</v>
      </c>
      <c r="E75" s="204" t="s">
        <v>136</v>
      </c>
    </row>
    <row r="76" spans="1:10" ht="40.15" customHeight="1">
      <c r="A76" s="247"/>
      <c r="B76" s="190"/>
      <c r="C76" s="192"/>
      <c r="D76" s="192">
        <v>34</v>
      </c>
      <c r="E76" s="202" t="s">
        <v>137</v>
      </c>
    </row>
    <row r="77" spans="1:10" ht="40.15" customHeight="1">
      <c r="A77" s="251" t="s">
        <v>138</v>
      </c>
      <c r="B77" s="190">
        <v>30</v>
      </c>
      <c r="C77" s="191" t="s">
        <v>139</v>
      </c>
      <c r="D77" s="192">
        <v>35</v>
      </c>
      <c r="E77" s="191" t="s">
        <v>140</v>
      </c>
    </row>
    <row r="78" spans="1:10" ht="72" customHeight="1">
      <c r="A78" s="253"/>
      <c r="B78" s="190">
        <v>31</v>
      </c>
      <c r="C78" s="191" t="s">
        <v>141</v>
      </c>
      <c r="D78" s="192">
        <v>36</v>
      </c>
      <c r="E78" s="191" t="s">
        <v>142</v>
      </c>
    </row>
    <row r="79" spans="1:10" ht="72" customHeight="1">
      <c r="A79" s="253"/>
      <c r="B79" s="190">
        <v>32</v>
      </c>
      <c r="C79" s="191" t="s">
        <v>143</v>
      </c>
      <c r="D79" s="205">
        <v>37</v>
      </c>
      <c r="E79" s="191" t="s">
        <v>144</v>
      </c>
    </row>
    <row r="80" spans="1:10" ht="72" customHeight="1">
      <c r="A80" s="253"/>
      <c r="B80" s="190">
        <v>33</v>
      </c>
      <c r="C80" s="191" t="s">
        <v>145</v>
      </c>
      <c r="D80" s="205">
        <v>38</v>
      </c>
      <c r="E80" s="191" t="s">
        <v>146</v>
      </c>
      <c r="J80" s="180" t="s">
        <v>8</v>
      </c>
    </row>
    <row r="81" spans="1:5" ht="72" customHeight="1">
      <c r="A81" s="253"/>
      <c r="B81" s="206">
        <v>34</v>
      </c>
      <c r="C81" s="207" t="s">
        <v>147</v>
      </c>
      <c r="D81" s="208">
        <v>39</v>
      </c>
      <c r="E81" s="207" t="s">
        <v>148</v>
      </c>
    </row>
    <row r="82" spans="1:5" ht="72" customHeight="1">
      <c r="A82" s="209"/>
      <c r="B82" s="210"/>
      <c r="C82" s="211"/>
      <c r="D82" s="210"/>
      <c r="E82" s="211"/>
    </row>
  </sheetData>
  <mergeCells count="25">
    <mergeCell ref="A62:A64"/>
    <mergeCell ref="A65:A66"/>
    <mergeCell ref="A67:A68"/>
    <mergeCell ref="A69:A76"/>
    <mergeCell ref="A77:A81"/>
    <mergeCell ref="A52:A61"/>
    <mergeCell ref="A9:E9"/>
    <mergeCell ref="A11:A12"/>
    <mergeCell ref="A13:A15"/>
    <mergeCell ref="A16:A22"/>
    <mergeCell ref="A23:A26"/>
    <mergeCell ref="A28:A29"/>
    <mergeCell ref="A30:E30"/>
    <mergeCell ref="A32:A38"/>
    <mergeCell ref="A39:A42"/>
    <mergeCell ref="A43:A48"/>
    <mergeCell ref="A49:A51"/>
    <mergeCell ref="B1:D1"/>
    <mergeCell ref="B2:C2"/>
    <mergeCell ref="B4:E4"/>
    <mergeCell ref="A6:A7"/>
    <mergeCell ref="B6:C6"/>
    <mergeCell ref="D6:E6"/>
    <mergeCell ref="B7:C7"/>
    <mergeCell ref="D7:E7"/>
  </mergeCells>
  <pageMargins left="0.7" right="0.7" top="0.75" bottom="0.75" header="0.3" footer="0.3"/>
  <pageSetup scale="14" orientation="portrait" r:id="rId1"/>
  <colBreaks count="1" manualBreakCount="1">
    <brk id="8"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D4687-35ED-4D46-AA3B-5037C5CC3A7F}">
  <sheetPr codeName="Sheet9"/>
  <dimension ref="A1:F13"/>
  <sheetViews>
    <sheetView showGridLines="0" view="pageBreakPreview" zoomScale="84" zoomScaleNormal="90" zoomScaleSheetLayoutView="84" workbookViewId="0">
      <selection activeCell="D5" sqref="D5"/>
    </sheetView>
  </sheetViews>
  <sheetFormatPr defaultColWidth="10.42578125" defaultRowHeight="15"/>
  <cols>
    <col min="1" max="1" width="60.7109375" style="229" customWidth="1"/>
    <col min="2" max="2" width="15.7109375" style="230" customWidth="1"/>
    <col min="3" max="5" width="15.7109375" style="231" customWidth="1"/>
    <col min="6" max="6" width="40.7109375" style="229" customWidth="1"/>
    <col min="7" max="7" width="2.7109375" style="215" customWidth="1"/>
    <col min="8" max="16384" width="10.42578125" style="215"/>
  </cols>
  <sheetData>
    <row r="1" spans="1:6" ht="79.900000000000006" customHeight="1">
      <c r="A1" s="214"/>
      <c r="B1" s="254" t="s">
        <v>149</v>
      </c>
      <c r="C1" s="254"/>
      <c r="D1" s="254"/>
      <c r="E1" s="254"/>
      <c r="F1" s="214"/>
    </row>
    <row r="2" spans="1:6">
      <c r="A2" s="255" t="s">
        <v>150</v>
      </c>
      <c r="B2" s="255"/>
      <c r="C2" s="255"/>
      <c r="D2" s="255"/>
      <c r="E2" s="255"/>
      <c r="F2" s="255"/>
    </row>
    <row r="3" spans="1:6" ht="28.5" customHeight="1">
      <c r="A3" s="256" t="s">
        <v>151</v>
      </c>
      <c r="B3" s="257" t="s">
        <v>152</v>
      </c>
      <c r="C3" s="257"/>
      <c r="D3" s="257"/>
      <c r="E3" s="257"/>
      <c r="F3" s="216" t="s">
        <v>153</v>
      </c>
    </row>
    <row r="4" spans="1:6" ht="46.5" customHeight="1">
      <c r="A4" s="256"/>
      <c r="B4" s="217" t="s">
        <v>154</v>
      </c>
      <c r="C4" s="217" t="s">
        <v>155</v>
      </c>
      <c r="D4" s="217" t="s">
        <v>156</v>
      </c>
      <c r="E4" s="217" t="s">
        <v>157</v>
      </c>
      <c r="F4" s="218"/>
    </row>
    <row r="5" spans="1:6" ht="64.900000000000006" customHeight="1">
      <c r="A5" s="219" t="s">
        <v>158</v>
      </c>
      <c r="B5" s="220"/>
      <c r="C5" s="221"/>
      <c r="D5" s="221">
        <v>8.9</v>
      </c>
      <c r="E5" s="221">
        <v>13.16</v>
      </c>
      <c r="F5" s="222" t="s">
        <v>159</v>
      </c>
    </row>
    <row r="6" spans="1:6" ht="64.900000000000006" customHeight="1">
      <c r="A6" s="223" t="s">
        <v>160</v>
      </c>
      <c r="B6" s="220"/>
      <c r="C6" s="221"/>
      <c r="D6" s="221">
        <v>11</v>
      </c>
      <c r="E6" s="221" t="s">
        <v>161</v>
      </c>
      <c r="F6" s="222" t="s">
        <v>159</v>
      </c>
    </row>
    <row r="7" spans="1:6" ht="64.900000000000006" customHeight="1">
      <c r="A7" s="223" t="s">
        <v>162</v>
      </c>
      <c r="B7" s="224"/>
      <c r="C7" s="225"/>
      <c r="D7" s="225">
        <v>1</v>
      </c>
      <c r="E7" s="225" t="s">
        <v>163</v>
      </c>
      <c r="F7" s="222" t="s">
        <v>159</v>
      </c>
    </row>
    <row r="8" spans="1:6" ht="64.900000000000006" customHeight="1">
      <c r="A8" s="226" t="s">
        <v>164</v>
      </c>
      <c r="B8" s="224">
        <v>16</v>
      </c>
      <c r="C8" s="225">
        <v>3.4</v>
      </c>
      <c r="D8" s="225" t="s">
        <v>165</v>
      </c>
      <c r="E8" s="225" t="s">
        <v>166</v>
      </c>
      <c r="F8" s="222" t="s">
        <v>159</v>
      </c>
    </row>
    <row r="9" spans="1:6" ht="79.150000000000006" customHeight="1">
      <c r="A9" s="226" t="s">
        <v>167</v>
      </c>
      <c r="B9" s="224" t="s">
        <v>168</v>
      </c>
      <c r="C9" s="224">
        <v>7</v>
      </c>
      <c r="D9" s="221" t="s">
        <v>169</v>
      </c>
      <c r="E9" s="221" t="s">
        <v>170</v>
      </c>
      <c r="F9" s="222" t="s">
        <v>159</v>
      </c>
    </row>
    <row r="10" spans="1:6" ht="64.900000000000006" customHeight="1">
      <c r="A10" s="223" t="s">
        <v>171</v>
      </c>
      <c r="B10" s="220"/>
      <c r="C10" s="221"/>
      <c r="D10" s="221" t="s">
        <v>172</v>
      </c>
      <c r="E10" s="221">
        <v>28</v>
      </c>
      <c r="F10" s="222" t="s">
        <v>159</v>
      </c>
    </row>
    <row r="11" spans="1:6" ht="64.900000000000006" customHeight="1">
      <c r="A11" s="227" t="s">
        <v>173</v>
      </c>
      <c r="B11" s="224"/>
      <c r="C11" s="225"/>
      <c r="D11" s="225" t="s">
        <v>174</v>
      </c>
      <c r="E11" s="225">
        <v>20.21</v>
      </c>
      <c r="F11" s="228" t="s">
        <v>159</v>
      </c>
    </row>
    <row r="12" spans="1:6" ht="64.900000000000006" customHeight="1">
      <c r="A12" s="227" t="s">
        <v>175</v>
      </c>
      <c r="B12" s="224"/>
      <c r="C12" s="225"/>
      <c r="D12" s="221" t="s">
        <v>176</v>
      </c>
      <c r="E12" s="225" t="s">
        <v>177</v>
      </c>
      <c r="F12" s="228" t="s">
        <v>159</v>
      </c>
    </row>
    <row r="13" spans="1:6" ht="64.900000000000006" customHeight="1">
      <c r="A13" s="227" t="s">
        <v>178</v>
      </c>
      <c r="B13" s="224">
        <v>2.17</v>
      </c>
      <c r="C13" s="225">
        <v>8</v>
      </c>
      <c r="D13" s="225">
        <v>1</v>
      </c>
      <c r="E13" s="225" t="s">
        <v>179</v>
      </c>
      <c r="F13" s="228" t="s">
        <v>180</v>
      </c>
    </row>
  </sheetData>
  <mergeCells count="4">
    <mergeCell ref="B1:E1"/>
    <mergeCell ref="A2:F2"/>
    <mergeCell ref="A3:A4"/>
    <mergeCell ref="B3:E3"/>
  </mergeCells>
  <dataValidations count="2">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J4 F3" xr:uid="{68E55A90-3C7E-4A06-B5EC-32D721AB64F0}"/>
    <dataValidation allowBlank="1" showInputMessage="1" showErrorMessage="1" prompt="Proponer y escribir en una frase la estrategia para gestionar la debilidad, la oportunidad, la amenaza o la fortaleza.Usar verbo de acción en infinitivo._x000a_" sqref="G1 A3" xr:uid="{1549DCDF-ED4B-41B9-AB13-CA454AEC266F}"/>
  </dataValidations>
  <pageMargins left="0.7" right="0.7" top="0.75" bottom="0.75" header="0.3" footer="0.3"/>
  <pageSetup scale="48" orientation="portrait" r:id="rId1"/>
  <colBreaks count="1" manualBreakCount="1">
    <brk id="7"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sheetPr>
  <dimension ref="B1:H41"/>
  <sheetViews>
    <sheetView topLeftCell="B1" zoomScale="112" zoomScaleNormal="112" workbookViewId="0">
      <selection activeCell="E31" sqref="E31:F31"/>
    </sheetView>
  </sheetViews>
  <sheetFormatPr defaultColWidth="11.42578125" defaultRowHeight="15"/>
  <cols>
    <col min="1" max="1" width="2.85546875" style="7" customWidth="1"/>
    <col min="2" max="3" width="24.7109375" style="7" customWidth="1"/>
    <col min="4" max="4" width="16" style="7" customWidth="1"/>
    <col min="5" max="5" width="24.7109375" style="7" customWidth="1"/>
    <col min="6" max="6" width="27.7109375" style="7" customWidth="1"/>
    <col min="7" max="8" width="24.7109375" style="7" customWidth="1"/>
    <col min="9" max="16384" width="11.42578125" style="7"/>
  </cols>
  <sheetData>
    <row r="1" spans="2:8" ht="15.75" thickBot="1"/>
    <row r="2" spans="2:8" ht="18">
      <c r="B2" s="262" t="s">
        <v>181</v>
      </c>
      <c r="C2" s="263"/>
      <c r="D2" s="263"/>
      <c r="E2" s="263"/>
      <c r="F2" s="263"/>
      <c r="G2" s="263"/>
      <c r="H2" s="264"/>
    </row>
    <row r="3" spans="2:8" ht="16.5">
      <c r="B3" s="265" t="s">
        <v>182</v>
      </c>
      <c r="C3" s="266"/>
      <c r="D3" s="266"/>
      <c r="E3" s="266"/>
      <c r="F3" s="266"/>
      <c r="G3" s="266"/>
      <c r="H3" s="267"/>
    </row>
    <row r="4" spans="2:8" ht="88.5" customHeight="1">
      <c r="B4" s="268" t="s">
        <v>183</v>
      </c>
      <c r="C4" s="269"/>
      <c r="D4" s="269"/>
      <c r="E4" s="269"/>
      <c r="F4" s="269"/>
      <c r="G4" s="269"/>
      <c r="H4" s="270"/>
    </row>
    <row r="5" spans="2:8" ht="16.5">
      <c r="B5" s="8"/>
      <c r="C5" s="9"/>
      <c r="D5" s="9"/>
      <c r="E5" s="9"/>
      <c r="F5" s="9"/>
      <c r="G5" s="9"/>
      <c r="H5" s="10"/>
    </row>
    <row r="6" spans="2:8" ht="16.5" customHeight="1">
      <c r="B6" s="271" t="s">
        <v>184</v>
      </c>
      <c r="C6" s="272"/>
      <c r="D6" s="272"/>
      <c r="E6" s="272"/>
      <c r="F6" s="272"/>
      <c r="G6" s="272"/>
      <c r="H6" s="273"/>
    </row>
    <row r="7" spans="2:8" ht="44.25" customHeight="1">
      <c r="B7" s="271"/>
      <c r="C7" s="272"/>
      <c r="D7" s="272"/>
      <c r="E7" s="272"/>
      <c r="F7" s="272"/>
      <c r="G7" s="272"/>
      <c r="H7" s="273"/>
    </row>
    <row r="8" spans="2:8" ht="15.75" thickBot="1">
      <c r="B8" s="11"/>
      <c r="C8" s="12"/>
      <c r="D8" s="13"/>
      <c r="E8" s="14"/>
      <c r="F8" s="14"/>
      <c r="G8" s="15"/>
      <c r="H8" s="16"/>
    </row>
    <row r="9" spans="2:8">
      <c r="B9" s="11"/>
      <c r="C9" s="258" t="s">
        <v>185</v>
      </c>
      <c r="D9" s="259"/>
      <c r="E9" s="260" t="s">
        <v>186</v>
      </c>
      <c r="F9" s="261"/>
      <c r="G9" s="12"/>
      <c r="H9" s="16"/>
    </row>
    <row r="10" spans="2:8" ht="35.25" customHeight="1">
      <c r="B10" s="11"/>
      <c r="C10" s="274" t="s">
        <v>187</v>
      </c>
      <c r="D10" s="275"/>
      <c r="E10" s="276" t="s">
        <v>188</v>
      </c>
      <c r="F10" s="277"/>
      <c r="G10" s="12"/>
      <c r="H10" s="16"/>
    </row>
    <row r="11" spans="2:8" ht="17.25" customHeight="1">
      <c r="B11" s="11"/>
      <c r="C11" s="274" t="s">
        <v>189</v>
      </c>
      <c r="D11" s="275"/>
      <c r="E11" s="276" t="s">
        <v>190</v>
      </c>
      <c r="F11" s="277"/>
      <c r="G11" s="12"/>
      <c r="H11" s="16"/>
    </row>
    <row r="12" spans="2:8" ht="19.5" customHeight="1">
      <c r="B12" s="11"/>
      <c r="C12" s="274" t="s">
        <v>191</v>
      </c>
      <c r="D12" s="275"/>
      <c r="E12" s="276" t="s">
        <v>192</v>
      </c>
      <c r="F12" s="277"/>
      <c r="G12" s="12"/>
      <c r="H12" s="16"/>
    </row>
    <row r="13" spans="2:8" ht="27" customHeight="1">
      <c r="B13" s="11"/>
      <c r="C13" s="274" t="s">
        <v>193</v>
      </c>
      <c r="D13" s="275"/>
      <c r="E13" s="276" t="s">
        <v>194</v>
      </c>
      <c r="F13" s="277"/>
      <c r="G13" s="12"/>
      <c r="H13" s="16"/>
    </row>
    <row r="14" spans="2:8" ht="34.5" customHeight="1">
      <c r="B14" s="11"/>
      <c r="C14" s="278" t="s">
        <v>195</v>
      </c>
      <c r="D14" s="279"/>
      <c r="E14" s="280" t="s">
        <v>196</v>
      </c>
      <c r="F14" s="281"/>
      <c r="G14" s="12"/>
      <c r="H14" s="16"/>
    </row>
    <row r="15" spans="2:8" ht="27.75" customHeight="1">
      <c r="B15" s="11"/>
      <c r="C15" s="278" t="s">
        <v>197</v>
      </c>
      <c r="D15" s="279"/>
      <c r="E15" s="280" t="s">
        <v>198</v>
      </c>
      <c r="F15" s="281"/>
      <c r="G15" s="12"/>
      <c r="H15" s="16"/>
    </row>
    <row r="16" spans="2:8" ht="28.5" customHeight="1">
      <c r="B16" s="11"/>
      <c r="C16" s="278" t="s">
        <v>199</v>
      </c>
      <c r="D16" s="279"/>
      <c r="E16" s="280" t="s">
        <v>200</v>
      </c>
      <c r="F16" s="281"/>
      <c r="G16" s="12"/>
      <c r="H16" s="16"/>
    </row>
    <row r="17" spans="2:8" ht="72.75" customHeight="1">
      <c r="B17" s="11"/>
      <c r="C17" s="278" t="s">
        <v>201</v>
      </c>
      <c r="D17" s="279"/>
      <c r="E17" s="280" t="s">
        <v>202</v>
      </c>
      <c r="F17" s="281"/>
      <c r="G17" s="12"/>
      <c r="H17" s="16"/>
    </row>
    <row r="18" spans="2:8" ht="64.5" customHeight="1">
      <c r="B18" s="11"/>
      <c r="C18" s="278" t="s">
        <v>203</v>
      </c>
      <c r="D18" s="279"/>
      <c r="E18" s="280" t="s">
        <v>204</v>
      </c>
      <c r="F18" s="281"/>
      <c r="G18" s="12"/>
      <c r="H18" s="16"/>
    </row>
    <row r="19" spans="2:8" ht="71.25" customHeight="1">
      <c r="B19" s="11"/>
      <c r="C19" s="278" t="s">
        <v>205</v>
      </c>
      <c r="D19" s="279"/>
      <c r="E19" s="280" t="s">
        <v>206</v>
      </c>
      <c r="F19" s="281"/>
      <c r="G19" s="12"/>
      <c r="H19" s="16"/>
    </row>
    <row r="20" spans="2:8" ht="55.5" customHeight="1">
      <c r="B20" s="11"/>
      <c r="C20" s="282" t="s">
        <v>207</v>
      </c>
      <c r="D20" s="283"/>
      <c r="E20" s="280" t="s">
        <v>208</v>
      </c>
      <c r="F20" s="281"/>
      <c r="G20" s="12"/>
      <c r="H20" s="16"/>
    </row>
    <row r="21" spans="2:8" ht="42" customHeight="1">
      <c r="B21" s="11"/>
      <c r="C21" s="282" t="s">
        <v>209</v>
      </c>
      <c r="D21" s="283"/>
      <c r="E21" s="280" t="s">
        <v>210</v>
      </c>
      <c r="F21" s="281"/>
      <c r="G21" s="12"/>
      <c r="H21" s="16"/>
    </row>
    <row r="22" spans="2:8" ht="59.25" customHeight="1">
      <c r="B22" s="11"/>
      <c r="C22" s="282" t="s">
        <v>211</v>
      </c>
      <c r="D22" s="283"/>
      <c r="E22" s="280" t="s">
        <v>212</v>
      </c>
      <c r="F22" s="281"/>
      <c r="G22" s="12"/>
      <c r="H22" s="16"/>
    </row>
    <row r="23" spans="2:8" ht="23.25" customHeight="1">
      <c r="B23" s="11"/>
      <c r="C23" s="282" t="s">
        <v>213</v>
      </c>
      <c r="D23" s="283"/>
      <c r="E23" s="280" t="s">
        <v>214</v>
      </c>
      <c r="F23" s="281"/>
      <c r="G23" s="12"/>
      <c r="H23" s="16"/>
    </row>
    <row r="24" spans="2:8" ht="30.75" customHeight="1">
      <c r="B24" s="11"/>
      <c r="C24" s="282" t="s">
        <v>215</v>
      </c>
      <c r="D24" s="283"/>
      <c r="E24" s="280" t="s">
        <v>216</v>
      </c>
      <c r="F24" s="281"/>
      <c r="G24" s="12"/>
      <c r="H24" s="16"/>
    </row>
    <row r="25" spans="2:8" ht="33" customHeight="1">
      <c r="B25" s="11"/>
      <c r="C25" s="282" t="s">
        <v>217</v>
      </c>
      <c r="D25" s="283"/>
      <c r="E25" s="280" t="s">
        <v>218</v>
      </c>
      <c r="F25" s="281"/>
      <c r="G25" s="12"/>
      <c r="H25" s="16"/>
    </row>
    <row r="26" spans="2:8" ht="30" customHeight="1">
      <c r="B26" s="11"/>
      <c r="C26" s="282" t="s">
        <v>219</v>
      </c>
      <c r="D26" s="283"/>
      <c r="E26" s="280" t="s">
        <v>220</v>
      </c>
      <c r="F26" s="281"/>
      <c r="G26" s="12"/>
      <c r="H26" s="16"/>
    </row>
    <row r="27" spans="2:8" ht="35.25" customHeight="1">
      <c r="B27" s="11"/>
      <c r="C27" s="282" t="s">
        <v>221</v>
      </c>
      <c r="D27" s="283"/>
      <c r="E27" s="280" t="s">
        <v>222</v>
      </c>
      <c r="F27" s="281"/>
      <c r="G27" s="12"/>
      <c r="H27" s="16"/>
    </row>
    <row r="28" spans="2:8" ht="31.5" customHeight="1">
      <c r="B28" s="11"/>
      <c r="C28" s="282" t="s">
        <v>223</v>
      </c>
      <c r="D28" s="283"/>
      <c r="E28" s="280" t="s">
        <v>224</v>
      </c>
      <c r="F28" s="281"/>
      <c r="G28" s="12"/>
      <c r="H28" s="16"/>
    </row>
    <row r="29" spans="2:8" ht="35.25" customHeight="1">
      <c r="B29" s="11"/>
      <c r="C29" s="282" t="s">
        <v>225</v>
      </c>
      <c r="D29" s="283"/>
      <c r="E29" s="280" t="s">
        <v>226</v>
      </c>
      <c r="F29" s="281"/>
      <c r="G29" s="12"/>
      <c r="H29" s="16"/>
    </row>
    <row r="30" spans="2:8" ht="59.25" customHeight="1">
      <c r="B30" s="11"/>
      <c r="C30" s="282" t="s">
        <v>227</v>
      </c>
      <c r="D30" s="283"/>
      <c r="E30" s="280" t="s">
        <v>228</v>
      </c>
      <c r="F30" s="281"/>
      <c r="G30" s="12"/>
      <c r="H30" s="16"/>
    </row>
    <row r="31" spans="2:8" ht="57" customHeight="1">
      <c r="B31" s="11"/>
      <c r="C31" s="282" t="s">
        <v>229</v>
      </c>
      <c r="D31" s="283"/>
      <c r="E31" s="280" t="s">
        <v>230</v>
      </c>
      <c r="F31" s="281"/>
      <c r="G31" s="12"/>
      <c r="H31" s="16"/>
    </row>
    <row r="32" spans="2:8" ht="82.5" customHeight="1">
      <c r="B32" s="11"/>
      <c r="C32" s="282" t="s">
        <v>231</v>
      </c>
      <c r="D32" s="283"/>
      <c r="E32" s="280" t="s">
        <v>232</v>
      </c>
      <c r="F32" s="281"/>
      <c r="G32" s="12"/>
      <c r="H32" s="16"/>
    </row>
    <row r="33" spans="2:8" ht="46.5" customHeight="1">
      <c r="B33" s="11"/>
      <c r="C33" s="282" t="s">
        <v>233</v>
      </c>
      <c r="D33" s="283"/>
      <c r="E33" s="280" t="s">
        <v>234</v>
      </c>
      <c r="F33" s="281"/>
      <c r="G33" s="12"/>
      <c r="H33" s="16"/>
    </row>
    <row r="34" spans="2:8" ht="6.75" customHeight="1" thickBot="1">
      <c r="B34" s="11"/>
      <c r="C34" s="290"/>
      <c r="D34" s="291"/>
      <c r="E34" s="292"/>
      <c r="F34" s="293"/>
      <c r="G34" s="12"/>
      <c r="H34" s="16"/>
    </row>
    <row r="35" spans="2:8" ht="15.75" thickTop="1">
      <c r="B35" s="11"/>
      <c r="C35" s="17"/>
      <c r="D35" s="17"/>
      <c r="E35" s="18"/>
      <c r="F35" s="18"/>
      <c r="G35" s="12"/>
      <c r="H35" s="16"/>
    </row>
    <row r="36" spans="2:8" ht="21" customHeight="1">
      <c r="B36" s="284" t="s">
        <v>235</v>
      </c>
      <c r="C36" s="285"/>
      <c r="D36" s="285"/>
      <c r="E36" s="285"/>
      <c r="F36" s="285"/>
      <c r="G36" s="285"/>
      <c r="H36" s="286"/>
    </row>
    <row r="37" spans="2:8" ht="20.25" customHeight="1">
      <c r="B37" s="284" t="s">
        <v>236</v>
      </c>
      <c r="C37" s="285"/>
      <c r="D37" s="285"/>
      <c r="E37" s="285"/>
      <c r="F37" s="285"/>
      <c r="G37" s="285"/>
      <c r="H37" s="286"/>
    </row>
    <row r="38" spans="2:8" ht="20.25" customHeight="1">
      <c r="B38" s="284" t="s">
        <v>237</v>
      </c>
      <c r="C38" s="285"/>
      <c r="D38" s="285"/>
      <c r="E38" s="285"/>
      <c r="F38" s="285"/>
      <c r="G38" s="285"/>
      <c r="H38" s="286"/>
    </row>
    <row r="39" spans="2:8" ht="21.75" customHeight="1">
      <c r="B39" s="284" t="s">
        <v>238</v>
      </c>
      <c r="C39" s="285"/>
      <c r="D39" s="285"/>
      <c r="E39" s="285"/>
      <c r="F39" s="285"/>
      <c r="G39" s="285"/>
      <c r="H39" s="286"/>
    </row>
    <row r="40" spans="2:8" ht="22.5" customHeight="1">
      <c r="B40" s="284" t="s">
        <v>239</v>
      </c>
      <c r="C40" s="285"/>
      <c r="D40" s="285"/>
      <c r="E40" s="285"/>
      <c r="F40" s="285"/>
      <c r="G40" s="285"/>
      <c r="H40" s="286"/>
    </row>
    <row r="41" spans="2:8" ht="32.25" customHeight="1" thickBot="1">
      <c r="B41" s="287" t="s">
        <v>240</v>
      </c>
      <c r="C41" s="288"/>
      <c r="D41" s="288"/>
      <c r="E41" s="288"/>
      <c r="F41" s="288"/>
      <c r="G41" s="288"/>
      <c r="H41" s="289"/>
    </row>
  </sheetData>
  <mergeCells count="62">
    <mergeCell ref="B41:H41"/>
    <mergeCell ref="B40:H40"/>
    <mergeCell ref="B38:H38"/>
    <mergeCell ref="B39:H39"/>
    <mergeCell ref="C33:D33"/>
    <mergeCell ref="E33:F33"/>
    <mergeCell ref="C34:D34"/>
    <mergeCell ref="E34:F34"/>
    <mergeCell ref="B36:H36"/>
    <mergeCell ref="C31:D31"/>
    <mergeCell ref="E31:F31"/>
    <mergeCell ref="C32:D32"/>
    <mergeCell ref="E32:F32"/>
    <mergeCell ref="B37:H37"/>
    <mergeCell ref="C28:D28"/>
    <mergeCell ref="E28:F28"/>
    <mergeCell ref="C29:D29"/>
    <mergeCell ref="E29:F29"/>
    <mergeCell ref="C30:D30"/>
    <mergeCell ref="E30:F30"/>
    <mergeCell ref="C25:D25"/>
    <mergeCell ref="E25:F25"/>
    <mergeCell ref="C26:D26"/>
    <mergeCell ref="E26:F26"/>
    <mergeCell ref="C27:D27"/>
    <mergeCell ref="E27:F27"/>
    <mergeCell ref="C22:D22"/>
    <mergeCell ref="E22:F22"/>
    <mergeCell ref="C23:D23"/>
    <mergeCell ref="E23:F23"/>
    <mergeCell ref="C24:D24"/>
    <mergeCell ref="E24:F24"/>
    <mergeCell ref="C19:D19"/>
    <mergeCell ref="E19:F19"/>
    <mergeCell ref="C20:D20"/>
    <mergeCell ref="E20:F20"/>
    <mergeCell ref="C21:D21"/>
    <mergeCell ref="E21:F21"/>
    <mergeCell ref="C16:D16"/>
    <mergeCell ref="E16:F16"/>
    <mergeCell ref="C17:D17"/>
    <mergeCell ref="E17:F17"/>
    <mergeCell ref="C18:D18"/>
    <mergeCell ref="E18:F18"/>
    <mergeCell ref="C13:D13"/>
    <mergeCell ref="E13:F13"/>
    <mergeCell ref="C14:D14"/>
    <mergeCell ref="E14:F14"/>
    <mergeCell ref="C15:D15"/>
    <mergeCell ref="E15:F15"/>
    <mergeCell ref="C10:D10"/>
    <mergeCell ref="E10:F10"/>
    <mergeCell ref="C11:D11"/>
    <mergeCell ref="E11:F11"/>
    <mergeCell ref="C12:D12"/>
    <mergeCell ref="E12:F12"/>
    <mergeCell ref="C9:D9"/>
    <mergeCell ref="E9:F9"/>
    <mergeCell ref="B2:H2"/>
    <mergeCell ref="B3:H3"/>
    <mergeCell ref="B4:H4"/>
    <mergeCell ref="B6:H7"/>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39997558519241921"/>
  </sheetPr>
  <dimension ref="A3:I7"/>
  <sheetViews>
    <sheetView zoomScale="69" zoomScaleNormal="69" workbookViewId="0">
      <selection activeCell="I6" sqref="I6"/>
    </sheetView>
  </sheetViews>
  <sheetFormatPr defaultColWidth="11.42578125" defaultRowHeight="15"/>
  <cols>
    <col min="1" max="1" width="27.42578125" style="7" customWidth="1"/>
    <col min="2" max="2" width="33.28515625" style="7" customWidth="1"/>
    <col min="3" max="3" width="70.42578125" style="7" customWidth="1"/>
    <col min="4" max="4" width="46.42578125" style="7" customWidth="1"/>
    <col min="5" max="5" width="40.42578125" style="7" customWidth="1"/>
    <col min="6" max="6" width="41.28515625" style="7" customWidth="1"/>
    <col min="7" max="7" width="47.7109375" style="7" customWidth="1"/>
    <col min="8" max="8" width="42.85546875" style="7" customWidth="1"/>
    <col min="9" max="9" width="34" style="7" customWidth="1"/>
    <col min="10" max="16384" width="11.42578125" style="7"/>
  </cols>
  <sheetData>
    <row r="3" spans="1:9">
      <c r="A3" s="294" t="s">
        <v>203</v>
      </c>
      <c r="B3" s="294"/>
      <c r="C3" s="294"/>
      <c r="D3" s="294"/>
      <c r="E3" s="294"/>
      <c r="F3" s="294"/>
      <c r="G3" s="294"/>
      <c r="H3" s="294"/>
    </row>
    <row r="4" spans="1:9">
      <c r="A4" s="294"/>
      <c r="B4" s="294"/>
      <c r="C4" s="294"/>
      <c r="D4" s="294"/>
      <c r="E4" s="294"/>
      <c r="F4" s="294"/>
      <c r="G4" s="294"/>
      <c r="H4" s="294"/>
    </row>
    <row r="5" spans="1:9" ht="34.5" thickBot="1">
      <c r="A5" s="19"/>
      <c r="B5" s="19"/>
      <c r="C5" s="19"/>
      <c r="D5" s="19"/>
      <c r="E5" s="19"/>
      <c r="F5" s="19"/>
      <c r="G5" s="19"/>
      <c r="H5" s="19"/>
    </row>
    <row r="6" spans="1:9" ht="71.25" customHeight="1" thickBot="1">
      <c r="A6" s="295" t="s">
        <v>203</v>
      </c>
      <c r="B6" s="84" t="s">
        <v>241</v>
      </c>
      <c r="C6" s="85" t="s">
        <v>242</v>
      </c>
      <c r="D6" s="85" t="s">
        <v>243</v>
      </c>
      <c r="E6" s="85" t="s">
        <v>244</v>
      </c>
      <c r="F6" s="85" t="s">
        <v>245</v>
      </c>
      <c r="G6" s="142" t="s">
        <v>246</v>
      </c>
      <c r="H6" s="84" t="s">
        <v>247</v>
      </c>
      <c r="I6" s="84" t="s">
        <v>248</v>
      </c>
    </row>
    <row r="7" spans="1:9" ht="265.5" customHeight="1" thickBot="1">
      <c r="A7" s="296"/>
      <c r="B7" s="20" t="s">
        <v>249</v>
      </c>
      <c r="C7" s="20" t="s">
        <v>250</v>
      </c>
      <c r="D7" s="20" t="s">
        <v>251</v>
      </c>
      <c r="E7" s="20" t="s">
        <v>252</v>
      </c>
      <c r="F7" s="20" t="s">
        <v>253</v>
      </c>
      <c r="G7" s="21" t="s">
        <v>254</v>
      </c>
      <c r="H7" s="143" t="s">
        <v>255</v>
      </c>
      <c r="I7" s="143" t="s">
        <v>256</v>
      </c>
    </row>
  </sheetData>
  <mergeCells count="2">
    <mergeCell ref="A3:H4"/>
    <mergeCell ref="A6:A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EG735"/>
  <sheetViews>
    <sheetView zoomScale="90" zoomScaleNormal="90" workbookViewId="0">
      <selection activeCell="C9" sqref="C9"/>
    </sheetView>
  </sheetViews>
  <sheetFormatPr defaultColWidth="11.42578125" defaultRowHeight="15"/>
  <cols>
    <col min="2" max="2" width="24.140625" customWidth="1"/>
    <col min="3" max="3" width="75.7109375" customWidth="1"/>
    <col min="4" max="4" width="29.85546875" customWidth="1"/>
    <col min="32" max="137" width="11.42578125" style="7"/>
  </cols>
  <sheetData>
    <row r="1" spans="1:31" s="7" customFormat="1"/>
    <row r="2" spans="1:31" ht="23.25">
      <c r="A2" s="7"/>
      <c r="B2" s="297" t="s">
        <v>257</v>
      </c>
      <c r="C2" s="297"/>
      <c r="D2" s="297"/>
      <c r="E2" s="7"/>
      <c r="F2" s="7"/>
      <c r="G2" s="7"/>
      <c r="H2" s="7"/>
      <c r="I2" s="7"/>
      <c r="J2" s="7"/>
      <c r="K2" s="7"/>
      <c r="L2" s="7"/>
      <c r="M2" s="7"/>
      <c r="N2" s="7"/>
      <c r="O2" s="7"/>
      <c r="P2" s="7"/>
      <c r="Q2" s="7"/>
      <c r="R2" s="7"/>
      <c r="S2" s="7"/>
      <c r="T2" s="7"/>
      <c r="U2" s="7"/>
      <c r="V2" s="7"/>
      <c r="W2" s="7"/>
      <c r="X2" s="7"/>
      <c r="Y2" s="7"/>
      <c r="Z2" s="7"/>
      <c r="AA2" s="7"/>
      <c r="AB2" s="7"/>
      <c r="AC2" s="7"/>
      <c r="AD2" s="7"/>
      <c r="AE2" s="7"/>
    </row>
    <row r="3" spans="1:31">
      <c r="A3" s="7"/>
      <c r="B3" s="96"/>
      <c r="C3" s="96"/>
      <c r="D3" s="96"/>
      <c r="E3" s="7"/>
      <c r="F3" s="7"/>
      <c r="G3" s="7"/>
      <c r="H3" s="7"/>
      <c r="I3" s="7"/>
      <c r="J3" s="7"/>
      <c r="K3" s="7"/>
      <c r="L3" s="7"/>
      <c r="M3" s="7"/>
      <c r="N3" s="7"/>
      <c r="O3" s="7"/>
      <c r="P3" s="7"/>
      <c r="Q3" s="7"/>
      <c r="R3" s="7"/>
      <c r="S3" s="7"/>
      <c r="T3" s="7"/>
      <c r="U3" s="7"/>
      <c r="V3" s="7"/>
      <c r="W3" s="7"/>
      <c r="X3" s="7"/>
      <c r="Y3" s="7"/>
      <c r="Z3" s="7"/>
      <c r="AA3" s="7"/>
      <c r="AB3" s="7"/>
      <c r="AC3" s="7"/>
      <c r="AD3" s="7"/>
      <c r="AE3" s="7"/>
    </row>
    <row r="4" spans="1:31" ht="23.25">
      <c r="A4" s="7"/>
      <c r="B4" s="22"/>
      <c r="C4" s="107" t="s">
        <v>258</v>
      </c>
      <c r="D4" s="107" t="s">
        <v>259</v>
      </c>
      <c r="E4" s="7"/>
      <c r="F4" s="7"/>
      <c r="G4" s="7"/>
      <c r="H4" s="7"/>
      <c r="I4" s="7"/>
      <c r="J4" s="7"/>
      <c r="K4" s="7"/>
      <c r="L4" s="7"/>
      <c r="M4" s="7"/>
      <c r="N4" s="7"/>
      <c r="O4" s="7"/>
      <c r="P4" s="7"/>
      <c r="Q4" s="7"/>
      <c r="R4" s="7"/>
      <c r="S4" s="7"/>
      <c r="T4" s="7"/>
      <c r="U4" s="7"/>
      <c r="V4" s="7"/>
      <c r="W4" s="7"/>
      <c r="X4" s="7"/>
      <c r="Y4" s="7"/>
      <c r="Z4" s="7"/>
      <c r="AA4" s="7"/>
      <c r="AB4" s="7"/>
      <c r="AC4" s="7"/>
      <c r="AD4" s="7"/>
      <c r="AE4" s="7"/>
    </row>
    <row r="5" spans="1:31" ht="46.5">
      <c r="A5" s="7"/>
      <c r="B5" s="108" t="s">
        <v>260</v>
      </c>
      <c r="C5" s="109" t="s">
        <v>261</v>
      </c>
      <c r="D5" s="110">
        <v>0.2</v>
      </c>
      <c r="E5" s="7"/>
      <c r="F5" s="7"/>
      <c r="G5" s="7"/>
      <c r="H5" s="7"/>
      <c r="I5" s="7"/>
      <c r="J5" s="7"/>
      <c r="K5" s="7"/>
      <c r="L5" s="7"/>
      <c r="M5" s="7"/>
      <c r="N5" s="7"/>
      <c r="O5" s="7"/>
      <c r="P5" s="7"/>
      <c r="Q5" s="7"/>
      <c r="R5" s="7"/>
      <c r="S5" s="7"/>
      <c r="T5" s="7"/>
      <c r="U5" s="7"/>
      <c r="V5" s="7"/>
      <c r="W5" s="7"/>
      <c r="X5" s="7"/>
      <c r="Y5" s="7"/>
      <c r="Z5" s="7"/>
      <c r="AA5" s="7"/>
      <c r="AB5" s="7"/>
      <c r="AC5" s="7"/>
      <c r="AD5" s="7"/>
      <c r="AE5" s="7"/>
    </row>
    <row r="6" spans="1:31" ht="46.5">
      <c r="A6" s="7"/>
      <c r="B6" s="111" t="s">
        <v>262</v>
      </c>
      <c r="C6" s="112" t="s">
        <v>263</v>
      </c>
      <c r="D6" s="113">
        <v>0.4</v>
      </c>
      <c r="E6" s="7"/>
      <c r="F6" s="7"/>
      <c r="G6" s="7"/>
      <c r="H6" s="7"/>
      <c r="I6" s="7"/>
      <c r="J6" s="7"/>
      <c r="K6" s="7"/>
      <c r="L6" s="7"/>
      <c r="M6" s="7"/>
      <c r="N6" s="7"/>
      <c r="O6" s="7"/>
      <c r="P6" s="7"/>
      <c r="Q6" s="7"/>
      <c r="R6" s="7"/>
      <c r="S6" s="7"/>
      <c r="T6" s="7"/>
      <c r="U6" s="7"/>
      <c r="V6" s="7"/>
      <c r="W6" s="7"/>
      <c r="X6" s="7"/>
      <c r="Y6" s="7"/>
      <c r="Z6" s="7"/>
      <c r="AA6" s="7"/>
      <c r="AB6" s="7"/>
      <c r="AC6" s="7"/>
      <c r="AD6" s="7"/>
      <c r="AE6" s="7"/>
    </row>
    <row r="7" spans="1:31" ht="46.5">
      <c r="A7" s="7"/>
      <c r="B7" s="114" t="s">
        <v>264</v>
      </c>
      <c r="C7" s="112" t="s">
        <v>265</v>
      </c>
      <c r="D7" s="113">
        <v>0.6</v>
      </c>
      <c r="E7" s="7"/>
      <c r="F7" s="7"/>
      <c r="G7" s="7"/>
      <c r="H7" s="7"/>
      <c r="I7" s="7"/>
      <c r="J7" s="7"/>
      <c r="K7" s="7"/>
      <c r="L7" s="7"/>
      <c r="M7" s="7"/>
      <c r="N7" s="7"/>
      <c r="O7" s="7"/>
      <c r="P7" s="7"/>
      <c r="Q7" s="7"/>
      <c r="R7" s="7"/>
      <c r="S7" s="7"/>
      <c r="T7" s="7"/>
      <c r="U7" s="7"/>
      <c r="V7" s="7"/>
      <c r="W7" s="7"/>
      <c r="X7" s="7"/>
      <c r="Y7" s="7"/>
      <c r="Z7" s="7"/>
      <c r="AA7" s="7"/>
      <c r="AB7" s="7"/>
      <c r="AC7" s="7"/>
      <c r="AD7" s="7"/>
      <c r="AE7" s="7"/>
    </row>
    <row r="8" spans="1:31" ht="69.75">
      <c r="A8" s="7"/>
      <c r="B8" s="115" t="s">
        <v>266</v>
      </c>
      <c r="C8" s="112" t="s">
        <v>267</v>
      </c>
      <c r="D8" s="113">
        <v>0.8</v>
      </c>
      <c r="E8" s="7"/>
      <c r="F8" s="7"/>
      <c r="G8" s="7"/>
      <c r="H8" s="7"/>
      <c r="I8" s="7"/>
      <c r="J8" s="7"/>
      <c r="K8" s="7"/>
      <c r="L8" s="7"/>
      <c r="M8" s="7"/>
      <c r="N8" s="7"/>
      <c r="O8" s="7"/>
      <c r="P8" s="7"/>
      <c r="Q8" s="7"/>
      <c r="R8" s="7"/>
      <c r="S8" s="7"/>
      <c r="T8" s="7"/>
      <c r="U8" s="7"/>
      <c r="V8" s="7"/>
      <c r="W8" s="7"/>
      <c r="X8" s="7"/>
      <c r="Y8" s="7"/>
      <c r="Z8" s="7"/>
      <c r="AA8" s="7"/>
      <c r="AB8" s="7"/>
      <c r="AC8" s="7"/>
      <c r="AD8" s="7"/>
      <c r="AE8" s="7"/>
    </row>
    <row r="9" spans="1:31" ht="46.5">
      <c r="A9" s="7"/>
      <c r="B9" s="116" t="s">
        <v>268</v>
      </c>
      <c r="C9" s="112" t="s">
        <v>269</v>
      </c>
      <c r="D9" s="113">
        <v>1</v>
      </c>
      <c r="E9" s="7"/>
      <c r="F9" s="7"/>
      <c r="G9" s="7"/>
      <c r="H9" s="7"/>
      <c r="I9" s="7"/>
      <c r="J9" s="7"/>
      <c r="K9" s="7"/>
      <c r="L9" s="7"/>
      <c r="M9" s="7"/>
      <c r="N9" s="7"/>
      <c r="O9" s="7"/>
      <c r="P9" s="7"/>
      <c r="Q9" s="7"/>
      <c r="R9" s="7"/>
      <c r="S9" s="7"/>
      <c r="T9" s="7"/>
      <c r="U9" s="7"/>
      <c r="V9" s="7"/>
      <c r="W9" s="7"/>
      <c r="X9" s="7"/>
      <c r="Y9" s="7"/>
      <c r="Z9" s="7"/>
      <c r="AA9" s="7"/>
      <c r="AB9" s="7"/>
      <c r="AC9" s="7"/>
      <c r="AD9" s="7"/>
      <c r="AE9" s="7"/>
    </row>
    <row r="10" spans="1:31">
      <c r="A10" s="7"/>
      <c r="B10" s="23"/>
      <c r="C10" s="23"/>
      <c r="D10" s="23"/>
      <c r="E10" s="7"/>
      <c r="F10" s="7"/>
      <c r="G10" s="7"/>
      <c r="H10" s="7"/>
      <c r="I10" s="7"/>
      <c r="J10" s="7"/>
      <c r="K10" s="7"/>
      <c r="L10" s="7"/>
      <c r="M10" s="7"/>
      <c r="N10" s="7"/>
      <c r="O10" s="7"/>
      <c r="P10" s="7"/>
      <c r="Q10" s="7"/>
      <c r="R10" s="7"/>
      <c r="S10" s="7"/>
      <c r="T10" s="7"/>
      <c r="U10" s="7"/>
      <c r="V10" s="7"/>
      <c r="W10" s="7"/>
      <c r="X10" s="7"/>
      <c r="Y10" s="7"/>
      <c r="Z10" s="7"/>
      <c r="AA10" s="7"/>
      <c r="AB10" s="7"/>
      <c r="AC10" s="7"/>
      <c r="AD10" s="7"/>
      <c r="AE10" s="7"/>
    </row>
    <row r="11" spans="1:31" ht="16.5">
      <c r="A11" s="7"/>
      <c r="B11" s="24"/>
      <c r="C11" s="23"/>
      <c r="D11" s="23"/>
      <c r="E11" s="7"/>
      <c r="F11" s="7"/>
      <c r="G11" s="7"/>
      <c r="H11" s="7"/>
      <c r="I11" s="7"/>
      <c r="J11" s="7"/>
      <c r="K11" s="7"/>
      <c r="L11" s="7"/>
      <c r="M11" s="7"/>
      <c r="N11" s="7"/>
      <c r="O11" s="7"/>
      <c r="P11" s="7"/>
      <c r="Q11" s="7"/>
      <c r="R11" s="7"/>
      <c r="S11" s="7"/>
      <c r="T11" s="7"/>
      <c r="U11" s="7"/>
      <c r="V11" s="7"/>
      <c r="W11" s="7"/>
      <c r="X11" s="7"/>
      <c r="Y11" s="7"/>
      <c r="Z11" s="7"/>
      <c r="AA11" s="7"/>
      <c r="AB11" s="7"/>
      <c r="AC11" s="7"/>
      <c r="AD11" s="7"/>
      <c r="AE11" s="7"/>
    </row>
    <row r="12" spans="1:31">
      <c r="A12" s="7"/>
      <c r="B12" s="23"/>
      <c r="C12" s="23"/>
      <c r="D12" s="23"/>
      <c r="E12" s="7"/>
      <c r="F12" s="7"/>
      <c r="G12" s="7"/>
      <c r="H12" s="7"/>
      <c r="I12" s="7"/>
      <c r="J12" s="7"/>
      <c r="K12" s="7"/>
      <c r="L12" s="7"/>
      <c r="M12" s="7"/>
      <c r="N12" s="7"/>
      <c r="O12" s="7"/>
      <c r="P12" s="7"/>
      <c r="Q12" s="7"/>
      <c r="R12" s="7"/>
      <c r="S12" s="7"/>
      <c r="T12" s="7"/>
      <c r="U12" s="7"/>
      <c r="V12" s="7"/>
      <c r="W12" s="7"/>
      <c r="X12" s="7"/>
      <c r="Y12" s="7"/>
      <c r="Z12" s="7"/>
      <c r="AA12" s="7"/>
      <c r="AB12" s="7"/>
      <c r="AC12" s="7"/>
      <c r="AD12" s="7"/>
      <c r="AE12" s="7"/>
    </row>
    <row r="13" spans="1:31">
      <c r="A13" s="7"/>
      <c r="B13" s="23"/>
      <c r="C13" s="23"/>
      <c r="D13" s="23"/>
      <c r="E13" s="7"/>
      <c r="F13" s="7"/>
      <c r="G13" s="7"/>
      <c r="H13" s="7"/>
      <c r="I13" s="7"/>
      <c r="J13" s="7"/>
      <c r="K13" s="7"/>
      <c r="L13" s="7"/>
      <c r="M13" s="7"/>
      <c r="N13" s="7"/>
      <c r="O13" s="7"/>
      <c r="P13" s="7"/>
      <c r="Q13" s="7"/>
      <c r="R13" s="7"/>
      <c r="S13" s="7"/>
      <c r="T13" s="7"/>
      <c r="U13" s="7"/>
      <c r="V13" s="7"/>
      <c r="W13" s="7"/>
      <c r="X13" s="7"/>
      <c r="Y13" s="7"/>
      <c r="Z13" s="7"/>
      <c r="AA13" s="7"/>
      <c r="AB13" s="7"/>
      <c r="AC13" s="7"/>
      <c r="AD13" s="7"/>
      <c r="AE13" s="7"/>
    </row>
    <row r="14" spans="1:31">
      <c r="A14" s="7"/>
      <c r="B14" s="23"/>
      <c r="C14" s="23"/>
      <c r="D14" s="23"/>
      <c r="E14" s="7"/>
      <c r="F14" s="7"/>
      <c r="G14" s="7"/>
      <c r="H14" s="7"/>
      <c r="I14" s="7"/>
      <c r="J14" s="7"/>
      <c r="K14" s="7"/>
      <c r="L14" s="7"/>
      <c r="M14" s="7"/>
      <c r="N14" s="7"/>
      <c r="O14" s="7"/>
      <c r="P14" s="7"/>
      <c r="Q14" s="7"/>
      <c r="R14" s="7"/>
      <c r="S14" s="7"/>
      <c r="T14" s="7"/>
      <c r="U14" s="7"/>
      <c r="V14" s="7"/>
      <c r="W14" s="7"/>
      <c r="X14" s="7"/>
      <c r="Y14" s="7"/>
      <c r="Z14" s="7"/>
      <c r="AA14" s="7"/>
      <c r="AB14" s="7"/>
      <c r="AC14" s="7"/>
      <c r="AD14" s="7"/>
      <c r="AE14" s="7"/>
    </row>
    <row r="15" spans="1:31">
      <c r="A15" s="7"/>
      <c r="B15" s="23"/>
      <c r="C15" s="23"/>
      <c r="D15" s="23"/>
      <c r="E15" s="7"/>
      <c r="F15" s="7"/>
      <c r="G15" s="7"/>
      <c r="H15" s="7"/>
      <c r="I15" s="7"/>
      <c r="J15" s="7"/>
      <c r="K15" s="7"/>
      <c r="L15" s="7"/>
      <c r="M15" s="7"/>
      <c r="N15" s="7"/>
      <c r="O15" s="7"/>
      <c r="P15" s="7"/>
      <c r="Q15" s="7"/>
      <c r="R15" s="7"/>
      <c r="S15" s="7"/>
      <c r="T15" s="7"/>
      <c r="U15" s="7"/>
      <c r="V15" s="7"/>
      <c r="W15" s="7"/>
      <c r="X15" s="7"/>
      <c r="Y15" s="7"/>
      <c r="Z15" s="7"/>
      <c r="AA15" s="7"/>
      <c r="AB15" s="7"/>
      <c r="AC15" s="7"/>
      <c r="AD15" s="7"/>
      <c r="AE15" s="7"/>
    </row>
    <row r="16" spans="1:31">
      <c r="A16" s="7"/>
      <c r="B16" s="23"/>
      <c r="C16" s="23"/>
      <c r="D16" s="23"/>
      <c r="E16" s="7"/>
      <c r="F16" s="7"/>
      <c r="G16" s="7"/>
      <c r="H16" s="7"/>
      <c r="I16" s="7"/>
      <c r="J16" s="7"/>
      <c r="K16" s="7"/>
      <c r="L16" s="7"/>
      <c r="M16" s="7"/>
      <c r="N16" s="7"/>
      <c r="O16" s="7"/>
      <c r="P16" s="7"/>
      <c r="Q16" s="7"/>
      <c r="R16" s="7"/>
      <c r="S16" s="7"/>
      <c r="T16" s="7"/>
      <c r="U16" s="7"/>
      <c r="V16" s="7"/>
      <c r="W16" s="7"/>
      <c r="X16" s="7"/>
      <c r="Y16" s="7"/>
      <c r="Z16" s="7"/>
      <c r="AA16" s="7"/>
      <c r="AB16" s="7"/>
      <c r="AC16" s="7"/>
      <c r="AD16" s="7"/>
      <c r="AE16" s="7"/>
    </row>
    <row r="17" spans="1:31">
      <c r="A17" s="7"/>
      <c r="B17" s="23"/>
      <c r="C17" s="23"/>
      <c r="D17" s="23"/>
      <c r="E17" s="7"/>
      <c r="F17" s="7"/>
      <c r="G17" s="7"/>
      <c r="H17" s="7"/>
      <c r="I17" s="7"/>
      <c r="J17" s="7"/>
      <c r="K17" s="7"/>
      <c r="L17" s="7"/>
      <c r="M17" s="7"/>
      <c r="N17" s="7"/>
      <c r="O17" s="7"/>
      <c r="P17" s="7"/>
      <c r="Q17" s="7"/>
      <c r="R17" s="7"/>
      <c r="S17" s="7"/>
      <c r="T17" s="7"/>
      <c r="U17" s="7"/>
      <c r="V17" s="7"/>
      <c r="W17" s="7"/>
      <c r="X17" s="7"/>
      <c r="Y17" s="7"/>
      <c r="Z17" s="7"/>
      <c r="AA17" s="7"/>
      <c r="AB17" s="7"/>
      <c r="AC17" s="7"/>
      <c r="AD17" s="7"/>
      <c r="AE17" s="7"/>
    </row>
    <row r="18" spans="1:31">
      <c r="A18" s="7"/>
      <c r="B18" s="23"/>
      <c r="C18" s="23"/>
      <c r="D18" s="23"/>
      <c r="E18" s="7"/>
      <c r="F18" s="7"/>
      <c r="G18" s="7"/>
      <c r="H18" s="7"/>
      <c r="I18" s="7"/>
      <c r="J18" s="7"/>
      <c r="K18" s="7"/>
      <c r="L18" s="7"/>
      <c r="M18" s="7"/>
      <c r="N18" s="7"/>
      <c r="O18" s="7"/>
      <c r="P18" s="7"/>
      <c r="Q18" s="7"/>
      <c r="R18" s="7"/>
      <c r="S18" s="7"/>
      <c r="T18" s="7"/>
      <c r="U18" s="7"/>
      <c r="V18" s="7"/>
      <c r="W18" s="7"/>
      <c r="X18" s="7"/>
      <c r="Y18" s="7"/>
      <c r="Z18" s="7"/>
      <c r="AA18" s="7"/>
      <c r="AB18" s="7"/>
      <c r="AC18" s="7"/>
      <c r="AD18" s="7"/>
      <c r="AE18" s="7"/>
    </row>
    <row r="19" spans="1:31">
      <c r="A19" s="7"/>
      <c r="B19" s="23"/>
      <c r="C19" s="23"/>
      <c r="D19" s="23"/>
      <c r="E19" s="7"/>
      <c r="F19" s="7"/>
      <c r="G19" s="7"/>
      <c r="H19" s="7"/>
      <c r="I19" s="7"/>
      <c r="J19" s="7"/>
      <c r="K19" s="7"/>
      <c r="L19" s="7"/>
      <c r="M19" s="7"/>
      <c r="N19" s="7"/>
      <c r="O19" s="7"/>
      <c r="P19" s="7"/>
      <c r="Q19" s="7"/>
      <c r="R19" s="7"/>
      <c r="S19" s="7"/>
      <c r="T19" s="7"/>
      <c r="U19" s="7"/>
      <c r="V19" s="7"/>
      <c r="W19" s="7"/>
      <c r="X19" s="7"/>
      <c r="Y19" s="7"/>
      <c r="Z19" s="7"/>
      <c r="AA19" s="7"/>
      <c r="AB19" s="7"/>
      <c r="AC19" s="7"/>
      <c r="AD19" s="7"/>
      <c r="AE19" s="7"/>
    </row>
    <row r="20" spans="1:31">
      <c r="A20" s="7"/>
      <c r="B20" s="7"/>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row>
    <row r="21" spans="1:31">
      <c r="A21" s="7"/>
      <c r="B21" s="7"/>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row>
    <row r="22" spans="1:31">
      <c r="A22" s="7"/>
      <c r="B22" s="7"/>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row>
    <row r="23" spans="1:31">
      <c r="A23" s="7"/>
      <c r="B23" s="7"/>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row>
    <row r="24" spans="1:31">
      <c r="A24" s="7"/>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row>
    <row r="25" spans="1:31">
      <c r="A25" s="7"/>
      <c r="B25" s="7"/>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row>
    <row r="26" spans="1:31">
      <c r="A26" s="7"/>
      <c r="B26" s="7"/>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row>
    <row r="27" spans="1:31">
      <c r="A27" s="7"/>
      <c r="B27" s="7"/>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row>
    <row r="28" spans="1:31">
      <c r="A28" s="7"/>
      <c r="B28" s="7"/>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row>
    <row r="29" spans="1:31">
      <c r="A29" s="7"/>
      <c r="B29" s="7"/>
      <c r="C29" s="7"/>
      <c r="D29" s="7"/>
      <c r="E29" s="7"/>
      <c r="F29" s="7"/>
      <c r="G29" s="7"/>
      <c r="H29" s="7"/>
      <c r="I29" s="7"/>
      <c r="J29" s="7"/>
      <c r="K29" s="7"/>
      <c r="L29" s="7"/>
      <c r="M29" s="7"/>
      <c r="N29" s="7"/>
      <c r="O29" s="7"/>
      <c r="P29" s="7"/>
      <c r="Q29" s="7"/>
      <c r="R29" s="7"/>
      <c r="S29" s="7"/>
      <c r="T29" s="7"/>
      <c r="U29" s="7"/>
      <c r="V29" s="7"/>
      <c r="W29" s="7"/>
      <c r="X29" s="7"/>
      <c r="Y29" s="7"/>
      <c r="Z29" s="7"/>
      <c r="AA29" s="7"/>
      <c r="AB29" s="7"/>
      <c r="AC29" s="7"/>
      <c r="AD29" s="7"/>
      <c r="AE29" s="7"/>
    </row>
    <row r="30" spans="1:31">
      <c r="A30" s="7"/>
      <c r="B30" s="7"/>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row>
    <row r="31" spans="1:31">
      <c r="A31" s="7"/>
      <c r="B31" s="7"/>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c r="AE31" s="7"/>
    </row>
    <row r="32" spans="1:31">
      <c r="A32" s="7"/>
      <c r="B32" s="7"/>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row>
    <row r="33" spans="1:31">
      <c r="A33" s="7"/>
      <c r="B33" s="7"/>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row>
    <row r="34" spans="1:31" s="7" customFormat="1"/>
    <row r="35" spans="1:31" s="7" customFormat="1"/>
    <row r="36" spans="1:31" s="7" customFormat="1"/>
    <row r="37" spans="1:31" s="7" customFormat="1"/>
    <row r="38" spans="1:31" s="7" customFormat="1"/>
    <row r="39" spans="1:31" s="7" customFormat="1"/>
    <row r="40" spans="1:31" s="7" customFormat="1"/>
    <row r="41" spans="1:31" s="7" customFormat="1"/>
    <row r="42" spans="1:31" s="7" customFormat="1"/>
    <row r="43" spans="1:31" s="7" customFormat="1"/>
    <row r="44" spans="1:31" s="7" customFormat="1"/>
    <row r="45" spans="1:31" s="7" customFormat="1"/>
    <row r="46" spans="1:31" s="7" customFormat="1"/>
    <row r="47" spans="1:31" s="7" customFormat="1"/>
    <row r="48" spans="1:31" s="7" customFormat="1"/>
    <row r="49" s="7" customFormat="1"/>
    <row r="50" s="7" customFormat="1"/>
    <row r="51" s="7" customFormat="1"/>
    <row r="52" s="7" customFormat="1"/>
    <row r="53" s="7" customFormat="1"/>
    <row r="54" s="7" customFormat="1"/>
    <row r="55" s="7" customFormat="1"/>
    <row r="56" s="7" customFormat="1"/>
    <row r="57" s="7" customFormat="1"/>
    <row r="58" s="7" customFormat="1"/>
    <row r="59" s="7" customFormat="1"/>
    <row r="60" s="7" customFormat="1"/>
    <row r="61" s="7" customFormat="1"/>
    <row r="62" s="7" customFormat="1"/>
    <row r="63" s="7" customFormat="1"/>
    <row r="64" s="7" customFormat="1"/>
    <row r="65" s="7" customFormat="1"/>
    <row r="66" s="7" customFormat="1"/>
    <row r="67" s="7" customFormat="1"/>
    <row r="68" s="7" customFormat="1"/>
    <row r="69" s="7" customFormat="1"/>
    <row r="70" s="7" customFormat="1"/>
    <row r="71" s="7" customFormat="1"/>
    <row r="72" s="7" customFormat="1"/>
    <row r="73" s="7" customFormat="1"/>
    <row r="74" s="7" customFormat="1"/>
    <row r="75" s="7" customFormat="1"/>
    <row r="76" s="7" customFormat="1"/>
    <row r="77" s="7" customFormat="1"/>
    <row r="78" s="7" customFormat="1"/>
    <row r="79" s="7" customFormat="1"/>
    <row r="80" s="7" customFormat="1"/>
    <row r="81" s="7" customFormat="1"/>
    <row r="82" s="7" customFormat="1"/>
    <row r="83" s="7" customFormat="1"/>
    <row r="84" s="7" customFormat="1"/>
    <row r="85" s="7" customFormat="1"/>
    <row r="86" s="7" customFormat="1"/>
    <row r="87" s="7" customFormat="1"/>
    <row r="88" s="7" customFormat="1"/>
    <row r="89" s="7" customFormat="1"/>
    <row r="90" s="7" customFormat="1"/>
    <row r="91" s="7" customFormat="1"/>
    <row r="92" s="7" customFormat="1"/>
    <row r="93" s="7" customFormat="1"/>
    <row r="94" s="7" customFormat="1"/>
    <row r="95" s="7" customFormat="1"/>
    <row r="96" s="7" customFormat="1"/>
    <row r="97" s="7" customFormat="1"/>
    <row r="98" s="7" customFormat="1"/>
    <row r="99" s="7" customFormat="1"/>
    <row r="100" s="7" customFormat="1"/>
    <row r="101" s="7" customFormat="1"/>
    <row r="102" s="7" customFormat="1"/>
    <row r="103" s="7" customFormat="1"/>
    <row r="104" s="7" customFormat="1"/>
    <row r="105" s="7" customFormat="1"/>
    <row r="106" s="7" customFormat="1"/>
    <row r="107" s="7" customFormat="1"/>
    <row r="108" s="7" customFormat="1"/>
    <row r="109" s="7" customFormat="1"/>
    <row r="110" s="7" customFormat="1"/>
    <row r="111" s="7" customFormat="1"/>
    <row r="112" s="7" customFormat="1"/>
    <row r="113" s="7" customFormat="1"/>
    <row r="114" s="7" customFormat="1"/>
    <row r="115" s="7" customFormat="1"/>
    <row r="116" s="7" customFormat="1"/>
    <row r="117" s="7" customFormat="1"/>
    <row r="118" s="7" customFormat="1"/>
    <row r="119" s="7" customFormat="1"/>
    <row r="120" s="7" customFormat="1"/>
    <row r="121" s="7" customFormat="1"/>
    <row r="122" s="7" customFormat="1"/>
    <row r="123" s="7" customFormat="1"/>
    <row r="124" s="7" customFormat="1"/>
    <row r="125" s="7" customFormat="1"/>
    <row r="126" s="7" customFormat="1"/>
    <row r="127" s="7" customFormat="1"/>
    <row r="128" s="7" customFormat="1"/>
    <row r="129" s="7" customFormat="1"/>
    <row r="130" s="7" customFormat="1"/>
    <row r="131" s="7" customFormat="1"/>
    <row r="132" s="7" customFormat="1"/>
    <row r="133" s="7" customFormat="1"/>
    <row r="134" s="7" customFormat="1"/>
    <row r="135" s="7" customFormat="1"/>
    <row r="136" s="7" customFormat="1"/>
    <row r="137" s="7" customFormat="1"/>
    <row r="138" s="7" customFormat="1"/>
    <row r="139" s="7" customFormat="1"/>
    <row r="140" s="7" customFormat="1"/>
    <row r="141" s="7" customFormat="1"/>
    <row r="142" s="7" customFormat="1"/>
    <row r="143" s="7" customFormat="1"/>
    <row r="144" s="7" customFormat="1"/>
    <row r="145" s="7" customFormat="1"/>
    <row r="146" s="7" customFormat="1"/>
    <row r="147" s="7" customFormat="1"/>
    <row r="148" s="7" customFormat="1"/>
    <row r="149" s="7" customFormat="1"/>
    <row r="150" s="7" customFormat="1"/>
    <row r="151" s="7" customFormat="1"/>
    <row r="152" s="7" customFormat="1"/>
    <row r="153" s="7" customFormat="1"/>
    <row r="154" s="7" customFormat="1"/>
    <row r="155" s="7" customFormat="1"/>
    <row r="156" s="7" customFormat="1"/>
    <row r="157" s="7" customFormat="1"/>
    <row r="158" s="7" customFormat="1"/>
    <row r="159" s="7" customFormat="1"/>
    <row r="160" s="7" customFormat="1"/>
    <row r="161" s="7" customFormat="1"/>
    <row r="162" s="7" customFormat="1"/>
    <row r="163" s="7" customFormat="1"/>
    <row r="164" s="7" customFormat="1"/>
    <row r="165" s="7" customFormat="1"/>
    <row r="166" s="7" customFormat="1"/>
    <row r="167" s="7" customFormat="1"/>
    <row r="168" s="7" customFormat="1"/>
    <row r="169" s="7" customFormat="1"/>
    <row r="170" s="7" customFormat="1"/>
    <row r="171" s="7" customFormat="1"/>
    <row r="172" s="7" customFormat="1"/>
    <row r="173" s="7" customFormat="1"/>
    <row r="174" s="7" customFormat="1"/>
    <row r="175" s="7" customFormat="1"/>
    <row r="176" s="7" customFormat="1"/>
    <row r="177" s="7" customFormat="1"/>
    <row r="178" s="7" customFormat="1"/>
    <row r="179" s="7" customFormat="1"/>
    <row r="180" s="7" customFormat="1"/>
    <row r="181" s="7" customFormat="1"/>
    <row r="182" s="7" customFormat="1"/>
    <row r="183" s="7" customFormat="1"/>
    <row r="184" s="7" customFormat="1"/>
    <row r="185" s="7" customFormat="1"/>
    <row r="186" s="7" customFormat="1"/>
    <row r="187" s="7" customFormat="1"/>
    <row r="188" s="7" customFormat="1"/>
    <row r="189" s="7" customFormat="1"/>
    <row r="190" s="7" customFormat="1"/>
    <row r="191" s="7" customFormat="1"/>
    <row r="192" s="7" customFormat="1"/>
    <row r="193" s="7" customFormat="1"/>
    <row r="194" s="7" customFormat="1"/>
    <row r="195" s="7" customFormat="1"/>
    <row r="196" s="7" customFormat="1"/>
    <row r="197" s="7" customFormat="1"/>
    <row r="198" s="7" customFormat="1"/>
    <row r="199" s="7" customFormat="1"/>
    <row r="200" s="7" customFormat="1"/>
    <row r="201" s="7" customFormat="1"/>
    <row r="202" s="7" customFormat="1"/>
    <row r="203" s="7" customFormat="1"/>
    <row r="204" s="7" customFormat="1"/>
    <row r="205" s="7" customFormat="1"/>
    <row r="206" s="7" customFormat="1"/>
    <row r="207" s="7" customFormat="1"/>
    <row r="208" s="7" customFormat="1"/>
    <row r="209" s="7" customFormat="1"/>
    <row r="210" s="7" customFormat="1"/>
    <row r="211" s="7" customFormat="1"/>
    <row r="212" s="7" customFormat="1"/>
    <row r="213" s="7" customFormat="1"/>
    <row r="214" s="7" customFormat="1"/>
    <row r="215" s="7" customFormat="1"/>
    <row r="216" s="7" customFormat="1"/>
    <row r="217" s="7" customFormat="1"/>
    <row r="218" s="7" customFormat="1"/>
    <row r="219" s="7" customFormat="1"/>
    <row r="220" s="7" customFormat="1"/>
    <row r="221" s="7" customFormat="1"/>
    <row r="222" s="7" customFormat="1"/>
    <row r="223" s="7" customFormat="1"/>
    <row r="224" s="7" customFormat="1"/>
    <row r="225" s="7" customFormat="1"/>
    <row r="226" s="7" customFormat="1"/>
    <row r="227" s="7" customFormat="1"/>
    <row r="228" s="7" customFormat="1"/>
    <row r="229" s="7" customFormat="1"/>
    <row r="230" s="7" customFormat="1"/>
    <row r="231" s="7" customFormat="1"/>
    <row r="232" s="7" customFormat="1"/>
    <row r="233" s="7" customFormat="1"/>
    <row r="234" s="7" customFormat="1"/>
    <row r="235" s="7" customFormat="1"/>
    <row r="236" s="7" customFormat="1"/>
    <row r="237" s="7" customFormat="1"/>
    <row r="238" s="7" customFormat="1"/>
    <row r="239" s="7" customFormat="1"/>
    <row r="240" s="7" customFormat="1"/>
    <row r="241" s="7" customFormat="1"/>
    <row r="242" s="7" customFormat="1"/>
    <row r="243" s="7" customFormat="1"/>
    <row r="244" s="7" customFormat="1"/>
    <row r="245" s="7" customFormat="1"/>
    <row r="246" s="7" customFormat="1"/>
    <row r="247" s="7" customFormat="1"/>
    <row r="248" s="7" customFormat="1"/>
    <row r="249" s="7" customFormat="1"/>
    <row r="250" s="7" customFormat="1"/>
    <row r="251" s="7" customFormat="1"/>
    <row r="252" s="7" customFormat="1"/>
    <row r="253" s="7" customFormat="1"/>
    <row r="254" s="7" customFormat="1"/>
    <row r="255" s="7" customFormat="1"/>
    <row r="256" s="7" customFormat="1"/>
    <row r="257" s="7" customFormat="1"/>
    <row r="258" s="7" customFormat="1"/>
    <row r="259" s="7" customFormat="1"/>
    <row r="260" s="7" customFormat="1"/>
    <row r="261" s="7" customFormat="1"/>
    <row r="262" s="7" customFormat="1"/>
    <row r="263" s="7" customFormat="1"/>
    <row r="264" s="7" customFormat="1"/>
    <row r="265" s="7" customFormat="1"/>
    <row r="266" s="7" customFormat="1"/>
    <row r="267" s="7" customFormat="1"/>
    <row r="268" s="7" customFormat="1"/>
    <row r="269" s="7" customFormat="1"/>
    <row r="270" s="7" customFormat="1"/>
    <row r="271" s="7" customFormat="1"/>
    <row r="272" s="7" customFormat="1"/>
    <row r="273" s="7" customFormat="1"/>
    <row r="274" s="7" customFormat="1"/>
    <row r="275" s="7" customFormat="1"/>
    <row r="276" s="7" customFormat="1"/>
    <row r="277" s="7" customFormat="1"/>
    <row r="278" s="7" customFormat="1"/>
    <row r="279" s="7" customFormat="1"/>
    <row r="280" s="7" customFormat="1"/>
    <row r="281" s="7" customFormat="1"/>
    <row r="282" s="7" customFormat="1"/>
    <row r="283" s="7" customFormat="1"/>
    <row r="284" s="7" customFormat="1"/>
    <row r="285" s="7" customFormat="1"/>
    <row r="286" s="7" customFormat="1"/>
    <row r="287" s="7" customFormat="1"/>
    <row r="288" s="7" customFormat="1"/>
    <row r="289" s="7" customFormat="1"/>
    <row r="290" s="7" customFormat="1"/>
    <row r="291" s="7" customFormat="1"/>
    <row r="292" s="7" customFormat="1"/>
    <row r="293" s="7" customFormat="1"/>
    <row r="294" s="7" customFormat="1"/>
    <row r="295" s="7" customFormat="1"/>
    <row r="296" s="7" customFormat="1"/>
    <row r="297" s="7" customFormat="1"/>
    <row r="298" s="7" customFormat="1"/>
    <row r="299" s="7" customFormat="1"/>
    <row r="300" s="7" customFormat="1"/>
    <row r="301" s="7" customFormat="1"/>
    <row r="302" s="7" customFormat="1"/>
    <row r="303" s="7" customFormat="1"/>
    <row r="304" s="7" customFormat="1"/>
    <row r="305" s="7" customFormat="1"/>
    <row r="306" s="7" customFormat="1"/>
    <row r="307" s="7" customFormat="1"/>
    <row r="308" s="7" customFormat="1"/>
    <row r="309" s="7" customFormat="1"/>
    <row r="310" s="7" customFormat="1"/>
    <row r="311" s="7" customFormat="1"/>
    <row r="312" s="7" customFormat="1"/>
    <row r="313" s="7" customFormat="1"/>
    <row r="314" s="7" customFormat="1"/>
    <row r="315" s="7" customFormat="1"/>
    <row r="316" s="7" customFormat="1"/>
    <row r="317" s="7" customFormat="1"/>
    <row r="318" s="7" customFormat="1"/>
    <row r="319" s="7" customFormat="1"/>
    <row r="320" s="7" customFormat="1"/>
    <row r="321" s="7" customFormat="1"/>
    <row r="322" s="7" customFormat="1"/>
    <row r="323" s="7" customFormat="1"/>
    <row r="324" s="7" customFormat="1"/>
    <row r="325" s="7" customFormat="1"/>
    <row r="326" s="7" customFormat="1"/>
    <row r="327" s="7" customFormat="1"/>
    <row r="328" s="7" customFormat="1"/>
    <row r="329" s="7" customFormat="1"/>
    <row r="330" s="7" customFormat="1"/>
    <row r="331" s="7" customFormat="1"/>
    <row r="332" s="7" customFormat="1"/>
    <row r="333" s="7" customFormat="1"/>
    <row r="334" s="7" customFormat="1"/>
    <row r="335" s="7" customFormat="1"/>
    <row r="336" s="7" customFormat="1"/>
    <row r="337" s="7" customFormat="1"/>
    <row r="338" s="7" customFormat="1"/>
    <row r="339" s="7" customFormat="1"/>
    <row r="340" s="7" customFormat="1"/>
    <row r="341" s="7" customFormat="1"/>
    <row r="342" s="7" customFormat="1"/>
    <row r="343" s="7" customFormat="1"/>
    <row r="344" s="7" customFormat="1"/>
    <row r="345" s="7" customFormat="1"/>
    <row r="346" s="7" customFormat="1"/>
    <row r="347" s="7" customFormat="1"/>
    <row r="348" s="7" customFormat="1"/>
    <row r="349" s="7" customFormat="1"/>
    <row r="350" s="7" customFormat="1"/>
    <row r="351" s="7" customFormat="1"/>
    <row r="352" s="7" customFormat="1"/>
    <row r="353" s="7" customFormat="1"/>
    <row r="354" s="7" customFormat="1"/>
    <row r="355" s="7" customFormat="1"/>
    <row r="356" s="7" customFormat="1"/>
    <row r="357" s="7" customFormat="1"/>
    <row r="358" s="7" customFormat="1"/>
    <row r="359" s="7" customFormat="1"/>
    <row r="360" s="7" customFormat="1"/>
    <row r="361" s="7" customFormat="1"/>
    <row r="362" s="7" customFormat="1"/>
    <row r="363" s="7" customFormat="1"/>
    <row r="364" s="7" customFormat="1"/>
    <row r="365" s="7" customFormat="1"/>
    <row r="366" s="7" customFormat="1"/>
    <row r="367" s="7" customFormat="1"/>
    <row r="368" s="7" customFormat="1"/>
    <row r="369" s="7" customFormat="1"/>
    <row r="370" s="7" customFormat="1"/>
    <row r="371" s="7" customFormat="1"/>
    <row r="372" s="7" customFormat="1"/>
    <row r="373" s="7" customFormat="1"/>
    <row r="374" s="7" customFormat="1"/>
    <row r="375" s="7" customFormat="1"/>
    <row r="376" s="7" customFormat="1"/>
    <row r="377" s="7" customFormat="1"/>
    <row r="378" s="7" customFormat="1"/>
    <row r="379" s="7" customFormat="1"/>
    <row r="380" s="7" customFormat="1"/>
    <row r="381" s="7" customFormat="1"/>
    <row r="382" s="7" customFormat="1"/>
    <row r="383" s="7" customFormat="1"/>
    <row r="384" s="7" customFormat="1"/>
    <row r="385" s="7" customFormat="1"/>
    <row r="386" s="7" customFormat="1"/>
    <row r="387" s="7" customFormat="1"/>
    <row r="388" s="7" customFormat="1"/>
    <row r="389" s="7" customFormat="1"/>
    <row r="390" s="7" customFormat="1"/>
    <row r="391" s="7" customFormat="1"/>
    <row r="392" s="7" customFormat="1"/>
    <row r="393" s="7" customFormat="1"/>
    <row r="394" s="7" customFormat="1"/>
    <row r="395" s="7" customFormat="1"/>
    <row r="396" s="7" customFormat="1"/>
    <row r="397" s="7" customFormat="1"/>
    <row r="398" s="7" customFormat="1"/>
    <row r="399" s="7" customFormat="1"/>
    <row r="400" s="7" customFormat="1"/>
    <row r="401" s="7" customFormat="1"/>
    <row r="402" s="7" customFormat="1"/>
    <row r="403" s="7" customFormat="1"/>
    <row r="404" s="7" customFormat="1"/>
    <row r="405" s="7" customFormat="1"/>
    <row r="406" s="7" customFormat="1"/>
    <row r="407" s="7" customFormat="1"/>
    <row r="408" s="7" customFormat="1"/>
    <row r="409" s="7" customFormat="1"/>
    <row r="410" s="7" customFormat="1"/>
    <row r="411" s="7" customFormat="1"/>
    <row r="412" s="7" customFormat="1"/>
    <row r="413" s="7" customFormat="1"/>
    <row r="414" s="7" customFormat="1"/>
    <row r="415" s="7" customFormat="1"/>
    <row r="416" s="7" customFormat="1"/>
    <row r="417" s="7" customFormat="1"/>
    <row r="418" s="7" customFormat="1"/>
    <row r="419" s="7" customFormat="1"/>
    <row r="420" s="7" customFormat="1"/>
    <row r="421" s="7" customFormat="1"/>
    <row r="422" s="7" customFormat="1"/>
    <row r="423" s="7" customFormat="1"/>
    <row r="424" s="7" customFormat="1"/>
    <row r="425" s="7" customFormat="1"/>
    <row r="426" s="7" customFormat="1"/>
    <row r="427" s="7" customFormat="1"/>
    <row r="428" s="7" customFormat="1"/>
    <row r="429" s="7" customFormat="1"/>
    <row r="430" s="7" customFormat="1"/>
    <row r="431" s="7" customFormat="1"/>
    <row r="432" s="7" customFormat="1"/>
    <row r="433" s="7" customFormat="1"/>
    <row r="434" s="7" customFormat="1"/>
    <row r="435" s="7" customFormat="1"/>
    <row r="436" s="7" customFormat="1"/>
    <row r="437" s="7" customFormat="1"/>
    <row r="438" s="7" customFormat="1"/>
    <row r="439" s="7" customFormat="1"/>
    <row r="440" s="7" customFormat="1"/>
    <row r="441" s="7" customFormat="1"/>
    <row r="442" s="7" customFormat="1"/>
    <row r="443" s="7" customFormat="1"/>
    <row r="444" s="7" customFormat="1"/>
    <row r="445" s="7" customFormat="1"/>
    <row r="446" s="7" customFormat="1"/>
    <row r="447" s="7" customFormat="1"/>
    <row r="448" s="7" customFormat="1"/>
    <row r="449" s="7" customFormat="1"/>
    <row r="450" s="7" customFormat="1"/>
    <row r="451" s="7" customFormat="1"/>
    <row r="452" s="7" customFormat="1"/>
    <row r="453" s="7" customFormat="1"/>
    <row r="454" s="7" customFormat="1"/>
    <row r="455" s="7" customFormat="1"/>
    <row r="456" s="7" customFormat="1"/>
    <row r="457" s="7" customFormat="1"/>
    <row r="458" s="7" customFormat="1"/>
    <row r="459" s="7" customFormat="1"/>
    <row r="460" s="7" customFormat="1"/>
    <row r="461" s="7" customFormat="1"/>
    <row r="462" s="7" customFormat="1"/>
    <row r="463" s="7" customFormat="1"/>
    <row r="464" s="7" customFormat="1"/>
    <row r="465" s="7" customFormat="1"/>
    <row r="466" s="7" customFormat="1"/>
    <row r="467" s="7" customFormat="1"/>
    <row r="468" s="7" customFormat="1"/>
    <row r="469" s="7" customFormat="1"/>
    <row r="470" s="7" customFormat="1"/>
    <row r="471" s="7" customFormat="1"/>
    <row r="472" s="7" customFormat="1"/>
    <row r="473" s="7" customFormat="1"/>
    <row r="474" s="7" customFormat="1"/>
    <row r="475" s="7" customFormat="1"/>
    <row r="476" s="7" customFormat="1"/>
    <row r="477" s="7" customFormat="1"/>
    <row r="478" s="7" customFormat="1"/>
    <row r="479" s="7" customFormat="1"/>
    <row r="480" s="7" customFormat="1"/>
    <row r="481" s="7" customFormat="1"/>
    <row r="482" s="7" customFormat="1"/>
    <row r="483" s="7" customFormat="1"/>
    <row r="484" s="7" customFormat="1"/>
    <row r="485" s="7" customFormat="1"/>
    <row r="486" s="7" customFormat="1"/>
    <row r="487" s="7" customFormat="1"/>
    <row r="488" s="7" customFormat="1"/>
    <row r="489" s="7" customFormat="1"/>
    <row r="490" s="7" customFormat="1"/>
    <row r="491" s="7" customFormat="1"/>
    <row r="492" s="7" customFormat="1"/>
    <row r="493" s="7" customFormat="1"/>
    <row r="494" s="7" customFormat="1"/>
    <row r="495" s="7" customFormat="1"/>
    <row r="496" s="7" customFormat="1"/>
    <row r="497" s="7" customFormat="1"/>
    <row r="498" s="7" customFormat="1"/>
    <row r="499" s="7" customFormat="1"/>
    <row r="500" s="7" customFormat="1"/>
    <row r="501" s="7" customFormat="1"/>
    <row r="502" s="7" customFormat="1"/>
    <row r="503" s="7" customFormat="1"/>
    <row r="504" s="7" customFormat="1"/>
    <row r="505" s="7" customFormat="1"/>
    <row r="506" s="7" customFormat="1"/>
    <row r="507" s="7" customFormat="1"/>
    <row r="508" s="7" customFormat="1"/>
    <row r="509" s="7" customFormat="1"/>
    <row r="510" s="7" customFormat="1"/>
    <row r="511" s="7" customFormat="1"/>
    <row r="512" s="7" customFormat="1"/>
    <row r="513" s="7" customFormat="1"/>
    <row r="514" s="7" customFormat="1"/>
    <row r="515" s="7" customFormat="1"/>
    <row r="516" s="7" customFormat="1"/>
    <row r="517" s="7" customFormat="1"/>
    <row r="518" s="7" customFormat="1"/>
    <row r="519" s="7" customFormat="1"/>
    <row r="520" s="7" customFormat="1"/>
    <row r="521" s="7" customFormat="1"/>
    <row r="522" s="7" customFormat="1"/>
    <row r="523" s="7" customFormat="1"/>
    <row r="524" s="7" customFormat="1"/>
    <row r="525" s="7" customFormat="1"/>
    <row r="526" s="7" customFormat="1"/>
    <row r="527" s="7" customFormat="1"/>
    <row r="528" s="7" customFormat="1"/>
    <row r="529" s="7" customFormat="1"/>
    <row r="530" s="7" customFormat="1"/>
    <row r="531" s="7" customFormat="1"/>
    <row r="532" s="7" customFormat="1"/>
    <row r="533" s="7" customFormat="1"/>
    <row r="534" s="7" customFormat="1"/>
    <row r="535" s="7" customFormat="1"/>
    <row r="536" s="7" customFormat="1"/>
    <row r="537" s="7" customFormat="1"/>
    <row r="538" s="7" customFormat="1"/>
    <row r="539" s="7" customFormat="1"/>
    <row r="540" s="7" customFormat="1"/>
    <row r="541" s="7" customFormat="1"/>
    <row r="542" s="7" customFormat="1"/>
    <row r="543" s="7" customFormat="1"/>
    <row r="544" s="7" customFormat="1"/>
    <row r="545" s="7" customFormat="1"/>
    <row r="546" s="7" customFormat="1"/>
    <row r="547" s="7" customFormat="1"/>
    <row r="548" s="7" customFormat="1"/>
    <row r="549" s="7" customFormat="1"/>
    <row r="550" s="7" customFormat="1"/>
    <row r="551" s="7" customFormat="1"/>
    <row r="552" s="7" customFormat="1"/>
    <row r="553" s="7" customFormat="1"/>
    <row r="554" s="7" customFormat="1"/>
    <row r="555" s="7" customFormat="1"/>
    <row r="556" s="7" customFormat="1"/>
    <row r="557" s="7" customFormat="1"/>
    <row r="558" s="7" customFormat="1"/>
    <row r="559" s="7" customFormat="1"/>
    <row r="560" s="7" customFormat="1"/>
    <row r="561" s="7" customFormat="1"/>
    <row r="562" s="7" customFormat="1"/>
    <row r="563" s="7" customFormat="1"/>
    <row r="564" s="7" customFormat="1"/>
    <row r="565" s="7" customFormat="1"/>
    <row r="566" s="7" customFormat="1"/>
    <row r="567" s="7" customFormat="1"/>
    <row r="568" s="7" customFormat="1"/>
    <row r="569" s="7" customFormat="1"/>
    <row r="570" s="7" customFormat="1"/>
    <row r="571" s="7" customFormat="1"/>
    <row r="572" s="7" customFormat="1"/>
    <row r="573" s="7" customFormat="1"/>
    <row r="574" s="7" customFormat="1"/>
    <row r="575" s="7" customFormat="1"/>
    <row r="576" s="7" customFormat="1"/>
    <row r="577" s="7" customFormat="1"/>
    <row r="578" s="7" customFormat="1"/>
    <row r="579" s="7" customFormat="1"/>
    <row r="580" s="7" customFormat="1"/>
    <row r="581" s="7" customFormat="1"/>
    <row r="582" s="7" customFormat="1"/>
    <row r="583" s="7" customFormat="1"/>
    <row r="584" s="7" customFormat="1"/>
    <row r="585" s="7" customFormat="1"/>
    <row r="586" s="7" customFormat="1"/>
    <row r="587" s="7" customFormat="1"/>
    <row r="588" s="7" customFormat="1"/>
    <row r="589" s="7" customFormat="1"/>
    <row r="590" s="7" customFormat="1"/>
    <row r="591" s="7" customFormat="1"/>
    <row r="592" s="7" customFormat="1"/>
    <row r="593" s="7" customFormat="1"/>
    <row r="594" s="7" customFormat="1"/>
    <row r="595" s="7" customFormat="1"/>
    <row r="596" s="7" customFormat="1"/>
    <row r="597" s="7" customFormat="1"/>
    <row r="598" s="7" customFormat="1"/>
    <row r="599" s="7" customFormat="1"/>
    <row r="600" s="7" customFormat="1"/>
    <row r="601" s="7" customFormat="1"/>
    <row r="602" s="7" customFormat="1"/>
    <row r="603" s="7" customFormat="1"/>
    <row r="604" s="7" customFormat="1"/>
    <row r="605" s="7" customFormat="1"/>
    <row r="606" s="7" customFormat="1"/>
    <row r="607" s="7" customFormat="1"/>
    <row r="608" s="7" customFormat="1"/>
    <row r="609" s="7" customFormat="1"/>
    <row r="610" s="7" customFormat="1"/>
    <row r="611" s="7" customFormat="1"/>
    <row r="612" s="7" customFormat="1"/>
    <row r="613" s="7" customFormat="1"/>
    <row r="614" s="7" customFormat="1"/>
    <row r="615" s="7" customFormat="1"/>
    <row r="616" s="7" customFormat="1"/>
    <row r="617" s="7" customFormat="1"/>
    <row r="618" s="7" customFormat="1"/>
    <row r="619" s="7" customFormat="1"/>
    <row r="620" s="7" customFormat="1"/>
    <row r="621" s="7" customFormat="1"/>
    <row r="622" s="7" customFormat="1"/>
    <row r="623" s="7" customFormat="1"/>
    <row r="624" s="7" customFormat="1"/>
    <row r="625" s="7" customFormat="1"/>
    <row r="626" s="7" customFormat="1"/>
    <row r="627" s="7" customFormat="1"/>
    <row r="628" s="7" customFormat="1"/>
    <row r="629" s="7" customFormat="1"/>
    <row r="630" s="7" customFormat="1"/>
    <row r="631" s="7" customFormat="1"/>
    <row r="632" s="7" customFormat="1"/>
    <row r="633" s="7" customFormat="1"/>
    <row r="634" s="7" customFormat="1"/>
    <row r="635" s="7" customFormat="1"/>
    <row r="636" s="7" customFormat="1"/>
    <row r="637" s="7" customFormat="1"/>
    <row r="638" s="7" customFormat="1"/>
    <row r="639" s="7" customFormat="1"/>
    <row r="640" s="7" customFormat="1"/>
    <row r="641" s="7" customFormat="1"/>
    <row r="642" s="7" customFormat="1"/>
    <row r="643" s="7" customFormat="1"/>
    <row r="644" s="7" customFormat="1"/>
    <row r="645" s="7" customFormat="1"/>
    <row r="646" s="7" customFormat="1"/>
    <row r="647" s="7" customFormat="1"/>
    <row r="648" s="7" customFormat="1"/>
    <row r="649" s="7" customFormat="1"/>
    <row r="650" s="7" customFormat="1"/>
    <row r="651" s="7" customFormat="1"/>
    <row r="652" s="7" customFormat="1"/>
    <row r="653" s="7" customFormat="1"/>
    <row r="654" s="7" customFormat="1"/>
    <row r="655" s="7" customFormat="1"/>
    <row r="656" s="7" customFormat="1"/>
    <row r="657" s="7" customFormat="1"/>
    <row r="658" s="7" customFormat="1"/>
    <row r="659" s="7" customFormat="1"/>
    <row r="660" s="7" customFormat="1"/>
    <row r="661" s="7" customFormat="1"/>
    <row r="662" s="7" customFormat="1"/>
    <row r="663" s="7" customFormat="1"/>
    <row r="664" s="7" customFormat="1"/>
    <row r="665" s="7" customFormat="1"/>
    <row r="666" s="7" customFormat="1"/>
    <row r="667" s="7" customFormat="1"/>
    <row r="668" s="7" customFormat="1"/>
    <row r="669" s="7" customFormat="1"/>
    <row r="670" s="7" customFormat="1"/>
    <row r="671" s="7" customFormat="1"/>
    <row r="672" s="7" customFormat="1"/>
    <row r="673" s="7" customFormat="1"/>
    <row r="674" s="7" customFormat="1"/>
    <row r="675" s="7" customFormat="1"/>
    <row r="676" s="7" customFormat="1"/>
    <row r="677" s="7" customFormat="1"/>
    <row r="678" s="7" customFormat="1"/>
    <row r="679" s="7" customFormat="1"/>
    <row r="680" s="7" customFormat="1"/>
    <row r="681" s="7" customFormat="1"/>
    <row r="682" s="7" customFormat="1"/>
    <row r="683" s="7" customFormat="1"/>
    <row r="684" s="7" customFormat="1"/>
    <row r="685" s="7" customFormat="1"/>
    <row r="686" s="7" customFormat="1"/>
    <row r="687" s="7" customFormat="1"/>
    <row r="688" s="7" customFormat="1"/>
    <row r="689" s="7" customFormat="1"/>
    <row r="690" s="7" customFormat="1"/>
    <row r="691" s="7" customFormat="1"/>
    <row r="692" s="7" customFormat="1"/>
    <row r="693" s="7" customFormat="1"/>
    <row r="694" s="7" customFormat="1"/>
    <row r="695" s="7" customFormat="1"/>
    <row r="696" s="7" customFormat="1"/>
    <row r="697" s="7" customFormat="1"/>
    <row r="698" s="7" customFormat="1"/>
    <row r="699" s="7" customFormat="1"/>
    <row r="700" s="7" customFormat="1"/>
    <row r="701" s="7" customFormat="1"/>
    <row r="702" s="7" customFormat="1"/>
    <row r="703" s="7" customFormat="1"/>
    <row r="704" s="7" customFormat="1"/>
    <row r="705" s="7" customFormat="1"/>
    <row r="706" s="7" customFormat="1"/>
    <row r="707" s="7" customFormat="1"/>
    <row r="708" s="7" customFormat="1"/>
    <row r="709" s="7" customFormat="1"/>
    <row r="710" s="7" customFormat="1"/>
    <row r="711" s="7" customFormat="1"/>
    <row r="712" s="7" customFormat="1"/>
    <row r="713" s="7" customFormat="1"/>
    <row r="714" s="7" customFormat="1"/>
    <row r="715" s="7" customFormat="1"/>
    <row r="716" s="7" customFormat="1"/>
    <row r="717" s="7" customFormat="1"/>
    <row r="718" s="7" customFormat="1"/>
    <row r="719" s="7" customFormat="1"/>
    <row r="720" s="7" customFormat="1"/>
    <row r="721" s="7" customFormat="1"/>
    <row r="722" s="7" customFormat="1"/>
    <row r="723" s="7" customFormat="1"/>
    <row r="724" s="7" customFormat="1"/>
    <row r="725" s="7" customFormat="1"/>
    <row r="726" s="7" customFormat="1"/>
    <row r="727" s="7" customFormat="1"/>
    <row r="728" s="7" customFormat="1"/>
    <row r="729" s="7" customFormat="1"/>
    <row r="730" s="7" customFormat="1"/>
    <row r="731" s="7" customFormat="1"/>
    <row r="732" s="7" customFormat="1"/>
    <row r="733" s="7" customFormat="1"/>
    <row r="734" s="7" customFormat="1"/>
    <row r="735" s="7" customFormat="1"/>
  </sheetData>
  <mergeCells count="1">
    <mergeCell ref="B2:D2"/>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tint="-0.249977111117893"/>
  </sheetPr>
  <dimension ref="A1:IX260"/>
  <sheetViews>
    <sheetView zoomScale="67" zoomScaleNormal="67" workbookViewId="0">
      <selection activeCell="D62" sqref="D62"/>
    </sheetView>
  </sheetViews>
  <sheetFormatPr defaultColWidth="11.42578125" defaultRowHeight="15"/>
  <cols>
    <col min="2" max="2" width="40.42578125" customWidth="1"/>
    <col min="3" max="3" width="74.85546875" hidden="1" customWidth="1"/>
    <col min="4" max="4" width="147.85546875" customWidth="1"/>
    <col min="5" max="5" width="26.140625" style="117" customWidth="1"/>
    <col min="11" max="258" width="11.42578125" style="7"/>
  </cols>
  <sheetData>
    <row r="1" spans="1:10" s="7" customFormat="1">
      <c r="E1" s="124"/>
    </row>
    <row r="2" spans="1:10" ht="33.75">
      <c r="A2" s="7"/>
      <c r="B2" s="298" t="s">
        <v>270</v>
      </c>
      <c r="C2" s="298"/>
      <c r="D2" s="298"/>
      <c r="E2" s="298"/>
      <c r="F2" s="7"/>
      <c r="G2" s="7"/>
      <c r="H2" s="7"/>
      <c r="I2" s="7"/>
      <c r="J2" s="7"/>
    </row>
    <row r="3" spans="1:10">
      <c r="A3" s="7"/>
      <c r="B3" s="96"/>
      <c r="C3" s="96"/>
      <c r="D3" s="96"/>
      <c r="E3" s="124"/>
      <c r="F3" s="7"/>
      <c r="G3" s="7"/>
      <c r="H3" s="7"/>
      <c r="I3" s="7"/>
      <c r="J3" s="7"/>
    </row>
    <row r="4" spans="1:10" ht="60">
      <c r="A4" s="7"/>
      <c r="B4" s="25"/>
      <c r="C4" s="97" t="s">
        <v>271</v>
      </c>
      <c r="D4" s="97" t="s">
        <v>272</v>
      </c>
      <c r="E4" s="124"/>
      <c r="F4" s="7"/>
      <c r="G4" s="7"/>
      <c r="H4" s="7"/>
      <c r="I4" s="7"/>
      <c r="J4" s="7"/>
    </row>
    <row r="5" spans="1:10" ht="76.5" customHeight="1">
      <c r="A5" s="26" t="s">
        <v>273</v>
      </c>
      <c r="B5" s="98" t="s">
        <v>274</v>
      </c>
      <c r="C5" s="99" t="s">
        <v>275</v>
      </c>
      <c r="D5" s="100" t="s">
        <v>276</v>
      </c>
      <c r="E5" s="125">
        <v>0.2</v>
      </c>
      <c r="F5" s="7"/>
      <c r="G5" s="7"/>
      <c r="H5" s="7"/>
      <c r="I5" s="7"/>
      <c r="J5" s="7"/>
    </row>
    <row r="6" spans="1:10" ht="99">
      <c r="A6" s="26" t="s">
        <v>277</v>
      </c>
      <c r="B6" s="101" t="s">
        <v>277</v>
      </c>
      <c r="C6" s="102" t="s">
        <v>278</v>
      </c>
      <c r="D6" s="103" t="s">
        <v>279</v>
      </c>
      <c r="E6" s="125">
        <v>0.4</v>
      </c>
      <c r="F6" s="7"/>
      <c r="G6" s="7"/>
      <c r="H6" s="7"/>
      <c r="I6" s="7"/>
      <c r="J6" s="7"/>
    </row>
    <row r="7" spans="1:10" ht="66">
      <c r="A7" s="26" t="s">
        <v>280</v>
      </c>
      <c r="B7" s="104" t="s">
        <v>281</v>
      </c>
      <c r="C7" s="102" t="s">
        <v>282</v>
      </c>
      <c r="D7" s="103" t="s">
        <v>283</v>
      </c>
      <c r="E7" s="125">
        <v>0.6</v>
      </c>
      <c r="F7" s="7"/>
      <c r="G7" s="7"/>
      <c r="H7" s="7"/>
      <c r="I7" s="7"/>
      <c r="J7" s="7"/>
    </row>
    <row r="8" spans="1:10" ht="66">
      <c r="A8" s="26" t="s">
        <v>284</v>
      </c>
      <c r="B8" s="105" t="s">
        <v>285</v>
      </c>
      <c r="C8" s="102" t="s">
        <v>286</v>
      </c>
      <c r="D8" s="103" t="s">
        <v>287</v>
      </c>
      <c r="E8" s="125">
        <v>0.8</v>
      </c>
      <c r="F8" s="7"/>
      <c r="G8" s="7"/>
      <c r="H8" s="7"/>
      <c r="I8" s="7"/>
      <c r="J8" s="7"/>
    </row>
    <row r="9" spans="1:10" ht="66">
      <c r="A9" s="26" t="s">
        <v>288</v>
      </c>
      <c r="B9" s="106" t="s">
        <v>289</v>
      </c>
      <c r="C9" s="102" t="s">
        <v>290</v>
      </c>
      <c r="D9" s="103" t="s">
        <v>291</v>
      </c>
      <c r="E9" s="125">
        <v>1</v>
      </c>
      <c r="F9" s="7"/>
      <c r="G9" s="7"/>
      <c r="H9" s="7"/>
      <c r="I9" s="7"/>
      <c r="J9" s="7"/>
    </row>
    <row r="10" spans="1:10" ht="20.25">
      <c r="A10" s="26"/>
      <c r="B10" s="26"/>
      <c r="C10" s="27"/>
      <c r="D10" s="27"/>
      <c r="E10" s="124"/>
      <c r="F10" s="7"/>
      <c r="G10" s="7"/>
      <c r="H10" s="7"/>
      <c r="I10" s="7"/>
      <c r="J10" s="7"/>
    </row>
    <row r="11" spans="1:10" ht="60">
      <c r="A11" s="26"/>
      <c r="B11" s="25"/>
      <c r="C11" s="97" t="s">
        <v>271</v>
      </c>
      <c r="D11" s="97" t="s">
        <v>292</v>
      </c>
      <c r="E11" s="124"/>
      <c r="F11" s="7"/>
      <c r="G11" s="7"/>
      <c r="H11" s="7"/>
      <c r="I11" s="7"/>
      <c r="J11" s="7"/>
    </row>
    <row r="12" spans="1:10" ht="79.5" customHeight="1">
      <c r="A12" s="26"/>
      <c r="B12" s="98" t="s">
        <v>274</v>
      </c>
      <c r="C12" s="99" t="s">
        <v>275</v>
      </c>
      <c r="D12" s="133" t="s">
        <v>293</v>
      </c>
      <c r="E12" s="125">
        <v>0.2</v>
      </c>
      <c r="F12" s="7"/>
      <c r="G12" s="7"/>
      <c r="H12" s="7"/>
      <c r="I12" s="7"/>
      <c r="J12" s="7"/>
    </row>
    <row r="13" spans="1:10" ht="33">
      <c r="A13" s="26"/>
      <c r="B13" s="101" t="s">
        <v>277</v>
      </c>
      <c r="C13" s="102" t="s">
        <v>278</v>
      </c>
      <c r="D13" s="133" t="s">
        <v>294</v>
      </c>
      <c r="E13" s="125">
        <v>0.4</v>
      </c>
      <c r="F13" s="7"/>
      <c r="G13" s="7"/>
      <c r="H13" s="7"/>
      <c r="I13" s="7"/>
      <c r="J13" s="7"/>
    </row>
    <row r="14" spans="1:10" ht="33">
      <c r="A14" s="26"/>
      <c r="B14" s="104" t="s">
        <v>281</v>
      </c>
      <c r="C14" s="102" t="s">
        <v>282</v>
      </c>
      <c r="D14" s="133" t="s">
        <v>295</v>
      </c>
      <c r="E14" s="125">
        <v>0.6</v>
      </c>
      <c r="F14" s="7"/>
      <c r="G14" s="7"/>
      <c r="H14" s="7"/>
      <c r="I14" s="7"/>
      <c r="J14" s="7"/>
    </row>
    <row r="15" spans="1:10" ht="33">
      <c r="A15" s="26"/>
      <c r="B15" s="105" t="s">
        <v>285</v>
      </c>
      <c r="C15" s="102" t="s">
        <v>286</v>
      </c>
      <c r="D15" s="133" t="s">
        <v>296</v>
      </c>
      <c r="E15" s="125">
        <v>0.8</v>
      </c>
      <c r="F15" s="7"/>
      <c r="G15" s="7"/>
      <c r="H15" s="7"/>
      <c r="I15" s="7"/>
      <c r="J15" s="7"/>
    </row>
    <row r="16" spans="1:10" ht="46.5" customHeight="1">
      <c r="A16" s="26"/>
      <c r="B16" s="106" t="s">
        <v>289</v>
      </c>
      <c r="C16" s="102" t="s">
        <v>290</v>
      </c>
      <c r="D16" s="133" t="s">
        <v>297</v>
      </c>
      <c r="E16" s="125">
        <v>1</v>
      </c>
      <c r="F16" s="7"/>
      <c r="G16" s="7"/>
      <c r="H16" s="7"/>
      <c r="I16" s="7"/>
      <c r="J16" s="7"/>
    </row>
    <row r="17" spans="1:10" ht="20.25">
      <c r="A17" s="26"/>
      <c r="B17" s="26"/>
      <c r="C17" s="27"/>
      <c r="D17" s="27"/>
      <c r="E17" s="124"/>
      <c r="F17" s="7"/>
      <c r="G17" s="7"/>
      <c r="H17" s="7"/>
      <c r="I17" s="7"/>
      <c r="J17" s="7"/>
    </row>
    <row r="18" spans="1:10" ht="16.5">
      <c r="A18" s="26"/>
      <c r="B18" s="28"/>
      <c r="C18" s="28"/>
      <c r="D18" s="28"/>
      <c r="E18" s="124"/>
      <c r="F18" s="7"/>
      <c r="G18" s="7"/>
      <c r="H18" s="7"/>
      <c r="I18" s="7"/>
      <c r="J18" s="7"/>
    </row>
    <row r="19" spans="1:10" ht="60">
      <c r="A19" s="26"/>
      <c r="B19" s="25"/>
      <c r="C19" s="97" t="s">
        <v>271</v>
      </c>
      <c r="D19" s="97" t="s">
        <v>298</v>
      </c>
      <c r="E19" s="124"/>
      <c r="F19" s="7"/>
      <c r="G19" s="7"/>
      <c r="H19" s="7"/>
      <c r="I19" s="7"/>
      <c r="J19" s="7"/>
    </row>
    <row r="20" spans="1:10" ht="57.75" customHeight="1">
      <c r="A20" s="26"/>
      <c r="B20" s="98" t="s">
        <v>274</v>
      </c>
      <c r="C20" s="99" t="s">
        <v>275</v>
      </c>
      <c r="D20" s="133" t="s">
        <v>299</v>
      </c>
      <c r="E20" s="125">
        <v>0.2</v>
      </c>
      <c r="F20" s="7"/>
      <c r="G20" s="7"/>
      <c r="H20" s="7"/>
      <c r="I20" s="7"/>
      <c r="J20" s="7"/>
    </row>
    <row r="21" spans="1:10" ht="54" customHeight="1">
      <c r="A21" s="26"/>
      <c r="B21" s="101" t="s">
        <v>277</v>
      </c>
      <c r="C21" s="102" t="s">
        <v>278</v>
      </c>
      <c r="D21" s="133" t="s">
        <v>300</v>
      </c>
      <c r="E21" s="125">
        <v>0.4</v>
      </c>
      <c r="F21" s="7"/>
      <c r="G21" s="7"/>
      <c r="H21" s="7"/>
      <c r="I21" s="7"/>
      <c r="J21" s="7"/>
    </row>
    <row r="22" spans="1:10" ht="64.5" customHeight="1">
      <c r="A22" s="26"/>
      <c r="B22" s="104" t="s">
        <v>281</v>
      </c>
      <c r="C22" s="102" t="s">
        <v>282</v>
      </c>
      <c r="D22" s="133" t="s">
        <v>301</v>
      </c>
      <c r="E22" s="125">
        <v>0.6</v>
      </c>
      <c r="F22" s="7"/>
      <c r="G22" s="7"/>
      <c r="H22" s="7"/>
      <c r="I22" s="7"/>
      <c r="J22" s="7"/>
    </row>
    <row r="23" spans="1:10" ht="51.75" customHeight="1">
      <c r="A23" s="26"/>
      <c r="B23" s="105" t="s">
        <v>285</v>
      </c>
      <c r="C23" s="102" t="s">
        <v>286</v>
      </c>
      <c r="D23" s="133" t="s">
        <v>302</v>
      </c>
      <c r="E23" s="125">
        <v>0.8</v>
      </c>
      <c r="F23" s="7"/>
      <c r="G23" s="7"/>
      <c r="H23" s="7"/>
      <c r="I23" s="7"/>
      <c r="J23" s="7"/>
    </row>
    <row r="24" spans="1:10" ht="51.75" customHeight="1">
      <c r="A24" s="26"/>
      <c r="B24" s="106" t="s">
        <v>289</v>
      </c>
      <c r="C24" s="102" t="s">
        <v>290</v>
      </c>
      <c r="D24" s="133" t="s">
        <v>303</v>
      </c>
      <c r="E24" s="125">
        <v>1</v>
      </c>
      <c r="F24" s="7"/>
      <c r="G24" s="7"/>
      <c r="H24" s="7"/>
      <c r="I24" s="7"/>
      <c r="J24" s="7"/>
    </row>
    <row r="25" spans="1:10" ht="16.5">
      <c r="A25" s="26"/>
      <c r="B25" s="28"/>
      <c r="C25" s="28"/>
      <c r="D25" s="28"/>
      <c r="E25" s="124"/>
      <c r="F25" s="7"/>
      <c r="G25" s="7"/>
      <c r="H25" s="7"/>
      <c r="I25" s="7"/>
      <c r="J25" s="7"/>
    </row>
    <row r="26" spans="1:10" ht="16.5">
      <c r="A26" s="26"/>
      <c r="B26" s="28"/>
      <c r="C26" s="28"/>
      <c r="D26" s="28"/>
      <c r="E26" s="124"/>
      <c r="F26" s="7"/>
      <c r="G26" s="7"/>
      <c r="H26" s="7"/>
      <c r="I26" s="7"/>
      <c r="J26" s="7"/>
    </row>
    <row r="27" spans="1:10" ht="16.5">
      <c r="A27" s="26"/>
      <c r="B27" s="28"/>
      <c r="C27" s="28"/>
      <c r="D27" s="28"/>
      <c r="E27" s="124"/>
      <c r="F27" s="7"/>
      <c r="G27" s="7"/>
      <c r="H27" s="7"/>
      <c r="I27" s="7"/>
      <c r="J27" s="7"/>
    </row>
    <row r="28" spans="1:10" ht="16.5">
      <c r="A28" s="26"/>
      <c r="B28" s="28"/>
      <c r="C28" s="28"/>
      <c r="D28" s="28"/>
      <c r="E28" s="124"/>
      <c r="F28" s="7"/>
      <c r="G28" s="7"/>
      <c r="H28" s="7"/>
      <c r="I28" s="7"/>
      <c r="J28" s="7"/>
    </row>
    <row r="29" spans="1:10" ht="60">
      <c r="A29" s="26"/>
      <c r="B29" s="25"/>
      <c r="C29" s="97" t="s">
        <v>271</v>
      </c>
      <c r="D29" s="97" t="s">
        <v>304</v>
      </c>
      <c r="E29" s="124"/>
      <c r="F29" s="7"/>
      <c r="G29" s="7"/>
      <c r="H29" s="7"/>
      <c r="I29" s="7"/>
      <c r="J29" s="7"/>
    </row>
    <row r="30" spans="1:10" ht="75.75" customHeight="1">
      <c r="A30" s="26"/>
      <c r="B30" s="98" t="s">
        <v>274</v>
      </c>
      <c r="C30" s="99" t="s">
        <v>275</v>
      </c>
      <c r="D30" s="133" t="s">
        <v>305</v>
      </c>
      <c r="E30" s="125">
        <v>0.2</v>
      </c>
      <c r="F30" s="7"/>
      <c r="G30" s="7"/>
      <c r="H30" s="7"/>
      <c r="I30" s="7"/>
      <c r="J30" s="7"/>
    </row>
    <row r="31" spans="1:10" ht="65.25" customHeight="1">
      <c r="A31" s="26"/>
      <c r="B31" s="101" t="s">
        <v>277</v>
      </c>
      <c r="C31" s="102" t="s">
        <v>278</v>
      </c>
      <c r="D31" s="133" t="s">
        <v>306</v>
      </c>
      <c r="E31" s="125">
        <v>0.4</v>
      </c>
      <c r="F31" s="7"/>
      <c r="G31" s="7"/>
      <c r="H31" s="7"/>
      <c r="I31" s="7"/>
      <c r="J31" s="7"/>
    </row>
    <row r="32" spans="1:10" ht="57" customHeight="1">
      <c r="A32" s="26"/>
      <c r="B32" s="104" t="s">
        <v>281</v>
      </c>
      <c r="C32" s="102" t="s">
        <v>282</v>
      </c>
      <c r="D32" s="133" t="s">
        <v>307</v>
      </c>
      <c r="E32" s="125">
        <v>0.6</v>
      </c>
      <c r="F32" s="7"/>
      <c r="G32" s="7"/>
      <c r="H32" s="7"/>
      <c r="I32" s="7"/>
      <c r="J32" s="7"/>
    </row>
    <row r="33" spans="1:10" ht="66.75" customHeight="1">
      <c r="A33" s="26"/>
      <c r="B33" s="105" t="s">
        <v>285</v>
      </c>
      <c r="C33" s="102" t="s">
        <v>286</v>
      </c>
      <c r="D33" s="133" t="s">
        <v>308</v>
      </c>
      <c r="E33" s="125">
        <v>0.8</v>
      </c>
      <c r="F33" s="7"/>
      <c r="G33" s="7"/>
      <c r="H33" s="7"/>
      <c r="I33" s="7"/>
      <c r="J33" s="7"/>
    </row>
    <row r="34" spans="1:10" ht="79.5" customHeight="1">
      <c r="A34" s="26"/>
      <c r="B34" s="106" t="s">
        <v>289</v>
      </c>
      <c r="C34" s="102" t="s">
        <v>290</v>
      </c>
      <c r="D34" s="133" t="s">
        <v>309</v>
      </c>
      <c r="E34" s="125">
        <v>1</v>
      </c>
      <c r="F34" s="7"/>
      <c r="G34" s="7"/>
      <c r="H34" s="7"/>
      <c r="I34" s="7"/>
      <c r="J34" s="7"/>
    </row>
    <row r="35" spans="1:10">
      <c r="A35" s="26"/>
      <c r="B35" s="26"/>
      <c r="C35" s="26" t="s">
        <v>310</v>
      </c>
      <c r="D35" s="26" t="s">
        <v>311</v>
      </c>
      <c r="E35" s="124"/>
      <c r="F35" s="7"/>
      <c r="G35" s="7"/>
      <c r="H35" s="7"/>
      <c r="I35" s="7"/>
      <c r="J35" s="7"/>
    </row>
    <row r="36" spans="1:10">
      <c r="A36" s="26"/>
      <c r="B36" s="26"/>
      <c r="C36" s="26"/>
      <c r="D36" s="26"/>
      <c r="E36" s="124"/>
      <c r="F36" s="7"/>
      <c r="G36" s="7"/>
      <c r="H36" s="7"/>
      <c r="I36" s="7"/>
      <c r="J36" s="7"/>
    </row>
    <row r="37" spans="1:10">
      <c r="A37" s="26"/>
      <c r="B37" s="26"/>
      <c r="C37" s="26"/>
      <c r="D37" s="26"/>
      <c r="E37" s="124"/>
      <c r="F37" s="7"/>
      <c r="G37" s="7"/>
      <c r="H37" s="7"/>
      <c r="I37" s="7"/>
      <c r="J37" s="7"/>
    </row>
    <row r="38" spans="1:10" ht="60">
      <c r="A38" s="26"/>
      <c r="B38" s="25"/>
      <c r="C38" s="97" t="s">
        <v>271</v>
      </c>
      <c r="D38" s="97" t="s">
        <v>312</v>
      </c>
      <c r="E38" s="124"/>
      <c r="F38" s="7"/>
      <c r="G38" s="7"/>
      <c r="H38" s="7"/>
      <c r="I38" s="7"/>
      <c r="J38" s="7"/>
    </row>
    <row r="39" spans="1:10" ht="99">
      <c r="A39" s="26"/>
      <c r="B39" s="98" t="s">
        <v>274</v>
      </c>
      <c r="C39" s="99" t="s">
        <v>275</v>
      </c>
      <c r="D39" s="134" t="s">
        <v>313</v>
      </c>
      <c r="E39" s="125">
        <v>0.2</v>
      </c>
      <c r="F39" s="7"/>
      <c r="G39" s="7"/>
      <c r="H39" s="7"/>
      <c r="I39" s="7"/>
      <c r="J39" s="7"/>
    </row>
    <row r="40" spans="1:10" ht="99">
      <c r="A40" s="26"/>
      <c r="B40" s="101" t="s">
        <v>277</v>
      </c>
      <c r="C40" s="102" t="s">
        <v>278</v>
      </c>
      <c r="D40" s="134" t="s">
        <v>314</v>
      </c>
      <c r="E40" s="125">
        <v>0.4</v>
      </c>
      <c r="F40" s="7"/>
      <c r="G40" s="7"/>
      <c r="H40" s="7"/>
      <c r="I40" s="7"/>
      <c r="J40" s="7"/>
    </row>
    <row r="41" spans="1:10" ht="99">
      <c r="A41" s="26"/>
      <c r="B41" s="104" t="s">
        <v>281</v>
      </c>
      <c r="C41" s="102" t="s">
        <v>282</v>
      </c>
      <c r="D41" s="134" t="s">
        <v>315</v>
      </c>
      <c r="E41" s="125">
        <v>0.6</v>
      </c>
      <c r="F41" s="7"/>
      <c r="G41" s="7"/>
      <c r="H41" s="7"/>
      <c r="I41" s="7"/>
      <c r="J41" s="7"/>
    </row>
    <row r="42" spans="1:10" ht="99">
      <c r="A42" s="26"/>
      <c r="B42" s="105" t="s">
        <v>285</v>
      </c>
      <c r="C42" s="102" t="s">
        <v>286</v>
      </c>
      <c r="D42" s="134" t="s">
        <v>316</v>
      </c>
      <c r="E42" s="125">
        <v>0.8</v>
      </c>
      <c r="F42" s="7"/>
      <c r="G42" s="7"/>
      <c r="H42" s="7"/>
      <c r="I42" s="7"/>
      <c r="J42" s="7"/>
    </row>
    <row r="43" spans="1:10" ht="99">
      <c r="A43" s="26"/>
      <c r="B43" s="106" t="s">
        <v>289</v>
      </c>
      <c r="C43" s="102" t="s">
        <v>290</v>
      </c>
      <c r="D43" s="134" t="s">
        <v>317</v>
      </c>
      <c r="E43" s="125">
        <v>1</v>
      </c>
      <c r="F43" s="7"/>
      <c r="G43" s="7"/>
      <c r="H43" s="7"/>
      <c r="I43" s="7"/>
      <c r="J43" s="7"/>
    </row>
    <row r="44" spans="1:10">
      <c r="A44" s="26"/>
      <c r="B44" s="26"/>
      <c r="C44" s="26"/>
      <c r="D44" s="26"/>
      <c r="E44" s="124"/>
      <c r="F44" s="7"/>
      <c r="G44" s="7"/>
      <c r="H44" s="7"/>
      <c r="I44" s="7"/>
      <c r="J44" s="7"/>
    </row>
    <row r="45" spans="1:10" ht="56.25" customHeight="1">
      <c r="A45" s="26"/>
      <c r="B45" s="26"/>
      <c r="C45" s="26"/>
      <c r="D45" s="97" t="s">
        <v>318</v>
      </c>
      <c r="E45" s="124"/>
      <c r="F45" s="7"/>
      <c r="G45" s="7"/>
      <c r="H45" s="7"/>
      <c r="I45" s="7"/>
      <c r="J45" s="7"/>
    </row>
    <row r="46" spans="1:10" ht="94.5" customHeight="1">
      <c r="A46" s="26"/>
      <c r="B46" s="105" t="s">
        <v>285</v>
      </c>
      <c r="C46" s="26"/>
      <c r="D46" s="103" t="s">
        <v>319</v>
      </c>
      <c r="E46" s="125">
        <v>0.8</v>
      </c>
      <c r="F46" s="7"/>
      <c r="G46" s="7"/>
      <c r="H46" s="7"/>
      <c r="I46" s="7"/>
      <c r="J46" s="7"/>
    </row>
    <row r="47" spans="1:10" ht="105.75" customHeight="1">
      <c r="A47" s="26"/>
      <c r="B47" s="106" t="s">
        <v>289</v>
      </c>
      <c r="C47" s="27"/>
      <c r="D47" s="103" t="s">
        <v>320</v>
      </c>
      <c r="E47" s="125">
        <v>1</v>
      </c>
      <c r="F47" s="7"/>
      <c r="G47" s="7"/>
      <c r="H47" s="7"/>
      <c r="I47" s="7"/>
      <c r="J47" s="7"/>
    </row>
    <row r="48" spans="1:10">
      <c r="A48" s="26"/>
      <c r="B48" s="23"/>
      <c r="C48" s="23"/>
      <c r="D48" s="23"/>
      <c r="E48" s="124"/>
      <c r="F48" s="7"/>
      <c r="G48" s="7"/>
      <c r="H48" s="7"/>
      <c r="I48" s="7"/>
      <c r="J48" s="7"/>
    </row>
    <row r="49" spans="1:10">
      <c r="A49" s="26"/>
      <c r="B49" s="23"/>
      <c r="C49" s="23"/>
      <c r="D49" s="23"/>
      <c r="E49" s="124"/>
      <c r="F49" s="7"/>
      <c r="G49" s="7"/>
      <c r="H49" s="7"/>
      <c r="I49" s="7"/>
      <c r="J49" s="7"/>
    </row>
    <row r="50" spans="1:10" ht="20.25">
      <c r="A50" s="26"/>
      <c r="B50" s="26"/>
      <c r="C50" s="27"/>
      <c r="D50" s="27"/>
      <c r="E50" s="124"/>
      <c r="F50" s="7"/>
      <c r="G50" s="7"/>
      <c r="H50" s="7"/>
      <c r="I50" s="7"/>
      <c r="J50" s="7"/>
    </row>
    <row r="51" spans="1:10" ht="46.5" customHeight="1">
      <c r="A51" s="26"/>
      <c r="B51" s="26"/>
      <c r="C51" s="26"/>
      <c r="D51" s="97" t="s">
        <v>321</v>
      </c>
      <c r="E51" s="124"/>
      <c r="F51" s="7"/>
      <c r="G51" s="7"/>
      <c r="H51" s="7"/>
      <c r="I51" s="7"/>
      <c r="J51" s="7"/>
    </row>
    <row r="52" spans="1:10" ht="90" customHeight="1">
      <c r="A52" s="26"/>
      <c r="B52" s="105" t="s">
        <v>285</v>
      </c>
      <c r="C52" s="26"/>
      <c r="D52" s="103" t="s">
        <v>322</v>
      </c>
      <c r="E52" s="125">
        <v>0.8</v>
      </c>
      <c r="F52" s="7"/>
      <c r="G52" s="7"/>
      <c r="H52" s="7"/>
      <c r="I52" s="7"/>
      <c r="J52" s="7"/>
    </row>
    <row r="53" spans="1:10" ht="66">
      <c r="A53" s="26"/>
      <c r="B53" s="106" t="s">
        <v>289</v>
      </c>
      <c r="C53" s="27"/>
      <c r="D53" s="103" t="s">
        <v>323</v>
      </c>
      <c r="E53" s="125">
        <v>1</v>
      </c>
      <c r="F53" s="7"/>
      <c r="G53" s="7"/>
      <c r="H53" s="7"/>
      <c r="I53" s="7"/>
      <c r="J53" s="7"/>
    </row>
    <row r="54" spans="1:10" ht="20.25">
      <c r="A54" s="26"/>
      <c r="B54" s="26"/>
      <c r="C54" s="27"/>
      <c r="D54" s="27"/>
      <c r="E54" s="124"/>
      <c r="F54" s="7"/>
      <c r="G54" s="7"/>
      <c r="H54" s="7"/>
      <c r="I54" s="7"/>
      <c r="J54" s="7"/>
    </row>
    <row r="55" spans="1:10" ht="20.25">
      <c r="A55" s="26"/>
      <c r="B55" s="26"/>
      <c r="C55" s="27"/>
      <c r="D55" s="27"/>
      <c r="E55" s="124"/>
      <c r="F55" s="7"/>
      <c r="G55" s="7"/>
      <c r="H55" s="7"/>
      <c r="I55" s="7"/>
      <c r="J55" s="7"/>
    </row>
    <row r="56" spans="1:10" ht="20.25">
      <c r="A56" s="26"/>
      <c r="B56" s="26"/>
      <c r="C56" s="27"/>
      <c r="D56" s="27"/>
      <c r="E56" s="124"/>
      <c r="F56" s="7"/>
      <c r="G56" s="7"/>
      <c r="H56" s="7"/>
      <c r="I56" s="7"/>
      <c r="J56" s="7"/>
    </row>
    <row r="57" spans="1:10" ht="20.25">
      <c r="A57" s="26"/>
      <c r="B57" s="26"/>
      <c r="C57" s="27"/>
      <c r="D57" s="27"/>
      <c r="E57" s="124"/>
      <c r="F57" s="7"/>
      <c r="G57" s="7"/>
      <c r="H57" s="7"/>
      <c r="I57" s="7"/>
      <c r="J57" s="7"/>
    </row>
    <row r="58" spans="1:10" ht="20.25">
      <c r="A58" s="26"/>
      <c r="B58" s="26"/>
      <c r="C58" s="27"/>
      <c r="D58" s="27"/>
      <c r="E58" s="124"/>
      <c r="F58" s="7"/>
      <c r="G58" s="7"/>
      <c r="H58" s="7"/>
      <c r="I58" s="7"/>
      <c r="J58" s="7"/>
    </row>
    <row r="59" spans="1:10" ht="20.25">
      <c r="A59" s="26"/>
      <c r="B59" s="26"/>
      <c r="C59" s="27"/>
      <c r="D59" s="27"/>
      <c r="E59" s="124"/>
      <c r="F59" s="7"/>
      <c r="G59" s="7"/>
      <c r="H59" s="7"/>
      <c r="I59" s="7"/>
      <c r="J59" s="7"/>
    </row>
    <row r="60" spans="1:10" ht="20.25">
      <c r="A60" s="26"/>
      <c r="B60" s="26"/>
      <c r="C60" s="27"/>
      <c r="D60" s="27"/>
      <c r="E60" s="124"/>
      <c r="F60" s="7"/>
      <c r="G60" s="7"/>
      <c r="H60" s="7"/>
      <c r="I60" s="7"/>
      <c r="J60" s="7"/>
    </row>
    <row r="61" spans="1:10" ht="20.25">
      <c r="A61" s="26"/>
      <c r="B61" s="26"/>
      <c r="C61" s="27"/>
      <c r="D61" s="27"/>
      <c r="E61" s="124"/>
      <c r="F61" s="7"/>
      <c r="G61" s="7"/>
      <c r="H61" s="7"/>
      <c r="I61" s="7"/>
      <c r="J61" s="7"/>
    </row>
    <row r="62" spans="1:10" ht="20.25">
      <c r="A62" s="26"/>
      <c r="B62" s="26"/>
      <c r="C62" s="27"/>
      <c r="D62" s="27"/>
      <c r="E62" s="124"/>
      <c r="F62" s="7"/>
      <c r="G62" s="7"/>
      <c r="H62" s="7"/>
      <c r="I62" s="7"/>
      <c r="J62" s="7"/>
    </row>
    <row r="63" spans="1:10" ht="20.25">
      <c r="A63" s="26"/>
      <c r="B63" s="26"/>
      <c r="C63" s="27"/>
      <c r="D63" s="27"/>
      <c r="E63" s="124"/>
      <c r="F63" s="7"/>
      <c r="G63" s="7"/>
      <c r="H63" s="7"/>
      <c r="I63" s="7"/>
      <c r="J63" s="7"/>
    </row>
    <row r="64" spans="1:10" ht="20.25">
      <c r="A64" s="26"/>
      <c r="B64" s="26"/>
      <c r="C64" s="27"/>
      <c r="D64" s="27"/>
      <c r="E64" s="124"/>
      <c r="F64" s="7"/>
      <c r="G64" s="7"/>
      <c r="H64" s="7"/>
      <c r="I64" s="7"/>
      <c r="J64" s="7"/>
    </row>
    <row r="65" spans="1:10" ht="20.25">
      <c r="A65" s="26"/>
      <c r="B65" s="26"/>
      <c r="C65" s="27"/>
      <c r="D65" s="27"/>
      <c r="E65" s="124"/>
      <c r="F65" s="7"/>
      <c r="G65" s="7"/>
      <c r="H65" s="7"/>
      <c r="I65" s="7"/>
      <c r="J65" s="7"/>
    </row>
    <row r="66" spans="1:10" ht="20.25">
      <c r="A66" s="26"/>
      <c r="B66" s="26"/>
      <c r="C66" s="27"/>
      <c r="D66" s="27"/>
      <c r="E66" s="124"/>
      <c r="F66" s="7"/>
      <c r="G66" s="7"/>
      <c r="H66" s="7"/>
      <c r="I66" s="7"/>
      <c r="J66" s="7"/>
    </row>
    <row r="67" spans="1:10" ht="20.25">
      <c r="A67" s="26"/>
      <c r="B67" s="26"/>
      <c r="C67" s="27"/>
      <c r="D67" s="27"/>
      <c r="E67" s="124"/>
      <c r="F67" s="7"/>
      <c r="G67" s="7"/>
      <c r="H67" s="7"/>
      <c r="I67" s="7"/>
      <c r="J67" s="7"/>
    </row>
    <row r="68" spans="1:10" ht="20.25">
      <c r="A68" s="26"/>
      <c r="B68" s="26"/>
      <c r="C68" s="27"/>
      <c r="D68" s="27"/>
      <c r="E68" s="124"/>
      <c r="F68" s="7"/>
      <c r="G68" s="7"/>
      <c r="H68" s="7"/>
      <c r="I68" s="7"/>
      <c r="J68" s="7"/>
    </row>
    <row r="69" spans="1:10" ht="20.25">
      <c r="A69" s="26"/>
      <c r="B69" s="26"/>
      <c r="C69" s="27"/>
      <c r="D69" s="27"/>
      <c r="E69" s="124"/>
      <c r="F69" s="7"/>
      <c r="G69" s="7"/>
      <c r="H69" s="7"/>
      <c r="I69" s="7"/>
      <c r="J69" s="7"/>
    </row>
    <row r="70" spans="1:10" ht="20.25">
      <c r="A70" s="26"/>
      <c r="B70" s="26"/>
      <c r="C70" s="27"/>
      <c r="D70" s="27"/>
      <c r="E70" s="124"/>
      <c r="F70" s="7"/>
      <c r="G70" s="7"/>
      <c r="H70" s="7"/>
      <c r="I70" s="7"/>
      <c r="J70" s="7"/>
    </row>
    <row r="71" spans="1:10" ht="20.25">
      <c r="A71" s="26"/>
      <c r="B71" s="26"/>
      <c r="C71" s="27"/>
      <c r="D71" s="27"/>
      <c r="E71" s="124"/>
      <c r="F71" s="7"/>
      <c r="G71" s="7"/>
      <c r="H71" s="7"/>
      <c r="I71" s="7"/>
      <c r="J71" s="7"/>
    </row>
    <row r="72" spans="1:10" ht="20.25">
      <c r="A72" s="26"/>
      <c r="B72" s="26"/>
      <c r="C72" s="27"/>
      <c r="D72" s="27"/>
      <c r="E72" s="124"/>
      <c r="F72" s="7"/>
      <c r="G72" s="7"/>
      <c r="H72" s="7"/>
      <c r="I72" s="7"/>
      <c r="J72" s="7"/>
    </row>
    <row r="73" spans="1:10" ht="20.25">
      <c r="A73" s="26"/>
      <c r="B73" s="26"/>
      <c r="C73" s="27"/>
      <c r="D73" s="27"/>
      <c r="E73" s="124"/>
      <c r="F73" s="7"/>
      <c r="G73" s="7"/>
      <c r="H73" s="7"/>
      <c r="I73" s="7"/>
      <c r="J73" s="7"/>
    </row>
    <row r="74" spans="1:10" ht="20.25">
      <c r="A74" s="26"/>
      <c r="B74" s="26"/>
      <c r="C74" s="27"/>
      <c r="D74" s="27"/>
      <c r="E74" s="124"/>
      <c r="F74" s="7"/>
      <c r="G74" s="7"/>
      <c r="H74" s="7"/>
      <c r="I74" s="7"/>
      <c r="J74" s="7"/>
    </row>
    <row r="75" spans="1:10" ht="20.25">
      <c r="A75" s="26"/>
      <c r="B75" s="26"/>
      <c r="C75" s="27"/>
      <c r="D75" s="27"/>
      <c r="E75" s="124"/>
      <c r="F75" s="7"/>
      <c r="G75" s="7"/>
      <c r="H75" s="7"/>
      <c r="I75" s="7"/>
      <c r="J75" s="7"/>
    </row>
    <row r="76" spans="1:10" ht="20.25">
      <c r="A76" s="26"/>
      <c r="B76" s="26"/>
      <c r="C76" s="27"/>
      <c r="D76" s="27"/>
      <c r="E76" s="124"/>
      <c r="F76" s="7"/>
      <c r="G76" s="7"/>
      <c r="H76" s="7"/>
      <c r="I76" s="7"/>
      <c r="J76" s="7"/>
    </row>
    <row r="77" spans="1:10" ht="20.25">
      <c r="A77" s="26"/>
      <c r="B77" s="26"/>
      <c r="C77" s="27"/>
      <c r="D77" s="27"/>
      <c r="E77" s="124"/>
      <c r="F77" s="7"/>
      <c r="G77" s="7"/>
      <c r="H77" s="7"/>
      <c r="I77" s="7"/>
      <c r="J77" s="7"/>
    </row>
    <row r="78" spans="1:10" ht="20.25">
      <c r="A78" s="26"/>
      <c r="B78" s="26"/>
      <c r="C78" s="27"/>
      <c r="D78" s="27"/>
      <c r="E78" s="124"/>
      <c r="F78" s="7"/>
      <c r="G78" s="7"/>
      <c r="H78" s="7"/>
      <c r="I78" s="7"/>
      <c r="J78" s="7"/>
    </row>
    <row r="79" spans="1:10" ht="20.25">
      <c r="A79" s="26"/>
      <c r="B79" s="26"/>
      <c r="C79" s="27"/>
      <c r="D79" s="27"/>
      <c r="E79" s="124"/>
      <c r="F79" s="7"/>
      <c r="G79" s="7"/>
      <c r="H79" s="7"/>
      <c r="I79" s="7"/>
      <c r="J79" s="7"/>
    </row>
    <row r="80" spans="1:10" s="7" customFormat="1" ht="20.25">
      <c r="A80" s="26"/>
      <c r="B80" s="26"/>
      <c r="C80" s="27"/>
      <c r="D80" s="27"/>
      <c r="E80" s="124"/>
    </row>
    <row r="81" spans="1:5" s="7" customFormat="1" ht="20.25">
      <c r="A81" s="26"/>
      <c r="B81" s="26"/>
      <c r="C81" s="27"/>
      <c r="D81" s="27"/>
      <c r="E81" s="124"/>
    </row>
    <row r="82" spans="1:5" s="7" customFormat="1" ht="20.25">
      <c r="A82" s="26"/>
      <c r="B82" s="26"/>
      <c r="C82" s="27"/>
      <c r="D82" s="27"/>
      <c r="E82" s="124"/>
    </row>
    <row r="83" spans="1:5" s="7" customFormat="1" ht="20.25">
      <c r="A83" s="26"/>
      <c r="B83" s="26"/>
      <c r="C83" s="27"/>
      <c r="D83" s="27"/>
      <c r="E83" s="124"/>
    </row>
    <row r="84" spans="1:5" s="7" customFormat="1" ht="20.25">
      <c r="A84" s="26"/>
      <c r="B84" s="26"/>
      <c r="C84" s="27"/>
      <c r="D84" s="27"/>
      <c r="E84" s="124"/>
    </row>
    <row r="85" spans="1:5" s="7" customFormat="1" ht="20.25">
      <c r="A85" s="26"/>
      <c r="B85" s="26"/>
      <c r="C85" s="27"/>
      <c r="D85" s="27"/>
      <c r="E85" s="124"/>
    </row>
    <row r="86" spans="1:5" s="7" customFormat="1" ht="20.25">
      <c r="A86" s="26"/>
      <c r="B86" s="26"/>
      <c r="C86" s="27"/>
      <c r="D86" s="27"/>
      <c r="E86" s="124"/>
    </row>
    <row r="87" spans="1:5" s="7" customFormat="1" ht="20.25">
      <c r="A87" s="26"/>
      <c r="B87" s="26"/>
      <c r="C87" s="27"/>
      <c r="D87" s="27"/>
      <c r="E87" s="124"/>
    </row>
    <row r="88" spans="1:5" s="7" customFormat="1" ht="20.25">
      <c r="A88" s="26"/>
      <c r="B88" s="26"/>
      <c r="C88" s="27"/>
      <c r="D88" s="27"/>
      <c r="E88" s="124"/>
    </row>
    <row r="89" spans="1:5" s="7" customFormat="1" ht="20.25">
      <c r="A89" s="26"/>
      <c r="B89" s="26"/>
      <c r="C89" s="27"/>
      <c r="D89" s="27"/>
      <c r="E89" s="124"/>
    </row>
    <row r="90" spans="1:5" s="7" customFormat="1" ht="20.25">
      <c r="A90" s="26"/>
      <c r="B90" s="26"/>
      <c r="C90" s="27"/>
      <c r="D90" s="27"/>
      <c r="E90" s="124"/>
    </row>
    <row r="91" spans="1:5" s="7" customFormat="1" ht="20.25">
      <c r="A91" s="26"/>
      <c r="B91" s="26"/>
      <c r="C91" s="27"/>
      <c r="D91" s="27"/>
      <c r="E91" s="124"/>
    </row>
    <row r="92" spans="1:5" s="7" customFormat="1" ht="20.25">
      <c r="A92" s="26"/>
      <c r="B92" s="26"/>
      <c r="C92" s="27"/>
      <c r="D92" s="27"/>
      <c r="E92" s="124"/>
    </row>
    <row r="93" spans="1:5" s="7" customFormat="1" ht="20.25">
      <c r="A93" s="26"/>
      <c r="B93" s="26"/>
      <c r="C93" s="27"/>
      <c r="D93" s="27"/>
      <c r="E93" s="124"/>
    </row>
    <row r="94" spans="1:5" s="7" customFormat="1" ht="20.25">
      <c r="A94" s="26"/>
      <c r="B94" s="26"/>
      <c r="C94" s="27"/>
      <c r="D94" s="27"/>
      <c r="E94" s="124"/>
    </row>
    <row r="95" spans="1:5" s="7" customFormat="1" ht="20.25">
      <c r="A95" s="26"/>
      <c r="B95" s="26"/>
      <c r="C95" s="27"/>
      <c r="D95" s="27"/>
      <c r="E95" s="124"/>
    </row>
    <row r="96" spans="1:5" s="7" customFormat="1" ht="20.25">
      <c r="A96" s="26"/>
      <c r="B96" s="26"/>
      <c r="C96" s="27"/>
      <c r="D96" s="27"/>
      <c r="E96" s="124"/>
    </row>
    <row r="97" spans="1:5" s="7" customFormat="1" ht="20.25">
      <c r="A97" s="26"/>
      <c r="B97" s="26"/>
      <c r="C97" s="27"/>
      <c r="D97" s="27"/>
      <c r="E97" s="124"/>
    </row>
    <row r="98" spans="1:5" s="7" customFormat="1" ht="20.25">
      <c r="A98" s="26"/>
      <c r="B98" s="26"/>
      <c r="C98" s="27"/>
      <c r="D98" s="27"/>
      <c r="E98" s="124"/>
    </row>
    <row r="99" spans="1:5" s="7" customFormat="1" ht="20.25">
      <c r="A99" s="26"/>
      <c r="B99" s="26"/>
      <c r="C99" s="27"/>
      <c r="D99" s="27"/>
      <c r="E99" s="124"/>
    </row>
    <row r="100" spans="1:5" s="7" customFormat="1" ht="20.25">
      <c r="A100" s="26"/>
      <c r="B100" s="26"/>
      <c r="C100" s="27"/>
      <c r="D100" s="27"/>
      <c r="E100" s="124"/>
    </row>
    <row r="101" spans="1:5" s="7" customFormat="1" ht="20.25">
      <c r="A101" s="26"/>
      <c r="B101" s="26"/>
      <c r="C101" s="27"/>
      <c r="D101" s="27"/>
      <c r="E101" s="124"/>
    </row>
    <row r="102" spans="1:5" s="7" customFormat="1" ht="20.25">
      <c r="A102" s="26"/>
      <c r="B102" s="26"/>
      <c r="C102" s="27"/>
      <c r="D102" s="27"/>
      <c r="E102" s="124"/>
    </row>
    <row r="103" spans="1:5" s="7" customFormat="1" ht="20.25">
      <c r="A103" s="26"/>
      <c r="B103" s="26"/>
      <c r="C103" s="27"/>
      <c r="D103" s="27"/>
      <c r="E103" s="124"/>
    </row>
    <row r="104" spans="1:5" s="7" customFormat="1" ht="20.25">
      <c r="A104" s="26"/>
      <c r="B104" s="26"/>
      <c r="C104" s="27"/>
      <c r="D104" s="27"/>
      <c r="E104" s="124"/>
    </row>
    <row r="105" spans="1:5" s="7" customFormat="1" ht="20.25">
      <c r="A105" s="26"/>
      <c r="B105" s="26"/>
      <c r="C105" s="27"/>
      <c r="D105" s="27"/>
      <c r="E105" s="124"/>
    </row>
    <row r="106" spans="1:5" s="7" customFormat="1" ht="20.25">
      <c r="A106" s="26"/>
      <c r="B106" s="26"/>
      <c r="C106" s="27"/>
      <c r="D106" s="27"/>
      <c r="E106" s="124"/>
    </row>
    <row r="107" spans="1:5" s="7" customFormat="1" ht="20.25">
      <c r="A107" s="26"/>
      <c r="B107" s="26"/>
      <c r="C107" s="27"/>
      <c r="D107" s="27"/>
      <c r="E107" s="124"/>
    </row>
    <row r="108" spans="1:5" s="7" customFormat="1" ht="20.25">
      <c r="A108" s="26"/>
      <c r="B108" s="26"/>
      <c r="C108" s="27"/>
      <c r="D108" s="27"/>
      <c r="E108" s="124"/>
    </row>
    <row r="109" spans="1:5" s="7" customFormat="1" ht="20.25">
      <c r="A109" s="26"/>
      <c r="B109" s="26"/>
      <c r="C109" s="27"/>
      <c r="D109" s="27"/>
      <c r="E109" s="124"/>
    </row>
    <row r="110" spans="1:5" s="7" customFormat="1" ht="20.25">
      <c r="A110" s="26"/>
      <c r="B110" s="26"/>
      <c r="C110" s="27"/>
      <c r="D110" s="27"/>
      <c r="E110" s="124"/>
    </row>
    <row r="111" spans="1:5" s="7" customFormat="1" ht="20.25">
      <c r="A111" s="26"/>
      <c r="B111" s="26"/>
      <c r="C111" s="27"/>
      <c r="D111" s="27"/>
      <c r="E111" s="124"/>
    </row>
    <row r="112" spans="1:5" s="7" customFormat="1" ht="20.25">
      <c r="A112" s="26"/>
      <c r="B112" s="26"/>
      <c r="C112" s="27"/>
      <c r="D112" s="27"/>
      <c r="E112" s="124"/>
    </row>
    <row r="113" spans="1:5" s="7" customFormat="1" ht="20.25">
      <c r="A113" s="26"/>
      <c r="B113" s="26"/>
      <c r="C113" s="27"/>
      <c r="D113" s="27"/>
      <c r="E113" s="124"/>
    </row>
    <row r="114" spans="1:5" s="7" customFormat="1" ht="20.25">
      <c r="A114" s="26"/>
      <c r="B114" s="26"/>
      <c r="C114" s="27"/>
      <c r="D114" s="27"/>
      <c r="E114" s="124"/>
    </row>
    <row r="115" spans="1:5" s="7" customFormat="1" ht="20.25">
      <c r="A115" s="26"/>
      <c r="B115" s="26"/>
      <c r="C115" s="27"/>
      <c r="D115" s="27"/>
      <c r="E115" s="124"/>
    </row>
    <row r="116" spans="1:5" s="7" customFormat="1" ht="20.25">
      <c r="A116" s="26"/>
      <c r="B116" s="26"/>
      <c r="C116" s="27"/>
      <c r="D116" s="27"/>
      <c r="E116" s="124"/>
    </row>
    <row r="117" spans="1:5" s="7" customFormat="1" ht="20.25">
      <c r="A117" s="26"/>
      <c r="B117" s="26"/>
      <c r="C117" s="27"/>
      <c r="D117" s="27"/>
      <c r="E117" s="124"/>
    </row>
    <row r="118" spans="1:5" s="7" customFormat="1" ht="20.25">
      <c r="A118" s="26"/>
      <c r="B118" s="26"/>
      <c r="C118" s="27"/>
      <c r="D118" s="27"/>
      <c r="E118" s="124"/>
    </row>
    <row r="119" spans="1:5" s="7" customFormat="1" ht="20.25">
      <c r="A119" s="26"/>
      <c r="B119" s="26"/>
      <c r="C119" s="27"/>
      <c r="D119" s="27"/>
      <c r="E119" s="124"/>
    </row>
    <row r="120" spans="1:5" s="7" customFormat="1" ht="20.25">
      <c r="A120" s="26"/>
      <c r="B120" s="26"/>
      <c r="C120" s="27"/>
      <c r="D120" s="27"/>
      <c r="E120" s="124"/>
    </row>
    <row r="121" spans="1:5" s="7" customFormat="1" ht="20.25">
      <c r="A121" s="26"/>
      <c r="B121" s="26"/>
      <c r="C121" s="27"/>
      <c r="D121" s="27"/>
      <c r="E121" s="124"/>
    </row>
    <row r="122" spans="1:5" s="7" customFormat="1" ht="20.25">
      <c r="A122" s="26"/>
      <c r="B122" s="26"/>
      <c r="C122" s="27"/>
      <c r="D122" s="27"/>
      <c r="E122" s="124"/>
    </row>
    <row r="123" spans="1:5" s="7" customFormat="1" ht="20.25">
      <c r="A123" s="26"/>
      <c r="B123" s="26"/>
      <c r="C123" s="27"/>
      <c r="D123" s="27"/>
      <c r="E123" s="124"/>
    </row>
    <row r="124" spans="1:5" s="7" customFormat="1" ht="20.25">
      <c r="A124" s="26"/>
      <c r="B124" s="26"/>
      <c r="C124" s="27"/>
      <c r="D124" s="27"/>
      <c r="E124" s="124"/>
    </row>
    <row r="125" spans="1:5" s="7" customFormat="1" ht="20.25">
      <c r="A125" s="26"/>
      <c r="B125" s="26"/>
      <c r="C125" s="27"/>
      <c r="D125" s="27"/>
      <c r="E125" s="124"/>
    </row>
    <row r="126" spans="1:5" s="7" customFormat="1" ht="20.25">
      <c r="A126" s="26"/>
      <c r="B126" s="26"/>
      <c r="C126" s="27"/>
      <c r="D126" s="27"/>
      <c r="E126" s="124"/>
    </row>
    <row r="127" spans="1:5" s="7" customFormat="1" ht="20.25">
      <c r="A127" s="26"/>
      <c r="B127" s="26"/>
      <c r="C127" s="27"/>
      <c r="D127" s="27"/>
      <c r="E127" s="124"/>
    </row>
    <row r="128" spans="1:5" s="7" customFormat="1" ht="20.25">
      <c r="A128" s="26"/>
      <c r="B128" s="26"/>
      <c r="C128" s="27"/>
      <c r="D128" s="27"/>
      <c r="E128" s="124"/>
    </row>
    <row r="129" spans="1:5" s="7" customFormat="1" ht="20.25">
      <c r="A129" s="26"/>
      <c r="B129" s="26"/>
      <c r="C129" s="27"/>
      <c r="D129" s="27"/>
      <c r="E129" s="124"/>
    </row>
    <row r="130" spans="1:5" s="7" customFormat="1" ht="20.25">
      <c r="A130" s="26"/>
      <c r="B130" s="26"/>
      <c r="C130" s="27"/>
      <c r="D130" s="27"/>
      <c r="E130" s="124"/>
    </row>
    <row r="131" spans="1:5" s="7" customFormat="1" ht="20.25">
      <c r="A131" s="26"/>
      <c r="B131" s="26"/>
      <c r="C131" s="27"/>
      <c r="D131" s="27"/>
      <c r="E131" s="124"/>
    </row>
    <row r="132" spans="1:5" s="7" customFormat="1" ht="20.25">
      <c r="A132" s="26"/>
      <c r="B132" s="26"/>
      <c r="C132" s="27"/>
      <c r="D132" s="27"/>
      <c r="E132" s="124"/>
    </row>
    <row r="133" spans="1:5" s="7" customFormat="1" ht="20.25">
      <c r="A133" s="26"/>
      <c r="B133" s="26"/>
      <c r="C133" s="27"/>
      <c r="D133" s="27"/>
      <c r="E133" s="124"/>
    </row>
    <row r="134" spans="1:5" s="7" customFormat="1" ht="20.25">
      <c r="A134" s="26"/>
      <c r="B134" s="26"/>
      <c r="C134" s="27"/>
      <c r="D134" s="27"/>
      <c r="E134" s="124"/>
    </row>
    <row r="135" spans="1:5" s="7" customFormat="1" ht="20.25">
      <c r="A135" s="26"/>
      <c r="B135" s="26"/>
      <c r="C135" s="27"/>
      <c r="D135" s="27"/>
      <c r="E135" s="124"/>
    </row>
    <row r="136" spans="1:5" s="7" customFormat="1" ht="20.25">
      <c r="A136" s="26"/>
      <c r="B136" s="26"/>
      <c r="C136" s="27"/>
      <c r="D136" s="27"/>
      <c r="E136" s="124"/>
    </row>
    <row r="137" spans="1:5" s="7" customFormat="1" ht="20.25">
      <c r="A137" s="26"/>
      <c r="B137" s="26"/>
      <c r="C137" s="27"/>
      <c r="D137" s="27"/>
      <c r="E137" s="124"/>
    </row>
    <row r="138" spans="1:5" s="7" customFormat="1" ht="20.25">
      <c r="A138" s="26"/>
      <c r="B138" s="26"/>
      <c r="C138" s="27"/>
      <c r="D138" s="27"/>
      <c r="E138" s="124"/>
    </row>
    <row r="139" spans="1:5" s="7" customFormat="1" ht="20.25">
      <c r="A139" s="26"/>
      <c r="B139" s="26"/>
      <c r="C139" s="27"/>
      <c r="D139" s="27"/>
      <c r="E139" s="124"/>
    </row>
    <row r="140" spans="1:5" s="7" customFormat="1" ht="20.25">
      <c r="A140" s="26"/>
      <c r="B140" s="26"/>
      <c r="C140" s="27"/>
      <c r="D140" s="27"/>
      <c r="E140" s="124"/>
    </row>
    <row r="141" spans="1:5" s="7" customFormat="1" ht="20.25">
      <c r="A141" s="26"/>
      <c r="B141" s="26"/>
      <c r="C141" s="27"/>
      <c r="D141" s="27"/>
      <c r="E141" s="124"/>
    </row>
    <row r="142" spans="1:5" s="7" customFormat="1" ht="20.25">
      <c r="A142" s="26"/>
      <c r="B142" s="26"/>
      <c r="C142" s="27"/>
      <c r="D142" s="27"/>
      <c r="E142" s="124"/>
    </row>
    <row r="143" spans="1:5" s="7" customFormat="1" ht="20.25">
      <c r="A143" s="26"/>
      <c r="B143" s="26"/>
      <c r="C143" s="27"/>
      <c r="D143" s="27"/>
      <c r="E143" s="124"/>
    </row>
    <row r="144" spans="1:5" s="7" customFormat="1" ht="20.25">
      <c r="A144" s="26"/>
      <c r="B144" s="26"/>
      <c r="C144" s="27"/>
      <c r="D144" s="27"/>
      <c r="E144" s="124"/>
    </row>
    <row r="145" spans="1:5" s="7" customFormat="1" ht="20.25">
      <c r="A145" s="26"/>
      <c r="B145" s="26"/>
      <c r="C145" s="27"/>
      <c r="D145" s="27"/>
      <c r="E145" s="124"/>
    </row>
    <row r="146" spans="1:5" s="7" customFormat="1" ht="20.25">
      <c r="A146" s="26"/>
      <c r="B146" s="26"/>
      <c r="C146" s="27"/>
      <c r="D146" s="27"/>
      <c r="E146" s="124"/>
    </row>
    <row r="147" spans="1:5" s="7" customFormat="1" ht="20.25">
      <c r="A147" s="26"/>
      <c r="B147" s="26"/>
      <c r="C147" s="27"/>
      <c r="D147" s="27"/>
      <c r="E147" s="124"/>
    </row>
    <row r="148" spans="1:5" s="7" customFormat="1" ht="20.25">
      <c r="A148" s="26"/>
      <c r="B148" s="26"/>
      <c r="C148" s="27"/>
      <c r="D148" s="27"/>
      <c r="E148" s="124"/>
    </row>
    <row r="149" spans="1:5" s="7" customFormat="1" ht="20.25">
      <c r="A149" s="26"/>
      <c r="B149" s="26"/>
      <c r="C149" s="27"/>
      <c r="D149" s="27"/>
      <c r="E149" s="124"/>
    </row>
    <row r="150" spans="1:5" s="7" customFormat="1" ht="20.25">
      <c r="A150" s="26"/>
      <c r="B150" s="26"/>
      <c r="C150" s="27"/>
      <c r="D150" s="27"/>
      <c r="E150" s="124"/>
    </row>
    <row r="151" spans="1:5" s="7" customFormat="1" ht="20.25">
      <c r="A151" s="26"/>
      <c r="B151" s="26"/>
      <c r="C151" s="27"/>
      <c r="D151" s="27"/>
      <c r="E151" s="124"/>
    </row>
    <row r="152" spans="1:5" s="7" customFormat="1" ht="20.25">
      <c r="A152" s="26"/>
      <c r="B152" s="26"/>
      <c r="C152" s="27"/>
      <c r="D152" s="27"/>
      <c r="E152" s="124"/>
    </row>
    <row r="153" spans="1:5" s="7" customFormat="1" ht="20.25">
      <c r="A153" s="26"/>
      <c r="B153" s="26"/>
      <c r="C153" s="27"/>
      <c r="D153" s="27"/>
      <c r="E153" s="124"/>
    </row>
    <row r="154" spans="1:5" s="7" customFormat="1" ht="20.25">
      <c r="A154" s="26"/>
      <c r="B154" s="26"/>
      <c r="C154" s="27"/>
      <c r="D154" s="27"/>
      <c r="E154" s="124"/>
    </row>
    <row r="155" spans="1:5" s="7" customFormat="1" ht="20.25">
      <c r="A155" s="26"/>
      <c r="B155" s="26"/>
      <c r="C155" s="27"/>
      <c r="D155" s="27"/>
      <c r="E155" s="124"/>
    </row>
    <row r="156" spans="1:5" s="7" customFormat="1" ht="20.25">
      <c r="A156" s="26"/>
      <c r="B156" s="26"/>
      <c r="C156" s="27"/>
      <c r="D156" s="27"/>
      <c r="E156" s="124"/>
    </row>
    <row r="157" spans="1:5" s="7" customFormat="1" ht="20.25">
      <c r="A157" s="26"/>
      <c r="B157" s="26"/>
      <c r="C157" s="27"/>
      <c r="D157" s="27"/>
      <c r="E157" s="124"/>
    </row>
    <row r="158" spans="1:5" s="7" customFormat="1" ht="20.25">
      <c r="A158" s="26"/>
      <c r="B158" s="26"/>
      <c r="C158" s="27"/>
      <c r="D158" s="27"/>
      <c r="E158" s="124"/>
    </row>
    <row r="159" spans="1:5" s="7" customFormat="1" ht="20.25">
      <c r="A159" s="26"/>
      <c r="B159" s="26"/>
      <c r="C159" s="27"/>
      <c r="D159" s="27"/>
      <c r="E159" s="124"/>
    </row>
    <row r="160" spans="1:5" s="7" customFormat="1" ht="20.25">
      <c r="A160" s="26"/>
      <c r="B160" s="26"/>
      <c r="C160" s="27"/>
      <c r="D160" s="27"/>
      <c r="E160" s="124"/>
    </row>
    <row r="161" spans="1:5" s="7" customFormat="1" ht="20.25">
      <c r="A161" s="26"/>
      <c r="B161" s="26"/>
      <c r="C161" s="27"/>
      <c r="D161" s="27"/>
      <c r="E161" s="124"/>
    </row>
    <row r="162" spans="1:5" s="7" customFormat="1" ht="20.25">
      <c r="A162" s="26"/>
      <c r="B162" s="26"/>
      <c r="C162" s="27"/>
      <c r="D162" s="27"/>
      <c r="E162" s="124"/>
    </row>
    <row r="163" spans="1:5" s="7" customFormat="1" ht="20.25">
      <c r="A163" s="26"/>
      <c r="B163" s="26"/>
      <c r="C163" s="27"/>
      <c r="D163" s="27"/>
      <c r="E163" s="124"/>
    </row>
    <row r="164" spans="1:5" s="7" customFormat="1" ht="20.25">
      <c r="A164" s="26"/>
      <c r="B164" s="26"/>
      <c r="C164" s="27"/>
      <c r="D164" s="27"/>
      <c r="E164" s="124"/>
    </row>
    <row r="165" spans="1:5" s="7" customFormat="1" ht="20.25">
      <c r="A165" s="26"/>
      <c r="B165" s="26"/>
      <c r="C165" s="27"/>
      <c r="D165" s="27"/>
      <c r="E165" s="124"/>
    </row>
    <row r="166" spans="1:5" s="7" customFormat="1" ht="20.25">
      <c r="A166" s="26"/>
      <c r="B166" s="26"/>
      <c r="C166" s="27"/>
      <c r="D166" s="27"/>
      <c r="E166" s="124"/>
    </row>
    <row r="167" spans="1:5" s="7" customFormat="1" ht="20.25">
      <c r="A167" s="26"/>
      <c r="B167" s="26"/>
      <c r="C167" s="27"/>
      <c r="D167" s="27"/>
      <c r="E167" s="124"/>
    </row>
    <row r="168" spans="1:5" s="7" customFormat="1" ht="20.25">
      <c r="A168" s="26"/>
      <c r="B168" s="26"/>
      <c r="C168" s="27"/>
      <c r="D168" s="27"/>
      <c r="E168" s="124"/>
    </row>
    <row r="169" spans="1:5" s="7" customFormat="1" ht="20.25">
      <c r="A169" s="26"/>
      <c r="B169" s="26"/>
      <c r="C169" s="27"/>
      <c r="D169" s="27"/>
      <c r="E169" s="124"/>
    </row>
    <row r="170" spans="1:5" s="7" customFormat="1" ht="20.25">
      <c r="A170" s="26"/>
      <c r="B170" s="26"/>
      <c r="C170" s="27"/>
      <c r="D170" s="27"/>
      <c r="E170" s="124"/>
    </row>
    <row r="171" spans="1:5" s="7" customFormat="1" ht="20.25">
      <c r="A171" s="26"/>
      <c r="B171" s="26"/>
      <c r="C171" s="27"/>
      <c r="D171" s="27"/>
      <c r="E171" s="124"/>
    </row>
    <row r="172" spans="1:5" s="7" customFormat="1" ht="20.25">
      <c r="A172" s="26"/>
      <c r="B172" s="26"/>
      <c r="C172" s="27"/>
      <c r="D172" s="27"/>
      <c r="E172" s="124"/>
    </row>
    <row r="173" spans="1:5" s="7" customFormat="1" ht="20.25">
      <c r="A173" s="26"/>
      <c r="B173" s="26"/>
      <c r="C173" s="27"/>
      <c r="D173" s="27"/>
      <c r="E173" s="124"/>
    </row>
    <row r="174" spans="1:5" s="7" customFormat="1" ht="20.25">
      <c r="A174" s="26"/>
      <c r="B174" s="26"/>
      <c r="C174" s="27"/>
      <c r="D174" s="27"/>
      <c r="E174" s="124"/>
    </row>
    <row r="175" spans="1:5" s="7" customFormat="1" ht="20.25">
      <c r="A175" s="26"/>
      <c r="B175" s="26"/>
      <c r="C175" s="27"/>
      <c r="D175" s="27"/>
      <c r="E175" s="124"/>
    </row>
    <row r="176" spans="1:5" s="7" customFormat="1" ht="20.25">
      <c r="A176" s="26"/>
      <c r="B176" s="26"/>
      <c r="C176" s="27"/>
      <c r="D176" s="27"/>
      <c r="E176" s="124"/>
    </row>
    <row r="177" spans="1:5" s="7" customFormat="1" ht="20.25">
      <c r="A177" s="26"/>
      <c r="B177" s="26"/>
      <c r="C177" s="27"/>
      <c r="D177" s="27"/>
      <c r="E177" s="124"/>
    </row>
    <row r="178" spans="1:5" s="7" customFormat="1" ht="20.25">
      <c r="A178" s="26"/>
      <c r="B178" s="26"/>
      <c r="C178" s="27"/>
      <c r="D178" s="27"/>
      <c r="E178" s="124"/>
    </row>
    <row r="179" spans="1:5" s="7" customFormat="1" ht="20.25">
      <c r="A179" s="26"/>
      <c r="B179" s="26"/>
      <c r="C179" s="27"/>
      <c r="D179" s="27"/>
      <c r="E179" s="124"/>
    </row>
    <row r="180" spans="1:5" s="7" customFormat="1" ht="20.25">
      <c r="A180" s="26"/>
      <c r="B180" s="26"/>
      <c r="C180" s="27"/>
      <c r="D180" s="27"/>
      <c r="E180" s="124"/>
    </row>
    <row r="181" spans="1:5" s="7" customFormat="1" ht="20.25">
      <c r="A181" s="26"/>
      <c r="B181" s="26"/>
      <c r="C181" s="27"/>
      <c r="D181" s="27"/>
      <c r="E181" s="124"/>
    </row>
    <row r="182" spans="1:5" s="7" customFormat="1" ht="20.25">
      <c r="A182" s="26"/>
      <c r="B182" s="26"/>
      <c r="C182" s="27"/>
      <c r="D182" s="27"/>
      <c r="E182" s="124"/>
    </row>
    <row r="183" spans="1:5" s="7" customFormat="1" ht="20.25">
      <c r="A183" s="26"/>
      <c r="B183" s="26"/>
      <c r="C183" s="27"/>
      <c r="D183" s="27"/>
      <c r="E183" s="124"/>
    </row>
    <row r="184" spans="1:5" s="7" customFormat="1" ht="20.25">
      <c r="A184" s="26"/>
      <c r="B184" s="26"/>
      <c r="C184" s="27"/>
      <c r="D184" s="27"/>
      <c r="E184" s="124"/>
    </row>
    <row r="185" spans="1:5" s="7" customFormat="1" ht="20.25">
      <c r="A185" s="26"/>
      <c r="B185" s="26"/>
      <c r="C185" s="27"/>
      <c r="D185" s="27"/>
      <c r="E185" s="124"/>
    </row>
    <row r="186" spans="1:5" s="7" customFormat="1" ht="20.25">
      <c r="A186" s="26"/>
      <c r="B186" s="26"/>
      <c r="C186" s="27"/>
      <c r="D186" s="27"/>
      <c r="E186" s="124"/>
    </row>
    <row r="187" spans="1:5" s="7" customFormat="1" ht="20.25">
      <c r="A187" s="26"/>
      <c r="B187" s="26"/>
      <c r="C187" s="27"/>
      <c r="D187" s="27"/>
      <c r="E187" s="124"/>
    </row>
    <row r="188" spans="1:5" s="7" customFormat="1" ht="20.25">
      <c r="A188" s="26"/>
      <c r="B188" s="26"/>
      <c r="C188" s="27"/>
      <c r="D188" s="27"/>
      <c r="E188" s="124"/>
    </row>
    <row r="189" spans="1:5" s="7" customFormat="1" ht="20.25">
      <c r="A189" s="26"/>
      <c r="B189" s="26"/>
      <c r="C189" s="27"/>
      <c r="D189" s="27"/>
      <c r="E189" s="124"/>
    </row>
    <row r="190" spans="1:5" s="7" customFormat="1" ht="20.25">
      <c r="A190" s="26"/>
      <c r="B190" s="26"/>
      <c r="C190" s="27"/>
      <c r="D190" s="27"/>
      <c r="E190" s="124"/>
    </row>
    <row r="191" spans="1:5" s="7" customFormat="1" ht="20.25">
      <c r="A191" s="26"/>
      <c r="B191" s="26"/>
      <c r="C191" s="27"/>
      <c r="D191" s="27"/>
      <c r="E191" s="124"/>
    </row>
    <row r="192" spans="1:5" s="7" customFormat="1" ht="20.25">
      <c r="A192" s="26"/>
      <c r="B192" s="26"/>
      <c r="C192" s="27"/>
      <c r="D192" s="27"/>
      <c r="E192" s="124"/>
    </row>
    <row r="193" spans="1:5" s="7" customFormat="1" ht="20.25">
      <c r="A193" s="26"/>
      <c r="B193" s="26"/>
      <c r="C193" s="27"/>
      <c r="D193" s="27"/>
      <c r="E193" s="124"/>
    </row>
    <row r="194" spans="1:5" s="7" customFormat="1" ht="20.25">
      <c r="A194" s="26"/>
      <c r="B194" s="26"/>
      <c r="C194" s="27"/>
      <c r="D194" s="27"/>
      <c r="E194" s="124"/>
    </row>
    <row r="195" spans="1:5" s="7" customFormat="1" ht="20.25">
      <c r="A195" s="26"/>
      <c r="B195" s="26"/>
      <c r="C195" s="27"/>
      <c r="D195" s="27"/>
      <c r="E195" s="124"/>
    </row>
    <row r="196" spans="1:5" s="7" customFormat="1" ht="20.25">
      <c r="A196" s="26"/>
      <c r="B196" s="26"/>
      <c r="C196" s="27"/>
      <c r="D196" s="27"/>
      <c r="E196" s="124"/>
    </row>
    <row r="197" spans="1:5" s="7" customFormat="1" ht="20.25">
      <c r="A197" s="26"/>
      <c r="B197" s="26"/>
      <c r="C197" s="27"/>
      <c r="D197" s="27"/>
      <c r="E197" s="124"/>
    </row>
    <row r="198" spans="1:5" s="7" customFormat="1" ht="20.25">
      <c r="A198" s="26"/>
      <c r="B198" s="26"/>
      <c r="C198" s="27"/>
      <c r="D198" s="27"/>
      <c r="E198" s="124"/>
    </row>
    <row r="199" spans="1:5" s="7" customFormat="1" ht="20.25">
      <c r="A199" s="26"/>
      <c r="B199" s="26"/>
      <c r="C199" s="27"/>
      <c r="D199" s="27"/>
      <c r="E199" s="124"/>
    </row>
    <row r="200" spans="1:5" s="7" customFormat="1" ht="20.25">
      <c r="A200" s="26"/>
      <c r="B200" s="26"/>
      <c r="C200" s="27"/>
      <c r="D200" s="27"/>
      <c r="E200" s="124"/>
    </row>
    <row r="201" spans="1:5" s="7" customFormat="1" ht="20.25">
      <c r="A201" s="26"/>
      <c r="B201" s="26"/>
      <c r="C201" s="27"/>
      <c r="D201" s="27"/>
      <c r="E201" s="124"/>
    </row>
    <row r="202" spans="1:5" s="7" customFormat="1" ht="20.25">
      <c r="A202" s="26"/>
      <c r="B202" s="26"/>
      <c r="C202" s="27"/>
      <c r="D202" s="27"/>
      <c r="E202" s="124"/>
    </row>
    <row r="203" spans="1:5" s="7" customFormat="1" ht="20.25">
      <c r="A203" s="26"/>
      <c r="B203" s="26"/>
      <c r="C203" s="27"/>
      <c r="D203" s="27"/>
      <c r="E203" s="124"/>
    </row>
    <row r="204" spans="1:5" s="7" customFormat="1" ht="20.25">
      <c r="A204" s="26"/>
      <c r="B204" s="26"/>
      <c r="C204" s="27"/>
      <c r="D204" s="27"/>
      <c r="E204" s="124"/>
    </row>
    <row r="205" spans="1:5" s="7" customFormat="1" ht="20.25">
      <c r="A205" s="26"/>
      <c r="B205" s="26"/>
      <c r="C205" s="27"/>
      <c r="D205" s="27"/>
      <c r="E205" s="124"/>
    </row>
    <row r="206" spans="1:5" s="7" customFormat="1" ht="20.25">
      <c r="A206" s="26"/>
      <c r="B206" s="26"/>
      <c r="C206" s="27"/>
      <c r="D206" s="27"/>
      <c r="E206" s="124"/>
    </row>
    <row r="207" spans="1:5" s="7" customFormat="1" ht="20.25">
      <c r="A207" s="26"/>
      <c r="B207" s="26"/>
      <c r="C207" s="27"/>
      <c r="D207" s="27"/>
      <c r="E207" s="124"/>
    </row>
    <row r="208" spans="1:5" s="7" customFormat="1" ht="20.25">
      <c r="A208" s="26"/>
      <c r="B208" s="26"/>
      <c r="C208" s="27"/>
      <c r="D208" s="27"/>
      <c r="E208" s="124"/>
    </row>
    <row r="209" spans="1:5" s="7" customFormat="1" ht="20.25">
      <c r="A209" s="26"/>
      <c r="B209" s="26"/>
      <c r="C209" s="27"/>
      <c r="D209" s="27"/>
      <c r="E209" s="124"/>
    </row>
    <row r="210" spans="1:5" s="7" customFormat="1" ht="20.25">
      <c r="A210" s="26"/>
      <c r="B210" s="26"/>
      <c r="C210" s="27"/>
      <c r="D210" s="27"/>
      <c r="E210" s="124"/>
    </row>
    <row r="211" spans="1:5" s="7" customFormat="1" ht="20.25">
      <c r="A211" s="26"/>
      <c r="B211" s="26"/>
      <c r="C211" s="27"/>
      <c r="D211" s="27"/>
      <c r="E211" s="124"/>
    </row>
    <row r="212" spans="1:5" s="7" customFormat="1" ht="20.25">
      <c r="A212" s="26"/>
      <c r="B212" s="26"/>
      <c r="C212" s="27"/>
      <c r="D212" s="27"/>
      <c r="E212" s="124"/>
    </row>
    <row r="213" spans="1:5" s="7" customFormat="1" ht="20.25">
      <c r="A213" s="26"/>
      <c r="B213" s="26"/>
      <c r="C213" s="27"/>
      <c r="D213" s="27"/>
      <c r="E213" s="124"/>
    </row>
    <row r="214" spans="1:5" s="7" customFormat="1" ht="20.25">
      <c r="A214" s="26"/>
      <c r="B214" s="26"/>
      <c r="C214" s="27"/>
      <c r="D214" s="27"/>
      <c r="E214" s="124"/>
    </row>
    <row r="215" spans="1:5" s="7" customFormat="1" ht="20.25">
      <c r="A215" s="26"/>
      <c r="B215" s="26"/>
      <c r="C215" s="27"/>
      <c r="D215" s="27"/>
      <c r="E215" s="124"/>
    </row>
    <row r="216" spans="1:5" s="7" customFormat="1" ht="20.25">
      <c r="A216" s="26"/>
      <c r="B216" s="26"/>
      <c r="C216" s="27"/>
      <c r="D216" s="27"/>
      <c r="E216" s="124"/>
    </row>
    <row r="217" spans="1:5" s="7" customFormat="1" ht="20.25">
      <c r="A217" s="26"/>
      <c r="B217" s="26"/>
      <c r="C217" s="27"/>
      <c r="D217" s="27"/>
      <c r="E217" s="124"/>
    </row>
    <row r="218" spans="1:5" s="7" customFormat="1" ht="20.25">
      <c r="A218" s="26"/>
      <c r="B218" s="26"/>
      <c r="C218" s="27"/>
      <c r="D218" s="27"/>
      <c r="E218" s="124"/>
    </row>
    <row r="219" spans="1:5" s="7" customFormat="1" ht="20.25">
      <c r="A219" s="26"/>
      <c r="B219" s="26"/>
      <c r="C219" s="27"/>
      <c r="D219" s="27"/>
      <c r="E219" s="124"/>
    </row>
    <row r="220" spans="1:5" s="7" customFormat="1" ht="20.25">
      <c r="A220" s="26"/>
      <c r="B220" s="26"/>
      <c r="C220" s="27"/>
      <c r="D220" s="27"/>
      <c r="E220" s="124"/>
    </row>
    <row r="221" spans="1:5" s="7" customFormat="1" ht="20.25">
      <c r="A221" s="26"/>
      <c r="B221" s="26"/>
      <c r="C221" s="27"/>
      <c r="D221" s="27"/>
      <c r="E221" s="124"/>
    </row>
    <row r="222" spans="1:5" s="7" customFormat="1" ht="20.25">
      <c r="A222" s="26"/>
      <c r="B222" s="26"/>
      <c r="C222" s="27"/>
      <c r="D222" s="27"/>
      <c r="E222" s="124"/>
    </row>
    <row r="223" spans="1:5" s="7" customFormat="1" ht="20.25">
      <c r="A223" s="26"/>
      <c r="B223" s="26"/>
      <c r="C223" s="27"/>
      <c r="D223" s="27"/>
      <c r="E223" s="124"/>
    </row>
    <row r="224" spans="1:5" s="7" customFormat="1" ht="20.25">
      <c r="A224" s="26"/>
      <c r="B224" s="26"/>
      <c r="C224" s="27"/>
      <c r="D224" s="27"/>
      <c r="E224" s="124"/>
    </row>
    <row r="225" spans="1:7" s="7" customFormat="1" ht="20.25">
      <c r="A225" s="26"/>
      <c r="B225" s="26"/>
      <c r="C225" s="27"/>
      <c r="D225" s="27"/>
      <c r="E225" s="124"/>
    </row>
    <row r="226" spans="1:7" s="7" customFormat="1" ht="20.25">
      <c r="A226" s="26"/>
      <c r="B226" s="26"/>
      <c r="C226" s="27"/>
      <c r="D226" s="27"/>
      <c r="E226" s="124"/>
    </row>
    <row r="227" spans="1:7" s="7" customFormat="1" ht="20.25">
      <c r="A227" s="26"/>
      <c r="B227" s="26"/>
      <c r="C227" s="27"/>
      <c r="D227" s="27"/>
      <c r="E227" s="124"/>
    </row>
    <row r="228" spans="1:7" s="7" customFormat="1" ht="20.25">
      <c r="A228" s="26"/>
      <c r="B228" s="26"/>
      <c r="C228" s="27"/>
      <c r="D228" s="27"/>
      <c r="E228" s="124"/>
    </row>
    <row r="229" spans="1:7" s="7" customFormat="1" ht="20.25">
      <c r="A229" s="26"/>
      <c r="B229" s="26"/>
      <c r="C229" s="27"/>
      <c r="D229" s="27"/>
      <c r="E229" s="124"/>
    </row>
    <row r="230" spans="1:7" s="7" customFormat="1" ht="20.25">
      <c r="A230" s="26"/>
      <c r="B230" s="26"/>
      <c r="C230" s="27"/>
      <c r="D230" s="27"/>
      <c r="E230" s="124"/>
    </row>
    <row r="231" spans="1:7" ht="20.25">
      <c r="A231" s="26"/>
      <c r="B231" s="29"/>
      <c r="C231" s="30"/>
      <c r="D231" s="30"/>
    </row>
    <row r="232" spans="1:7" ht="20.25">
      <c r="A232" s="26"/>
      <c r="B232" s="29"/>
      <c r="C232" s="30"/>
      <c r="D232" s="30"/>
    </row>
    <row r="233" spans="1:7" ht="20.25">
      <c r="A233" s="26"/>
      <c r="B233" s="29"/>
      <c r="C233" s="30"/>
      <c r="D233" s="30"/>
    </row>
    <row r="234" spans="1:7" ht="20.25">
      <c r="A234" s="26"/>
      <c r="B234" s="29"/>
      <c r="C234" s="30"/>
      <c r="D234" s="30"/>
    </row>
    <row r="235" spans="1:7" ht="20.25">
      <c r="A235" s="26"/>
      <c r="B235" s="29"/>
      <c r="C235" s="30"/>
      <c r="D235" s="30"/>
    </row>
    <row r="236" spans="1:7">
      <c r="A236" s="7"/>
      <c r="B236" s="29"/>
      <c r="C236" s="29"/>
      <c r="D236" s="29"/>
    </row>
    <row r="237" spans="1:7" ht="20.25">
      <c r="A237" s="7"/>
      <c r="B237" s="31" t="s">
        <v>324</v>
      </c>
      <c r="C237" s="31" t="s">
        <v>325</v>
      </c>
      <c r="D237" t="s">
        <v>324</v>
      </c>
      <c r="E237" s="117" t="s">
        <v>325</v>
      </c>
    </row>
    <row r="238" spans="1:7" ht="21">
      <c r="A238" s="7"/>
      <c r="B238" s="32" t="s">
        <v>326</v>
      </c>
      <c r="C238" s="32" t="s">
        <v>327</v>
      </c>
      <c r="D238" t="s">
        <v>326</v>
      </c>
      <c r="F238" t="s">
        <v>326</v>
      </c>
      <c r="G238" t="e">
        <f>IF(NOT(ISERROR(MATCH(F238,_xlfn.ANCHORARRAY(B249),0))),#REF!&amp;"Por favor no seleccionar los criterios de impacto",F238)</f>
        <v>#REF!</v>
      </c>
    </row>
    <row r="239" spans="1:7" ht="21">
      <c r="A239" s="7"/>
      <c r="B239" s="32" t="s">
        <v>326</v>
      </c>
      <c r="C239" s="32" t="s">
        <v>278</v>
      </c>
      <c r="E239" s="117" t="s">
        <v>327</v>
      </c>
    </row>
    <row r="240" spans="1:7" ht="21">
      <c r="A240" s="7"/>
      <c r="B240" s="32" t="s">
        <v>326</v>
      </c>
      <c r="C240" s="32" t="s">
        <v>282</v>
      </c>
      <c r="E240" s="117" t="s">
        <v>278</v>
      </c>
    </row>
    <row r="241" spans="1:5" ht="21">
      <c r="A241" s="7"/>
      <c r="B241" s="32" t="s">
        <v>326</v>
      </c>
      <c r="C241" s="32" t="s">
        <v>286</v>
      </c>
      <c r="E241" s="117" t="s">
        <v>282</v>
      </c>
    </row>
    <row r="242" spans="1:5" ht="21">
      <c r="A242" s="7"/>
      <c r="B242" s="32" t="s">
        <v>326</v>
      </c>
      <c r="C242" s="32" t="s">
        <v>290</v>
      </c>
      <c r="E242" s="117" t="s">
        <v>286</v>
      </c>
    </row>
    <row r="243" spans="1:5" ht="21">
      <c r="A243" s="7"/>
      <c r="B243" s="32" t="s">
        <v>272</v>
      </c>
      <c r="C243" s="32" t="s">
        <v>276</v>
      </c>
      <c r="E243" s="117" t="s">
        <v>290</v>
      </c>
    </row>
    <row r="244" spans="1:5" ht="21">
      <c r="A244" s="7"/>
      <c r="B244" s="32" t="s">
        <v>272</v>
      </c>
      <c r="C244" s="32" t="s">
        <v>328</v>
      </c>
      <c r="D244" t="s">
        <v>272</v>
      </c>
    </row>
    <row r="245" spans="1:5" ht="21">
      <c r="A245" s="7"/>
      <c r="B245" s="32" t="s">
        <v>272</v>
      </c>
      <c r="C245" s="32" t="s">
        <v>283</v>
      </c>
      <c r="E245" s="117" t="s">
        <v>276</v>
      </c>
    </row>
    <row r="246" spans="1:5" ht="21">
      <c r="A246" s="7"/>
      <c r="B246" s="32" t="s">
        <v>272</v>
      </c>
      <c r="C246" s="32" t="s">
        <v>329</v>
      </c>
      <c r="E246" s="117" t="s">
        <v>328</v>
      </c>
    </row>
    <row r="247" spans="1:5" ht="21">
      <c r="A247" s="7"/>
      <c r="B247" s="32" t="s">
        <v>272</v>
      </c>
      <c r="C247" s="32" t="s">
        <v>291</v>
      </c>
      <c r="E247" s="117" t="s">
        <v>283</v>
      </c>
    </row>
    <row r="248" spans="1:5">
      <c r="A248" s="7"/>
      <c r="B248" s="33"/>
      <c r="C248" s="33"/>
      <c r="E248" s="117" t="s">
        <v>329</v>
      </c>
    </row>
    <row r="249" spans="1:5">
      <c r="A249" s="7"/>
      <c r="B249" s="33" t="str" cm="1">
        <f t="array" ref="B249:B251">_xlfn.UNIQUE(Tabla1[[#All],[Criterios]])</f>
        <v>Criterios</v>
      </c>
      <c r="C249" s="33"/>
      <c r="E249" s="117" t="s">
        <v>291</v>
      </c>
    </row>
    <row r="250" spans="1:5">
      <c r="A250" s="7"/>
      <c r="B250" s="33" t="str">
        <v>Afectación Económica o presupuestal</v>
      </c>
      <c r="C250" s="33"/>
    </row>
    <row r="251" spans="1:5">
      <c r="B251" s="33" t="str">
        <v>Pérdida Reputacional</v>
      </c>
      <c r="C251" s="33"/>
    </row>
    <row r="252" spans="1:5">
      <c r="B252" s="34"/>
      <c r="C252" s="34"/>
    </row>
    <row r="253" spans="1:5">
      <c r="B253" s="34"/>
      <c r="C253" s="34"/>
    </row>
    <row r="254" spans="1:5">
      <c r="B254" s="34"/>
      <c r="C254" s="34"/>
    </row>
    <row r="255" spans="1:5">
      <c r="B255" s="34"/>
      <c r="C255" s="34"/>
      <c r="D255" s="34"/>
    </row>
    <row r="256" spans="1:5">
      <c r="B256" s="34"/>
      <c r="C256" s="34"/>
      <c r="D256" s="34"/>
    </row>
    <row r="257" spans="2:4">
      <c r="B257" s="34"/>
      <c r="C257" s="34"/>
      <c r="D257" s="34"/>
    </row>
    <row r="258" spans="2:4">
      <c r="B258" s="34"/>
      <c r="C258" s="34"/>
      <c r="D258" s="34"/>
    </row>
    <row r="259" spans="2:4">
      <c r="B259" s="34"/>
      <c r="C259" s="34"/>
      <c r="D259" s="34"/>
    </row>
    <row r="260" spans="2:4">
      <c r="B260" s="34"/>
      <c r="C260" s="34"/>
      <c r="D260" s="34"/>
    </row>
  </sheetData>
  <mergeCells count="1">
    <mergeCell ref="B2:E2"/>
  </mergeCells>
  <dataValidations count="1">
    <dataValidation type="list" allowBlank="1" showInputMessage="1" showErrorMessage="1" sqref="F238" xr:uid="{00000000-0002-0000-0600-000000000000}">
      <formula1>#REF!</formula1>
    </dataValidation>
  </dataValidations>
  <pageMargins left="0.7" right="0.7" top="0.75" bottom="0.75" header="0.3" footer="0.3"/>
  <pageSetup orientation="portrait"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tint="-0.249977111117893"/>
  </sheetPr>
  <dimension ref="B1:K16"/>
  <sheetViews>
    <sheetView topLeftCell="B1" workbookViewId="0">
      <selection activeCell="I7" sqref="I7"/>
    </sheetView>
  </sheetViews>
  <sheetFormatPr defaultColWidth="14.28515625" defaultRowHeight="12.75"/>
  <cols>
    <col min="1" max="2" width="14.28515625" style="35"/>
    <col min="3" max="3" width="17" style="35" customWidth="1"/>
    <col min="4" max="4" width="14.28515625" style="35"/>
    <col min="5" max="5" width="46" style="35" customWidth="1"/>
    <col min="6" max="16384" width="14.28515625" style="35"/>
  </cols>
  <sheetData>
    <row r="1" spans="2:11" ht="24" customHeight="1" thickBot="1">
      <c r="B1" s="300" t="s">
        <v>330</v>
      </c>
      <c r="C1" s="301"/>
      <c r="D1" s="301"/>
      <c r="E1" s="301"/>
      <c r="F1" s="302"/>
    </row>
    <row r="2" spans="2:11" ht="16.5" thickBot="1">
      <c r="B2" s="36"/>
      <c r="C2" s="36"/>
      <c r="D2" s="36"/>
      <c r="E2" s="36"/>
      <c r="F2" s="36"/>
      <c r="I2" s="127"/>
      <c r="J2" s="141" t="s">
        <v>331</v>
      </c>
      <c r="K2" s="141" t="s">
        <v>332</v>
      </c>
    </row>
    <row r="3" spans="2:11" ht="16.5" thickBot="1">
      <c r="B3" s="303" t="s">
        <v>333</v>
      </c>
      <c r="C3" s="304"/>
      <c r="D3" s="304"/>
      <c r="E3" s="37" t="s">
        <v>334</v>
      </c>
      <c r="F3" s="38" t="s">
        <v>335</v>
      </c>
      <c r="I3" s="140" t="s">
        <v>336</v>
      </c>
      <c r="J3" s="131">
        <v>0.5</v>
      </c>
      <c r="K3" s="131">
        <v>0.45</v>
      </c>
    </row>
    <row r="4" spans="2:11" ht="31.5">
      <c r="B4" s="305" t="s">
        <v>337</v>
      </c>
      <c r="C4" s="307" t="s">
        <v>338</v>
      </c>
      <c r="D4" s="39" t="s">
        <v>336</v>
      </c>
      <c r="E4" s="40" t="s">
        <v>339</v>
      </c>
      <c r="F4" s="41">
        <v>0.25</v>
      </c>
      <c r="I4" s="141" t="s">
        <v>340</v>
      </c>
      <c r="J4" s="131">
        <v>0.4</v>
      </c>
      <c r="K4" s="131">
        <v>0.35</v>
      </c>
    </row>
    <row r="5" spans="2:11" ht="47.25">
      <c r="B5" s="306"/>
      <c r="C5" s="308"/>
      <c r="D5" s="42" t="s">
        <v>340</v>
      </c>
      <c r="E5" s="43" t="s">
        <v>341</v>
      </c>
      <c r="F5" s="44">
        <v>0.15</v>
      </c>
      <c r="I5" s="141" t="s">
        <v>342</v>
      </c>
      <c r="J5" s="131">
        <v>0.35</v>
      </c>
      <c r="K5" s="131">
        <v>0.3</v>
      </c>
    </row>
    <row r="6" spans="2:11" ht="47.25">
      <c r="B6" s="306"/>
      <c r="C6" s="308"/>
      <c r="D6" s="42" t="s">
        <v>342</v>
      </c>
      <c r="E6" s="43" t="s">
        <v>343</v>
      </c>
      <c r="F6" s="44">
        <v>0.1</v>
      </c>
    </row>
    <row r="7" spans="2:11" ht="63">
      <c r="B7" s="306"/>
      <c r="C7" s="308" t="s">
        <v>344</v>
      </c>
      <c r="D7" s="42" t="s">
        <v>331</v>
      </c>
      <c r="E7" s="43" t="s">
        <v>345</v>
      </c>
      <c r="F7" s="44">
        <v>0.25</v>
      </c>
      <c r="G7" s="128"/>
    </row>
    <row r="8" spans="2:11" ht="31.5">
      <c r="B8" s="306"/>
      <c r="C8" s="308"/>
      <c r="D8" s="42" t="s">
        <v>332</v>
      </c>
      <c r="E8" s="43" t="s">
        <v>346</v>
      </c>
      <c r="F8" s="44">
        <v>0.2</v>
      </c>
      <c r="G8" s="128"/>
    </row>
    <row r="9" spans="2:11" ht="47.25">
      <c r="B9" s="306" t="s">
        <v>347</v>
      </c>
      <c r="C9" s="308" t="s">
        <v>348</v>
      </c>
      <c r="D9" s="42" t="s">
        <v>349</v>
      </c>
      <c r="E9" s="43" t="s">
        <v>350</v>
      </c>
      <c r="F9" s="45" t="s">
        <v>351</v>
      </c>
    </row>
    <row r="10" spans="2:11" ht="63">
      <c r="B10" s="306"/>
      <c r="C10" s="308"/>
      <c r="D10" s="42" t="s">
        <v>352</v>
      </c>
      <c r="E10" s="43" t="s">
        <v>353</v>
      </c>
      <c r="F10" s="45" t="s">
        <v>351</v>
      </c>
    </row>
    <row r="11" spans="2:11" ht="47.25">
      <c r="B11" s="306"/>
      <c r="C11" s="308" t="s">
        <v>354</v>
      </c>
      <c r="D11" s="42" t="s">
        <v>355</v>
      </c>
      <c r="E11" s="43" t="s">
        <v>356</v>
      </c>
      <c r="F11" s="45" t="s">
        <v>351</v>
      </c>
    </row>
    <row r="12" spans="2:11" ht="47.25">
      <c r="B12" s="306"/>
      <c r="C12" s="308"/>
      <c r="D12" s="42" t="s">
        <v>357</v>
      </c>
      <c r="E12" s="43" t="s">
        <v>358</v>
      </c>
      <c r="F12" s="45" t="s">
        <v>351</v>
      </c>
    </row>
    <row r="13" spans="2:11" ht="31.5">
      <c r="B13" s="306"/>
      <c r="C13" s="308" t="s">
        <v>359</v>
      </c>
      <c r="D13" s="42" t="s">
        <v>360</v>
      </c>
      <c r="E13" s="43" t="s">
        <v>361</v>
      </c>
      <c r="F13" s="45" t="s">
        <v>351</v>
      </c>
    </row>
    <row r="14" spans="2:11" ht="32.25" thickBot="1">
      <c r="B14" s="309"/>
      <c r="C14" s="310"/>
      <c r="D14" s="46" t="s">
        <v>362</v>
      </c>
      <c r="E14" s="47" t="s">
        <v>363</v>
      </c>
      <c r="F14" s="48" t="s">
        <v>351</v>
      </c>
    </row>
    <row r="15" spans="2:11" ht="49.5" customHeight="1">
      <c r="B15" s="299" t="s">
        <v>364</v>
      </c>
      <c r="C15" s="299"/>
      <c r="D15" s="299"/>
      <c r="E15" s="299"/>
      <c r="F15" s="299"/>
    </row>
    <row r="16" spans="2:11" ht="27" customHeight="1">
      <c r="B16" s="49"/>
    </row>
  </sheetData>
  <mergeCells count="10">
    <mergeCell ref="B15:F15"/>
    <mergeCell ref="B1:F1"/>
    <mergeCell ref="B3:D3"/>
    <mergeCell ref="B4:B8"/>
    <mergeCell ref="C4:C6"/>
    <mergeCell ref="C7:C8"/>
    <mergeCell ref="B9:B14"/>
    <mergeCell ref="C9:C10"/>
    <mergeCell ref="C11:C12"/>
    <mergeCell ref="C13:C1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Z61"/>
  <sheetViews>
    <sheetView workbookViewId="0">
      <selection activeCell="Q15" sqref="Q15"/>
    </sheetView>
  </sheetViews>
  <sheetFormatPr defaultColWidth="11.42578125" defaultRowHeight="15"/>
  <cols>
    <col min="2" max="2" width="25.42578125" customWidth="1"/>
    <col min="6" max="6" width="27.42578125" customWidth="1"/>
    <col min="7" max="7" width="24.7109375" style="119" customWidth="1"/>
    <col min="8" max="8" width="11.42578125" style="119"/>
    <col min="9" max="9" width="18.28515625" style="119" customWidth="1"/>
    <col min="10" max="12" width="11.42578125" style="119"/>
    <col min="17" max="17" width="21.42578125" customWidth="1"/>
    <col min="18" max="18" width="17.42578125" bestFit="1" customWidth="1"/>
    <col min="19" max="19" width="23.85546875" bestFit="1" customWidth="1"/>
    <col min="21" max="21" width="15.42578125" bestFit="1" customWidth="1"/>
    <col min="22" max="22" width="25.28515625" bestFit="1" customWidth="1"/>
    <col min="24" max="24" width="21" bestFit="1" customWidth="1"/>
  </cols>
  <sheetData>
    <row r="1" spans="2:26">
      <c r="G1" s="119" t="s">
        <v>365</v>
      </c>
      <c r="H1" s="119" t="s">
        <v>366</v>
      </c>
    </row>
    <row r="4" spans="2:26">
      <c r="B4" t="s">
        <v>367</v>
      </c>
      <c r="C4" t="s">
        <v>368</v>
      </c>
      <c r="F4" t="s">
        <v>336</v>
      </c>
      <c r="G4" s="118" t="s">
        <v>369</v>
      </c>
      <c r="H4" s="118">
        <v>0.2</v>
      </c>
      <c r="I4" s="118"/>
      <c r="K4" s="118"/>
      <c r="Q4" t="s">
        <v>370</v>
      </c>
      <c r="R4" s="118">
        <v>0.5</v>
      </c>
      <c r="S4" s="119" t="s">
        <v>262</v>
      </c>
      <c r="T4" s="118">
        <v>0.3</v>
      </c>
      <c r="U4" s="119" t="s">
        <v>277</v>
      </c>
      <c r="V4" s="118">
        <v>0.4</v>
      </c>
      <c r="W4" s="119" t="s">
        <v>280</v>
      </c>
    </row>
    <row r="5" spans="2:26">
      <c r="B5" t="s">
        <v>371</v>
      </c>
      <c r="C5" t="s">
        <v>368</v>
      </c>
      <c r="F5" t="s">
        <v>340</v>
      </c>
      <c r="G5" s="118" t="s">
        <v>369</v>
      </c>
      <c r="H5" s="118">
        <v>0.2</v>
      </c>
      <c r="I5" s="118"/>
      <c r="K5" s="118"/>
      <c r="Q5" t="s">
        <v>372</v>
      </c>
      <c r="R5" s="118">
        <v>0.45</v>
      </c>
      <c r="S5" s="119" t="s">
        <v>262</v>
      </c>
      <c r="T5" s="118">
        <v>0.36</v>
      </c>
      <c r="U5" s="119" t="s">
        <v>277</v>
      </c>
      <c r="V5" s="118">
        <v>0.4</v>
      </c>
      <c r="W5" s="119" t="s">
        <v>280</v>
      </c>
    </row>
    <row r="6" spans="2:26">
      <c r="B6" t="s">
        <v>373</v>
      </c>
      <c r="C6" t="s">
        <v>280</v>
      </c>
      <c r="F6" t="s">
        <v>342</v>
      </c>
      <c r="G6" s="118" t="s">
        <v>264</v>
      </c>
      <c r="H6" s="118">
        <v>0.6</v>
      </c>
      <c r="I6" s="118" t="s">
        <v>374</v>
      </c>
      <c r="K6" s="118"/>
      <c r="Q6" t="s">
        <v>375</v>
      </c>
      <c r="R6" s="118">
        <v>0.4</v>
      </c>
      <c r="S6" s="119" t="s">
        <v>262</v>
      </c>
      <c r="T6" s="118">
        <v>0.36</v>
      </c>
      <c r="U6" s="119" t="s">
        <v>277</v>
      </c>
      <c r="V6" s="118">
        <v>0.4</v>
      </c>
      <c r="W6" s="119" t="s">
        <v>280</v>
      </c>
    </row>
    <row r="7" spans="2:26">
      <c r="B7" t="s">
        <v>376</v>
      </c>
      <c r="C7" t="s">
        <v>377</v>
      </c>
      <c r="G7" s="118"/>
      <c r="I7" s="118"/>
      <c r="K7" s="118"/>
      <c r="Q7" t="s">
        <v>378</v>
      </c>
      <c r="R7" s="118">
        <v>0.35</v>
      </c>
      <c r="S7" s="119" t="s">
        <v>264</v>
      </c>
      <c r="T7" s="118">
        <v>0.42</v>
      </c>
      <c r="U7" s="119" t="s">
        <v>277</v>
      </c>
      <c r="V7" s="118">
        <v>0.4</v>
      </c>
      <c r="W7" s="119" t="s">
        <v>280</v>
      </c>
    </row>
    <row r="8" spans="2:26">
      <c r="B8" t="s">
        <v>379</v>
      </c>
      <c r="C8" t="s">
        <v>380</v>
      </c>
      <c r="G8" s="118"/>
      <c r="I8" s="118"/>
      <c r="K8" s="118"/>
      <c r="Q8" t="s">
        <v>381</v>
      </c>
      <c r="R8" s="118">
        <v>0.35</v>
      </c>
      <c r="S8" s="119" t="s">
        <v>264</v>
      </c>
      <c r="T8" s="118">
        <v>0.6</v>
      </c>
      <c r="U8" s="119" t="s">
        <v>277</v>
      </c>
      <c r="V8" s="118">
        <v>0.26</v>
      </c>
      <c r="W8" s="119" t="s">
        <v>280</v>
      </c>
    </row>
    <row r="9" spans="2:26">
      <c r="B9" t="s">
        <v>382</v>
      </c>
      <c r="C9" t="s">
        <v>368</v>
      </c>
      <c r="G9" s="118"/>
      <c r="I9" s="118"/>
      <c r="K9" s="118"/>
      <c r="Q9" t="s">
        <v>383</v>
      </c>
      <c r="R9" s="118">
        <v>0.3</v>
      </c>
      <c r="S9" s="119" t="s">
        <v>264</v>
      </c>
      <c r="T9" s="118">
        <v>0.6</v>
      </c>
      <c r="U9" s="119" t="s">
        <v>277</v>
      </c>
      <c r="V9" s="118">
        <v>0.3</v>
      </c>
      <c r="W9" s="119" t="s">
        <v>280</v>
      </c>
    </row>
    <row r="10" spans="2:26">
      <c r="B10" t="s">
        <v>384</v>
      </c>
      <c r="C10" t="s">
        <v>280</v>
      </c>
    </row>
    <row r="11" spans="2:26">
      <c r="B11" t="s">
        <v>385</v>
      </c>
      <c r="C11" t="s">
        <v>280</v>
      </c>
      <c r="F11" t="s">
        <v>367</v>
      </c>
      <c r="G11" s="119" t="s">
        <v>260</v>
      </c>
      <c r="H11" s="118">
        <v>0.1</v>
      </c>
      <c r="I11" s="119" t="s">
        <v>369</v>
      </c>
      <c r="J11" s="118">
        <v>0.2</v>
      </c>
      <c r="K11" s="119" t="s">
        <v>368</v>
      </c>
    </row>
    <row r="12" spans="2:26">
      <c r="B12" t="s">
        <v>386</v>
      </c>
      <c r="C12" t="s">
        <v>377</v>
      </c>
      <c r="F12" t="s">
        <v>371</v>
      </c>
      <c r="G12" s="119" t="s">
        <v>260</v>
      </c>
      <c r="H12" s="118">
        <v>0.1</v>
      </c>
      <c r="I12" s="119" t="s">
        <v>277</v>
      </c>
      <c r="J12" s="118">
        <v>0.4</v>
      </c>
      <c r="K12" s="119" t="s">
        <v>368</v>
      </c>
      <c r="Q12" t="s">
        <v>387</v>
      </c>
      <c r="R12" t="s">
        <v>388</v>
      </c>
      <c r="S12" s="119" t="s">
        <v>209</v>
      </c>
      <c r="T12" t="s">
        <v>338</v>
      </c>
      <c r="U12" s="119" t="s">
        <v>344</v>
      </c>
      <c r="V12" t="s">
        <v>389</v>
      </c>
      <c r="W12" s="119" t="s">
        <v>366</v>
      </c>
      <c r="X12" t="s">
        <v>365</v>
      </c>
      <c r="Y12" s="119" t="s">
        <v>366</v>
      </c>
      <c r="Z12" t="s">
        <v>390</v>
      </c>
    </row>
    <row r="13" spans="2:26">
      <c r="B13" t="s">
        <v>391</v>
      </c>
      <c r="C13" t="s">
        <v>380</v>
      </c>
      <c r="F13" t="s">
        <v>373</v>
      </c>
      <c r="G13" s="119" t="s">
        <v>260</v>
      </c>
      <c r="H13" s="118">
        <v>0.1</v>
      </c>
      <c r="I13" s="119" t="s">
        <v>280</v>
      </c>
      <c r="J13" s="118">
        <v>0.6</v>
      </c>
      <c r="K13" s="119" t="s">
        <v>280</v>
      </c>
      <c r="Q13" t="s">
        <v>260</v>
      </c>
      <c r="R13" t="s">
        <v>369</v>
      </c>
      <c r="S13" t="s">
        <v>368</v>
      </c>
      <c r="T13" t="s">
        <v>336</v>
      </c>
      <c r="U13" t="s">
        <v>331</v>
      </c>
      <c r="V13" t="s">
        <v>260</v>
      </c>
      <c r="W13" s="117">
        <v>0.1</v>
      </c>
      <c r="X13" t="s">
        <v>369</v>
      </c>
      <c r="Y13" s="117">
        <v>0.2</v>
      </c>
      <c r="Z13" t="s">
        <v>368</v>
      </c>
    </row>
    <row r="14" spans="2:26">
      <c r="B14" t="s">
        <v>392</v>
      </c>
      <c r="C14" t="s">
        <v>280</v>
      </c>
      <c r="F14" t="s">
        <v>376</v>
      </c>
      <c r="G14" s="119" t="s">
        <v>260</v>
      </c>
      <c r="H14" s="118">
        <v>0.1</v>
      </c>
      <c r="I14" s="119" t="s">
        <v>284</v>
      </c>
      <c r="J14" s="118">
        <v>0.8</v>
      </c>
      <c r="K14" s="119" t="s">
        <v>393</v>
      </c>
      <c r="Q14" t="s">
        <v>260</v>
      </c>
      <c r="R14" t="s">
        <v>277</v>
      </c>
      <c r="S14" t="s">
        <v>368</v>
      </c>
      <c r="T14" t="s">
        <v>336</v>
      </c>
      <c r="U14" t="s">
        <v>331</v>
      </c>
      <c r="V14" t="s">
        <v>260</v>
      </c>
      <c r="W14" s="117">
        <v>0.1</v>
      </c>
      <c r="X14" t="s">
        <v>277</v>
      </c>
      <c r="Y14" s="117">
        <v>0.4</v>
      </c>
      <c r="Z14" t="s">
        <v>368</v>
      </c>
    </row>
    <row r="15" spans="2:26">
      <c r="B15" t="s">
        <v>394</v>
      </c>
      <c r="C15" t="s">
        <v>280</v>
      </c>
      <c r="F15" t="s">
        <v>379</v>
      </c>
      <c r="G15" s="119" t="s">
        <v>260</v>
      </c>
      <c r="H15" s="118">
        <v>0.1</v>
      </c>
      <c r="I15" s="119" t="s">
        <v>288</v>
      </c>
      <c r="J15" s="118">
        <v>1</v>
      </c>
      <c r="K15" s="119" t="s">
        <v>380</v>
      </c>
      <c r="Q15" t="s">
        <v>260</v>
      </c>
      <c r="R15" t="s">
        <v>280</v>
      </c>
      <c r="S15" t="s">
        <v>280</v>
      </c>
      <c r="T15" t="s">
        <v>336</v>
      </c>
      <c r="U15" t="s">
        <v>331</v>
      </c>
      <c r="V15" t="s">
        <v>260</v>
      </c>
      <c r="W15" s="117">
        <v>0.1</v>
      </c>
      <c r="X15" t="s">
        <v>280</v>
      </c>
      <c r="Y15" s="117">
        <v>0.6</v>
      </c>
      <c r="Z15" t="s">
        <v>280</v>
      </c>
    </row>
    <row r="16" spans="2:26">
      <c r="B16" t="s">
        <v>395</v>
      </c>
      <c r="C16" t="s">
        <v>280</v>
      </c>
      <c r="F16" t="s">
        <v>382</v>
      </c>
      <c r="G16" s="119" t="s">
        <v>260</v>
      </c>
      <c r="H16" s="118">
        <v>0.2</v>
      </c>
      <c r="I16" s="119" t="s">
        <v>369</v>
      </c>
      <c r="J16" s="118">
        <v>0.2</v>
      </c>
      <c r="K16" s="119" t="s">
        <v>368</v>
      </c>
      <c r="T16" t="s">
        <v>336</v>
      </c>
      <c r="U16" t="s">
        <v>331</v>
      </c>
    </row>
    <row r="17" spans="2:21">
      <c r="B17" t="s">
        <v>396</v>
      </c>
      <c r="C17" t="s">
        <v>377</v>
      </c>
      <c r="F17" t="s">
        <v>384</v>
      </c>
      <c r="G17" s="119" t="s">
        <v>260</v>
      </c>
      <c r="H17" s="118">
        <v>0.2</v>
      </c>
      <c r="I17" s="119" t="s">
        <v>277</v>
      </c>
      <c r="J17" s="118">
        <v>0.4</v>
      </c>
      <c r="K17" s="119" t="s">
        <v>368</v>
      </c>
      <c r="R17" s="118">
        <v>0.5</v>
      </c>
      <c r="S17" s="117">
        <v>0.5</v>
      </c>
      <c r="T17" t="s">
        <v>336</v>
      </c>
      <c r="U17" t="s">
        <v>331</v>
      </c>
    </row>
    <row r="18" spans="2:21">
      <c r="B18" t="s">
        <v>397</v>
      </c>
      <c r="C18" t="s">
        <v>380</v>
      </c>
      <c r="F18" t="s">
        <v>385</v>
      </c>
      <c r="G18" s="119" t="s">
        <v>260</v>
      </c>
      <c r="H18" s="118">
        <v>0.2</v>
      </c>
      <c r="I18" s="119" t="s">
        <v>280</v>
      </c>
      <c r="J18" s="118">
        <v>0.6</v>
      </c>
      <c r="K18" s="119" t="s">
        <v>280</v>
      </c>
      <c r="R18" s="118">
        <v>0.45</v>
      </c>
      <c r="S18" s="117">
        <v>0.35</v>
      </c>
      <c r="T18" t="s">
        <v>336</v>
      </c>
      <c r="U18" t="s">
        <v>331</v>
      </c>
    </row>
    <row r="19" spans="2:21">
      <c r="B19" t="s">
        <v>398</v>
      </c>
      <c r="C19" t="s">
        <v>280</v>
      </c>
      <c r="F19" t="s">
        <v>386</v>
      </c>
      <c r="G19" s="119" t="s">
        <v>260</v>
      </c>
      <c r="H19" s="118">
        <v>0.2</v>
      </c>
      <c r="I19" s="119" t="s">
        <v>284</v>
      </c>
      <c r="J19" s="118">
        <v>0.8</v>
      </c>
      <c r="K19" s="119" t="s">
        <v>393</v>
      </c>
      <c r="R19" s="118">
        <v>0.4</v>
      </c>
      <c r="T19" t="s">
        <v>336</v>
      </c>
      <c r="U19" t="s">
        <v>331</v>
      </c>
    </row>
    <row r="20" spans="2:21">
      <c r="B20" t="s">
        <v>399</v>
      </c>
      <c r="C20" t="s">
        <v>280</v>
      </c>
      <c r="F20" t="s">
        <v>391</v>
      </c>
      <c r="G20" s="119" t="s">
        <v>260</v>
      </c>
      <c r="H20" s="118">
        <v>0.2</v>
      </c>
      <c r="I20" s="119" t="s">
        <v>288</v>
      </c>
      <c r="J20" s="118">
        <v>1</v>
      </c>
      <c r="K20" s="119" t="s">
        <v>380</v>
      </c>
      <c r="R20" s="118">
        <v>0.35</v>
      </c>
      <c r="T20" t="s">
        <v>336</v>
      </c>
      <c r="U20" t="s">
        <v>331</v>
      </c>
    </row>
    <row r="21" spans="2:21">
      <c r="B21" t="s">
        <v>400</v>
      </c>
      <c r="C21" t="s">
        <v>377</v>
      </c>
      <c r="F21" t="s">
        <v>392</v>
      </c>
      <c r="G21" s="119" t="s">
        <v>262</v>
      </c>
      <c r="H21" s="118">
        <v>0.3</v>
      </c>
      <c r="I21" s="119" t="s">
        <v>369</v>
      </c>
      <c r="J21" s="118">
        <v>0.2</v>
      </c>
      <c r="K21" s="119" t="s">
        <v>368</v>
      </c>
      <c r="R21" s="118">
        <v>0.35</v>
      </c>
      <c r="T21" t="s">
        <v>336</v>
      </c>
      <c r="U21" t="s">
        <v>331</v>
      </c>
    </row>
    <row r="22" spans="2:21">
      <c r="B22" t="s">
        <v>401</v>
      </c>
      <c r="C22" t="s">
        <v>377</v>
      </c>
      <c r="F22" t="s">
        <v>394</v>
      </c>
      <c r="G22" s="119" t="s">
        <v>262</v>
      </c>
      <c r="H22" s="118">
        <v>0.3</v>
      </c>
      <c r="I22" s="119" t="s">
        <v>277</v>
      </c>
      <c r="J22" s="118">
        <v>0.4</v>
      </c>
      <c r="K22" s="119" t="s">
        <v>280</v>
      </c>
      <c r="R22" s="118">
        <v>0.3</v>
      </c>
      <c r="T22" t="s">
        <v>336</v>
      </c>
      <c r="U22" t="s">
        <v>331</v>
      </c>
    </row>
    <row r="23" spans="2:21">
      <c r="B23" t="s">
        <v>402</v>
      </c>
      <c r="C23" t="s">
        <v>380</v>
      </c>
      <c r="F23" t="s">
        <v>395</v>
      </c>
      <c r="G23" s="119" t="s">
        <v>262</v>
      </c>
      <c r="H23" s="118">
        <v>0.3</v>
      </c>
      <c r="I23" s="119" t="s">
        <v>280</v>
      </c>
      <c r="J23" s="118">
        <v>0.6</v>
      </c>
      <c r="K23" s="119" t="s">
        <v>280</v>
      </c>
      <c r="T23" t="s">
        <v>336</v>
      </c>
      <c r="U23" t="s">
        <v>331</v>
      </c>
    </row>
    <row r="24" spans="2:21">
      <c r="B24" t="s">
        <v>403</v>
      </c>
      <c r="C24" t="s">
        <v>377</v>
      </c>
      <c r="F24" t="s">
        <v>396</v>
      </c>
      <c r="G24" s="119" t="s">
        <v>262</v>
      </c>
      <c r="H24" s="118">
        <v>0.3</v>
      </c>
      <c r="I24" s="119" t="s">
        <v>284</v>
      </c>
      <c r="J24" s="118">
        <v>0.8</v>
      </c>
      <c r="K24" s="119" t="s">
        <v>393</v>
      </c>
      <c r="T24" t="s">
        <v>336</v>
      </c>
      <c r="U24" t="s">
        <v>331</v>
      </c>
    </row>
    <row r="25" spans="2:21">
      <c r="B25" t="s">
        <v>404</v>
      </c>
      <c r="C25" t="s">
        <v>377</v>
      </c>
      <c r="F25" t="s">
        <v>397</v>
      </c>
      <c r="G25" s="119" t="s">
        <v>262</v>
      </c>
      <c r="H25" s="118">
        <v>0.3</v>
      </c>
      <c r="I25" s="119" t="s">
        <v>288</v>
      </c>
      <c r="J25" s="118">
        <v>1</v>
      </c>
      <c r="K25" s="119" t="s">
        <v>380</v>
      </c>
    </row>
    <row r="26" spans="2:21">
      <c r="B26" t="s">
        <v>405</v>
      </c>
      <c r="C26" t="s">
        <v>377</v>
      </c>
      <c r="F26" t="s">
        <v>398</v>
      </c>
      <c r="G26" s="119" t="s">
        <v>262</v>
      </c>
      <c r="H26" s="118">
        <v>0.4</v>
      </c>
      <c r="I26" s="119" t="s">
        <v>369</v>
      </c>
      <c r="J26" s="118">
        <v>0.2</v>
      </c>
      <c r="K26" s="119" t="s">
        <v>368</v>
      </c>
    </row>
    <row r="27" spans="2:21">
      <c r="B27" t="s">
        <v>406</v>
      </c>
      <c r="C27" t="s">
        <v>377</v>
      </c>
      <c r="F27" t="s">
        <v>399</v>
      </c>
      <c r="G27" s="119" t="s">
        <v>262</v>
      </c>
      <c r="H27" s="118">
        <v>0.4</v>
      </c>
      <c r="I27" s="119" t="s">
        <v>277</v>
      </c>
      <c r="J27" s="118">
        <v>0.4</v>
      </c>
      <c r="K27" s="119" t="s">
        <v>280</v>
      </c>
    </row>
    <row r="28" spans="2:21">
      <c r="B28" t="s">
        <v>407</v>
      </c>
      <c r="C28" t="s">
        <v>380</v>
      </c>
      <c r="F28" t="s">
        <v>400</v>
      </c>
      <c r="G28" s="119" t="s">
        <v>262</v>
      </c>
      <c r="H28" s="118">
        <v>0.4</v>
      </c>
      <c r="I28" s="119" t="s">
        <v>280</v>
      </c>
      <c r="J28" s="118">
        <v>0.6</v>
      </c>
      <c r="K28" s="119" t="s">
        <v>280</v>
      </c>
    </row>
    <row r="29" spans="2:21">
      <c r="F29" t="s">
        <v>401</v>
      </c>
      <c r="G29" s="119" t="s">
        <v>262</v>
      </c>
      <c r="H29" s="118">
        <v>0.4</v>
      </c>
      <c r="I29" s="119" t="s">
        <v>284</v>
      </c>
      <c r="J29" s="118">
        <v>0.8</v>
      </c>
      <c r="K29" s="119" t="s">
        <v>393</v>
      </c>
    </row>
    <row r="30" spans="2:21">
      <c r="F30" t="s">
        <v>402</v>
      </c>
      <c r="G30" s="119" t="s">
        <v>262</v>
      </c>
      <c r="H30" s="118">
        <v>0.4</v>
      </c>
      <c r="I30" s="119" t="s">
        <v>288</v>
      </c>
      <c r="J30" s="118">
        <v>1</v>
      </c>
      <c r="K30" s="119" t="s">
        <v>380</v>
      </c>
    </row>
    <row r="31" spans="2:21">
      <c r="F31" t="s">
        <v>408</v>
      </c>
      <c r="G31" s="119" t="s">
        <v>264</v>
      </c>
      <c r="H31" s="118">
        <v>0.5</v>
      </c>
      <c r="I31" s="119" t="s">
        <v>369</v>
      </c>
      <c r="J31" s="118">
        <v>0.2</v>
      </c>
      <c r="K31" s="119" t="s">
        <v>280</v>
      </c>
    </row>
    <row r="32" spans="2:21">
      <c r="F32" t="s">
        <v>409</v>
      </c>
      <c r="G32" s="119" t="s">
        <v>264</v>
      </c>
      <c r="H32" s="118">
        <v>0.5</v>
      </c>
      <c r="I32" s="119" t="s">
        <v>277</v>
      </c>
      <c r="J32" s="118">
        <v>0.4</v>
      </c>
      <c r="K32" s="119" t="s">
        <v>280</v>
      </c>
    </row>
    <row r="33" spans="6:11">
      <c r="F33" t="s">
        <v>410</v>
      </c>
      <c r="G33" s="119" t="s">
        <v>264</v>
      </c>
      <c r="H33" s="118">
        <v>0.5</v>
      </c>
      <c r="I33" s="119" t="s">
        <v>280</v>
      </c>
      <c r="J33" s="118">
        <v>0.6</v>
      </c>
      <c r="K33" s="119" t="s">
        <v>280</v>
      </c>
    </row>
    <row r="34" spans="6:11">
      <c r="F34" t="s">
        <v>411</v>
      </c>
      <c r="G34" s="119" t="s">
        <v>264</v>
      </c>
      <c r="H34" s="118">
        <v>0.5</v>
      </c>
      <c r="I34" s="119" t="s">
        <v>284</v>
      </c>
      <c r="J34" s="118">
        <v>0.8</v>
      </c>
      <c r="K34" s="119" t="s">
        <v>393</v>
      </c>
    </row>
    <row r="35" spans="6:11">
      <c r="F35" t="s">
        <v>412</v>
      </c>
      <c r="G35" s="119" t="s">
        <v>264</v>
      </c>
      <c r="H35" s="118">
        <v>0.5</v>
      </c>
      <c r="I35" s="119" t="s">
        <v>288</v>
      </c>
      <c r="J35" s="118">
        <v>1</v>
      </c>
      <c r="K35" s="119" t="s">
        <v>380</v>
      </c>
    </row>
    <row r="37" spans="6:11" ht="45">
      <c r="G37" s="120" t="s">
        <v>413</v>
      </c>
    </row>
    <row r="38" spans="6:11" ht="105">
      <c r="G38" s="120" t="s">
        <v>414</v>
      </c>
    </row>
    <row r="39" spans="6:11" ht="75">
      <c r="G39" s="120" t="s">
        <v>415</v>
      </c>
    </row>
    <row r="40" spans="6:11" ht="75">
      <c r="G40" s="120" t="s">
        <v>416</v>
      </c>
    </row>
    <row r="41" spans="6:11" ht="75">
      <c r="G41" s="120" t="s">
        <v>417</v>
      </c>
    </row>
    <row r="42" spans="6:11" ht="45">
      <c r="G42" s="120" t="s">
        <v>418</v>
      </c>
    </row>
    <row r="43" spans="6:11" ht="105">
      <c r="G43" s="120" t="s">
        <v>419</v>
      </c>
    </row>
    <row r="44" spans="6:11" ht="75">
      <c r="G44" s="120" t="s">
        <v>420</v>
      </c>
    </row>
    <row r="45" spans="6:11" ht="75">
      <c r="G45" s="120" t="s">
        <v>421</v>
      </c>
    </row>
    <row r="46" spans="6:11" ht="75">
      <c r="G46" s="120" t="s">
        <v>422</v>
      </c>
    </row>
    <row r="47" spans="6:11" ht="45">
      <c r="G47" s="120" t="s">
        <v>423</v>
      </c>
    </row>
    <row r="48" spans="6:11" ht="105">
      <c r="G48" s="120" t="s">
        <v>424</v>
      </c>
    </row>
    <row r="49" spans="7:7" ht="75">
      <c r="G49" s="120" t="s">
        <v>425</v>
      </c>
    </row>
    <row r="50" spans="7:7" ht="75">
      <c r="G50" s="120" t="s">
        <v>426</v>
      </c>
    </row>
    <row r="51" spans="7:7" ht="75">
      <c r="G51" s="120" t="s">
        <v>427</v>
      </c>
    </row>
    <row r="52" spans="7:7" ht="45">
      <c r="G52" s="120" t="s">
        <v>428</v>
      </c>
    </row>
    <row r="53" spans="7:7" ht="105">
      <c r="G53" s="120" t="s">
        <v>429</v>
      </c>
    </row>
    <row r="54" spans="7:7" ht="75">
      <c r="G54" s="120" t="s">
        <v>430</v>
      </c>
    </row>
    <row r="55" spans="7:7" ht="75">
      <c r="G55" s="120" t="s">
        <v>431</v>
      </c>
    </row>
    <row r="56" spans="7:7" ht="75">
      <c r="G56" s="120" t="s">
        <v>432</v>
      </c>
    </row>
    <row r="57" spans="7:7" ht="45">
      <c r="G57" s="120" t="s">
        <v>433</v>
      </c>
    </row>
    <row r="58" spans="7:7" ht="105">
      <c r="G58" s="120" t="s">
        <v>434</v>
      </c>
    </row>
    <row r="59" spans="7:7" ht="75">
      <c r="G59" s="120" t="s">
        <v>435</v>
      </c>
    </row>
    <row r="60" spans="7:7" ht="75">
      <c r="G60" s="120" t="s">
        <v>436</v>
      </c>
    </row>
    <row r="61" spans="7:7" ht="75">
      <c r="G61" s="120" t="s">
        <v>437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0A5EBB5456F0B498D7DCDD8043A5987" ma:contentTypeVersion="12" ma:contentTypeDescription="Crear nuevo documento." ma:contentTypeScope="" ma:versionID="eb9ef549390d37ea29b37c8dc35caa08">
  <xsd:schema xmlns:xsd="http://www.w3.org/2001/XMLSchema" xmlns:xs="http://www.w3.org/2001/XMLSchema" xmlns:p="http://schemas.microsoft.com/office/2006/metadata/properties" xmlns:ns2="4a143100-8fb8-4f36-ba07-b55f7b0a8753" xmlns:ns3="7f1b8216-73a0-4a64-853c-7a0e8b1ece23" targetNamespace="http://schemas.microsoft.com/office/2006/metadata/properties" ma:root="true" ma:fieldsID="bd6cec70aff1c5ade3a5b252b1b200ec" ns2:_="" ns3:_="">
    <xsd:import namespace="4a143100-8fb8-4f36-ba07-b55f7b0a8753"/>
    <xsd:import namespace="7f1b8216-73a0-4a64-853c-7a0e8b1ece2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a143100-8fb8-4f36-ba07-b55f7b0a87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f1b8216-73a0-4a64-853c-7a0e8b1ece23"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00EAC37-76B4-44C8-A8C5-F1D1BF430A80}"/>
</file>

<file path=customXml/itemProps2.xml><?xml version="1.0" encoding="utf-8"?>
<ds:datastoreItem xmlns:ds="http://schemas.openxmlformats.org/officeDocument/2006/customXml" ds:itemID="{0CA2D913-E86B-404E-902E-FBC19C205F64}"/>
</file>

<file path=customXml/itemProps3.xml><?xml version="1.0" encoding="utf-8"?>
<ds:datastoreItem xmlns:ds="http://schemas.openxmlformats.org/officeDocument/2006/customXml" ds:itemID="{A1107B45-96F2-462A-905A-64C47275639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Coordinadora Calidad - Santander - Bucaramanga</cp:lastModifiedBy>
  <cp:revision/>
  <dcterms:created xsi:type="dcterms:W3CDTF">2021-04-16T16:11:31Z</dcterms:created>
  <dcterms:modified xsi:type="dcterms:W3CDTF">2024-05-27T16:54:04Z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0x01010060A5EBB5456F0B498D7DCDD8043A5987</vt:lpwstr>
  </property>
</Properties>
</file>