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defaultThemeVersion="166925"/>
  <mc:AlternateContent xmlns:mc="http://schemas.openxmlformats.org/markup-compatibility/2006">
    <mc:Choice Requires="x15">
      <x15ac:absPath xmlns:x15ac="http://schemas.microsoft.com/office/spreadsheetml/2010/11/ac" url="C:\BACKUP\USUARIO\Desktop\"/>
    </mc:Choice>
  </mc:AlternateContent>
  <xr:revisionPtr revIDLastSave="0" documentId="13_ncr:1_{F5E1CF42-35A0-4364-9A40-3815F615CD1C}" xr6:coauthVersionLast="47" xr6:coauthVersionMax="47" xr10:uidLastSave="{00000000-0000-0000-0000-000000000000}"/>
  <bookViews>
    <workbookView xWindow="-120" yWindow="-120" windowWidth="29040" windowHeight="15720" tabRatio="718" firstSheet="7" activeTab="10" xr2:uid="{00000000-000D-0000-FFFF-FFFF00000000}"/>
  </bookViews>
  <sheets>
    <sheet name="Presentacion " sheetId="10" r:id="rId1"/>
    <sheet name="INFO_ANÁLISIS DE CONTEXTO" sheetId="29" r:id="rId2"/>
    <sheet name="INFO_ESTRATEGIAS" sheetId="30"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Seguimiento 1 Trimestre" sheetId="18" r:id="rId11"/>
    <sheet name="Seguimiento 2 Trimestre " sheetId="31" r:id="rId12"/>
    <sheet name="Seguimiento 3 Trimestre" sheetId="32" r:id="rId13"/>
    <sheet name="Seguimiento 4 Trimestre" sheetId="33" r:id="rId14"/>
    <sheet name="Hoja1" sheetId="13" state="hidden" r:id="rId15"/>
    <sheet name="LISTA" sheetId="2" state="hidden" r:id="rId16"/>
    <sheet name="Seguimiento 3 Trimestre " sheetId="19" state="hidden" r:id="rId17"/>
    <sheet name="Seguimiento 4 Trimestre " sheetId="20" state="hidden" r:id="rId18"/>
  </sheets>
  <externalReferences>
    <externalReference r:id="rId19"/>
    <externalReference r:id="rId20"/>
    <externalReference r:id="rId21"/>
    <externalReference r:id="rId22"/>
  </externalReferences>
  <definedNames>
    <definedName name="_xlnm._FilterDatabase" localSheetId="4" hidden="1">'Mapa Final'!$A$9:$KL$9</definedName>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 localSheetId="11">[3]GESTION!#REF!</definedName>
    <definedName name="GEST" localSheetId="12">[3]GESTION!#REF!</definedName>
    <definedName name="GEST" localSheetId="13">[3]GESTION!#REF!</definedName>
    <definedName name="GEST">[3]GESTION!#REF!</definedName>
    <definedName name="INV" localSheetId="1">[2]INVERSION!#REF!</definedName>
    <definedName name="INV" localSheetId="2">[2]INVERSION!#REF!</definedName>
    <definedName name="INV" localSheetId="11">[3]INVERSION!#REF!</definedName>
    <definedName name="INV" localSheetId="12">[3]INVERSION!#REF!</definedName>
    <definedName name="INV" localSheetId="13">[3]INVERSION!#REF!</definedName>
    <definedName name="INV">[3]INVERSION!#REF!</definedName>
    <definedName name="INV_GEST" localSheetId="1">#REF!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[4]Hoja2!$H$3:$H$7</definedName>
  </definedNames>
  <calcPr calcId="191028"/>
  <pivotCaches>
    <pivotCache cacheId="0" r:id="rId2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0" i="18" l="1"/>
  <c r="O20" i="31"/>
  <c r="O15" i="31"/>
  <c r="O20" i="32"/>
  <c r="O15" i="32"/>
  <c r="O15" i="33"/>
  <c r="O20" i="33"/>
  <c r="O30" i="32"/>
  <c r="D20" i="31"/>
  <c r="O30" i="33"/>
  <c r="N30" i="33"/>
  <c r="G30" i="33"/>
  <c r="F30" i="33"/>
  <c r="E30" i="33"/>
  <c r="D30" i="33"/>
  <c r="C30" i="33"/>
  <c r="B30" i="33"/>
  <c r="A30" i="33"/>
  <c r="O25" i="33"/>
  <c r="N25" i="33"/>
  <c r="G25" i="33"/>
  <c r="F25" i="33"/>
  <c r="E25" i="33"/>
  <c r="D25" i="33"/>
  <c r="C25" i="33"/>
  <c r="B25" i="33"/>
  <c r="A25" i="33"/>
  <c r="N20" i="33"/>
  <c r="G20" i="33"/>
  <c r="F20" i="33"/>
  <c r="E20" i="33"/>
  <c r="D20" i="33"/>
  <c r="C20" i="33"/>
  <c r="B20" i="33"/>
  <c r="A20" i="33"/>
  <c r="N15" i="33"/>
  <c r="G15" i="33"/>
  <c r="F15" i="33"/>
  <c r="E15" i="33"/>
  <c r="D15" i="33"/>
  <c r="C15" i="33"/>
  <c r="B15" i="33"/>
  <c r="A15" i="33"/>
  <c r="N10" i="33"/>
  <c r="G10" i="33"/>
  <c r="F10" i="33"/>
  <c r="E10" i="33"/>
  <c r="D10" i="33"/>
  <c r="C10" i="33"/>
  <c r="B10" i="33"/>
  <c r="A10" i="33"/>
  <c r="D6" i="33"/>
  <c r="D4" i="33"/>
  <c r="N30" i="32" l="1"/>
  <c r="G30" i="32"/>
  <c r="F30" i="32"/>
  <c r="E30" i="32"/>
  <c r="D30" i="32"/>
  <c r="C30" i="32"/>
  <c r="B30" i="32"/>
  <c r="A30" i="32"/>
  <c r="O25" i="32"/>
  <c r="N25" i="32"/>
  <c r="G25" i="32"/>
  <c r="F25" i="32"/>
  <c r="E25" i="32"/>
  <c r="D25" i="32"/>
  <c r="C25" i="32"/>
  <c r="B25" i="32"/>
  <c r="A25" i="32"/>
  <c r="N20" i="32"/>
  <c r="G20" i="32"/>
  <c r="F20" i="32"/>
  <c r="E20" i="32"/>
  <c r="D20" i="32"/>
  <c r="C20" i="32"/>
  <c r="B20" i="32"/>
  <c r="A20" i="32"/>
  <c r="N15" i="32"/>
  <c r="G15" i="32"/>
  <c r="F15" i="32"/>
  <c r="E15" i="32"/>
  <c r="D15" i="32"/>
  <c r="C15" i="32"/>
  <c r="B15" i="32"/>
  <c r="A15" i="32"/>
  <c r="N10" i="32"/>
  <c r="G10" i="32"/>
  <c r="F10" i="32"/>
  <c r="E10" i="32"/>
  <c r="D10" i="32"/>
  <c r="C10" i="32"/>
  <c r="B10" i="32"/>
  <c r="A10" i="32"/>
  <c r="D6" i="32"/>
  <c r="D4" i="32"/>
  <c r="O30" i="31" l="1"/>
  <c r="O30" i="18"/>
  <c r="O25" i="31"/>
  <c r="N30" i="31"/>
  <c r="G30" i="31"/>
  <c r="F30" i="31"/>
  <c r="E30" i="31"/>
  <c r="D30" i="31"/>
  <c r="C30" i="31"/>
  <c r="B30" i="31"/>
  <c r="A30" i="31"/>
  <c r="N25" i="31"/>
  <c r="G25" i="31"/>
  <c r="F25" i="31"/>
  <c r="E25" i="31"/>
  <c r="D25" i="31"/>
  <c r="C25" i="31"/>
  <c r="B25" i="31"/>
  <c r="A25" i="31"/>
  <c r="N20" i="31"/>
  <c r="G20" i="31"/>
  <c r="F20" i="31"/>
  <c r="E20" i="31"/>
  <c r="C20" i="31"/>
  <c r="B20" i="31"/>
  <c r="A20" i="31"/>
  <c r="N15" i="31"/>
  <c r="G15" i="31"/>
  <c r="F15" i="31"/>
  <c r="E15" i="31"/>
  <c r="D15" i="31"/>
  <c r="C15" i="31"/>
  <c r="B15" i="31"/>
  <c r="A15" i="31"/>
  <c r="N10" i="31"/>
  <c r="G10" i="31"/>
  <c r="F10" i="31"/>
  <c r="E10" i="31"/>
  <c r="D10" i="31"/>
  <c r="C10" i="31"/>
  <c r="B10" i="31"/>
  <c r="A10" i="31"/>
  <c r="D6" i="31"/>
  <c r="D4" i="31"/>
  <c r="O15" i="18"/>
  <c r="Y22" i="1"/>
  <c r="T36" i="1" l="1"/>
  <c r="Z36" i="1" s="1"/>
  <c r="Y36" i="1" s="1"/>
  <c r="Q36" i="1"/>
  <c r="T33" i="1"/>
  <c r="Z33" i="1" s="1"/>
  <c r="Y33" i="1" s="1"/>
  <c r="Q33" i="1"/>
  <c r="T27" i="1"/>
  <c r="Z27" i="1" s="1"/>
  <c r="Y27" i="1" s="1"/>
  <c r="Q27" i="1"/>
  <c r="T26" i="1"/>
  <c r="Z26" i="1" s="1"/>
  <c r="Y26" i="1" s="1"/>
  <c r="Q26" i="1"/>
  <c r="T22" i="1"/>
  <c r="Q22" i="1"/>
  <c r="Z11" i="1"/>
  <c r="Y11" i="1" s="1"/>
  <c r="T18" i="1"/>
  <c r="Z18" i="1" s="1"/>
  <c r="Y18" i="1" s="1"/>
  <c r="Q18" i="1"/>
  <c r="T17" i="1"/>
  <c r="Z17" i="1" s="1"/>
  <c r="Y17" i="1" s="1"/>
  <c r="Q17" i="1"/>
  <c r="T14" i="1"/>
  <c r="Z14" i="1" s="1"/>
  <c r="Y14" i="1" s="1"/>
  <c r="Q14" i="1"/>
  <c r="Q11" i="1"/>
  <c r="X11" i="1" s="1"/>
  <c r="T11" i="1"/>
  <c r="O25" i="18" l="1"/>
  <c r="O20" i="19"/>
  <c r="O10" i="19"/>
  <c r="O10" i="20" l="1"/>
  <c r="O20" i="20"/>
  <c r="O25" i="20"/>
  <c r="O25" i="19"/>
  <c r="B10" i="18" l="1"/>
  <c r="T20" i="1" l="1"/>
  <c r="Q20" i="1"/>
  <c r="Z20" i="1" l="1"/>
  <c r="Y20" i="1" s="1"/>
  <c r="T16" i="1"/>
  <c r="Q16" i="1"/>
  <c r="T15" i="1"/>
  <c r="Q15" i="1"/>
  <c r="Z15" i="1" l="1"/>
  <c r="Y15" i="1" s="1"/>
  <c r="Z16" i="1"/>
  <c r="Y16" i="1" s="1"/>
  <c r="Q34" i="1"/>
  <c r="Q35" i="1"/>
  <c r="Q37" i="1"/>
  <c r="L29" i="1" l="1"/>
  <c r="M29" i="1"/>
  <c r="Q29" i="1"/>
  <c r="Q30" i="1"/>
  <c r="Q31" i="1"/>
  <c r="Q32" i="1"/>
  <c r="I25" i="33" l="1"/>
  <c r="I25" i="32"/>
  <c r="I25" i="31"/>
  <c r="Q10" i="1"/>
  <c r="M34" i="1" l="1"/>
  <c r="L34" i="1"/>
  <c r="M23" i="1"/>
  <c r="L23" i="1"/>
  <c r="M19" i="1"/>
  <c r="L19" i="1"/>
  <c r="M10" i="1"/>
  <c r="L10" i="1"/>
  <c r="I10" i="33" l="1"/>
  <c r="I10" i="32"/>
  <c r="I10" i="31"/>
  <c r="I15" i="33"/>
  <c r="I15" i="32"/>
  <c r="I15" i="31"/>
  <c r="I20" i="33"/>
  <c r="I20" i="32"/>
  <c r="I20" i="31"/>
  <c r="I30" i="33"/>
  <c r="I30" i="32"/>
  <c r="I30" i="31"/>
  <c r="B30" i="20"/>
  <c r="B25" i="20"/>
  <c r="B20" i="20"/>
  <c r="B15" i="20"/>
  <c r="B10" i="20"/>
  <c r="B30" i="19"/>
  <c r="B25" i="19"/>
  <c r="B20" i="19"/>
  <c r="B15" i="19"/>
  <c r="B10" i="19"/>
  <c r="B30" i="18"/>
  <c r="B25" i="18"/>
  <c r="B20" i="18"/>
  <c r="B15" i="18"/>
  <c r="I30" i="19"/>
  <c r="I20" i="20"/>
  <c r="I15" i="18"/>
  <c r="N30" i="20"/>
  <c r="G30" i="20"/>
  <c r="F30" i="20"/>
  <c r="E30" i="20"/>
  <c r="D30" i="20"/>
  <c r="C30" i="20"/>
  <c r="A30" i="20"/>
  <c r="N25" i="20"/>
  <c r="G25" i="20"/>
  <c r="F25" i="20"/>
  <c r="E25" i="20"/>
  <c r="D25" i="20"/>
  <c r="C25" i="20"/>
  <c r="A25" i="20"/>
  <c r="N20" i="20"/>
  <c r="G20" i="20"/>
  <c r="F20" i="20"/>
  <c r="E20" i="20"/>
  <c r="D20" i="20"/>
  <c r="C20" i="20"/>
  <c r="A20" i="20"/>
  <c r="N15" i="20"/>
  <c r="G15" i="20"/>
  <c r="F15" i="20"/>
  <c r="E15" i="20"/>
  <c r="D15" i="20"/>
  <c r="C15" i="20"/>
  <c r="A15" i="20"/>
  <c r="N10" i="20"/>
  <c r="G10" i="20"/>
  <c r="F10" i="20"/>
  <c r="E10" i="20"/>
  <c r="D10" i="20"/>
  <c r="C10" i="20"/>
  <c r="A10" i="20"/>
  <c r="D6" i="20"/>
  <c r="D5" i="20"/>
  <c r="D4" i="20"/>
  <c r="N30" i="19"/>
  <c r="G30" i="19"/>
  <c r="F30" i="19"/>
  <c r="E30" i="19"/>
  <c r="D30" i="19"/>
  <c r="C30" i="19"/>
  <c r="A30" i="19"/>
  <c r="N25" i="19"/>
  <c r="G25" i="19"/>
  <c r="F25" i="19"/>
  <c r="E25" i="19"/>
  <c r="D25" i="19"/>
  <c r="C25" i="19"/>
  <c r="A25" i="19"/>
  <c r="N20" i="19"/>
  <c r="G20" i="19"/>
  <c r="F20" i="19"/>
  <c r="E20" i="19"/>
  <c r="D20" i="19"/>
  <c r="C20" i="19"/>
  <c r="A20" i="19"/>
  <c r="G15" i="19"/>
  <c r="F15" i="19"/>
  <c r="E15" i="19"/>
  <c r="D15" i="19"/>
  <c r="C15" i="19"/>
  <c r="A15" i="19"/>
  <c r="N10" i="19"/>
  <c r="G10" i="19"/>
  <c r="F10" i="19"/>
  <c r="E10" i="19"/>
  <c r="D10" i="19"/>
  <c r="C10" i="19"/>
  <c r="A10" i="19"/>
  <c r="D6" i="19"/>
  <c r="D5" i="19"/>
  <c r="D4" i="19"/>
  <c r="N30" i="18"/>
  <c r="G30" i="18"/>
  <c r="F30" i="18"/>
  <c r="E30" i="18"/>
  <c r="D30" i="18"/>
  <c r="C30" i="18"/>
  <c r="A30" i="18"/>
  <c r="N25" i="18"/>
  <c r="G25" i="18"/>
  <c r="F25" i="18"/>
  <c r="E25" i="18"/>
  <c r="D25" i="18"/>
  <c r="C25" i="18"/>
  <c r="A25" i="18"/>
  <c r="N20" i="18"/>
  <c r="G20" i="18"/>
  <c r="F20" i="18"/>
  <c r="E20" i="18"/>
  <c r="D20" i="18"/>
  <c r="C20" i="18"/>
  <c r="A20" i="18"/>
  <c r="N15" i="18"/>
  <c r="G15" i="18"/>
  <c r="F15" i="18"/>
  <c r="E15" i="18"/>
  <c r="D15" i="18"/>
  <c r="C15" i="18"/>
  <c r="A15" i="18"/>
  <c r="N10" i="18"/>
  <c r="G10" i="18"/>
  <c r="F10" i="18"/>
  <c r="E10" i="18"/>
  <c r="D10" i="18"/>
  <c r="C10" i="18"/>
  <c r="A10" i="18"/>
  <c r="D6" i="18"/>
  <c r="D4" i="18"/>
  <c r="I30" i="18" l="1"/>
  <c r="I30" i="20"/>
  <c r="I20" i="19"/>
  <c r="I20" i="18"/>
  <c r="I15" i="19"/>
  <c r="I15" i="20"/>
  <c r="T37" i="1"/>
  <c r="T35" i="1"/>
  <c r="T34" i="1"/>
  <c r="J34" i="1"/>
  <c r="I34" i="1"/>
  <c r="H30" i="31" l="1"/>
  <c r="H30" i="33"/>
  <c r="H30" i="32"/>
  <c r="Z35" i="1"/>
  <c r="Y35" i="1" s="1"/>
  <c r="H30" i="18"/>
  <c r="H30" i="19"/>
  <c r="H30" i="20"/>
  <c r="AD35" i="1"/>
  <c r="AC35" i="1" s="1"/>
  <c r="AD34" i="1"/>
  <c r="AD37" i="1"/>
  <c r="AC37" i="1" s="1"/>
  <c r="N34" i="1"/>
  <c r="Z34" i="1"/>
  <c r="Y34" i="1" s="1"/>
  <c r="Z37" i="1"/>
  <c r="Y37" i="1" s="1"/>
  <c r="J30" i="31" l="1"/>
  <c r="J30" i="33"/>
  <c r="J30" i="32"/>
  <c r="J30" i="19"/>
  <c r="J30" i="20"/>
  <c r="J30" i="18"/>
  <c r="AB34" i="1"/>
  <c r="AA34" i="1" s="1"/>
  <c r="AC34" i="1"/>
  <c r="AF34" i="1"/>
  <c r="AE34" i="1" s="1"/>
  <c r="L30" i="33" l="1"/>
  <c r="L30" i="32"/>
  <c r="L30" i="31"/>
  <c r="K30" i="31"/>
  <c r="K30" i="33"/>
  <c r="K30" i="32"/>
  <c r="K30" i="18"/>
  <c r="K30" i="19"/>
  <c r="K30" i="20"/>
  <c r="L30" i="19"/>
  <c r="L30" i="18"/>
  <c r="L30" i="20"/>
  <c r="AG34" i="1"/>
  <c r="M30" i="31" l="1"/>
  <c r="M30" i="33"/>
  <c r="M30" i="32"/>
  <c r="M30" i="18"/>
  <c r="M30" i="19"/>
  <c r="M30" i="20"/>
  <c r="T32" i="1"/>
  <c r="T31" i="1"/>
  <c r="T30" i="1"/>
  <c r="T29" i="1"/>
  <c r="J29" i="1"/>
  <c r="I29" i="1"/>
  <c r="N29" i="1" l="1"/>
  <c r="H25" i="33"/>
  <c r="H25" i="32"/>
  <c r="H25" i="31"/>
  <c r="H25" i="20"/>
  <c r="H25" i="18"/>
  <c r="H25" i="19"/>
  <c r="I10" i="18"/>
  <c r="I10" i="20"/>
  <c r="I10" i="19"/>
  <c r="I25" i="18"/>
  <c r="I25" i="19"/>
  <c r="I25" i="20"/>
  <c r="Z32" i="1"/>
  <c r="Y32" i="1" s="1"/>
  <c r="Z29" i="1"/>
  <c r="Y29" i="1" s="1"/>
  <c r="Z31" i="1"/>
  <c r="Y31" i="1" s="1"/>
  <c r="AD32" i="1"/>
  <c r="AC32" i="1" s="1"/>
  <c r="AD30" i="1"/>
  <c r="AC30" i="1" s="1"/>
  <c r="AD31" i="1"/>
  <c r="AC31" i="1" s="1"/>
  <c r="AD29" i="1"/>
  <c r="Z30" i="1"/>
  <c r="Y30" i="1" s="1"/>
  <c r="J25" i="33" l="1"/>
  <c r="J25" i="32"/>
  <c r="J25" i="31"/>
  <c r="J25" i="20"/>
  <c r="J25" i="18"/>
  <c r="J25" i="19"/>
  <c r="AC29" i="1"/>
  <c r="AF29" i="1"/>
  <c r="AE29" i="1" s="1"/>
  <c r="AB29" i="1"/>
  <c r="AA29" i="1" s="1"/>
  <c r="K25" i="33" l="1"/>
  <c r="K25" i="32"/>
  <c r="K25" i="31"/>
  <c r="L25" i="33"/>
  <c r="L25" i="32"/>
  <c r="L25" i="31"/>
  <c r="K25" i="18"/>
  <c r="K25" i="19"/>
  <c r="K25" i="20"/>
  <c r="L25" i="18"/>
  <c r="L25" i="19"/>
  <c r="L25" i="20"/>
  <c r="AG29" i="1"/>
  <c r="M25" i="33" l="1"/>
  <c r="M25" i="32"/>
  <c r="M25" i="31"/>
  <c r="M25" i="19"/>
  <c r="M25" i="20"/>
  <c r="M25" i="18"/>
  <c r="T28" i="1" l="1"/>
  <c r="Q28" i="1"/>
  <c r="T25" i="1"/>
  <c r="Q25" i="1"/>
  <c r="T24" i="1"/>
  <c r="Q24" i="1"/>
  <c r="T23" i="1"/>
  <c r="Q23" i="1"/>
  <c r="J23" i="1"/>
  <c r="I23" i="1"/>
  <c r="H20" i="31" l="1"/>
  <c r="H20" i="33"/>
  <c r="H20" i="32"/>
  <c r="H20" i="18"/>
  <c r="H20" i="19"/>
  <c r="H20" i="20"/>
  <c r="AD24" i="1"/>
  <c r="AC24" i="1" s="1"/>
  <c r="AD28" i="1"/>
  <c r="AC28" i="1" s="1"/>
  <c r="AD25" i="1"/>
  <c r="AD23" i="1"/>
  <c r="AC23" i="1" s="1"/>
  <c r="Z25" i="1"/>
  <c r="Y25" i="1" s="1"/>
  <c r="Z23" i="1"/>
  <c r="Y23" i="1" s="1"/>
  <c r="N23" i="1"/>
  <c r="Z28" i="1"/>
  <c r="Y28" i="1" s="1"/>
  <c r="Z24" i="1"/>
  <c r="Y24" i="1" s="1"/>
  <c r="J20" i="31" l="1"/>
  <c r="J20" i="33"/>
  <c r="J20" i="32"/>
  <c r="J20" i="20"/>
  <c r="J20" i="19"/>
  <c r="J20" i="18"/>
  <c r="AF23" i="1"/>
  <c r="AE23" i="1" s="1"/>
  <c r="AC25" i="1"/>
  <c r="AB23" i="1"/>
  <c r="AA23" i="1" s="1"/>
  <c r="K20" i="31" l="1"/>
  <c r="K20" i="33"/>
  <c r="K20" i="32"/>
  <c r="L20" i="33"/>
  <c r="L20" i="32"/>
  <c r="L20" i="31"/>
  <c r="K20" i="18"/>
  <c r="K20" i="19"/>
  <c r="K20" i="20"/>
  <c r="L20" i="18"/>
  <c r="L20" i="19"/>
  <c r="L20" i="20"/>
  <c r="AG23" i="1"/>
  <c r="M20" i="31" l="1"/>
  <c r="M20" i="33"/>
  <c r="M20" i="32"/>
  <c r="M20" i="19"/>
  <c r="M20" i="20"/>
  <c r="M20" i="18"/>
  <c r="T21" i="1"/>
  <c r="Q21" i="1"/>
  <c r="T19" i="1"/>
  <c r="Q19" i="1"/>
  <c r="J19" i="1"/>
  <c r="I19" i="1"/>
  <c r="H15" i="31" l="1"/>
  <c r="H15" i="33"/>
  <c r="H15" i="32"/>
  <c r="H15" i="20"/>
  <c r="H15" i="18"/>
  <c r="H15" i="19"/>
  <c r="Z21" i="1"/>
  <c r="Y21" i="1" s="1"/>
  <c r="AD21" i="1"/>
  <c r="AD19" i="1"/>
  <c r="N19" i="1"/>
  <c r="Z19" i="1"/>
  <c r="Y19" i="1" s="1"/>
  <c r="J15" i="31" l="1"/>
  <c r="J15" i="33"/>
  <c r="J15" i="32"/>
  <c r="J15" i="18"/>
  <c r="J15" i="20"/>
  <c r="J15" i="19"/>
  <c r="AB19" i="1"/>
  <c r="AA19" i="1" s="1"/>
  <c r="K15" i="31" l="1"/>
  <c r="K15" i="33"/>
  <c r="K15" i="32"/>
  <c r="K15" i="20"/>
  <c r="K15" i="18"/>
  <c r="K15" i="19"/>
  <c r="T13" i="1"/>
  <c r="Q13" i="1"/>
  <c r="AC21" i="1" l="1"/>
  <c r="AD13" i="1"/>
  <c r="AC13" i="1" s="1"/>
  <c r="Q12" i="1"/>
  <c r="T12" i="1"/>
  <c r="T10" i="1"/>
  <c r="AF19" i="1" l="1"/>
  <c r="AE19" i="1" s="1"/>
  <c r="AC19" i="1"/>
  <c r="AD12" i="1"/>
  <c r="AD10" i="1"/>
  <c r="J10" i="1"/>
  <c r="L15" i="33" l="1"/>
  <c r="L15" i="32"/>
  <c r="L15" i="31"/>
  <c r="X16" i="1"/>
  <c r="X24" i="1"/>
  <c r="X32" i="1"/>
  <c r="X17" i="1"/>
  <c r="X25" i="1"/>
  <c r="X33" i="1"/>
  <c r="X37" i="1"/>
  <c r="X18" i="1"/>
  <c r="X26" i="1"/>
  <c r="X34" i="1"/>
  <c r="X27" i="1"/>
  <c r="X12" i="1"/>
  <c r="X28" i="1"/>
  <c r="X29" i="1"/>
  <c r="X19" i="1"/>
  <c r="X35" i="1"/>
  <c r="X20" i="1"/>
  <c r="X36" i="1"/>
  <c r="X13" i="1"/>
  <c r="X14" i="1"/>
  <c r="X22" i="1"/>
  <c r="X30" i="1"/>
  <c r="X15" i="1"/>
  <c r="X23" i="1"/>
  <c r="X31" i="1"/>
  <c r="X21" i="1"/>
  <c r="Z13" i="1"/>
  <c r="Y13" i="1" s="1"/>
  <c r="Z12" i="1"/>
  <c r="Y12" i="1" s="1"/>
  <c r="X10" i="1"/>
  <c r="AG19" i="1"/>
  <c r="L15" i="18"/>
  <c r="L15" i="19"/>
  <c r="L15" i="20"/>
  <c r="AC12" i="1"/>
  <c r="Z10" i="1"/>
  <c r="AC10" i="1"/>
  <c r="I10" i="1"/>
  <c r="H10" i="31" l="1"/>
  <c r="H10" i="33"/>
  <c r="H10" i="32"/>
  <c r="M15" i="31"/>
  <c r="M15" i="33"/>
  <c r="M15" i="32"/>
  <c r="Y10" i="1"/>
  <c r="AB10" i="1"/>
  <c r="AA10" i="1" s="1"/>
  <c r="M15" i="18"/>
  <c r="M15" i="19"/>
  <c r="M15" i="20"/>
  <c r="N10" i="1"/>
  <c r="H10" i="18"/>
  <c r="H10" i="19"/>
  <c r="H10" i="20"/>
  <c r="AF10" i="1"/>
  <c r="AE10" i="1" s="1"/>
  <c r="B249" i="6" a="1"/>
  <c r="L10" i="33" l="1"/>
  <c r="L10" i="32"/>
  <c r="L10" i="31"/>
  <c r="J10" i="33"/>
  <c r="J10" i="32"/>
  <c r="K10" i="31"/>
  <c r="K10" i="33"/>
  <c r="K10" i="32"/>
  <c r="J10" i="18"/>
  <c r="J10" i="31"/>
  <c r="B249" i="6"/>
  <c r="J10" i="19"/>
  <c r="K10" i="18"/>
  <c r="K10" i="19"/>
  <c r="K10" i="20"/>
  <c r="J10" i="20"/>
  <c r="L10" i="20"/>
  <c r="L10" i="19"/>
  <c r="L10" i="18"/>
  <c r="AG10" i="1"/>
  <c r="G238" i="6"/>
  <c r="M10" i="31" l="1"/>
  <c r="M10" i="33"/>
  <c r="M10" i="32"/>
  <c r="M10" i="19"/>
  <c r="M10" i="20"/>
  <c r="M10" i="18"/>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<sst xmlns="http://schemas.openxmlformats.org/spreadsheetml/2006/main" count="2811" uniqueCount="647">
  <si>
    <t xml:space="preserve">                                                                         Consejo Superior de la Judicatura</t>
  </si>
  <si>
    <t xml:space="preserve"> MAPA DE RIESGOS SIGCMA</t>
  </si>
  <si>
    <t>DEPENDENCIA (Unidad misional del CSJ o Unidad de la DEAJ o Seccional o CSJ en caso de despachos judiciales certificados)</t>
  </si>
  <si>
    <t>DIRECCION SECCIONAL DE ADMINISTRACION JUDICIAL DE BUCARAMANGA</t>
  </si>
  <si>
    <t>PROCESO (indique el tipo de proceso si es Estratégico. Misional, Apoyo, Evaluación y Mejora y especifique el nombre del proceso)</t>
  </si>
  <si>
    <t>Apoyo</t>
  </si>
  <si>
    <t>GESTION FINANCIERA Y PRESUPUESTAL</t>
  </si>
  <si>
    <t>CONSEJO SUPERIOR DE LA JUDICATURA</t>
  </si>
  <si>
    <t>CONSEJO SECCIONAL DE LA JUDICATURA</t>
  </si>
  <si>
    <t>DIRECCIÓN SECCIONAL DE ADMINISTRACIÓN JUDICIAL</t>
  </si>
  <si>
    <t>X</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</si>
  <si>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</si>
  <si>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</si>
  <si>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</si>
  <si>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</si>
  <si>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</si>
  <si>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</si>
  <si>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</si>
  <si>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</si>
  <si>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</si>
  <si>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</si>
  <si>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</si>
  <si>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</si>
  <si>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</si>
  <si>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</si>
  <si>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</si>
  <si>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</si>
  <si>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</si>
  <si>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</si>
  <si>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</si>
  <si>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</si>
  <si>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</si>
  <si>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</si>
  <si>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</si>
  <si>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</si>
  <si>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</si>
  <si>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</si>
  <si>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</si>
  <si>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</si>
  <si>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</si>
  <si>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</si>
  <si>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</si>
  <si>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</si>
  <si>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</si>
  <si>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</si>
  <si>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</si>
  <si>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</si>
  <si>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</si>
  <si>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</si>
  <si>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</si>
  <si>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</si>
  <si>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</si>
  <si>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</si>
  <si>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</si>
  <si>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</si>
  <si>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</si>
  <si>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</si>
  <si>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</si>
  <si>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</si>
  <si>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</si>
  <si>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</si>
  <si>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</si>
  <si>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</si>
  <si>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</si>
  <si>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</si>
  <si>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</si>
  <si>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</si>
  <si>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</si>
  <si>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</si>
  <si>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</si>
  <si>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</si>
  <si>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</si>
  <si>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</si>
  <si>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</si>
  <si>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</si>
  <si>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</si>
  <si>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</si>
  <si>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</si>
  <si>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</si>
  <si>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</si>
  <si>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</si>
  <si>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</si>
  <si>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</si>
  <si>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</si>
  <si>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</si>
  <si>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</si>
  <si>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</si>
  <si>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</si>
  <si>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</si>
  <si>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</si>
  <si>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</si>
  <si>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</si>
  <si>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</si>
  <si>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</si>
  <si>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</si>
  <si>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</si>
  <si>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</si>
  <si>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</si>
  <si>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</si>
  <si>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</si>
  <si>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</si>
  <si>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</si>
  <si>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</si>
  <si>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</si>
  <si>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</si>
  <si>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</si>
  <si>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</si>
  <si>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</si>
  <si>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</si>
  <si>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</si>
  <si>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</si>
  <si>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</si>
  <si>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</si>
  <si>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</si>
  <si>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</si>
  <si>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</si>
  <si>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</si>
  <si>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</si>
  <si>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</si>
  <si>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</si>
  <si>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</si>
  <si>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</si>
  <si>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</si>
  <si>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</si>
  <si>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</si>
  <si>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</si>
  <si>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</si>
  <si>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</si>
  <si>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</si>
  <si>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</si>
  <si>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</si>
  <si>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</si>
  <si>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</si>
  <si>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</si>
  <si>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</si>
  <si>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</si>
  <si>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</si>
  <si>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</si>
  <si>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</si>
  <si>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</si>
  <si>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</si>
  <si>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</si>
  <si>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</si>
  <si>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</si>
  <si>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</si>
  <si>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</si>
  <si>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</si>
  <si>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</si>
  <si>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</si>
  <si>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</si>
  <si>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</si>
  <si>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</si>
  <si>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</si>
  <si>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</si>
  <si>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</si>
  <si>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</si>
  <si>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</si>
  <si>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</si>
  <si>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</si>
  <si>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</si>
  <si>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</si>
  <si>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</si>
  <si>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</si>
  <si>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</si>
  <si>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</si>
  <si>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</si>
  <si>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</si>
  <si>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</si>
  <si>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</si>
  <si>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</si>
  <si>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</si>
  <si>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</si>
  <si>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</si>
  <si>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</si>
  <si>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</si>
  <si>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</si>
  <si>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</si>
  <si>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</si>
  <si>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</si>
  <si>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</si>
  <si>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</si>
  <si>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</si>
  <si>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</si>
  <si>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</si>
  <si>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</si>
  <si>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</si>
  <si>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</si>
  <si>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</si>
  <si>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</si>
  <si>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</si>
  <si>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</si>
  <si>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</si>
  <si>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</si>
  <si>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</si>
  <si>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</si>
  <si>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</si>
  <si>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</si>
  <si>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</si>
  <si>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</si>
  <si>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</si>
  <si>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</si>
  <si>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</si>
  <si>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</si>
  <si>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</si>
  <si>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</si>
  <si>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</si>
  <si>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</si>
  <si>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</si>
  <si>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</si>
  <si>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</si>
  <si>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</si>
  <si>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</si>
  <si>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</si>
  <si>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</si>
  <si>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</si>
  <si>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</si>
  <si>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</si>
  <si>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</si>
  <si>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</si>
  <si>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</si>
  <si>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</si>
  <si>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</si>
  <si>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</si>
  <si>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</si>
  <si>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</si>
  <si>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</si>
  <si>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</si>
  <si>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</si>
  <si>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</si>
  <si>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</si>
  <si>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</si>
  <si>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</si>
  <si>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</si>
  <si>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</si>
  <si>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</si>
  <si>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</si>
  <si>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</si>
  <si>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</si>
  <si>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</si>
  <si>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</si>
  <si>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</si>
  <si>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</si>
  <si>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</si>
  <si>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</si>
  <si>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Gestión financiera y presupuestal</t>
  </si>
  <si>
    <t>Objetivo:</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</si>
  <si>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Medio Ambiental y Salud y Seguridad en el Trabajo de la Rama Judicial.</t>
  </si>
  <si>
    <t>Alcance:</t>
  </si>
  <si>
    <t>Nivel Central - Nivel Seccional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</si>
  <si>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</si>
  <si>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</si>
  <si>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</si>
  <si>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</si>
  <si>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</si>
  <si>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</si>
  <si>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</si>
  <si>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</si>
  <si>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</si>
  <si>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</si>
  <si>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</si>
  <si>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</si>
  <si>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</si>
  <si>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</si>
  <si>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</si>
  <si>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</si>
  <si>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</si>
  <si>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</si>
  <si>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</si>
  <si>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</si>
  <si>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</si>
  <si>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</si>
  <si>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</si>
  <si>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</si>
  <si>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</si>
  <si>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</si>
  <si>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</si>
  <si>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</si>
  <si>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</si>
  <si>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</si>
  <si>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 xml:space="preserve">INCUMPLIMIENTO EN OBLIGACIONES TRIBUTARIAS 
</t>
  </si>
  <si>
    <t>Afectación Económica</t>
  </si>
  <si>
    <t>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t>
  </si>
  <si>
    <t>Presentación y/o pago inoportuno, y/o diligenciamiento errado de las obligaciones tributarias</t>
  </si>
  <si>
    <t>Posibilidad de afectación economica por la Presentación y/o pago inoportuno, y/o diligenciamiento errado de las obligaciones tributarias</t>
  </si>
  <si>
    <t>Ejecución y Administración de Procesos</t>
  </si>
  <si>
    <t>Impacto que afecte la ejecución presupuestal en un valor ≥5%.</t>
  </si>
  <si>
    <t>Verificar los comunicados de la DIAN  y buscar asistencia con soporte tecnólogico en caso de requerirlo.  Verificacion mensual del Estado de cuenta en la pagina de la DIAN. (1)</t>
  </si>
  <si>
    <t>Detectivo</t>
  </si>
  <si>
    <t>Manual</t>
  </si>
  <si>
    <t>Sin documentar</t>
  </si>
  <si>
    <t>Aleatoria</t>
  </si>
  <si>
    <t>Con Registro</t>
  </si>
  <si>
    <t>Reducir(mitigar)</t>
  </si>
  <si>
    <t>Carpeta Compartida Normatividad tributaria con calendarios de pago con el area de pagaduria y enviar cada mes resumen de deducciones con fechas limite de pago</t>
  </si>
  <si>
    <t>Contabilidad</t>
  </si>
  <si>
    <t>En Curso</t>
  </si>
  <si>
    <t>Reporte de los incidentes generados por las fallas de los sistemas de información. (1)</t>
  </si>
  <si>
    <t>Correctivo</t>
  </si>
  <si>
    <t>Sin Registro</t>
  </si>
  <si>
    <t xml:space="preserve"> Revisar los comunicados de capacitaciones externas o solicitarlos a Entidad y participar en las mismas y/o descargar instructivos.(2)</t>
  </si>
  <si>
    <t>Preventivo</t>
  </si>
  <si>
    <t>Contar con dos perfiles pagaduría y en contabilidad con conocimiento en el portales empresariales y el pago de las declaraciones tributarias. (3)</t>
  </si>
  <si>
    <t>Continua</t>
  </si>
  <si>
    <t>Solicitar apoyo y/o asesoria al Nivel Central para que estudie la posibilidad de tener un asesor tributario para todas las Seccionales. (4)</t>
  </si>
  <si>
    <t>Requerir la necesidad de un profesional para el manejo del central de cuentas del área financiera.(5)</t>
  </si>
  <si>
    <t>Solicitar la creación del profesional Central de Cuentas (Recomendación de la Contaduria General)</t>
  </si>
  <si>
    <t>Finalizado</t>
  </si>
  <si>
    <t>Validar el correcto cumplimiento de la guia de radicación implementada por el área.(6)</t>
  </si>
  <si>
    <t>En los primeros meses del año revisar las paginas web de los Municipios y de la DIAN y validar la exitencia de cambios normativos y calendarios para la vigencia. (7)</t>
  </si>
  <si>
    <t>Realizar consulta de la normatividad tributaria a la DIAN, al Ministerio de Hacienda y a las Secretarias de Hacienda Municipales en caso de requerirse. (7)</t>
  </si>
  <si>
    <t xml:space="preserve">BAJA EJECUCIÓN PRESUPUESTAL
</t>
  </si>
  <si>
    <t>Incumplimiento de las metas establecidas</t>
  </si>
  <si>
    <t xml:space="preserve">1. Falta de seguimiento a la ejecución presupuestal, por parte de cada una de las áreas que son responsables de la ejecución de las partidas. 
2.Limitado personal para realizar los procesos propias de las áreas de la DESAj. 
</t>
  </si>
  <si>
    <t>poco seguimiento por parte de los responsables de diferentes contratos que tiene la entidad.</t>
  </si>
  <si>
    <t>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t>
  </si>
  <si>
    <t>Afecta la Prestación del Servicio de Administración de Justicia en 20%</t>
  </si>
  <si>
    <t>Informar mensualmente el avance de la ejecucion presupuestal a los coordinadores del area administrativa y de talento humano (1).</t>
  </si>
  <si>
    <t>Documentado</t>
  </si>
  <si>
    <t>Reducir(compartir)</t>
  </si>
  <si>
    <t>Revisar trimestal el avance de la ejecucion presupuestal y remitir a los lideres de las areas para su verificación y análisis</t>
  </si>
  <si>
    <t>Presupuesto</t>
  </si>
  <si>
    <t>Informar mensualmentea las areas involucradas el estado de la Ejecucion de la Reserva Presupuestal. (1).</t>
  </si>
  <si>
    <t>Solicitar por medio de un formato a la areas interesadas la solicitud de presupuesto. (2).</t>
  </si>
  <si>
    <t>Elevar solictud de necesidad de personal para el área financiera.(2)</t>
  </si>
  <si>
    <t xml:space="preserve">INCUMPLIMIENTO EN EL PAGO DE OBLIGACIONES
</t>
  </si>
  <si>
    <t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t>
  </si>
  <si>
    <t>Fallas tecnologicas, operativas, administrativas que retracen o impidan el pago oportuno de la obligación</t>
  </si>
  <si>
    <t>Posibilidad de Afectación Económica por fallas tecnologicas, operativas y/o administrativas que retracen o impidan el pago oportuno de la obligación</t>
  </si>
  <si>
    <t>Solicitar soporte  a la mesa de ayuda y/o soporte SIIF (1).</t>
  </si>
  <si>
    <t>Elaborar cronograma de pagos para la vigencia 2023</t>
  </si>
  <si>
    <t>Coordinador de Area</t>
  </si>
  <si>
    <t>Recibir la solicitud junto con la lista de chequeo de los documentos que se deben presentar y la verificación del tercero en SIIF y o devolver en caso de estar incompletos al área respectiva. (2)(5)</t>
  </si>
  <si>
    <t>Automático</t>
  </si>
  <si>
    <t xml:space="preserve">Mesas de trabajo con las áreas con el fin de socializar los cronogramas de ejecución de recusos asignador a la Seccional y procedimientos. (4 y 6) </t>
  </si>
  <si>
    <t>Elevar solictud de necesidad de personal para el área financiera.(7 y 8).</t>
  </si>
  <si>
    <t>Comunicar a las áreas el cumplimiento o incumplimiento del cronograma. (4)</t>
  </si>
  <si>
    <t>Dar a conocer a las areas las directrices y cronogramas de solicitudes presupuestales y de PAC</t>
  </si>
  <si>
    <t>Coordinador de Area / Pagaduria</t>
  </si>
  <si>
    <t xml:space="preserve">CORRUPCIÓN
</t>
  </si>
  <si>
    <t>Reputacional(Corrupción)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</si>
  <si>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</si>
  <si>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</si>
  <si>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Posibilidad de afectar la Reputación(Corrupción) de la Entidad debido a la carencia de transparencia, imparcialidad, moralidad y ética Judicial</t>
  </si>
  <si>
    <t>Fraude Interno</t>
  </si>
  <si>
    <t>Cualquier acto indebido de los servidores judiciales genera altas consecuencias para la entidad</t>
  </si>
  <si>
    <t xml:space="preserve">Plan anticorrupción y de atención al ciudadano de la Rama Judicial  </t>
  </si>
  <si>
    <t>Evitar</t>
  </si>
  <si>
    <t>Remitir a las areas de manera mensual el listado de ordenes de pago y el listado del estado de compromisos</t>
  </si>
  <si>
    <t>Conocimiento Código Iberoamericano de Ética Judicial.</t>
  </si>
  <si>
    <t>Conocimiento de la Ley 1474 del 2011 Ley Anticorrupccion y la Ley 1712 del 2014 Ley de Transparencia.</t>
  </si>
  <si>
    <t>Comunicación del pago a los Supervisores y Coordinadores de Area</t>
  </si>
  <si>
    <t>Pagaduria</t>
  </si>
  <si>
    <t>En curso</t>
  </si>
  <si>
    <t>Auditorias Internas, Externas de Control Interno y de entes de control.</t>
  </si>
  <si>
    <t xml:space="preserve">Manejo de firmas conjuntas </t>
  </si>
  <si>
    <t>Director Ejecutivo</t>
  </si>
  <si>
    <t>Asignación y uso de token SIIF personal allegado por el ministerio de hacienda.</t>
  </si>
  <si>
    <t xml:space="preserve">INTERRUPCIÓN O DEMORA EN EL PROCESO DE GESTIÓN FINANCIERA Y PRESUPUESTAL </t>
  </si>
  <si>
    <t>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t>
  </si>
  <si>
    <t>Sucesos de fuerza mayor que imposibilitan el cumplimiento de las actividades asociadas al proceso</t>
  </si>
  <si>
    <t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t>
  </si>
  <si>
    <t>Impacto que afecte la ejecución presupuestal en un valor ≥20%.</t>
  </si>
  <si>
    <t>Cumplimiento de la modalidad de teletrabajo (1 , 2, 3,4 y 5).</t>
  </si>
  <si>
    <t>Cumplimiento de las medidas adoptadas por la Entidad</t>
  </si>
  <si>
    <t>Área Financiera</t>
  </si>
  <si>
    <t>Políticas y directrices claras aplicadas para evacuar y proteger a los servidores judiciales (1,2, 4)</t>
  </si>
  <si>
    <t>Elaboración  y aplicación de medidas de prevención, contención y mitigación de los riesgos publicos. (1,2,3,4)</t>
  </si>
  <si>
    <t>Elevar solictud de necesidad de personal para el área financiera.(6).</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</si>
  <si>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</si>
  <si>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</si>
  <si>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</si>
  <si>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</si>
  <si>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</si>
  <si>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</si>
  <si>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</si>
  <si>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</si>
  <si>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</si>
  <si>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</si>
  <si>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</si>
  <si>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</si>
  <si>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</si>
  <si>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</si>
  <si>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</si>
  <si>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</si>
  <si>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</si>
  <si>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</si>
  <si>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</si>
  <si>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</si>
  <si>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</si>
  <si>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</si>
  <si>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</si>
  <si>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</si>
  <si>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</si>
  <si>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</si>
  <si>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</si>
  <si>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</si>
  <si>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</si>
  <si>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</si>
  <si>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</si>
  <si>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</si>
  <si>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</si>
  <si>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</si>
  <si>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</si>
  <si>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</si>
  <si>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</si>
  <si>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</si>
  <si>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</si>
  <si>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</si>
  <si>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</si>
  <si>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</si>
  <si>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</si>
  <si>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</si>
  <si>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</si>
  <si>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</si>
  <si>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</si>
  <si>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</si>
  <si>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</si>
  <si>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</si>
  <si>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</si>
  <si>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Impacto que afecte la ejecución presupuestal en un valor ≥0,5%.</t>
  </si>
  <si>
    <t>Impacto que afecte la ejecución presupuestal en un valor ≥1%.</t>
  </si>
  <si>
    <t>Impacto que afecte la ejecución presupuestal en un valor ≥50%.</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</si>
  <si>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</si>
  <si>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</si>
  <si>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</si>
  <si>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</si>
  <si>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</si>
  <si>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</si>
  <si>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</si>
  <si>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</si>
  <si>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</si>
  <si>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</si>
  <si>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</si>
  <si>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</si>
  <si>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</si>
  <si>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</si>
  <si>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</si>
  <si>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</si>
  <si>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</si>
  <si>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</si>
  <si>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</si>
  <si>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</si>
  <si>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 de los cuidadanos se considera con consecuencias altas.</t>
  </si>
  <si>
    <t>Cualquier afectación la violacion de los derechos de los ciudadanos se considera con consecuencias desastrosas.</t>
  </si>
  <si>
    <t>Reputacional (Corrupción)</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</si>
  <si>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</si>
  <si>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</si>
  <si>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</si>
  <si>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</si>
  <si>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</si>
  <si>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</si>
  <si>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</si>
  <si>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</si>
  <si>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</si>
  <si>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</si>
  <si>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</si>
  <si>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</si>
  <si>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</si>
  <si>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</si>
  <si>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</si>
  <si>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</si>
  <si>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</si>
  <si>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</si>
  <si>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</si>
  <si>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</si>
  <si>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</si>
  <si>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</si>
  <si>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</si>
  <si>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</si>
  <si>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</si>
  <si>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</si>
  <si>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</si>
  <si>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</si>
  <si>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</si>
  <si>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</si>
  <si>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</si>
  <si>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</si>
  <si>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</si>
  <si>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</si>
  <si>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</si>
  <si>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</si>
  <si>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</si>
  <si>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</si>
  <si>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</si>
  <si>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</si>
  <si>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</si>
  <si>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</si>
  <si>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</si>
  <si>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</si>
  <si>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</si>
  <si>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</si>
  <si>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SEGUIMIENTO MATRIZ DE RIESGOS SIGCMA 1 TRIMESTRE</t>
  </si>
  <si>
    <t>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Medio Ambiental y Salud y Seguridad en el Trabajo de la Rama Judicial</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</si>
  <si>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</si>
  <si>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</si>
  <si>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</si>
  <si>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</si>
  <si>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</si>
  <si>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</si>
  <si>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</si>
  <si>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</si>
  <si>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</si>
  <si>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IMPACTO</t>
  </si>
  <si>
    <t>NIVEL</t>
  </si>
  <si>
    <t xml:space="preserve">IMPACTO </t>
  </si>
  <si>
    <t>CENTRAL</t>
  </si>
  <si>
    <t>SECCIONAL</t>
  </si>
  <si>
    <t xml:space="preserve"> INICIO
DIA/MES/AÑO</t>
  </si>
  <si>
    <t>FIN 
DIA/MES/AÑO</t>
  </si>
  <si>
    <t>1.Verificar los Estados de cuentas en la pagina de la DIAN. 
2.Reportar incidentes generados por las fallas de los sistemas de información.
3.Contar con dos perfiles pagaduría y en contabilidad con conocimiento en el portales empresariales y el pago de las declaraciones tributarias.
4.Requerir la necesidad de un profesional para el manejo del central de cuentas del área financiera. 
5.Verificar el correcto cumplimiento de la guia de radicación implementada por el área.
6.Verificar los primeros meses del año las paginas web de los Municipios y de la DIAN y validar la exitencia de cambios normativos y calendarios para la vigencia.
7.Consultar de la normatividad tributaria a la DIAN, al Ministerio de Hacienda y a las Secretarias de Hacienda Municipales en caso de requerirse.</t>
  </si>
  <si>
    <r>
      <t>* Se realizo en el primer trimestre la revisión de los cambios tributarios en los diferentes municipios, consultando normatividad en paginas web.
* Se ha verificado en la pagina web de la DIAN el estado de cuenta de la entidad. 
* Las declaraciones y pago de impuestos nacionales y municipales fueron presentados oportunamente.
*Mediante oficio DESAJBUO23-87 del 13/01/2023</t>
    </r>
    <r>
      <rPr>
        <sz val="10"/>
        <color rgb="FFFF0000"/>
        <rFont val="Calibri"/>
        <family val="2"/>
        <scheme val="minor"/>
      </rPr>
      <t xml:space="preserve"> </t>
    </r>
    <r>
      <rPr>
        <sz val="10"/>
        <color rgb="FF000000"/>
        <rFont val="Calibri"/>
        <family val="2"/>
        <scheme val="minor"/>
      </rPr>
      <t>se socilitó  al Director Seccional la necesidad del perfil de Central de Cuentas de acuerdo a las directireces impartidas por el nivel Central.
* Se radicaron consultas mediante derecho de petición a las Secretarias de Hacienda Municipales respecto de la sentencia 23548/2020 del Consejo de Estado.
* Se creo una carpeta compartida en el grupo financiero que contiene estatutos tributarios y calendarios. Actualmente se presenta ICA en 59 Municipios en algunos son presentaciones mensuales o bimensuales. 
* Es este primer trimestre el riesgo no se materializó</t>
    </r>
  </si>
  <si>
    <t>* A traves del correo institucional se envio a las areas administrativa y de recursos humanos las ejecuciones presupuestales para su analisis y observaciones, a fin de que se mantenga el control en CDP y RP solicitados.
* Mediante oficio DESAJBUO23-87 del 13/01/2023 se socilitó  al Director Seccional la necesidad del perfil de Central de Cuentas de acuerdo a las directireces impartidas por el nivel Central.
 * Es este primer trimestre el riesgo no se materializó</t>
  </si>
  <si>
    <t xml:space="preserve">* Se ha solicitado el pac en forma mensual, de acuerdo al requerimiento de las areas para el pago de obligaciones.
* Se valida el estado de las cuentas bancarias , antes de iniciar cadena.
* Se envia comunicaciones a las areas con los saldos de PAC y las fechas limites para tramitar cuentas.
*Se verifica que en las cadenas de gasto se adjunte los requisitos de la lista de chequeo y se reportan las observaciones al area generadora del gasto.
* Con los controles existentes el riesgo no se materializó. 
</t>
  </si>
  <si>
    <t xml:space="preserve">El riesgo no se materializó, con los controles establecidos se disminuye su probabilidad. 
La Entidad atendio auditoria de la Contraloria General de la Republica durante los primeros cuatro meses de la vigencia.
</t>
  </si>
  <si>
    <t>El riesgo no se materializó, se adoptaron las orientaciones impartidas por la ARL para el adecuado manejo de elementos y herramientas tecnológicas desde la aplicación de la modalidad de teletrabajo. 
* Mediante oficio DESAJBUO23-87 del 13/01/2023 se socilitó  al Director Seccional la necesidad del perfil de Central de Cuentas de acuerdo a las directireces impartidas por el nivel Central.
* Es este primer trimestre el riesgo no se materializó</t>
  </si>
  <si>
    <t xml:space="preserve">1.Verificar los Estados de cuentas en la pagina de la DIAN. 
2.Reportar incidentes generados por las fallas de los sistemas de información.
3.Contar con dos perfiles pagaduría y en contabilidad con conocimiento en el portales empresariales y el pago de las declaraciones tributarias.
4.Verificar el correcto cumplimiento de la guia de radicación implementada por el área.
</t>
  </si>
  <si>
    <t>* Se ha verificado en la pagina web de la DIAN el estado de cuenta de la entidad. 
* Las declaraciones y pago de impuestos nacionales y municipales fueron presentados oportunamente.
* Se actualiza información en carpeta compartida en el grupo financiero que contiene estatutos tributarios y calendarios. Actualmente se presenta ICA en 60 Municipios en algunos son presentaciones mensuales o bimensuales. 
* Es este trimestre el riesgo no se materializó</t>
  </si>
  <si>
    <t>A traves del correo institucional se envio a las areas administrativa y de recursos humanos las ejecuciones presupuestales para su analisis y observaciones, a fin de que se mantenga el control en CDP y RP solicitados.
*El 22 de junio, se realizó mesa de trabajo con el area administrativa para socializar la Circular DESAJBUC23-3 Calendario de procesos de pagos vigencia 2023, asi como los procesos de trámite de pago de cuentas y servicios públicos y seguimiento del PAC.
*  El 27 de junio, se realizó mesa de trabajo con el area de talento humano para socializar la Circular DESAJBUC23-3 Calendario de procesos de pagos vigencia 2023, asi como la definición de planes de acción para la ejecución de la reserva presupuestal de liquidaciones de contrato y seguridad social, y seguimiento a reintegros.
* Es este trimestre el riesgo no se materializó</t>
  </si>
  <si>
    <t xml:space="preserve">* Se ha solicitado el PAC en forma mensual, de acuerdo al requerimiento de las areas para el pago de obligaciones.
* Se valida el estado de las cuentas bancarias , antes de iniciar cadena.
* Se envia comunicaciones a las areas con los saldos de PAC y las fechas limites para tramitar cuentas.
*Se verifica que en las cadenas de gasto se adjunte los requisitos de la lista de chequeo y se reportan las observaciones al area generadora del gasto.
* Con los controles existentes el riesgo no se materializó. 
* Es este trimestre el riesgo no se materializó
</t>
  </si>
  <si>
    <t>El riesgo no se materializó, con los controles establecidos se disminuye su probabilidad. La Entidad atendio auditoria de la Contraloria General de la Republica durante los primeros cuatro meses.
* El riesgo no se materializó durante el periodo.</t>
  </si>
  <si>
    <t xml:space="preserve">El riesgo no se materializó, se adoptaron las orientaciones impartidas por la ARL para el adecuado manejo de elementos y herramientas tecnológicas desde la aplicación de la modalidad de teletrabajo. 
</t>
  </si>
  <si>
    <t xml:space="preserve">1.Verificar los Estados de cuentas en la página de la DIAN. 
2.Reportar incidentes generados por las fallas de los sistemas de información.
3.Requerir la necesidad de un profesional para el manejo del central de cuentas del área financiera. 
4.Verificar el correcto cumplimiento de la guia de radicación implementada por el área.
</t>
  </si>
  <si>
    <r>
      <t xml:space="preserve">* Se consultó la pagina web de la DIAN para verificar el estado de cuenta de la entidad. 
* Las declaraciones y pago de impuestos nacionales y municipales fueron presentados oportunamente.
* Se actualiza información en carpeta compartida en el grupo financiero que contiene estatutos tributarios y calendarios. 
*  Se reiteró al nivel central mediante oficio </t>
    </r>
    <r>
      <rPr>
        <sz val="10"/>
        <rFont val="Calibri"/>
        <family val="2"/>
        <scheme val="minor"/>
      </rPr>
      <t>DESAJBUO23- 1921 del 31-08-2023</t>
    </r>
    <r>
      <rPr>
        <sz val="10"/>
        <color rgb="FFFF0000"/>
        <rFont val="Calibri"/>
        <family val="2"/>
        <scheme val="minor"/>
      </rPr>
      <t xml:space="preserve"> </t>
    </r>
    <r>
      <rPr>
        <sz val="10"/>
        <color theme="1"/>
        <rFont val="Calibri"/>
        <family val="2"/>
        <scheme val="minor"/>
      </rPr>
      <t>la necesidad de un profesional para el manejo de cuentas del area.
* Es este trimestre el riesgo no se materializó</t>
    </r>
  </si>
  <si>
    <t>*En el marco de las acciones de seguimiento y control a la ejecución prespuestal se remitió a las areas administrativa y de recursos humanos el seguimiento de las  ejecuciones y reservas presupuestales para su verificación, analisis y procesamiento.
*  Se reiteró al nivel central mediante oficio DESAJBUO23- 1921 del 31-08-2023 la necesidad de apoyo de personal para el area.
*  El 10 de agosto, se realizó mesas de trabajo con Talento Humano para el seguimiento a la ejecución de la reserva presupuestal, reintegros y liquidaciones de contrato.
* Es este trimestre el riesgo no se materializó</t>
  </si>
  <si>
    <t xml:space="preserve">*En cumplimiento del cronograma de solicitud de PAC, se remite a las areas respectivas para su diligenciamiento y consolidación de acuerdo a los requerimientos para pagos.  
* Se valida el estado de las cuentas bancarias , antes de iniciar cadena.
* Se remite a las areas respectivas los saldos en PAC y las fechas limites para tramitar cuentas.
*Se verifica los documentos aportados por las areas al momento de solicitar cadena presupuestal, validando que se adjunte los requisitos de la lista de chequeo y se emiten las observaciones al area generadora.
* Es este trimestre el riesgo no se materializó
</t>
  </si>
  <si>
    <t>*  La Entidad atendió auditoria externa para la recertificación de la ISO 9001:2015 e ISO 45001, en la cual el area financiera participó de acuerdo al plan de auditoria.
* Es este trimestre el riesgo no se materializó</t>
  </si>
  <si>
    <t xml:space="preserve">*  De acuerdo con las orientaciones impartidas por la ARL para el adecuado manejo de elementos y herramientas tecnológicas se adoptaron por el personal del area desde la aplicación de la modalidad de teletrabajo y desde la presencialidad en la DESAJ.
*  Se reiteró al nivel central mediante oficio DESAJBUO23- 1921 del 31-08-2023 la necesidad de apoyo de personal para el area.
*  Es este trimestre el riesgo no se materializó
</t>
  </si>
  <si>
    <t>*Teniendo en cuenta el cierre de la vigencia 2023 y como medida de seguimiento a la ejecución de los recursos asignados se remitió a las areas administrativa y de recursos humanos los reportes de ejecuciones de vigencia actual y de reserva presupuestal para su validación, adición y/o liberación de recursos de acuerdo con las necesidades previstas.
*  En noviembre y diciembre se realizaron reuniones de equipo para establecer los parámetros en materia contable, presupuestal y pagos que conllevan el cierre de la vigencia.
*  Se socializó via correo electrónico a las dfirentes areas areas los lineamientos a tener en cuenta para el cierre de vigencia.
*  Se dio trámite ante el nivel central las solicitudes de adición presupuestal conforme los requerimientos de cada area.
* Es este trimestre el riesgo no se materializó</t>
  </si>
  <si>
    <t xml:space="preserve">*  En atención a las directrices impartidas para el desarollo de actividades bajo la modalidad de teletrabajo, el personal del area atendió las orientaciones brindadas por la ARL para el adecuado manejo de elementos y herramientas tecnológicas. 
*  Es este trimestre el riesgo no se materializó
</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</si>
  <si>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</si>
  <si>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</si>
  <si>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</si>
  <si>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</si>
  <si>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</si>
  <si>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</si>
  <si>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</si>
  <si>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</si>
  <si>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</si>
  <si>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</si>
  <si>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</si>
  <si>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</si>
  <si>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</si>
  <si>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</si>
  <si>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</si>
  <si>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</si>
  <si>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</si>
  <si>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</si>
  <si>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</si>
  <si>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</si>
  <si>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</si>
  <si>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</si>
  <si>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</si>
  <si>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</si>
  <si>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</si>
  <si>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</si>
  <si>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</si>
  <si>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</si>
  <si>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</si>
  <si>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</si>
  <si>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</si>
  <si>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</si>
  <si>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</si>
  <si>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</si>
  <si>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</si>
  <si>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</si>
  <si>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</si>
  <si>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</si>
  <si>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</si>
  <si>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</si>
  <si>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</si>
  <si>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</si>
  <si>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</si>
  <si>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</si>
  <si>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</si>
  <si>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</si>
  <si>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</si>
  <si>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</si>
  <si>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</si>
  <si>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</si>
  <si>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</si>
  <si>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</si>
  <si>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</si>
  <si>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</si>
  <si>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</si>
  <si>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</si>
  <si>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</si>
  <si>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</si>
  <si>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</si>
  <si>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</si>
  <si>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</si>
  <si>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</si>
  <si>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</si>
  <si>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</si>
  <si>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</si>
  <si>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</si>
  <si>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CLASIFICACIÓN DEL RIESGO</t>
  </si>
  <si>
    <t>CRITERIOS DE IMPACTO</t>
  </si>
  <si>
    <t>TIPO</t>
  </si>
  <si>
    <t xml:space="preserve">IMPLEMENTACIÓN </t>
  </si>
  <si>
    <t>DOCUMENTACIÓN</t>
  </si>
  <si>
    <t>FRECUENCIA</t>
  </si>
  <si>
    <t>EVIDENCIA</t>
  </si>
  <si>
    <t>ESTADO</t>
  </si>
  <si>
    <t>TRATAMIENTO</t>
  </si>
  <si>
    <t>Reputacional</t>
  </si>
  <si>
    <t>Aceptar</t>
  </si>
  <si>
    <t>Fraude Externo</t>
  </si>
  <si>
    <t>Fallas Tecnológicas</t>
  </si>
  <si>
    <t>Afectación en la Prestación del Servicio de Justicia</t>
  </si>
  <si>
    <t>Relaciones Laborales</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</si>
  <si>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</si>
  <si>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</si>
  <si>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</si>
  <si>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</si>
  <si>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</si>
  <si>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</si>
  <si>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</si>
  <si>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</si>
  <si>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</si>
  <si>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</si>
  <si>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</si>
  <si>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</si>
  <si>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</si>
  <si>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</si>
  <si>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SEGUIMIENTO MATRIZ DE RIESGOS SIGCMA 3 TRIMESTRE</t>
  </si>
  <si>
    <t>ANÁLISIS DEL RESULTADO FINAL 
3 TRIMESTRE</t>
  </si>
  <si>
    <t>Es este trimestre el riesgo no se materializó. Las declaraciones y pago de impuestos nacionales y municipales fueron presentados oportunamente.
Se recibio concepto del Ministerio de Hacienda respecto de la territorialidad de las ordenes de compra de la tienda virtual SECOP II</t>
  </si>
  <si>
    <t>1. Informar mensualmente a tráves de correo electrónico los saldos de las ejecuciones presupuestales, los listados de CDP y RP,  de cada Unidad Ejecutora a las áreas de talento humano y administrativa.</t>
  </si>
  <si>
    <t>Se realizaron las actividades señaladas las cuales dieron como resultado una adecuada ejecuciòn preupuestal en cuanto a la asignación proyectada para este trimestre.</t>
  </si>
  <si>
    <t xml:space="preserve">Con los controles existentes el riesgo no se materializó. Se realizaron los pagos de las obligaciones recibidas conforme el PAC solicitado para el tercer trimestre y de acuerdo al PAC solicitado y asignado y a la apropiación asignada </t>
  </si>
  <si>
    <t>El riesgo no se materializó, con los controles establecidos se disminuye su probabilidad. La Entidad atendio auditoria interna de calidad y auditoria interna de gestión</t>
  </si>
  <si>
    <t>1-Implementación de herramientas tecnológicas propias de la entidad para el trabajo en casa
2-Programa de Prevención por parte de la ARL, aplicar las recomendaciones resultado del estudio de cargas, cumplir el acuerdo de desconexion laboral.
3-Normatividad (Leyes, Resoluciones) adoptada por el Gobierno Nacional por  la Emergencia Sanitaria para cumplir con los protocolos de bioseguridad y medidas de protección.</t>
  </si>
  <si>
    <t>x</t>
  </si>
  <si>
    <t>El riesgo no se materializó, se adoptaron las orientaciones impartidas por la ARL para el adecuado manejo de elementos y herramientas tecnológicas desde el trabajo en casa, se cumplieron   los protocolos de bioseguridad en las labores desarrolladas en la oficina. . Se contó con asistencia tecnológica por parte de la mesa de ayuda de la entidad.</t>
  </si>
  <si>
    <t>SEGUIMIENTO MATRIZ DE RIESGOS SIGCMA 4 TRIMESTRE</t>
  </si>
  <si>
    <t>ANÁLISIS DEL RESULTADO FINAL 
4 TRIMESTRE</t>
  </si>
  <si>
    <t>Es este trimestre el riesgo no se materializó. Las declaraciones y pago de impuestos nacionales y municipales fueron presentados oportunamente.
Se recibio concepto del Ministerio de Hacienda respecto de la territorialidad de las ordenes de compra de la tienda virtual SECOP II. En la vigencia 2021 se inició implementacion del nuevo software de nomina, por lo que la información exogena que genera el area de talento humano fue presentada extemporaneamente. Este Riesgo esta asociado a dicha area responsable de la generacion de este informe a traves del nuevo sistema.</t>
  </si>
  <si>
    <t>Colocar a disposicion las ejcuciones presupuestales y sua saldos de apropiacion vigente  y solicitar tramite de procesos que conllevan a utilizar los recursos. Hacer tramites de pedir apropiacion faltante</t>
  </si>
  <si>
    <t>Se realizaron las actividades  presupuesatales señaladas las cuales dieron como resultado una adecuada ejecuciòn preupuestal, manteniendo los controles en el registro de la informacion en el SIIF en cuanto a la asignación proyectada para este trimestre.</t>
  </si>
  <si>
    <t>Con los controles existentes el riesgo no se materializó. Se realizaron los pagos de las obligaciones recibidas conforme el PAC solicitado para el tercer trimestre y de acuerdo al PAC solicitado y asignado y a la apropiación asignada. De acuerdo a la circular de cierre C I R C U L A R DEAJC21-78 del 10 de diciembre de 2021, "Las facturas o cuentas de cobro de contratos de prestación de servicios cuyo vencimiento es el
treinta y uno (31) de diciembre, serán emitidos y tramitados como reserva presupuestal en la
vigencia 2022, pues es imposible adelantar el certificado de cumplimiento de la prestación de
servicios que no se han recibido" por lo cual los supervisores dejaron en cuentas por pagar aquellos contratos de bienes y servicios que se recibian al 31 de diciembre de 2021, y no se habian recibido soportes completos de los proveedores.</t>
  </si>
  <si>
    <t>Buscar la coordinacion para que en conjunto se lleven las apropiaciones a su mayor compromiso de gastos de personal por los procesos que se adeudan</t>
  </si>
  <si>
    <t>Hubo sobrecarga laboral y fechas de cierre  que no permitieron oportunamente hacer devolucion de apropiaciones sobrantes en gastos de personal, asi mismo no se alcanzo a recibir la totalidad de los procesos para cadena presupuestal conllevando a dejar acumulados tales gastos para utilizar presupuesto de vigencia 2022 como "vigencias expiradas"</t>
  </si>
  <si>
    <t>* Se  consultó la pagina web de la DIAN para verificar el estado de cuenta de la entidad. 
* Las declaraciones y pago de impuestos nacionales y municipales fueron presentados oportunamente.
*  Se reportó a la linea de soporte del SIIF las diferentes fallas presentadas en la operatividad de los perfiles de presupuest, contabilidad y  pagaduría
* Se mantiene actualizada la nformación en carpeta compartida en el grupo financiero que contiene estatutos tributarios y calendarios. 
*  Se actualizó el formato guia de radicación de cuentas, el cual fue socializado  en el mes de octubre a las areas correspondientes.
* En este trimestre el riesgo no se materializó</t>
  </si>
  <si>
    <t>ANÁLISIS DEL RESULTADO FINAL 
2 TRIMESTRE</t>
  </si>
  <si>
    <t xml:space="preserve">*Se validan los documentos que soportan el trámite de cuentas aportados por las areas al momento de solicitar cadena presupuestal, verificando que ésto cumplan los requisitos de la lista de chequeo y se emiten las observaciones al area generadora.
* Como medida de seguimiento y control del uso del PAC, se remite por el pagaduría las areas respectivas el informe de ejecución de cumplimiento de manera mensual.
* Se valida el estado de las cuentas bancarias , antes de iniciar cadena.
* Se remite a las areas respectivas los saldos en PAC y las fechas limites para tramitar cuentas.
* Es este trimestre el riesgo no se materializó
</t>
  </si>
  <si>
    <t>Verificar la asignación de los recursos de PAC de manera oportuna y eficaz (3).</t>
  </si>
  <si>
    <t xml:space="preserve">
Durante  el periodo no se presentaron auditorias internas ni externas.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</si>
</sst>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0">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10"/>
      <color rgb="FFFF0000"/>
      <name val="Calibri"/>
      <family val="2"/>
      <scheme val="minor"/>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0"/>
      <color rgb="FF000000"/>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3">
    <xf numFmtId="0" fontId="0" fillId="0" borderId="0"/>
    <xf numFmtId="0" fontId="8" fillId="0" borderId="0"/>
    <xf numFmtId="0" fontId="14" fillId="0" borderId="0"/>
  </cellStyleXfs>
  <cellXfs count="515">
    <xf numFmtId="0" fontId="0" fillId="0" borderId="0" xfId="0"/>
    <xf numFmtId="0" fontId="1" fillId="3" borderId="0" xfId="0" applyFont="1" applyFill="1"/>
    <xf numFmtId="0" fontId="1" fillId="3" borderId="0" xfId="0" applyFont="1" applyFill="1" applyAlignment="1">
      <alignment horizontal="center"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8"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9" fontId="0" fillId="3" borderId="0" xfId="0" applyNumberFormat="1" applyFill="1"/>
    <xf numFmtId="9" fontId="54" fillId="0" borderId="52" xfId="0" applyNumberFormat="1" applyFont="1" applyBorder="1" applyAlignment="1">
      <alignment horizontal="justify" vertical="center" wrapText="1" readingOrder="1"/>
    </xf>
    <xf numFmtId="0" fontId="32" fillId="3" borderId="13" xfId="0" applyFont="1" applyFill="1" applyBorder="1"/>
    <xf numFmtId="9" fontId="32" fillId="3" borderId="0" xfId="0" applyNumberFormat="1" applyFont="1" applyFill="1"/>
    <xf numFmtId="9" fontId="32" fillId="3" borderId="13" xfId="0" applyNumberFormat="1" applyFont="1" applyFill="1" applyBorder="1"/>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0" fillId="0" borderId="13" xfId="0" applyBorder="1" applyAlignment="1">
      <alignment vertical="center" wrapText="1"/>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8"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0" fillId="4" borderId="89" xfId="0" applyFont="1" applyFill="1" applyBorder="1" applyAlignment="1">
      <alignment horizontal="center" vertical="center"/>
    </xf>
    <xf numFmtId="0" fontId="70" fillId="4" borderId="89" xfId="0" applyFont="1" applyFill="1" applyBorder="1" applyAlignment="1">
      <alignment horizontal="center" vertical="center" wrapText="1"/>
    </xf>
    <xf numFmtId="0" fontId="70" fillId="20" borderId="89" xfId="0" applyFont="1" applyFill="1" applyBorder="1" applyAlignment="1" applyProtection="1">
      <alignment horizontal="center" vertical="center" textRotation="90"/>
      <protection locked="0"/>
    </xf>
    <xf numFmtId="0" fontId="71"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8" fillId="3" borderId="0" xfId="0" applyFont="1" applyFill="1" applyAlignment="1" applyProtection="1">
      <alignment horizontal="center" vertical="center"/>
      <protection locked="0"/>
    </xf>
    <xf numFmtId="0" fontId="64" fillId="3" borderId="0" xfId="0" applyFont="1" applyFill="1"/>
    <xf numFmtId="0" fontId="70" fillId="4" borderId="89" xfId="0" applyFont="1" applyFill="1" applyBorder="1" applyAlignment="1" applyProtection="1">
      <alignment vertical="center" wrapText="1"/>
      <protection locked="0"/>
    </xf>
    <xf numFmtId="0" fontId="70"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1" fillId="3" borderId="0" xfId="0" applyFont="1" applyFill="1" applyAlignment="1">
      <alignment horizontal="left" vertical="center"/>
    </xf>
    <xf numFmtId="0" fontId="34" fillId="13" borderId="57"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70" fillId="4" borderId="89" xfId="0" applyFont="1" applyFill="1" applyBorder="1" applyAlignment="1" applyProtection="1">
      <alignment horizontal="center" vertical="center" wrapText="1"/>
      <protection locked="0"/>
    </xf>
    <xf numFmtId="0" fontId="50" fillId="0" borderId="85" xfId="0" applyFont="1" applyBorder="1" applyAlignment="1" applyProtection="1">
      <alignment horizontal="left" vertical="center" wrapText="1"/>
      <protection locked="0"/>
    </xf>
    <xf numFmtId="0" fontId="50" fillId="0" borderId="13" xfId="0" applyFont="1" applyBorder="1" applyAlignment="1" applyProtection="1">
      <alignment horizontal="left" vertical="center" wrapText="1"/>
      <protection locked="0"/>
    </xf>
    <xf numFmtId="0" fontId="50" fillId="0" borderId="13" xfId="0" applyFont="1" applyBorder="1" applyAlignment="1" applyProtection="1">
      <alignment vertical="center" wrapText="1"/>
      <protection locked="0"/>
    </xf>
    <xf numFmtId="0" fontId="50" fillId="0" borderId="60" xfId="0" applyFont="1" applyBorder="1" applyAlignment="1" applyProtection="1">
      <alignment horizontal="left" vertical="center" wrapText="1"/>
      <protection locked="0"/>
    </xf>
    <xf numFmtId="14" fontId="0" fillId="0" borderId="13" xfId="0" applyNumberFormat="1" applyBorder="1" applyAlignment="1">
      <alignment horizontal="center" vertical="center" wrapText="1"/>
    </xf>
    <xf numFmtId="0" fontId="75" fillId="0" borderId="0" xfId="0" applyFont="1" applyAlignment="1" applyProtection="1">
      <alignment vertical="center"/>
      <protection locked="0"/>
    </xf>
    <xf numFmtId="0" fontId="75" fillId="0" borderId="0" xfId="0" applyFont="1" applyProtection="1">
      <protection locked="0"/>
    </xf>
    <xf numFmtId="0" fontId="75" fillId="0" borderId="0" xfId="0" applyFont="1"/>
    <xf numFmtId="0" fontId="77" fillId="24" borderId="103" xfId="0" applyFont="1" applyFill="1" applyBorder="1" applyAlignment="1" applyProtection="1">
      <alignment horizontal="left" vertical="center" wrapText="1"/>
      <protection locked="0"/>
    </xf>
    <xf numFmtId="0" fontId="77" fillId="24"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center" vertical="center" wrapText="1"/>
      <protection locked="0"/>
    </xf>
    <xf numFmtId="0" fontId="75" fillId="0" borderId="0" xfId="0" applyFont="1" applyAlignment="1" applyProtection="1">
      <alignment horizontal="left" vertical="center"/>
      <protection locked="0"/>
    </xf>
    <xf numFmtId="0" fontId="77" fillId="0" borderId="0" xfId="0" applyFont="1" applyAlignment="1" applyProtection="1">
      <alignment horizontal="center" vertical="center"/>
      <protection locked="0"/>
    </xf>
    <xf numFmtId="0" fontId="75" fillId="0" borderId="0" xfId="0" applyFont="1" applyAlignment="1" applyProtection="1">
      <alignment horizontal="center" vertical="center"/>
      <protection locked="0"/>
    </xf>
    <xf numFmtId="0" fontId="75" fillId="0" borderId="0" xfId="0" applyFont="1" applyAlignment="1" applyProtection="1">
      <alignment horizontal="left"/>
      <protection locked="0"/>
    </xf>
    <xf numFmtId="0" fontId="75" fillId="0" borderId="0" xfId="0" applyFont="1" applyAlignment="1" applyProtection="1">
      <alignment horizontal="center"/>
      <protection locked="0"/>
    </xf>
    <xf numFmtId="0" fontId="79" fillId="25" borderId="106" xfId="0" applyFont="1" applyFill="1" applyBorder="1" applyAlignment="1">
      <alignment horizontal="center" vertical="center" wrapText="1" readingOrder="1"/>
    </xf>
    <xf numFmtId="0" fontId="81" fillId="3" borderId="106" xfId="0" applyFont="1" applyFill="1" applyBorder="1" applyAlignment="1">
      <alignment horizontal="center" vertical="center" wrapText="1" readingOrder="1"/>
    </xf>
    <xf numFmtId="0" fontId="81" fillId="3" borderId="106" xfId="0" applyFont="1" applyFill="1" applyBorder="1" applyAlignment="1">
      <alignment horizontal="left" vertical="center" wrapText="1"/>
    </xf>
    <xf numFmtId="0" fontId="81" fillId="3" borderId="106" xfId="0" applyFont="1" applyFill="1" applyBorder="1" applyAlignment="1">
      <alignment horizontal="center" vertical="center" wrapText="1"/>
    </xf>
    <xf numFmtId="0" fontId="75" fillId="3" borderId="0" xfId="0" applyFont="1" applyFill="1"/>
    <xf numFmtId="0" fontId="81" fillId="0" borderId="106" xfId="0" applyFont="1" applyBorder="1" applyAlignment="1">
      <alignment horizontal="center" vertical="center" wrapText="1" readingOrder="1"/>
    </xf>
    <xf numFmtId="0" fontId="81" fillId="0" borderId="106" xfId="0" applyFont="1" applyBorder="1" applyAlignment="1">
      <alignment horizontal="left" vertical="center" wrapText="1"/>
    </xf>
    <xf numFmtId="0" fontId="81" fillId="23" borderId="106" xfId="0" applyFont="1" applyFill="1" applyBorder="1" applyAlignment="1">
      <alignment horizontal="left" vertical="center" wrapText="1"/>
    </xf>
    <xf numFmtId="0" fontId="78" fillId="0" borderId="0" xfId="0" applyFont="1" applyAlignment="1">
      <alignment vertical="center" wrapText="1"/>
    </xf>
    <xf numFmtId="0" fontId="79" fillId="0" borderId="106" xfId="0" applyFont="1" applyBorder="1" applyAlignment="1">
      <alignment vertical="center" wrapText="1" readingOrder="1"/>
    </xf>
    <xf numFmtId="0" fontId="81" fillId="3" borderId="106" xfId="0" applyFont="1" applyFill="1" applyBorder="1" applyAlignment="1">
      <alignment horizontal="left" vertical="center" wrapText="1" readingOrder="1"/>
    </xf>
    <xf numFmtId="0" fontId="77" fillId="0" borderId="0" xfId="0" applyFont="1"/>
    <xf numFmtId="0" fontId="81" fillId="3" borderId="106" xfId="0" applyFont="1" applyFill="1" applyBorder="1" applyAlignment="1">
      <alignment horizontal="left" vertical="center"/>
    </xf>
    <xf numFmtId="0" fontId="81" fillId="3" borderId="106" xfId="0" applyFont="1" applyFill="1" applyBorder="1" applyAlignment="1">
      <alignment vertical="center" wrapText="1"/>
    </xf>
    <xf numFmtId="0" fontId="81" fillId="3" borderId="106" xfId="0" applyFont="1" applyFill="1" applyBorder="1" applyAlignment="1">
      <alignment vertical="center" wrapText="1" readingOrder="1"/>
    </xf>
    <xf numFmtId="0" fontId="81" fillId="3" borderId="106" xfId="0" applyFont="1" applyFill="1" applyBorder="1" applyAlignment="1">
      <alignment vertical="center"/>
    </xf>
    <xf numFmtId="0" fontId="81" fillId="3" borderId="106" xfId="0" applyFont="1" applyFill="1" applyBorder="1" applyAlignment="1">
      <alignment horizontal="center" vertical="center"/>
    </xf>
    <xf numFmtId="0" fontId="81" fillId="3" borderId="107" xfId="0" applyFont="1" applyFill="1" applyBorder="1" applyAlignment="1">
      <alignment horizontal="center" vertical="center" wrapText="1" readingOrder="1"/>
    </xf>
    <xf numFmtId="0" fontId="81" fillId="3" borderId="107" xfId="0" applyFont="1" applyFill="1" applyBorder="1" applyAlignment="1">
      <alignment horizontal="left" vertical="center" wrapText="1"/>
    </xf>
    <xf numFmtId="0" fontId="81" fillId="3" borderId="107" xfId="0" applyFont="1" applyFill="1" applyBorder="1" applyAlignment="1">
      <alignment horizontal="center" vertical="center"/>
    </xf>
    <xf numFmtId="0" fontId="79" fillId="0" borderId="0" xfId="0" applyFont="1" applyAlignment="1">
      <alignment vertical="center" wrapText="1" readingOrder="1"/>
    </xf>
    <xf numFmtId="0" fontId="81" fillId="3" borderId="0" xfId="0" applyFont="1" applyFill="1" applyAlignment="1">
      <alignment horizontal="center" vertical="center" wrapText="1" readingOrder="1"/>
    </xf>
    <xf numFmtId="0" fontId="81" fillId="0" borderId="0" xfId="0" applyFont="1" applyAlignment="1">
      <alignment vertical="center"/>
    </xf>
    <xf numFmtId="0" fontId="75" fillId="0" borderId="0" xfId="0" applyFont="1" applyAlignment="1">
      <alignment horizontal="left"/>
    </xf>
    <xf numFmtId="0" fontId="75" fillId="0" borderId="0" xfId="0" applyFont="1" applyAlignment="1">
      <alignment horizontal="center"/>
    </xf>
    <xf numFmtId="0" fontId="82" fillId="0" borderId="0" xfId="0" applyFont="1" applyAlignment="1">
      <alignment wrapText="1"/>
    </xf>
    <xf numFmtId="0" fontId="84" fillId="0" borderId="0" xfId="0" applyFont="1"/>
    <xf numFmtId="0" fontId="86" fillId="25" borderId="103" xfId="0" applyFont="1" applyFill="1" applyBorder="1" applyAlignment="1">
      <alignment horizontal="center" vertical="center"/>
    </xf>
    <xf numFmtId="0" fontId="86" fillId="5" borderId="103" xfId="0" applyFont="1" applyFill="1" applyBorder="1" applyAlignment="1">
      <alignment horizontal="center" vertical="center"/>
    </xf>
    <xf numFmtId="0" fontId="86" fillId="5" borderId="103" xfId="0" applyFont="1" applyFill="1" applyBorder="1" applyAlignment="1">
      <alignment vertical="center" wrapText="1"/>
    </xf>
    <xf numFmtId="0" fontId="86" fillId="3" borderId="103" xfId="0" applyFont="1" applyFill="1" applyBorder="1" applyAlignment="1">
      <alignment horizontal="left" vertical="top" wrapText="1"/>
    </xf>
    <xf numFmtId="0" fontId="87" fillId="3" borderId="103" xfId="0" applyFont="1" applyFill="1" applyBorder="1" applyAlignment="1">
      <alignment horizontal="center" vertical="center" wrapText="1"/>
    </xf>
    <xf numFmtId="0" fontId="88" fillId="3" borderId="103" xfId="0" applyFont="1" applyFill="1" applyBorder="1" applyAlignment="1">
      <alignment horizontal="center" vertical="center" wrapText="1"/>
    </xf>
    <xf numFmtId="0" fontId="88" fillId="3" borderId="103" xfId="0" applyFont="1" applyFill="1" applyBorder="1" applyAlignment="1">
      <alignment horizontal="left" vertical="center"/>
    </xf>
    <xf numFmtId="0" fontId="86" fillId="0" borderId="103" xfId="0" applyFont="1" applyBorder="1" applyAlignment="1">
      <alignment vertical="top" wrapText="1"/>
    </xf>
    <xf numFmtId="0" fontId="87" fillId="3" borderId="103" xfId="0" applyFont="1" applyFill="1" applyBorder="1" applyAlignment="1">
      <alignment horizontal="center" vertical="center"/>
    </xf>
    <xf numFmtId="0" fontId="88" fillId="3" borderId="103" xfId="0" applyFont="1" applyFill="1" applyBorder="1" applyAlignment="1">
      <alignment horizontal="center" vertical="center"/>
    </xf>
    <xf numFmtId="0" fontId="86" fillId="3" borderId="103" xfId="0" applyFont="1" applyFill="1" applyBorder="1" applyAlignment="1">
      <alignment horizontal="left" vertical="center" wrapText="1"/>
    </xf>
    <xf numFmtId="0" fontId="86" fillId="0" borderId="103" xfId="0" applyFont="1" applyBorder="1" applyAlignment="1">
      <alignment horizontal="left" vertical="center" wrapText="1"/>
    </xf>
    <xf numFmtId="0" fontId="88" fillId="0" borderId="103" xfId="0" applyFont="1" applyBorder="1" applyAlignment="1">
      <alignment horizontal="left" vertical="center"/>
    </xf>
    <xf numFmtId="0" fontId="84" fillId="0" borderId="0" xfId="0" applyFont="1" applyAlignment="1">
      <alignment horizontal="left"/>
    </xf>
    <xf numFmtId="0" fontId="82" fillId="0" borderId="0" xfId="0" applyFont="1" applyAlignment="1">
      <alignment horizontal="center"/>
    </xf>
    <xf numFmtId="0" fontId="84" fillId="0" borderId="0" xfId="0" applyFont="1" applyAlignment="1">
      <alignment horizontal="center"/>
    </xf>
    <xf numFmtId="0" fontId="50" fillId="0" borderId="13" xfId="0" applyFont="1" applyBorder="1" applyAlignment="1" applyProtection="1">
      <alignment horizontal="left" wrapText="1"/>
      <protection locked="0"/>
    </xf>
    <xf numFmtId="0" fontId="32" fillId="0" borderId="13" xfId="0" applyFont="1" applyBorder="1" applyAlignment="1" applyProtection="1">
      <alignment vertical="center" wrapText="1"/>
      <protection locked="0"/>
    </xf>
    <xf numFmtId="0" fontId="0" fillId="0" borderId="13" xfId="0" applyBorder="1" applyAlignment="1">
      <alignment horizontal="center" vertical="center"/>
    </xf>
    <xf numFmtId="0" fontId="0" fillId="0" borderId="13" xfId="0" applyBorder="1" applyAlignment="1">
      <alignment vertical="center"/>
    </xf>
    <xf numFmtId="14" fontId="0" fillId="0" borderId="13" xfId="0" applyNumberFormat="1" applyBorder="1" applyAlignment="1">
      <alignment horizontal="center" vertic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76" fillId="0" borderId="0" xfId="0" applyFont="1" applyAlignment="1" applyProtection="1">
      <alignment horizontal="center" vertical="center" wrapText="1"/>
      <protection locked="0"/>
    </xf>
    <xf numFmtId="0" fontId="78" fillId="5" borderId="104" xfId="0" applyFont="1" applyFill="1" applyBorder="1" applyAlignment="1" applyProtection="1">
      <alignment horizontal="center" vertical="center" wrapText="1"/>
      <protection locked="0"/>
    </xf>
    <xf numFmtId="0" fontId="78" fillId="5" borderId="105" xfId="0" applyFont="1" applyFill="1" applyBorder="1" applyAlignment="1" applyProtection="1">
      <alignment horizontal="center" vertical="center" wrapText="1"/>
      <protection locked="0"/>
    </xf>
    <xf numFmtId="0" fontId="78" fillId="5" borderId="103" xfId="0" applyFont="1" applyFill="1" applyBorder="1" applyAlignment="1" applyProtection="1">
      <alignment horizontal="center" vertical="center"/>
      <protection locked="0"/>
    </xf>
    <xf numFmtId="0" fontId="77" fillId="5" borderId="103" xfId="0" applyFont="1" applyFill="1" applyBorder="1" applyAlignment="1" applyProtection="1">
      <alignment horizontal="center" vertical="center"/>
      <protection locked="0"/>
    </xf>
    <xf numFmtId="0" fontId="79" fillId="0" borderId="103" xfId="0" applyFont="1" applyBorder="1" applyAlignment="1" applyProtection="1">
      <alignment horizontal="center" vertical="center"/>
      <protection locked="0"/>
    </xf>
    <xf numFmtId="0" fontId="79" fillId="25" borderId="103" xfId="0" applyFont="1" applyFill="1" applyBorder="1" applyAlignment="1" applyProtection="1">
      <alignment horizontal="center" vertical="center"/>
      <protection locked="0"/>
    </xf>
    <xf numFmtId="0" fontId="75" fillId="5" borderId="103" xfId="0" applyFont="1" applyFill="1" applyBorder="1" applyAlignment="1" applyProtection="1">
      <alignment horizontal="center" vertical="center" wrapText="1"/>
      <protection locked="0"/>
    </xf>
    <xf numFmtId="0" fontId="75" fillId="5"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left" vertical="center" wrapText="1"/>
      <protection locked="0"/>
    </xf>
    <xf numFmtId="0" fontId="79" fillId="0" borderId="106" xfId="0" applyFont="1" applyBorder="1" applyAlignment="1">
      <alignment horizontal="center" vertical="center" wrapText="1" readingOrder="1"/>
    </xf>
    <xf numFmtId="0" fontId="80" fillId="24" borderId="106" xfId="0" applyFont="1" applyFill="1" applyBorder="1" applyAlignment="1">
      <alignment horizontal="center" vertical="center" wrapText="1" readingOrder="1"/>
    </xf>
    <xf numFmtId="0" fontId="79" fillId="3" borderId="106" xfId="0" applyFont="1" applyFill="1" applyBorder="1" applyAlignment="1">
      <alignment horizontal="center" vertical="center" wrapText="1" readingOrder="1"/>
    </xf>
    <xf numFmtId="0" fontId="79" fillId="0" borderId="106" xfId="0" applyFont="1" applyBorder="1" applyAlignment="1">
      <alignment horizontal="left" vertical="center" wrapText="1" readingOrder="1"/>
    </xf>
    <xf numFmtId="0" fontId="79" fillId="0" borderId="107" xfId="0" applyFont="1" applyBorder="1" applyAlignment="1">
      <alignment horizontal="center" vertical="center" wrapText="1" readingOrder="1"/>
    </xf>
    <xf numFmtId="0" fontId="79" fillId="0" borderId="108" xfId="0" applyFont="1" applyBorder="1" applyAlignment="1">
      <alignment horizontal="center" vertical="center" wrapText="1" readingOrder="1"/>
    </xf>
    <xf numFmtId="0" fontId="79" fillId="0" borderId="109" xfId="0" applyFont="1" applyBorder="1" applyAlignment="1">
      <alignment horizontal="center" vertical="center" wrapText="1" readingOrder="1"/>
    </xf>
    <xf numFmtId="0" fontId="83" fillId="0" borderId="0" xfId="0" applyFont="1" applyAlignment="1">
      <alignment horizontal="center" vertical="center" wrapText="1"/>
    </xf>
    <xf numFmtId="0" fontId="85" fillId="24" borderId="103" xfId="0" applyFont="1" applyFill="1" applyBorder="1" applyAlignment="1">
      <alignment horizontal="center"/>
    </xf>
    <xf numFmtId="0" fontId="86" fillId="25" borderId="103" xfId="0" applyFont="1" applyFill="1" applyBorder="1" applyAlignment="1">
      <alignment horizontal="center" vertical="center" wrapText="1"/>
    </xf>
    <xf numFmtId="0" fontId="86" fillId="25" borderId="103"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0" fillId="0" borderId="79" xfId="0" applyBorder="1" applyAlignment="1">
      <alignment horizontal="center" vertical="center" wrapText="1"/>
    </xf>
    <xf numFmtId="0" fontId="0" fillId="0" borderId="60" xfId="0" applyBorder="1" applyAlignment="1">
      <alignment horizontal="center" vertical="center" wrapText="1"/>
    </xf>
    <xf numFmtId="0" fontId="0" fillId="0" borderId="78" xfId="0" applyBorder="1" applyAlignment="1">
      <alignment horizontal="center" vertical="center" wrapText="1"/>
    </xf>
    <xf numFmtId="14" fontId="0" fillId="0" borderId="79" xfId="0" applyNumberFormat="1" applyBorder="1" applyAlignment="1">
      <alignment horizontal="center" vertical="center" wrapText="1"/>
    </xf>
    <xf numFmtId="14" fontId="0" fillId="0" borderId="78" xfId="0" applyNumberFormat="1" applyBorder="1" applyAlignment="1">
      <alignment horizontal="center" vertical="center" wrapText="1"/>
    </xf>
    <xf numFmtId="14" fontId="0" fillId="0" borderId="60" xfId="0" applyNumberFormat="1" applyBorder="1" applyAlignment="1">
      <alignment horizontal="center" vertical="center" wrapText="1"/>
    </xf>
    <xf numFmtId="0" fontId="0" fillId="0" borderId="13" xfId="0" applyBorder="1" applyAlignment="1">
      <alignment horizontal="center" vertical="center" wrapText="1"/>
    </xf>
    <xf numFmtId="0" fontId="0" fillId="0" borderId="13" xfId="0" applyBorder="1" applyAlignment="1">
      <alignment horizontal="center" vertical="center"/>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9" fontId="0" fillId="0" borderId="60" xfId="0" applyNumberFormat="1" applyBorder="1" applyAlignment="1">
      <alignment horizontal="center" vertical="center" wrapText="1"/>
    </xf>
    <xf numFmtId="14" fontId="0" fillId="0" borderId="79" xfId="0" applyNumberFormat="1" applyBorder="1" applyAlignment="1">
      <alignment horizontal="center" vertical="center"/>
    </xf>
    <xf numFmtId="0" fontId="0" fillId="0" borderId="60" xfId="0" applyBorder="1" applyAlignment="1">
      <alignment horizontal="center" vertical="center"/>
    </xf>
    <xf numFmtId="14" fontId="0" fillId="0" borderId="13" xfId="0" applyNumberFormat="1" applyBorder="1" applyAlignment="1">
      <alignment horizontal="center" vertical="center"/>
    </xf>
    <xf numFmtId="0" fontId="0" fillId="0" borderId="13" xfId="0" applyBorder="1" applyAlignment="1">
      <alignment horizontal="center"/>
    </xf>
    <xf numFmtId="0" fontId="60" fillId="0" borderId="79" xfId="0" applyFont="1" applyBorder="1" applyAlignment="1">
      <alignment horizontal="center" vertical="center" wrapText="1"/>
    </xf>
    <xf numFmtId="0" fontId="60" fillId="0" borderId="78" xfId="0" applyFont="1" applyBorder="1" applyAlignment="1">
      <alignment horizontal="center" vertical="center" wrapText="1"/>
    </xf>
    <xf numFmtId="0" fontId="60" fillId="0" borderId="60" xfId="0" applyFont="1" applyBorder="1" applyAlignment="1">
      <alignment horizontal="center" vertical="center" wrapText="1"/>
    </xf>
    <xf numFmtId="0" fontId="0" fillId="0" borderId="79" xfId="0" applyBorder="1" applyAlignment="1">
      <alignment horizontal="center" vertical="center"/>
    </xf>
    <xf numFmtId="0" fontId="60"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0" fillId="0" borderId="79"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4"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0"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0" fillId="0" borderId="13" xfId="0" applyBorder="1" applyAlignment="1">
      <alignment horizontal="left" vertical="center" wrapText="1"/>
    </xf>
    <xf numFmtId="0" fontId="27" fillId="0" borderId="13" xfId="0" applyFont="1" applyBorder="1" applyAlignment="1">
      <alignment horizontal="center" vertical="center" wrapText="1"/>
    </xf>
    <xf numFmtId="0" fontId="0" fillId="0" borderId="79" xfId="0" applyBorder="1" applyAlignment="1">
      <alignment horizontal="left" wrapText="1"/>
    </xf>
    <xf numFmtId="0" fontId="0" fillId="0" borderId="78" xfId="0" applyBorder="1" applyAlignment="1">
      <alignment horizontal="left" wrapText="1"/>
    </xf>
    <xf numFmtId="0" fontId="0" fillId="0" borderId="60" xfId="0" applyBorder="1" applyAlignment="1">
      <alignment horizontal="left" wrapText="1"/>
    </xf>
    <xf numFmtId="0" fontId="50" fillId="0" borderId="79" xfId="0" applyFont="1" applyBorder="1" applyAlignment="1">
      <alignment horizontal="center" vertical="center" wrapText="1"/>
    </xf>
    <xf numFmtId="0" fontId="50" fillId="0" borderId="78" xfId="0" applyFont="1" applyBorder="1" applyAlignment="1">
      <alignment horizontal="center" vertical="center" wrapText="1"/>
    </xf>
    <xf numFmtId="0" fontId="50" fillId="0" borderId="60" xfId="0" applyFont="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5" fillId="0" borderId="67" xfId="0" applyFont="1" applyBorder="1" applyAlignment="1">
      <alignment horizontal="center" vertical="center" wrapText="1"/>
    </xf>
    <xf numFmtId="0" fontId="65" fillId="0" borderId="68" xfId="0" applyFont="1" applyBorder="1" applyAlignment="1">
      <alignment horizontal="center" vertical="center"/>
    </xf>
    <xf numFmtId="0" fontId="65" fillId="0" borderId="69" xfId="0" applyFont="1" applyBorder="1" applyAlignment="1">
      <alignment horizontal="center" vertical="center"/>
    </xf>
    <xf numFmtId="0" fontId="65" fillId="0" borderId="20" xfId="0" applyFont="1" applyBorder="1" applyAlignment="1">
      <alignment horizontal="center" vertical="center" wrapText="1"/>
    </xf>
    <xf numFmtId="0" fontId="65" fillId="0" borderId="0" xfId="0" applyFont="1" applyAlignment="1">
      <alignment horizontal="center" vertical="center"/>
    </xf>
    <xf numFmtId="0" fontId="65" fillId="0" borderId="21" xfId="0" applyFont="1" applyBorder="1" applyAlignment="1">
      <alignment horizontal="center" vertical="center"/>
    </xf>
    <xf numFmtId="0" fontId="65" fillId="0" borderId="20" xfId="0" applyFont="1" applyBorder="1" applyAlignment="1">
      <alignment horizontal="center" vertical="center"/>
    </xf>
    <xf numFmtId="0" fontId="65" fillId="0" borderId="43" xfId="0" applyFont="1" applyBorder="1" applyAlignment="1">
      <alignment horizontal="center" vertical="center"/>
    </xf>
    <xf numFmtId="0" fontId="65" fillId="0" borderId="44" xfId="0" applyFont="1" applyBorder="1" applyAlignment="1">
      <alignment horizontal="center" vertical="center"/>
    </xf>
    <xf numFmtId="0" fontId="65" fillId="0" borderId="45" xfId="0" applyFont="1" applyBorder="1" applyAlignment="1">
      <alignment horizontal="center" vertical="center"/>
    </xf>
    <xf numFmtId="0" fontId="67" fillId="22" borderId="70" xfId="0" applyFont="1" applyFill="1" applyBorder="1" applyAlignment="1">
      <alignment horizontal="center" vertical="center" wrapText="1" readingOrder="1"/>
    </xf>
    <xf numFmtId="0" fontId="67" fillId="22" borderId="71" xfId="0" applyFont="1" applyFill="1" applyBorder="1" applyAlignment="1">
      <alignment horizontal="center" vertical="center" wrapText="1" readingOrder="1"/>
    </xf>
    <xf numFmtId="0" fontId="67" fillId="22" borderId="73" xfId="0" applyFont="1" applyFill="1" applyBorder="1" applyAlignment="1">
      <alignment horizontal="center" vertical="center" wrapText="1" readingOrder="1"/>
    </xf>
    <xf numFmtId="0" fontId="67" fillId="22" borderId="0" xfId="0" applyFont="1" applyFill="1" applyAlignment="1">
      <alignment horizontal="center" vertical="center" wrapText="1" readingOrder="1"/>
    </xf>
    <xf numFmtId="0" fontId="67" fillId="22" borderId="74" xfId="0" applyFont="1" applyFill="1" applyBorder="1" applyAlignment="1">
      <alignment horizontal="center" vertical="center" wrapText="1" readingOrder="1"/>
    </xf>
    <xf numFmtId="0" fontId="67" fillId="22" borderId="75" xfId="0" applyFont="1" applyFill="1" applyBorder="1" applyAlignment="1">
      <alignment horizontal="center" vertical="center" wrapText="1" readingOrder="1"/>
    </xf>
    <xf numFmtId="0" fontId="67" fillId="22" borderId="76" xfId="0" applyFont="1" applyFill="1" applyBorder="1" applyAlignment="1">
      <alignment horizontal="center" vertical="center" wrapText="1" readingOrder="1"/>
    </xf>
    <xf numFmtId="0" fontId="67"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7" fillId="8" borderId="70" xfId="0" applyFont="1" applyFill="1" applyBorder="1" applyAlignment="1">
      <alignment horizontal="center" vertical="center" wrapText="1" readingOrder="1"/>
    </xf>
    <xf numFmtId="0" fontId="67" fillId="8" borderId="71" xfId="0" applyFont="1" applyFill="1" applyBorder="1" applyAlignment="1">
      <alignment horizontal="center" vertical="center" wrapText="1" readingOrder="1"/>
    </xf>
    <xf numFmtId="0" fontId="67" fillId="8" borderId="73" xfId="0" applyFont="1" applyFill="1" applyBorder="1" applyAlignment="1">
      <alignment horizontal="center" vertical="center" wrapText="1" readingOrder="1"/>
    </xf>
    <xf numFmtId="0" fontId="67" fillId="8" borderId="0" xfId="0" applyFont="1" applyFill="1" applyAlignment="1">
      <alignment horizontal="center" vertical="center" wrapText="1" readingOrder="1"/>
    </xf>
    <xf numFmtId="0" fontId="67" fillId="8" borderId="74" xfId="0" applyFont="1" applyFill="1" applyBorder="1" applyAlignment="1">
      <alignment horizontal="center" vertical="center" wrapText="1" readingOrder="1"/>
    </xf>
    <xf numFmtId="0" fontId="67" fillId="8" borderId="75" xfId="0" applyFont="1" applyFill="1" applyBorder="1" applyAlignment="1">
      <alignment horizontal="center" vertical="center" wrapText="1" readingOrder="1"/>
    </xf>
    <xf numFmtId="0" fontId="67" fillId="8" borderId="76" xfId="0" applyFont="1" applyFill="1" applyBorder="1" applyAlignment="1">
      <alignment horizontal="center" vertical="center" wrapText="1" readingOrder="1"/>
    </xf>
    <xf numFmtId="0" fontId="67"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5" fillId="0" borderId="68" xfId="0" applyFont="1" applyBorder="1" applyAlignment="1">
      <alignment horizontal="center" vertical="center" wrapText="1"/>
    </xf>
    <xf numFmtId="0" fontId="2" fillId="0" borderId="0" xfId="0" applyFont="1" applyAlignment="1">
      <alignment horizontal="center" vertical="center" wrapText="1"/>
    </xf>
    <xf numFmtId="0" fontId="66"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6" fillId="14" borderId="0" xfId="0" applyFont="1" applyFill="1" applyAlignment="1">
      <alignment horizontal="center" vertical="center" textRotation="90" wrapText="1" readingOrder="1"/>
    </xf>
    <xf numFmtId="0" fontId="66" fillId="14" borderId="21" xfId="0" applyFont="1" applyFill="1" applyBorder="1" applyAlignment="1">
      <alignment horizontal="center" vertical="center" textRotation="90" wrapText="1" readingOrder="1"/>
    </xf>
    <xf numFmtId="0" fontId="67" fillId="16" borderId="70" xfId="0" applyFont="1" applyFill="1" applyBorder="1" applyAlignment="1">
      <alignment horizontal="center" vertical="center" wrapText="1" readingOrder="1"/>
    </xf>
    <xf numFmtId="0" fontId="67" fillId="16" borderId="71" xfId="0" applyFont="1" applyFill="1" applyBorder="1" applyAlignment="1">
      <alignment horizontal="center" vertical="center" wrapText="1" readingOrder="1"/>
    </xf>
    <xf numFmtId="0" fontId="67" fillId="16" borderId="72" xfId="0" applyFont="1" applyFill="1" applyBorder="1" applyAlignment="1">
      <alignment horizontal="center" vertical="center" wrapText="1" readingOrder="1"/>
    </xf>
    <xf numFmtId="0" fontId="67" fillId="16" borderId="73" xfId="0" applyFont="1" applyFill="1" applyBorder="1" applyAlignment="1">
      <alignment horizontal="center" vertical="center" wrapText="1" readingOrder="1"/>
    </xf>
    <xf numFmtId="0" fontId="67" fillId="16" borderId="0" xfId="0" applyFont="1" applyFill="1" applyAlignment="1">
      <alignment horizontal="center" vertical="center" wrapText="1" readingOrder="1"/>
    </xf>
    <xf numFmtId="0" fontId="67" fillId="16" borderId="74" xfId="0" applyFont="1" applyFill="1" applyBorder="1" applyAlignment="1">
      <alignment horizontal="center" vertical="center" wrapText="1" readingOrder="1"/>
    </xf>
    <xf numFmtId="0" fontId="67" fillId="16" borderId="75" xfId="0" applyFont="1" applyFill="1" applyBorder="1" applyAlignment="1">
      <alignment horizontal="center" vertical="center" wrapText="1" readingOrder="1"/>
    </xf>
    <xf numFmtId="0" fontId="67" fillId="16" borderId="76" xfId="0" applyFont="1" applyFill="1" applyBorder="1" applyAlignment="1">
      <alignment horizontal="center" vertical="center" wrapText="1" readingOrder="1"/>
    </xf>
    <xf numFmtId="0" fontId="67" fillId="16" borderId="77" xfId="0" applyFont="1" applyFill="1" applyBorder="1" applyAlignment="1">
      <alignment horizontal="center" vertical="center" wrapText="1" readingOrder="1"/>
    </xf>
    <xf numFmtId="0" fontId="67" fillId="15" borderId="70" xfId="0" applyFont="1" applyFill="1" applyBorder="1" applyAlignment="1">
      <alignment horizontal="center" vertical="center" wrapText="1" readingOrder="1"/>
    </xf>
    <xf numFmtId="0" fontId="67" fillId="15" borderId="71" xfId="0" applyFont="1" applyFill="1" applyBorder="1" applyAlignment="1">
      <alignment horizontal="center" vertical="center" wrapText="1" readingOrder="1"/>
    </xf>
    <xf numFmtId="0" fontId="67" fillId="15" borderId="73" xfId="0" applyFont="1" applyFill="1" applyBorder="1" applyAlignment="1">
      <alignment horizontal="center" vertical="center" wrapText="1" readingOrder="1"/>
    </xf>
    <xf numFmtId="0" fontId="67" fillId="15" borderId="0" xfId="0" applyFont="1" applyFill="1" applyAlignment="1">
      <alignment horizontal="center" vertical="center" wrapText="1" readingOrder="1"/>
    </xf>
    <xf numFmtId="0" fontId="67" fillId="15" borderId="75" xfId="0" applyFont="1" applyFill="1" applyBorder="1" applyAlignment="1">
      <alignment horizontal="center" vertical="center" wrapText="1" readingOrder="1"/>
    </xf>
    <xf numFmtId="0" fontId="67"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70" fillId="4" borderId="91" xfId="0" applyFont="1" applyFill="1" applyBorder="1" applyAlignment="1">
      <alignment horizontal="center" vertical="center"/>
    </xf>
    <xf numFmtId="0" fontId="70" fillId="4" borderId="101" xfId="0" applyFont="1" applyFill="1" applyBorder="1" applyAlignment="1">
      <alignment horizontal="center" vertical="center"/>
    </xf>
    <xf numFmtId="0" fontId="70" fillId="4" borderId="92" xfId="0" applyFont="1" applyFill="1" applyBorder="1" applyAlignment="1">
      <alignment horizontal="center" vertical="center"/>
    </xf>
    <xf numFmtId="0" fontId="70" fillId="20" borderId="89" xfId="0" applyFont="1" applyFill="1" applyBorder="1" applyAlignment="1" applyProtection="1">
      <alignment horizontal="center" vertical="center" wrapText="1"/>
      <protection locked="0"/>
    </xf>
    <xf numFmtId="0" fontId="70" fillId="4" borderId="89" xfId="0" applyFont="1" applyFill="1" applyBorder="1" applyAlignment="1" applyProtection="1">
      <alignment horizontal="center" vertical="center" wrapText="1"/>
      <protection locked="0"/>
    </xf>
    <xf numFmtId="0" fontId="72" fillId="4" borderId="2" xfId="0" applyFont="1" applyFill="1" applyBorder="1" applyAlignment="1">
      <alignment horizontal="center" vertical="center" wrapText="1"/>
    </xf>
    <xf numFmtId="0" fontId="72" fillId="4" borderId="102" xfId="0" applyFont="1" applyFill="1" applyBorder="1" applyAlignment="1">
      <alignment horizontal="center" vertical="center" wrapText="1"/>
    </xf>
    <xf numFmtId="0" fontId="72" fillId="4" borderId="0" xfId="0" applyFont="1" applyFill="1" applyAlignment="1">
      <alignment horizontal="center" vertical="center" wrapText="1"/>
    </xf>
    <xf numFmtId="0" fontId="72" fillId="4" borderId="87" xfId="0" applyFont="1" applyFill="1" applyBorder="1" applyAlignment="1">
      <alignment horizontal="center" vertical="center" wrapText="1"/>
    </xf>
    <xf numFmtId="0" fontId="71" fillId="4" borderId="90" xfId="0" applyFont="1" applyFill="1" applyBorder="1" applyAlignment="1">
      <alignment horizontal="center" vertical="center" wrapText="1"/>
    </xf>
    <xf numFmtId="0" fontId="71" fillId="4" borderId="93" xfId="0" applyFont="1" applyFill="1" applyBorder="1" applyAlignment="1">
      <alignment horizontal="center" vertical="center" wrapText="1"/>
    </xf>
    <xf numFmtId="0" fontId="71" fillId="4" borderId="91" xfId="0" applyFont="1" applyFill="1" applyBorder="1" applyAlignment="1">
      <alignment horizontal="center" vertical="center" wrapText="1"/>
    </xf>
    <xf numFmtId="0" fontId="71" fillId="4" borderId="92" xfId="0" applyFont="1" applyFill="1" applyBorder="1" applyAlignment="1">
      <alignment horizontal="center" vertical="center" wrapText="1"/>
    </xf>
    <xf numFmtId="0" fontId="70" fillId="4" borderId="91" xfId="0" applyFont="1" applyFill="1" applyBorder="1" applyAlignment="1" applyProtection="1">
      <alignment horizontal="center" vertical="center" wrapText="1"/>
      <protection locked="0"/>
    </xf>
    <xf numFmtId="14" fontId="32" fillId="0" borderId="95"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0" fontId="89" fillId="0" borderId="95" xfId="0" applyFont="1" applyBorder="1" applyAlignment="1">
      <alignment horizontal="center" vertical="center" wrapText="1"/>
    </xf>
    <xf numFmtId="0" fontId="89" fillId="0" borderId="78" xfId="0" applyFont="1" applyBorder="1" applyAlignment="1">
      <alignment horizontal="center" vertical="center" wrapText="1"/>
    </xf>
    <xf numFmtId="0" fontId="89" fillId="0" borderId="98" xfId="0" applyFont="1" applyBorder="1" applyAlignment="1">
      <alignment horizontal="center" vertical="center" wrapText="1"/>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1" fontId="69" fillId="0" borderId="85" xfId="0" applyNumberFormat="1" applyFont="1" applyBorder="1" applyAlignment="1">
      <alignment horizontal="center" vertical="center"/>
    </xf>
    <xf numFmtId="0" fontId="69" fillId="0" borderId="13" xfId="0" applyFont="1" applyBorder="1" applyAlignment="1">
      <alignment horizontal="center" vertical="center"/>
    </xf>
    <xf numFmtId="0" fontId="69" fillId="0" borderId="65" xfId="0"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0" fontId="32" fillId="0" borderId="95" xfId="0" applyFont="1" applyBorder="1" applyAlignment="1">
      <alignment horizontal="center" wrapText="1"/>
    </xf>
    <xf numFmtId="0" fontId="32" fillId="0" borderId="78" xfId="0" applyFont="1" applyBorder="1" applyAlignment="1">
      <alignment horizontal="center" wrapText="1"/>
    </xf>
    <xf numFmtId="0" fontId="32" fillId="0" borderId="98" xfId="0" applyFont="1" applyBorder="1" applyAlignment="1">
      <alignment horizontal="center" wrapText="1"/>
    </xf>
    <xf numFmtId="0" fontId="32" fillId="0" borderId="95" xfId="0" applyFont="1" applyBorder="1" applyAlignment="1">
      <alignment horizontal="center" vertical="center"/>
    </xf>
    <xf numFmtId="0" fontId="69" fillId="0" borderId="95" xfId="0" applyFont="1" applyBorder="1" applyAlignment="1" applyProtection="1">
      <alignment horizontal="center" vertical="center" wrapText="1"/>
      <protection locked="0"/>
    </xf>
    <xf numFmtId="0" fontId="69" fillId="0" borderId="78" xfId="0" applyFont="1" applyBorder="1" applyAlignment="1" applyProtection="1">
      <alignment horizontal="center" vertical="center" wrapText="1"/>
      <protection locked="0"/>
    </xf>
    <xf numFmtId="0" fontId="69" fillId="0" borderId="98" xfId="0" applyFont="1" applyBorder="1" applyAlignment="1" applyProtection="1">
      <alignment horizontal="center" vertical="center" wrapText="1"/>
      <protection locked="0"/>
    </xf>
    <xf numFmtId="0" fontId="69" fillId="0" borderId="95" xfId="0" applyFont="1" applyBorder="1" applyAlignment="1" applyProtection="1">
      <alignment horizontal="center" vertical="center"/>
      <protection locked="0"/>
    </xf>
    <xf numFmtId="0" fontId="69" fillId="0" borderId="78" xfId="0" applyFont="1" applyBorder="1" applyAlignment="1" applyProtection="1">
      <alignment horizontal="center" vertical="center"/>
      <protection locked="0"/>
    </xf>
    <xf numFmtId="0" fontId="69" fillId="0" borderId="98" xfId="0" applyFont="1" applyBorder="1" applyAlignment="1" applyProtection="1">
      <alignment horizontal="center" vertical="center"/>
      <protection locked="0"/>
    </xf>
    <xf numFmtId="0" fontId="69" fillId="0" borderId="85" xfId="0" applyFont="1" applyBorder="1" applyAlignment="1" applyProtection="1">
      <alignment horizontal="center" vertical="center"/>
      <protection locked="0"/>
    </xf>
    <xf numFmtId="0" fontId="69" fillId="0" borderId="13"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0" fontId="64" fillId="21" borderId="99" xfId="0" applyFont="1" applyFill="1" applyBorder="1" applyAlignment="1">
      <alignment horizontal="center"/>
    </xf>
    <xf numFmtId="0" fontId="64" fillId="21" borderId="100" xfId="0" applyFont="1" applyFill="1" applyBorder="1" applyAlignment="1">
      <alignment horizontal="center"/>
    </xf>
    <xf numFmtId="1" fontId="69" fillId="0" borderId="94" xfId="0" applyNumberFormat="1" applyFont="1" applyBorder="1" applyAlignment="1" applyProtection="1">
      <alignment horizontal="center" vertical="center" wrapText="1"/>
      <protection locked="0"/>
    </xf>
    <xf numFmtId="1" fontId="69" fillId="0" borderId="96" xfId="0" applyNumberFormat="1" applyFont="1" applyBorder="1" applyAlignment="1" applyProtection="1">
      <alignment horizontal="center" vertical="center" wrapText="1"/>
      <protection locked="0"/>
    </xf>
    <xf numFmtId="1" fontId="69" fillId="0" borderId="97" xfId="0" applyNumberFormat="1" applyFont="1" applyBorder="1" applyAlignment="1" applyProtection="1">
      <alignment horizontal="center" vertical="center" wrapText="1"/>
      <protection locked="0"/>
    </xf>
    <xf numFmtId="0" fontId="69" fillId="0" borderId="95" xfId="0" applyFont="1" applyBorder="1" applyAlignment="1" applyProtection="1">
      <alignment horizontal="left" vertical="center" wrapText="1"/>
      <protection locked="0"/>
    </xf>
    <xf numFmtId="0" fontId="69" fillId="0" borderId="78" xfId="0" applyFont="1" applyBorder="1" applyAlignment="1" applyProtection="1">
      <alignment horizontal="left" vertical="center" wrapText="1"/>
      <protection locked="0"/>
    </xf>
    <xf numFmtId="0" fontId="69" fillId="0" borderId="98" xfId="0" applyFont="1" applyBorder="1" applyAlignment="1" applyProtection="1">
      <alignment horizontal="left" vertical="center" wrapText="1"/>
      <protection locked="0"/>
    </xf>
    <xf numFmtId="1" fontId="69" fillId="0" borderId="95" xfId="0" applyNumberFormat="1" applyFont="1" applyBorder="1" applyAlignment="1" applyProtection="1">
      <alignment horizontal="center" vertical="center" wrapText="1"/>
      <protection locked="0"/>
    </xf>
    <xf numFmtId="0" fontId="0" fillId="0" borderId="98" xfId="0" applyBorder="1" applyAlignment="1">
      <alignment horizontal="center" vertical="center" wrapText="1"/>
    </xf>
    <xf numFmtId="0" fontId="50" fillId="0" borderId="95" xfId="0" applyFont="1" applyBorder="1" applyAlignment="1">
      <alignment horizontal="center" vertical="center" wrapText="1"/>
    </xf>
    <xf numFmtId="0" fontId="50" fillId="0" borderId="98" xfId="0" applyFont="1" applyBorder="1" applyAlignment="1">
      <alignment horizontal="center" vertical="center" wrapText="1"/>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50" fillId="0" borderId="95" xfId="0" applyFont="1" applyBorder="1" applyAlignment="1">
      <alignment horizontal="center"/>
    </xf>
    <xf numFmtId="0" fontId="50" fillId="0" borderId="78" xfId="0" applyFont="1" applyBorder="1" applyAlignment="1">
      <alignment horizontal="center"/>
    </xf>
    <xf numFmtId="0" fontId="50" fillId="0" borderId="98" xfId="0" applyFont="1" applyBorder="1" applyAlignment="1">
      <alignment horizontal="center"/>
    </xf>
    <xf numFmtId="0" fontId="50" fillId="0" borderId="95" xfId="0" applyFont="1" applyBorder="1" applyAlignment="1">
      <alignment horizontal="center" vertical="center"/>
    </xf>
    <xf numFmtId="0" fontId="50" fillId="0" borderId="78" xfId="0" applyFont="1" applyBorder="1" applyAlignment="1">
      <alignment horizontal="center" vertical="center"/>
    </xf>
    <xf numFmtId="0" fontId="50" fillId="0" borderId="98" xfId="0" applyFont="1" applyBorder="1" applyAlignment="1">
      <alignment horizontal="center" vertical="center"/>
    </xf>
    <xf numFmtId="14" fontId="50" fillId="0" borderId="95" xfId="0" applyNumberFormat="1" applyFont="1" applyBorder="1" applyAlignment="1">
      <alignment horizontal="center" vertical="center"/>
    </xf>
    <xf numFmtId="0" fontId="74" fillId="0" borderId="95" xfId="0" applyFont="1" applyBorder="1" applyAlignment="1">
      <alignment horizontal="center"/>
    </xf>
    <xf numFmtId="0" fontId="74" fillId="0" borderId="78" xfId="0" applyFont="1" applyBorder="1" applyAlignment="1">
      <alignment horizontal="center"/>
    </xf>
    <xf numFmtId="0" fontId="74" fillId="0" borderId="98" xfId="0" applyFont="1" applyBorder="1" applyAlignment="1">
      <alignment horizontal="center"/>
    </xf>
    <xf numFmtId="0" fontId="32" fillId="0" borderId="95" xfId="0" applyFont="1" applyBorder="1" applyAlignment="1">
      <alignment horizontal="center" vertical="top" wrapText="1"/>
    </xf>
    <xf numFmtId="0" fontId="32" fillId="0" borderId="78" xfId="0" applyFont="1" applyBorder="1" applyAlignment="1">
      <alignment horizontal="center" vertical="top" wrapText="1"/>
    </xf>
    <xf numFmtId="0" fontId="32" fillId="0" borderId="98" xfId="0" applyFont="1" applyBorder="1" applyAlignment="1">
      <alignment horizontal="center" vertical="top" wrapText="1"/>
    </xf>
    <xf numFmtId="1" fontId="69" fillId="0" borderId="78" xfId="0" applyNumberFormat="1" applyFont="1" applyBorder="1" applyAlignment="1" applyProtection="1">
      <alignment horizontal="center" vertical="center" wrapText="1"/>
      <protection locked="0"/>
    </xf>
    <xf numFmtId="1" fontId="69" fillId="0" borderId="98" xfId="0" applyNumberFormat="1" applyFont="1" applyBorder="1" applyAlignment="1" applyProtection="1">
      <alignment horizontal="center" vertical="center" wrapText="1"/>
      <protection locked="0"/>
    </xf>
  </cellXfs>
  <cellStyles count="3">
    <cellStyle name="Normal" xfId="0" builtinId="0"/>
    <cellStyle name="Normal - Style1 2" xfId="1" xr:uid="{00000000-0005-0000-0000-000001000000}"/>
    <cellStyle name="Normal 2 2" xfId="2" xr:uid="{00000000-0005-0000-0000-000002000000}"/>
  </cellStyles>
  <dxfs count="1235">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ivotCacheDefinition" Target="pivotCache/pivotCacheDefinition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heetMetadata" Target="metadata.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79CCBA2F-834C-4CE3-B8F3-F80F992123F1}"/>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D6A6CFFD-1831-4C45-BF70-B8C43CD8A8E3}"/>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1A5F90C7-74D3-4B1C-BBF8-C41EC4ECD1BC}"/>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E98C2459-BF75-44E0-BB99-BEBF29CF4173}"/>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A4C75574-A499-4B97-B4B0-D96891DABD77}"/>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0DBD804B-84E9-421E-A809-782CF8B4E687}"/>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379038</xdr:colOff>
      <xdr:row>2</xdr:row>
      <xdr:rowOff>192639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6FACFA86-D1E9-4933-98FB-CE22C5FDF4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889EA7A1-78F2-4B22-8BD6-52E255FD3B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342DE265-308C-4A0C-9D24-889938C1E3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058">
      <pivotArea field="1" type="button" dataOnly="0" labelOnly="1" outline="0" axis="axisRow" fieldPosition="1"/>
    </format>
    <format dxfId="1057">
      <pivotArea dataOnly="0" labelOnly="1" outline="0" fieldPosition="0">
        <references count="1">
          <reference field="0" count="1">
            <x v="0"/>
          </reference>
        </references>
      </pivotArea>
    </format>
    <format dxfId="1056">
      <pivotArea dataOnly="0" labelOnly="1" outline="0" fieldPosition="0">
        <references count="1">
          <reference field="0" count="1">
            <x v="1"/>
          </reference>
        </references>
      </pivotArea>
    </format>
    <format dxfId="1055">
      <pivotArea dataOnly="0" labelOnly="1" outline="0" fieldPosition="0">
        <references count="2">
          <reference field="0" count="1" selected="0">
            <x v="0"/>
          </reference>
          <reference field="1" count="5">
            <x v="0"/>
            <x v="6"/>
            <x v="7"/>
            <x v="8"/>
            <x v="9"/>
          </reference>
        </references>
      </pivotArea>
    </format>
    <format dxfId="1054">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053" dataDxfId="1052">
  <autoFilter ref="B237:C247" xr:uid="{00000000-0009-0000-0100-000001000000}"/>
  <tableColumns count="2">
    <tableColumn id="1" xr3:uid="{00000000-0010-0000-0000-000001000000}" name="Criterios" dataDxfId="1051"/>
    <tableColumn id="2" xr3:uid="{00000000-0010-0000-0000-000002000000}" name="Subcriterios" dataDxfId="105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3" workbookViewId="0">
      <selection activeCell="C11" sqref="C11:I11"/>
    </sheetView>
  </sheetViews>
  <sheetFormatPr baseColWidth="10" defaultColWidth="11.42578125" defaultRowHeight="15"/>
  <cols>
    <col min="1" max="1" width="28.140625" customWidth="1"/>
    <col min="2" max="2" width="18" customWidth="1"/>
    <col min="3" max="3" width="14.140625" style="81" customWidth="1"/>
    <col min="4" max="8" width="12.42578125" customWidth="1"/>
  </cols>
  <sheetData>
    <row r="1" spans="1:9" ht="42" customHeight="1">
      <c r="A1" s="239" t="s">
        <v>0</v>
      </c>
      <c r="B1" s="239"/>
      <c r="C1" s="239"/>
      <c r="D1" s="239"/>
      <c r="E1" s="239"/>
      <c r="F1" s="239"/>
    </row>
    <row r="5" spans="1:9">
      <c r="D5" s="90"/>
      <c r="E5" s="90"/>
      <c r="F5" s="90"/>
      <c r="G5" s="90"/>
      <c r="H5" s="90"/>
    </row>
    <row r="6" spans="1:9">
      <c r="D6" s="90"/>
      <c r="E6" s="90"/>
      <c r="F6" s="90"/>
      <c r="G6" s="90"/>
      <c r="H6" s="90"/>
    </row>
    <row r="7" spans="1:9" ht="33.75">
      <c r="A7" s="240" t="s">
        <v>1</v>
      </c>
      <c r="B7" s="240"/>
      <c r="C7" s="240"/>
      <c r="D7" s="240"/>
      <c r="E7" s="240"/>
      <c r="F7" s="240"/>
      <c r="G7" s="240"/>
      <c r="H7" s="240"/>
      <c r="I7" s="240"/>
    </row>
    <row r="9" spans="1:9" s="82" customFormat="1" ht="81.75" customHeight="1">
      <c r="A9" s="83" t="s">
        <v>2</v>
      </c>
      <c r="B9" s="238" t="s">
        <v>3</v>
      </c>
      <c r="C9" s="238"/>
      <c r="D9" s="238"/>
      <c r="E9" s="238"/>
      <c r="F9" s="238"/>
      <c r="G9" s="238"/>
      <c r="H9" s="238"/>
      <c r="I9" s="238"/>
    </row>
    <row r="10" spans="1:9" s="82" customFormat="1" ht="16.7" customHeight="1">
      <c r="A10" s="88"/>
      <c r="B10" s="89"/>
      <c r="C10" s="89"/>
      <c r="D10" s="88"/>
      <c r="E10" s="87"/>
    </row>
    <row r="11" spans="1:9" s="82" customFormat="1" ht="84" customHeight="1">
      <c r="A11" s="83" t="s">
        <v>4</v>
      </c>
      <c r="B11" s="84" t="s">
        <v>5</v>
      </c>
      <c r="C11" s="238" t="s">
        <v>6</v>
      </c>
      <c r="D11" s="238"/>
      <c r="E11" s="238"/>
      <c r="F11" s="238"/>
      <c r="G11" s="238"/>
      <c r="H11" s="238"/>
      <c r="I11" s="238"/>
    </row>
    <row r="12" spans="1:9" ht="32.25" customHeight="1">
      <c r="A12" s="86"/>
    </row>
    <row r="13" spans="1:9" ht="32.25" customHeight="1">
      <c r="A13" s="85" t="s">
        <v>7</v>
      </c>
      <c r="B13" s="238"/>
      <c r="C13" s="238"/>
      <c r="D13" s="238"/>
      <c r="E13" s="238"/>
      <c r="F13" s="238"/>
      <c r="G13" s="238"/>
      <c r="H13" s="238"/>
      <c r="I13" s="238"/>
    </row>
    <row r="14" spans="1:9" s="82" customFormat="1" ht="69" customHeight="1">
      <c r="A14" s="85" t="s">
        <v>8</v>
      </c>
      <c r="B14" s="238"/>
      <c r="C14" s="238"/>
      <c r="D14" s="238"/>
      <c r="E14" s="238"/>
      <c r="F14" s="238"/>
      <c r="G14" s="238"/>
      <c r="H14" s="238"/>
      <c r="I14" s="238"/>
    </row>
    <row r="15" spans="1:9" s="82" customFormat="1" ht="54" customHeight="1">
      <c r="A15" s="85" t="s">
        <v>9</v>
      </c>
      <c r="B15" s="238" t="s">
        <v>10</v>
      </c>
      <c r="C15" s="238"/>
      <c r="D15" s="238"/>
      <c r="E15" s="238"/>
      <c r="F15" s="238"/>
      <c r="G15" s="238"/>
      <c r="H15" s="238"/>
      <c r="I15" s="238"/>
    </row>
    <row r="16" spans="1:9" s="82" customFormat="1" ht="54" customHeight="1">
      <c r="A16" s="83" t="s">
        <v>11</v>
      </c>
      <c r="B16" s="238"/>
      <c r="C16" s="238"/>
      <c r="D16" s="238"/>
      <c r="E16" s="238"/>
      <c r="F16" s="238"/>
      <c r="G16" s="238"/>
      <c r="H16" s="238"/>
      <c r="I16" s="238"/>
    </row>
    <row r="18" spans="1:9" s="82" customFormat="1" ht="54.75" customHeight="1">
      <c r="A18" s="83" t="s">
        <v>12</v>
      </c>
      <c r="B18" s="237">
        <v>45069</v>
      </c>
      <c r="C18" s="237"/>
      <c r="D18" s="237"/>
      <c r="E18" s="237"/>
      <c r="F18" s="237"/>
      <c r="G18" s="237"/>
      <c r="H18" s="237"/>
      <c r="I18" s="237"/>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zoomScale="55" zoomScaleNormal="55" workbookViewId="0">
      <selection activeCell="AT18" sqref="AT18:AU27"/>
    </sheetView>
  </sheetViews>
  <sheetFormatPr baseColWidth="10" defaultColWidth="11.42578125" defaultRowHeight="15"/>
  <cols>
    <col min="1" max="1" width="3.7109375" style="6" customWidth="1"/>
    <col min="2" max="2" width="6.7109375" style="6" customWidth="1"/>
    <col min="3" max="3" width="0.5703125" style="6" hidden="1" customWidth="1"/>
    <col min="4" max="4" width="11.42578125" style="6" hidden="1" customWidth="1"/>
    <col min="5" max="5" width="9.85546875" style="6" customWidth="1"/>
    <col min="6" max="8" width="11.42578125" style="6" hidden="1" customWidth="1"/>
    <col min="9" max="9" width="8.42578125" style="6" customWidth="1"/>
    <col min="10" max="11" width="11.42578125" style="6"/>
    <col min="12" max="12" width="0.140625" style="6" customWidth="1"/>
    <col min="13" max="13" width="0.28515625" style="6" hidden="1" customWidth="1"/>
    <col min="14" max="15" width="11.42578125" style="6" hidden="1" customWidth="1"/>
    <col min="16" max="16" width="11.42578125" style="6"/>
    <col min="17" max="17" width="10.28515625" style="6" customWidth="1"/>
    <col min="18" max="18" width="11.42578125" style="6" hidden="1" customWidth="1"/>
    <col min="19" max="19" width="0.85546875" style="6" hidden="1" customWidth="1"/>
    <col min="20" max="20" width="11.42578125" style="6" hidden="1" customWidth="1"/>
    <col min="21" max="21" width="0.140625" style="6" hidden="1" customWidth="1"/>
    <col min="22" max="22" width="11.42578125" style="6"/>
    <col min="23" max="23" width="10.140625" style="6" customWidth="1"/>
    <col min="24" max="24" width="3.85546875" style="6" hidden="1" customWidth="1"/>
    <col min="25" max="25" width="4.42578125" style="6" hidden="1" customWidth="1"/>
    <col min="26" max="27" width="11.42578125" style="6" hidden="1" customWidth="1"/>
    <col min="28" max="28" width="11.42578125" style="6"/>
    <col min="29" max="29" width="9.7109375" style="6" customWidth="1"/>
    <col min="30" max="30" width="1.5703125" style="6" hidden="1" customWidth="1"/>
    <col min="31" max="32" width="11.42578125" style="6" hidden="1" customWidth="1"/>
    <col min="33" max="33" width="0.85546875" style="6" hidden="1" customWidth="1"/>
    <col min="34" max="34" width="11.42578125" style="6"/>
    <col min="35" max="35" width="13" style="6" customWidth="1"/>
    <col min="36" max="37" width="1.5703125" style="6" hidden="1" customWidth="1"/>
    <col min="38" max="38" width="1" style="6" customWidth="1"/>
    <col min="39" max="40" width="11.42578125" style="6"/>
    <col min="41" max="41" width="4.5703125" style="6" customWidth="1"/>
    <col min="42" max="42" width="2.42578125" style="6" hidden="1" customWidth="1"/>
    <col min="43" max="45" width="11.42578125" style="6" hidden="1" customWidth="1"/>
    <col min="46" max="46" width="11.42578125" style="6"/>
    <col min="47" max="47" width="15.7109375" style="6" customWidth="1"/>
    <col min="48" max="16384" width="11.42578125" style="6"/>
  </cols>
  <sheetData>
    <row r="4" spans="2:47">
      <c r="B4" s="414" t="s">
        <v>472</v>
      </c>
      <c r="C4" s="414"/>
      <c r="D4" s="414"/>
      <c r="E4" s="414"/>
      <c r="F4" s="414"/>
      <c r="G4" s="414"/>
      <c r="H4" s="414"/>
      <c r="I4" s="414"/>
      <c r="J4" s="415" t="s">
        <v>195</v>
      </c>
      <c r="K4" s="415"/>
      <c r="L4" s="415"/>
      <c r="M4" s="415"/>
      <c r="N4" s="415"/>
      <c r="O4" s="415"/>
      <c r="P4" s="415"/>
      <c r="Q4" s="415"/>
      <c r="R4" s="415"/>
      <c r="S4" s="415"/>
      <c r="T4" s="415"/>
      <c r="U4" s="415"/>
      <c r="V4" s="415"/>
      <c r="W4" s="415"/>
      <c r="X4" s="415"/>
      <c r="Y4" s="415"/>
      <c r="Z4" s="415"/>
      <c r="AA4" s="415"/>
      <c r="AB4" s="415"/>
      <c r="AC4" s="415"/>
      <c r="AD4" s="415"/>
      <c r="AE4" s="415"/>
      <c r="AF4" s="415"/>
      <c r="AG4" s="415"/>
      <c r="AH4" s="415"/>
      <c r="AI4" s="415"/>
      <c r="AJ4" s="415"/>
      <c r="AK4" s="415"/>
      <c r="AL4" s="415"/>
      <c r="AT4" s="416" t="s">
        <v>229</v>
      </c>
      <c r="AU4" s="416"/>
    </row>
    <row r="5" spans="2:47">
      <c r="B5" s="414"/>
      <c r="C5" s="414"/>
      <c r="D5" s="414"/>
      <c r="E5" s="414"/>
      <c r="F5" s="414"/>
      <c r="G5" s="414"/>
      <c r="H5" s="414"/>
      <c r="I5" s="414"/>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T5" s="416"/>
      <c r="AU5" s="416"/>
    </row>
    <row r="6" spans="2:47">
      <c r="B6" s="414"/>
      <c r="C6" s="414"/>
      <c r="D6" s="414"/>
      <c r="E6" s="414"/>
      <c r="F6" s="414"/>
      <c r="G6" s="414"/>
      <c r="H6" s="414"/>
      <c r="I6" s="414"/>
      <c r="J6" s="415"/>
      <c r="K6" s="415"/>
      <c r="L6" s="415"/>
      <c r="M6" s="415"/>
      <c r="N6" s="415"/>
      <c r="O6" s="415"/>
      <c r="P6" s="415"/>
      <c r="Q6" s="415"/>
      <c r="R6" s="415"/>
      <c r="S6" s="415"/>
      <c r="T6" s="415"/>
      <c r="U6" s="415"/>
      <c r="V6" s="415"/>
      <c r="W6" s="415"/>
      <c r="X6" s="415"/>
      <c r="Y6" s="415"/>
      <c r="Z6" s="415"/>
      <c r="AA6" s="415"/>
      <c r="AB6" s="415"/>
      <c r="AC6" s="415"/>
      <c r="AD6" s="415"/>
      <c r="AE6" s="415"/>
      <c r="AF6" s="415"/>
      <c r="AG6" s="415"/>
      <c r="AH6" s="415"/>
      <c r="AI6" s="415"/>
      <c r="AJ6" s="415"/>
      <c r="AK6" s="415"/>
      <c r="AL6" s="415"/>
      <c r="AT6" s="416"/>
      <c r="AU6" s="416"/>
    </row>
    <row r="7" spans="2:47" ht="15.75" thickBot="1"/>
    <row r="8" spans="2:47" ht="15.75">
      <c r="B8" s="417" t="s">
        <v>386</v>
      </c>
      <c r="C8" s="417"/>
      <c r="D8" s="418"/>
      <c r="E8" s="385" t="s">
        <v>473</v>
      </c>
      <c r="F8" s="386"/>
      <c r="G8" s="386"/>
      <c r="H8" s="386"/>
      <c r="I8" s="387"/>
      <c r="J8" s="45" t="s">
        <v>474</v>
      </c>
      <c r="K8" s="46" t="s">
        <v>474</v>
      </c>
      <c r="L8" s="46" t="s">
        <v>474</v>
      </c>
      <c r="M8" s="46" t="s">
        <v>474</v>
      </c>
      <c r="N8" s="46" t="s">
        <v>474</v>
      </c>
      <c r="O8" s="47" t="s">
        <v>474</v>
      </c>
      <c r="P8" s="45" t="s">
        <v>474</v>
      </c>
      <c r="Q8" s="46" t="s">
        <v>474</v>
      </c>
      <c r="R8" s="46" t="s">
        <v>474</v>
      </c>
      <c r="S8" s="46" t="s">
        <v>474</v>
      </c>
      <c r="T8" s="46" t="s">
        <v>474</v>
      </c>
      <c r="U8" s="47" t="s">
        <v>474</v>
      </c>
      <c r="V8" s="45" t="s">
        <v>474</v>
      </c>
      <c r="W8" s="46" t="s">
        <v>474</v>
      </c>
      <c r="X8" s="46" t="s">
        <v>474</v>
      </c>
      <c r="Y8" s="46" t="s">
        <v>474</v>
      </c>
      <c r="Z8" s="46" t="s">
        <v>474</v>
      </c>
      <c r="AA8" s="47" t="s">
        <v>474</v>
      </c>
      <c r="AB8" s="45" t="s">
        <v>474</v>
      </c>
      <c r="AC8" s="46" t="s">
        <v>474</v>
      </c>
      <c r="AD8" s="46" t="s">
        <v>474</v>
      </c>
      <c r="AE8" s="46" t="s">
        <v>474</v>
      </c>
      <c r="AF8" s="46" t="s">
        <v>474</v>
      </c>
      <c r="AG8" s="47" t="s">
        <v>474</v>
      </c>
      <c r="AH8" s="48" t="s">
        <v>474</v>
      </c>
      <c r="AI8" s="49" t="s">
        <v>474</v>
      </c>
      <c r="AJ8" s="49" t="s">
        <v>474</v>
      </c>
      <c r="AK8" s="49" t="s">
        <v>474</v>
      </c>
      <c r="AL8" s="49" t="s">
        <v>474</v>
      </c>
      <c r="AN8" s="419" t="s">
        <v>475</v>
      </c>
      <c r="AO8" s="420"/>
      <c r="AP8" s="420"/>
      <c r="AQ8" s="420"/>
      <c r="AR8" s="420"/>
      <c r="AS8" s="421"/>
      <c r="AT8" s="403" t="s">
        <v>476</v>
      </c>
      <c r="AU8" s="403"/>
    </row>
    <row r="9" spans="2:47" ht="15.75">
      <c r="B9" s="417"/>
      <c r="C9" s="417"/>
      <c r="D9" s="418"/>
      <c r="E9" s="391"/>
      <c r="F9" s="389"/>
      <c r="G9" s="389"/>
      <c r="H9" s="389"/>
      <c r="I9" s="390"/>
      <c r="J9" s="50" t="s">
        <v>474</v>
      </c>
      <c r="K9" s="51" t="s">
        <v>474</v>
      </c>
      <c r="L9" s="51" t="s">
        <v>474</v>
      </c>
      <c r="M9" s="51" t="s">
        <v>474</v>
      </c>
      <c r="N9" s="51" t="s">
        <v>474</v>
      </c>
      <c r="O9" s="52" t="s">
        <v>474</v>
      </c>
      <c r="P9" s="50" t="s">
        <v>474</v>
      </c>
      <c r="Q9" s="51" t="s">
        <v>474</v>
      </c>
      <c r="R9" s="51" t="s">
        <v>474</v>
      </c>
      <c r="S9" s="51" t="s">
        <v>474</v>
      </c>
      <c r="T9" s="51" t="s">
        <v>474</v>
      </c>
      <c r="U9" s="52" t="s">
        <v>474</v>
      </c>
      <c r="V9" s="50" t="s">
        <v>474</v>
      </c>
      <c r="W9" s="51" t="s">
        <v>474</v>
      </c>
      <c r="X9" s="51" t="s">
        <v>474</v>
      </c>
      <c r="Y9" s="51" t="s">
        <v>474</v>
      </c>
      <c r="Z9" s="51" t="s">
        <v>474</v>
      </c>
      <c r="AA9" s="52" t="s">
        <v>474</v>
      </c>
      <c r="AB9" s="50" t="s">
        <v>474</v>
      </c>
      <c r="AC9" s="51" t="s">
        <v>474</v>
      </c>
      <c r="AD9" s="51" t="s">
        <v>474</v>
      </c>
      <c r="AE9" s="51" t="s">
        <v>474</v>
      </c>
      <c r="AF9" s="51" t="s">
        <v>474</v>
      </c>
      <c r="AG9" s="52" t="s">
        <v>474</v>
      </c>
      <c r="AH9" s="53" t="s">
        <v>474</v>
      </c>
      <c r="AI9" s="54" t="s">
        <v>474</v>
      </c>
      <c r="AJ9" s="54" t="s">
        <v>474</v>
      </c>
      <c r="AK9" s="54" t="s">
        <v>474</v>
      </c>
      <c r="AL9" s="54" t="s">
        <v>474</v>
      </c>
      <c r="AN9" s="422"/>
      <c r="AO9" s="423"/>
      <c r="AP9" s="423"/>
      <c r="AQ9" s="423"/>
      <c r="AR9" s="423"/>
      <c r="AS9" s="424"/>
      <c r="AT9" s="403"/>
      <c r="AU9" s="403"/>
    </row>
    <row r="10" spans="2:47" ht="15.75">
      <c r="B10" s="417"/>
      <c r="C10" s="417"/>
      <c r="D10" s="418"/>
      <c r="E10" s="391"/>
      <c r="F10" s="389"/>
      <c r="G10" s="389"/>
      <c r="H10" s="389"/>
      <c r="I10" s="390"/>
      <c r="J10" s="50" t="s">
        <v>474</v>
      </c>
      <c r="K10" s="51" t="s">
        <v>474</v>
      </c>
      <c r="L10" s="51" t="s">
        <v>474</v>
      </c>
      <c r="M10" s="51" t="s">
        <v>474</v>
      </c>
      <c r="N10" s="51" t="s">
        <v>474</v>
      </c>
      <c r="O10" s="52" t="s">
        <v>474</v>
      </c>
      <c r="P10" s="50" t="s">
        <v>474</v>
      </c>
      <c r="Q10" s="51" t="s">
        <v>474</v>
      </c>
      <c r="R10" s="51" t="s">
        <v>474</v>
      </c>
      <c r="S10" s="51" t="s">
        <v>474</v>
      </c>
      <c r="T10" s="51" t="s">
        <v>474</v>
      </c>
      <c r="U10" s="52" t="s">
        <v>474</v>
      </c>
      <c r="V10" s="50" t="s">
        <v>474</v>
      </c>
      <c r="W10" s="51" t="s">
        <v>474</v>
      </c>
      <c r="X10" s="51" t="s">
        <v>474</v>
      </c>
      <c r="Y10" s="51" t="s">
        <v>474</v>
      </c>
      <c r="Z10" s="51" t="s">
        <v>474</v>
      </c>
      <c r="AA10" s="52" t="s">
        <v>474</v>
      </c>
      <c r="AB10" s="50" t="s">
        <v>474</v>
      </c>
      <c r="AC10" s="51" t="s">
        <v>474</v>
      </c>
      <c r="AD10" s="51" t="s">
        <v>474</v>
      </c>
      <c r="AE10" s="51" t="s">
        <v>474</v>
      </c>
      <c r="AF10" s="51" t="s">
        <v>474</v>
      </c>
      <c r="AG10" s="52" t="s">
        <v>474</v>
      </c>
      <c r="AH10" s="53" t="s">
        <v>474</v>
      </c>
      <c r="AI10" s="54" t="s">
        <v>474</v>
      </c>
      <c r="AJ10" s="54" t="s">
        <v>474</v>
      </c>
      <c r="AK10" s="54" t="s">
        <v>474</v>
      </c>
      <c r="AL10" s="54" t="s">
        <v>474</v>
      </c>
      <c r="AN10" s="422"/>
      <c r="AO10" s="423"/>
      <c r="AP10" s="423"/>
      <c r="AQ10" s="423"/>
      <c r="AR10" s="423"/>
      <c r="AS10" s="424"/>
      <c r="AT10" s="403"/>
      <c r="AU10" s="403"/>
    </row>
    <row r="11" spans="2:47" ht="15.75">
      <c r="B11" s="417"/>
      <c r="C11" s="417"/>
      <c r="D11" s="418"/>
      <c r="E11" s="391"/>
      <c r="F11" s="389"/>
      <c r="G11" s="389"/>
      <c r="H11" s="389"/>
      <c r="I11" s="390"/>
      <c r="J11" s="50" t="s">
        <v>474</v>
      </c>
      <c r="K11" s="51" t="s">
        <v>474</v>
      </c>
      <c r="L11" s="51" t="s">
        <v>474</v>
      </c>
      <c r="M11" s="51" t="s">
        <v>474</v>
      </c>
      <c r="N11" s="51" t="s">
        <v>474</v>
      </c>
      <c r="O11" s="52" t="s">
        <v>474</v>
      </c>
      <c r="P11" s="50" t="s">
        <v>474</v>
      </c>
      <c r="Q11" s="51" t="s">
        <v>474</v>
      </c>
      <c r="R11" s="51" t="s">
        <v>474</v>
      </c>
      <c r="S11" s="51" t="s">
        <v>474</v>
      </c>
      <c r="T11" s="51" t="s">
        <v>474</v>
      </c>
      <c r="U11" s="52" t="s">
        <v>474</v>
      </c>
      <c r="V11" s="50" t="s">
        <v>474</v>
      </c>
      <c r="W11" s="51" t="s">
        <v>474</v>
      </c>
      <c r="X11" s="51" t="s">
        <v>474</v>
      </c>
      <c r="Y11" s="51" t="s">
        <v>474</v>
      </c>
      <c r="Z11" s="51" t="s">
        <v>474</v>
      </c>
      <c r="AA11" s="52" t="s">
        <v>474</v>
      </c>
      <c r="AB11" s="50" t="s">
        <v>474</v>
      </c>
      <c r="AC11" s="51" t="s">
        <v>474</v>
      </c>
      <c r="AD11" s="51" t="s">
        <v>474</v>
      </c>
      <c r="AE11" s="51" t="s">
        <v>474</v>
      </c>
      <c r="AF11" s="51" t="s">
        <v>474</v>
      </c>
      <c r="AG11" s="52" t="s">
        <v>474</v>
      </c>
      <c r="AH11" s="53" t="s">
        <v>474</v>
      </c>
      <c r="AI11" s="54" t="s">
        <v>474</v>
      </c>
      <c r="AJ11" s="54" t="s">
        <v>474</v>
      </c>
      <c r="AK11" s="54" t="s">
        <v>474</v>
      </c>
      <c r="AL11" s="54" t="s">
        <v>474</v>
      </c>
      <c r="AN11" s="422"/>
      <c r="AO11" s="423"/>
      <c r="AP11" s="423"/>
      <c r="AQ11" s="423"/>
      <c r="AR11" s="423"/>
      <c r="AS11" s="424"/>
      <c r="AT11" s="403"/>
      <c r="AU11" s="403"/>
    </row>
    <row r="12" spans="2:47" ht="15.75">
      <c r="B12" s="417"/>
      <c r="C12" s="417"/>
      <c r="D12" s="418"/>
      <c r="E12" s="391"/>
      <c r="F12" s="389"/>
      <c r="G12" s="389"/>
      <c r="H12" s="389"/>
      <c r="I12" s="390"/>
      <c r="J12" s="50" t="s">
        <v>474</v>
      </c>
      <c r="K12" s="51" t="s">
        <v>474</v>
      </c>
      <c r="L12" s="51" t="s">
        <v>474</v>
      </c>
      <c r="M12" s="51" t="s">
        <v>474</v>
      </c>
      <c r="N12" s="51" t="s">
        <v>474</v>
      </c>
      <c r="O12" s="52" t="s">
        <v>474</v>
      </c>
      <c r="P12" s="50" t="s">
        <v>474</v>
      </c>
      <c r="Q12" s="51" t="s">
        <v>474</v>
      </c>
      <c r="R12" s="51" t="s">
        <v>474</v>
      </c>
      <c r="S12" s="51" t="s">
        <v>474</v>
      </c>
      <c r="T12" s="51" t="s">
        <v>474</v>
      </c>
      <c r="U12" s="52" t="s">
        <v>474</v>
      </c>
      <c r="V12" s="50" t="s">
        <v>474</v>
      </c>
      <c r="W12" s="51" t="s">
        <v>474</v>
      </c>
      <c r="X12" s="51" t="s">
        <v>474</v>
      </c>
      <c r="Y12" s="51" t="s">
        <v>474</v>
      </c>
      <c r="Z12" s="51" t="s">
        <v>474</v>
      </c>
      <c r="AA12" s="52" t="s">
        <v>474</v>
      </c>
      <c r="AB12" s="50" t="s">
        <v>474</v>
      </c>
      <c r="AC12" s="51" t="s">
        <v>474</v>
      </c>
      <c r="AD12" s="51" t="s">
        <v>474</v>
      </c>
      <c r="AE12" s="51" t="s">
        <v>474</v>
      </c>
      <c r="AF12" s="51" t="s">
        <v>474</v>
      </c>
      <c r="AG12" s="52" t="s">
        <v>474</v>
      </c>
      <c r="AH12" s="53" t="s">
        <v>474</v>
      </c>
      <c r="AI12" s="54" t="s">
        <v>474</v>
      </c>
      <c r="AJ12" s="54" t="s">
        <v>474</v>
      </c>
      <c r="AK12" s="54" t="s">
        <v>474</v>
      </c>
      <c r="AL12" s="54" t="s">
        <v>474</v>
      </c>
      <c r="AN12" s="422"/>
      <c r="AO12" s="423"/>
      <c r="AP12" s="423"/>
      <c r="AQ12" s="423"/>
      <c r="AR12" s="423"/>
      <c r="AS12" s="424"/>
      <c r="AT12" s="403"/>
      <c r="AU12" s="403"/>
    </row>
    <row r="13" spans="2:47" ht="15.75">
      <c r="B13" s="417"/>
      <c r="C13" s="417"/>
      <c r="D13" s="418"/>
      <c r="E13" s="391"/>
      <c r="F13" s="389"/>
      <c r="G13" s="389"/>
      <c r="H13" s="389"/>
      <c r="I13" s="390"/>
      <c r="J13" s="50" t="s">
        <v>474</v>
      </c>
      <c r="K13" s="51" t="s">
        <v>474</v>
      </c>
      <c r="L13" s="51" t="s">
        <v>474</v>
      </c>
      <c r="M13" s="51" t="s">
        <v>474</v>
      </c>
      <c r="N13" s="51" t="s">
        <v>474</v>
      </c>
      <c r="O13" s="52" t="s">
        <v>474</v>
      </c>
      <c r="P13" s="50" t="s">
        <v>474</v>
      </c>
      <c r="Q13" s="51" t="s">
        <v>474</v>
      </c>
      <c r="R13" s="51" t="s">
        <v>474</v>
      </c>
      <c r="S13" s="51" t="s">
        <v>474</v>
      </c>
      <c r="T13" s="51" t="s">
        <v>474</v>
      </c>
      <c r="U13" s="52" t="s">
        <v>474</v>
      </c>
      <c r="V13" s="50" t="s">
        <v>474</v>
      </c>
      <c r="W13" s="51" t="s">
        <v>474</v>
      </c>
      <c r="X13" s="51" t="s">
        <v>474</v>
      </c>
      <c r="Y13" s="51" t="s">
        <v>474</v>
      </c>
      <c r="Z13" s="51" t="s">
        <v>474</v>
      </c>
      <c r="AA13" s="52" t="s">
        <v>474</v>
      </c>
      <c r="AB13" s="50" t="s">
        <v>474</v>
      </c>
      <c r="AC13" s="51" t="s">
        <v>474</v>
      </c>
      <c r="AD13" s="51" t="s">
        <v>474</v>
      </c>
      <c r="AE13" s="51" t="s">
        <v>474</v>
      </c>
      <c r="AF13" s="51" t="s">
        <v>474</v>
      </c>
      <c r="AG13" s="52" t="s">
        <v>474</v>
      </c>
      <c r="AH13" s="53" t="s">
        <v>474</v>
      </c>
      <c r="AI13" s="54" t="s">
        <v>474</v>
      </c>
      <c r="AJ13" s="54" t="s">
        <v>474</v>
      </c>
      <c r="AK13" s="54" t="s">
        <v>474</v>
      </c>
      <c r="AL13" s="54" t="s">
        <v>474</v>
      </c>
      <c r="AN13" s="422"/>
      <c r="AO13" s="423"/>
      <c r="AP13" s="423"/>
      <c r="AQ13" s="423"/>
      <c r="AR13" s="423"/>
      <c r="AS13" s="424"/>
      <c r="AT13" s="403"/>
      <c r="AU13" s="403"/>
    </row>
    <row r="14" spans="2:47" ht="5.25" customHeight="1" thickBot="1">
      <c r="B14" s="417"/>
      <c r="C14" s="417"/>
      <c r="D14" s="418"/>
      <c r="E14" s="391"/>
      <c r="F14" s="389"/>
      <c r="G14" s="389"/>
      <c r="H14" s="389"/>
      <c r="I14" s="390"/>
      <c r="J14" s="50" t="s">
        <v>474</v>
      </c>
      <c r="K14" s="51" t="s">
        <v>474</v>
      </c>
      <c r="L14" s="51" t="s">
        <v>474</v>
      </c>
      <c r="M14" s="51" t="s">
        <v>474</v>
      </c>
      <c r="N14" s="51" t="s">
        <v>474</v>
      </c>
      <c r="O14" s="52" t="s">
        <v>474</v>
      </c>
      <c r="P14" s="50" t="s">
        <v>474</v>
      </c>
      <c r="Q14" s="51" t="s">
        <v>474</v>
      </c>
      <c r="R14" s="51" t="s">
        <v>474</v>
      </c>
      <c r="S14" s="51" t="s">
        <v>474</v>
      </c>
      <c r="T14" s="51" t="s">
        <v>474</v>
      </c>
      <c r="U14" s="52" t="s">
        <v>474</v>
      </c>
      <c r="V14" s="50" t="s">
        <v>474</v>
      </c>
      <c r="W14" s="51" t="s">
        <v>474</v>
      </c>
      <c r="X14" s="51" t="s">
        <v>474</v>
      </c>
      <c r="Y14" s="51" t="s">
        <v>474</v>
      </c>
      <c r="Z14" s="51" t="s">
        <v>474</v>
      </c>
      <c r="AA14" s="52" t="s">
        <v>474</v>
      </c>
      <c r="AB14" s="50" t="s">
        <v>474</v>
      </c>
      <c r="AC14" s="51" t="s">
        <v>474</v>
      </c>
      <c r="AD14" s="51" t="s">
        <v>474</v>
      </c>
      <c r="AE14" s="51" t="s">
        <v>474</v>
      </c>
      <c r="AF14" s="51" t="s">
        <v>474</v>
      </c>
      <c r="AG14" s="52" t="s">
        <v>474</v>
      </c>
      <c r="AH14" s="53" t="s">
        <v>474</v>
      </c>
      <c r="AI14" s="54" t="s">
        <v>474</v>
      </c>
      <c r="AJ14" s="54" t="s">
        <v>474</v>
      </c>
      <c r="AK14" s="54" t="s">
        <v>474</v>
      </c>
      <c r="AL14" s="54" t="s">
        <v>474</v>
      </c>
      <c r="AN14" s="422"/>
      <c r="AO14" s="423"/>
      <c r="AP14" s="423"/>
      <c r="AQ14" s="423"/>
      <c r="AR14" s="423"/>
      <c r="AS14" s="424"/>
      <c r="AT14" s="403"/>
      <c r="AU14" s="403"/>
    </row>
    <row r="15" spans="2:47" ht="16.5" hidden="1" thickBot="1">
      <c r="B15" s="417"/>
      <c r="C15" s="417"/>
      <c r="D15" s="418"/>
      <c r="E15" s="391"/>
      <c r="F15" s="389"/>
      <c r="G15" s="389"/>
      <c r="H15" s="389"/>
      <c r="I15" s="390"/>
      <c r="J15" s="50" t="s">
        <v>474</v>
      </c>
      <c r="K15" s="51" t="s">
        <v>474</v>
      </c>
      <c r="L15" s="51" t="s">
        <v>474</v>
      </c>
      <c r="M15" s="51" t="s">
        <v>474</v>
      </c>
      <c r="N15" s="51" t="s">
        <v>474</v>
      </c>
      <c r="O15" s="52" t="s">
        <v>474</v>
      </c>
      <c r="P15" s="50" t="s">
        <v>474</v>
      </c>
      <c r="Q15" s="51" t="s">
        <v>474</v>
      </c>
      <c r="R15" s="51" t="s">
        <v>474</v>
      </c>
      <c r="S15" s="51" t="s">
        <v>474</v>
      </c>
      <c r="T15" s="51" t="s">
        <v>474</v>
      </c>
      <c r="U15" s="52" t="s">
        <v>474</v>
      </c>
      <c r="V15" s="50" t="s">
        <v>474</v>
      </c>
      <c r="W15" s="51" t="s">
        <v>474</v>
      </c>
      <c r="X15" s="51" t="s">
        <v>474</v>
      </c>
      <c r="Y15" s="51" t="s">
        <v>474</v>
      </c>
      <c r="Z15" s="51" t="s">
        <v>474</v>
      </c>
      <c r="AA15" s="52" t="s">
        <v>474</v>
      </c>
      <c r="AB15" s="50" t="s">
        <v>474</v>
      </c>
      <c r="AC15" s="51" t="s">
        <v>474</v>
      </c>
      <c r="AD15" s="51" t="s">
        <v>474</v>
      </c>
      <c r="AE15" s="51" t="s">
        <v>474</v>
      </c>
      <c r="AF15" s="51" t="s">
        <v>474</v>
      </c>
      <c r="AG15" s="52" t="s">
        <v>474</v>
      </c>
      <c r="AH15" s="53" t="s">
        <v>474</v>
      </c>
      <c r="AI15" s="54" t="s">
        <v>474</v>
      </c>
      <c r="AJ15" s="54" t="s">
        <v>474</v>
      </c>
      <c r="AK15" s="54" t="s">
        <v>474</v>
      </c>
      <c r="AL15" s="54" t="s">
        <v>474</v>
      </c>
      <c r="AN15" s="422"/>
      <c r="AO15" s="423"/>
      <c r="AP15" s="423"/>
      <c r="AQ15" s="423"/>
      <c r="AR15" s="423"/>
      <c r="AS15" s="424"/>
      <c r="AT15" s="35"/>
      <c r="AU15" s="35"/>
    </row>
    <row r="16" spans="2:47" ht="16.5" hidden="1" thickBot="1">
      <c r="B16" s="417"/>
      <c r="C16" s="417"/>
      <c r="D16" s="418"/>
      <c r="E16" s="391"/>
      <c r="F16" s="389"/>
      <c r="G16" s="389"/>
      <c r="H16" s="389"/>
      <c r="I16" s="390"/>
      <c r="J16" s="50" t="s">
        <v>474</v>
      </c>
      <c r="K16" s="51" t="s">
        <v>474</v>
      </c>
      <c r="L16" s="51" t="s">
        <v>474</v>
      </c>
      <c r="M16" s="51" t="s">
        <v>474</v>
      </c>
      <c r="N16" s="51" t="s">
        <v>474</v>
      </c>
      <c r="O16" s="52" t="s">
        <v>474</v>
      </c>
      <c r="P16" s="50" t="s">
        <v>474</v>
      </c>
      <c r="Q16" s="51" t="s">
        <v>474</v>
      </c>
      <c r="R16" s="51" t="s">
        <v>474</v>
      </c>
      <c r="S16" s="51" t="s">
        <v>474</v>
      </c>
      <c r="T16" s="51" t="s">
        <v>474</v>
      </c>
      <c r="U16" s="52" t="s">
        <v>474</v>
      </c>
      <c r="V16" s="50" t="s">
        <v>474</v>
      </c>
      <c r="W16" s="51" t="s">
        <v>474</v>
      </c>
      <c r="X16" s="51" t="s">
        <v>474</v>
      </c>
      <c r="Y16" s="51" t="s">
        <v>474</v>
      </c>
      <c r="Z16" s="51" t="s">
        <v>474</v>
      </c>
      <c r="AA16" s="52" t="s">
        <v>474</v>
      </c>
      <c r="AB16" s="50" t="s">
        <v>474</v>
      </c>
      <c r="AC16" s="51" t="s">
        <v>474</v>
      </c>
      <c r="AD16" s="51" t="s">
        <v>474</v>
      </c>
      <c r="AE16" s="51" t="s">
        <v>474</v>
      </c>
      <c r="AF16" s="51" t="s">
        <v>474</v>
      </c>
      <c r="AG16" s="52" t="s">
        <v>474</v>
      </c>
      <c r="AH16" s="53" t="s">
        <v>474</v>
      </c>
      <c r="AI16" s="54" t="s">
        <v>474</v>
      </c>
      <c r="AJ16" s="54" t="s">
        <v>474</v>
      </c>
      <c r="AK16" s="54" t="s">
        <v>474</v>
      </c>
      <c r="AL16" s="54" t="s">
        <v>474</v>
      </c>
      <c r="AN16" s="422"/>
      <c r="AO16" s="423"/>
      <c r="AP16" s="423"/>
      <c r="AQ16" s="423"/>
      <c r="AR16" s="423"/>
      <c r="AS16" s="424"/>
      <c r="AT16" s="35"/>
      <c r="AU16" s="35"/>
    </row>
    <row r="17" spans="2:47" ht="16.5" hidden="1" thickBot="1">
      <c r="B17" s="417"/>
      <c r="C17" s="417"/>
      <c r="D17" s="418"/>
      <c r="E17" s="392"/>
      <c r="F17" s="393"/>
      <c r="G17" s="393"/>
      <c r="H17" s="393"/>
      <c r="I17" s="394"/>
      <c r="J17" s="55" t="s">
        <v>474</v>
      </c>
      <c r="K17" s="56" t="s">
        <v>474</v>
      </c>
      <c r="L17" s="56" t="s">
        <v>474</v>
      </c>
      <c r="M17" s="56" t="s">
        <v>474</v>
      </c>
      <c r="N17" s="56" t="s">
        <v>474</v>
      </c>
      <c r="O17" s="57" t="s">
        <v>474</v>
      </c>
      <c r="P17" s="50" t="s">
        <v>474</v>
      </c>
      <c r="Q17" s="51" t="s">
        <v>474</v>
      </c>
      <c r="R17" s="51" t="s">
        <v>474</v>
      </c>
      <c r="S17" s="51" t="s">
        <v>474</v>
      </c>
      <c r="T17" s="51" t="s">
        <v>474</v>
      </c>
      <c r="U17" s="52" t="s">
        <v>474</v>
      </c>
      <c r="V17" s="55" t="s">
        <v>474</v>
      </c>
      <c r="W17" s="56" t="s">
        <v>474</v>
      </c>
      <c r="X17" s="56" t="s">
        <v>474</v>
      </c>
      <c r="Y17" s="56" t="s">
        <v>474</v>
      </c>
      <c r="Z17" s="56" t="s">
        <v>474</v>
      </c>
      <c r="AA17" s="57" t="s">
        <v>474</v>
      </c>
      <c r="AB17" s="50" t="s">
        <v>474</v>
      </c>
      <c r="AC17" s="51" t="s">
        <v>474</v>
      </c>
      <c r="AD17" s="51" t="s">
        <v>474</v>
      </c>
      <c r="AE17" s="51" t="s">
        <v>474</v>
      </c>
      <c r="AF17" s="51" t="s">
        <v>474</v>
      </c>
      <c r="AG17" s="52" t="s">
        <v>474</v>
      </c>
      <c r="AH17" s="58" t="s">
        <v>474</v>
      </c>
      <c r="AI17" s="59" t="s">
        <v>474</v>
      </c>
      <c r="AJ17" s="59" t="s">
        <v>474</v>
      </c>
      <c r="AK17" s="59" t="s">
        <v>474</v>
      </c>
      <c r="AL17" s="59" t="s">
        <v>474</v>
      </c>
      <c r="AN17" s="425"/>
      <c r="AO17" s="426"/>
      <c r="AP17" s="426"/>
      <c r="AQ17" s="426"/>
      <c r="AR17" s="426"/>
      <c r="AS17" s="427"/>
      <c r="AT17" s="35"/>
      <c r="AU17" s="35"/>
    </row>
    <row r="18" spans="2:47" ht="15.75" customHeight="1">
      <c r="B18" s="417"/>
      <c r="C18" s="417"/>
      <c r="D18" s="418"/>
      <c r="E18" s="385" t="s">
        <v>477</v>
      </c>
      <c r="F18" s="386"/>
      <c r="G18" s="386"/>
      <c r="H18" s="386"/>
      <c r="I18" s="386"/>
      <c r="J18" s="151" t="s">
        <v>474</v>
      </c>
      <c r="K18" s="152" t="s">
        <v>474</v>
      </c>
      <c r="L18" s="152" t="s">
        <v>474</v>
      </c>
      <c r="M18" s="152" t="s">
        <v>474</v>
      </c>
      <c r="N18" s="152" t="s">
        <v>474</v>
      </c>
      <c r="O18" s="153" t="s">
        <v>474</v>
      </c>
      <c r="P18" s="151" t="s">
        <v>474</v>
      </c>
      <c r="Q18" s="152" t="s">
        <v>474</v>
      </c>
      <c r="R18" s="60" t="s">
        <v>474</v>
      </c>
      <c r="S18" s="60" t="s">
        <v>474</v>
      </c>
      <c r="T18" s="60" t="s">
        <v>474</v>
      </c>
      <c r="U18" s="61" t="s">
        <v>474</v>
      </c>
      <c r="V18" s="45" t="s">
        <v>474</v>
      </c>
      <c r="W18" s="46" t="s">
        <v>474</v>
      </c>
      <c r="X18" s="46" t="s">
        <v>474</v>
      </c>
      <c r="Y18" s="46" t="s">
        <v>474</v>
      </c>
      <c r="Z18" s="46" t="s">
        <v>474</v>
      </c>
      <c r="AA18" s="47" t="s">
        <v>474</v>
      </c>
      <c r="AB18" s="45" t="s">
        <v>474</v>
      </c>
      <c r="AC18" s="46" t="s">
        <v>474</v>
      </c>
      <c r="AD18" s="46" t="s">
        <v>474</v>
      </c>
      <c r="AE18" s="46" t="s">
        <v>474</v>
      </c>
      <c r="AF18" s="46" t="s">
        <v>474</v>
      </c>
      <c r="AG18" s="47" t="s">
        <v>474</v>
      </c>
      <c r="AH18" s="48" t="s">
        <v>474</v>
      </c>
      <c r="AI18" s="49" t="s">
        <v>474</v>
      </c>
      <c r="AJ18" s="49" t="s">
        <v>474</v>
      </c>
      <c r="AK18" s="49" t="s">
        <v>474</v>
      </c>
      <c r="AL18" s="49" t="s">
        <v>474</v>
      </c>
      <c r="AN18" s="428" t="s">
        <v>478</v>
      </c>
      <c r="AO18" s="429"/>
      <c r="AP18" s="429"/>
      <c r="AQ18" s="429"/>
      <c r="AR18" s="429"/>
      <c r="AS18" s="429"/>
      <c r="AT18" s="434" t="s">
        <v>479</v>
      </c>
      <c r="AU18" s="435"/>
    </row>
    <row r="19" spans="2:47" ht="15.75" customHeight="1">
      <c r="B19" s="417"/>
      <c r="C19" s="417"/>
      <c r="D19" s="418"/>
      <c r="E19" s="388"/>
      <c r="F19" s="389"/>
      <c r="G19" s="389"/>
      <c r="H19" s="389"/>
      <c r="I19" s="389"/>
      <c r="J19" s="154" t="s">
        <v>474</v>
      </c>
      <c r="K19" s="155" t="s">
        <v>474</v>
      </c>
      <c r="L19" s="155" t="s">
        <v>474</v>
      </c>
      <c r="M19" s="155" t="s">
        <v>474</v>
      </c>
      <c r="N19" s="155" t="s">
        <v>474</v>
      </c>
      <c r="O19" s="156" t="s">
        <v>474</v>
      </c>
      <c r="P19" s="154" t="s">
        <v>474</v>
      </c>
      <c r="Q19" s="155" t="s">
        <v>474</v>
      </c>
      <c r="R19" s="63" t="s">
        <v>474</v>
      </c>
      <c r="S19" s="63" t="s">
        <v>474</v>
      </c>
      <c r="T19" s="63" t="s">
        <v>474</v>
      </c>
      <c r="U19" s="64" t="s">
        <v>474</v>
      </c>
      <c r="V19" s="50" t="s">
        <v>474</v>
      </c>
      <c r="W19" s="51" t="s">
        <v>474</v>
      </c>
      <c r="X19" s="51" t="s">
        <v>474</v>
      </c>
      <c r="Y19" s="51" t="s">
        <v>474</v>
      </c>
      <c r="Z19" s="51" t="s">
        <v>474</v>
      </c>
      <c r="AA19" s="52" t="s">
        <v>474</v>
      </c>
      <c r="AB19" s="50" t="s">
        <v>474</v>
      </c>
      <c r="AC19" s="51" t="s">
        <v>474</v>
      </c>
      <c r="AD19" s="51" t="s">
        <v>474</v>
      </c>
      <c r="AE19" s="51" t="s">
        <v>474</v>
      </c>
      <c r="AF19" s="51" t="s">
        <v>474</v>
      </c>
      <c r="AG19" s="52" t="s">
        <v>474</v>
      </c>
      <c r="AH19" s="53" t="s">
        <v>474</v>
      </c>
      <c r="AI19" s="54" t="s">
        <v>474</v>
      </c>
      <c r="AJ19" s="54" t="s">
        <v>474</v>
      </c>
      <c r="AK19" s="54" t="s">
        <v>474</v>
      </c>
      <c r="AL19" s="54" t="s">
        <v>474</v>
      </c>
      <c r="AN19" s="430"/>
      <c r="AO19" s="431"/>
      <c r="AP19" s="431"/>
      <c r="AQ19" s="431"/>
      <c r="AR19" s="431"/>
      <c r="AS19" s="431"/>
      <c r="AT19" s="436"/>
      <c r="AU19" s="437"/>
    </row>
    <row r="20" spans="2:47" ht="15.75" customHeight="1">
      <c r="B20" s="417"/>
      <c r="C20" s="417"/>
      <c r="D20" s="418"/>
      <c r="E20" s="391"/>
      <c r="F20" s="389"/>
      <c r="G20" s="389"/>
      <c r="H20" s="389"/>
      <c r="I20" s="389"/>
      <c r="J20" s="154" t="s">
        <v>474</v>
      </c>
      <c r="K20" s="155" t="s">
        <v>474</v>
      </c>
      <c r="L20" s="155" t="s">
        <v>474</v>
      </c>
      <c r="M20" s="155" t="s">
        <v>474</v>
      </c>
      <c r="N20" s="155" t="s">
        <v>474</v>
      </c>
      <c r="O20" s="156" t="s">
        <v>474</v>
      </c>
      <c r="P20" s="154" t="s">
        <v>474</v>
      </c>
      <c r="Q20" s="155" t="s">
        <v>474</v>
      </c>
      <c r="R20" s="63" t="s">
        <v>474</v>
      </c>
      <c r="S20" s="63" t="s">
        <v>474</v>
      </c>
      <c r="T20" s="63" t="s">
        <v>474</v>
      </c>
      <c r="U20" s="64" t="s">
        <v>474</v>
      </c>
      <c r="V20" s="50" t="s">
        <v>474</v>
      </c>
      <c r="W20" s="51" t="s">
        <v>474</v>
      </c>
      <c r="X20" s="51" t="s">
        <v>474</v>
      </c>
      <c r="Y20" s="51" t="s">
        <v>474</v>
      </c>
      <c r="Z20" s="51" t="s">
        <v>474</v>
      </c>
      <c r="AA20" s="52" t="s">
        <v>474</v>
      </c>
      <c r="AB20" s="50" t="s">
        <v>474</v>
      </c>
      <c r="AC20" s="51" t="s">
        <v>474</v>
      </c>
      <c r="AD20" s="51" t="s">
        <v>474</v>
      </c>
      <c r="AE20" s="51" t="s">
        <v>474</v>
      </c>
      <c r="AF20" s="51" t="s">
        <v>474</v>
      </c>
      <c r="AG20" s="52" t="s">
        <v>474</v>
      </c>
      <c r="AH20" s="53" t="s">
        <v>474</v>
      </c>
      <c r="AI20" s="54" t="s">
        <v>474</v>
      </c>
      <c r="AJ20" s="54" t="s">
        <v>474</v>
      </c>
      <c r="AK20" s="54" t="s">
        <v>474</v>
      </c>
      <c r="AL20" s="54" t="s">
        <v>474</v>
      </c>
      <c r="AN20" s="430"/>
      <c r="AO20" s="431"/>
      <c r="AP20" s="431"/>
      <c r="AQ20" s="431"/>
      <c r="AR20" s="431"/>
      <c r="AS20" s="431"/>
      <c r="AT20" s="436"/>
      <c r="AU20" s="437"/>
    </row>
    <row r="21" spans="2:47" ht="15.75" customHeight="1">
      <c r="B21" s="417"/>
      <c r="C21" s="417"/>
      <c r="D21" s="418"/>
      <c r="E21" s="391"/>
      <c r="F21" s="389"/>
      <c r="G21" s="389"/>
      <c r="H21" s="389"/>
      <c r="I21" s="389"/>
      <c r="J21" s="154" t="s">
        <v>474</v>
      </c>
      <c r="K21" s="155" t="s">
        <v>474</v>
      </c>
      <c r="L21" s="155" t="s">
        <v>474</v>
      </c>
      <c r="M21" s="155" t="s">
        <v>474</v>
      </c>
      <c r="N21" s="155" t="s">
        <v>474</v>
      </c>
      <c r="O21" s="156" t="s">
        <v>474</v>
      </c>
      <c r="P21" s="154" t="s">
        <v>474</v>
      </c>
      <c r="Q21" s="155" t="s">
        <v>474</v>
      </c>
      <c r="R21" s="63" t="s">
        <v>474</v>
      </c>
      <c r="S21" s="63" t="s">
        <v>474</v>
      </c>
      <c r="T21" s="63" t="s">
        <v>474</v>
      </c>
      <c r="U21" s="64" t="s">
        <v>474</v>
      </c>
      <c r="V21" s="50" t="s">
        <v>474</v>
      </c>
      <c r="W21" s="51" t="s">
        <v>474</v>
      </c>
      <c r="X21" s="51" t="s">
        <v>474</v>
      </c>
      <c r="Y21" s="51" t="s">
        <v>474</v>
      </c>
      <c r="Z21" s="51" t="s">
        <v>474</v>
      </c>
      <c r="AA21" s="52" t="s">
        <v>474</v>
      </c>
      <c r="AB21" s="50" t="s">
        <v>474</v>
      </c>
      <c r="AC21" s="51" t="s">
        <v>474</v>
      </c>
      <c r="AD21" s="51" t="s">
        <v>474</v>
      </c>
      <c r="AE21" s="51" t="s">
        <v>474</v>
      </c>
      <c r="AF21" s="51" t="s">
        <v>474</v>
      </c>
      <c r="AG21" s="52" t="s">
        <v>474</v>
      </c>
      <c r="AH21" s="53" t="s">
        <v>474</v>
      </c>
      <c r="AI21" s="54" t="s">
        <v>474</v>
      </c>
      <c r="AJ21" s="54" t="s">
        <v>474</v>
      </c>
      <c r="AK21" s="54" t="s">
        <v>474</v>
      </c>
      <c r="AL21" s="54" t="s">
        <v>474</v>
      </c>
      <c r="AN21" s="430"/>
      <c r="AO21" s="431"/>
      <c r="AP21" s="431"/>
      <c r="AQ21" s="431"/>
      <c r="AR21" s="431"/>
      <c r="AS21" s="431"/>
      <c r="AT21" s="436"/>
      <c r="AU21" s="437"/>
    </row>
    <row r="22" spans="2:47" ht="15.75" customHeight="1">
      <c r="B22" s="417"/>
      <c r="C22" s="417"/>
      <c r="D22" s="418"/>
      <c r="E22" s="391"/>
      <c r="F22" s="389"/>
      <c r="G22" s="389"/>
      <c r="H22" s="389"/>
      <c r="I22" s="389"/>
      <c r="J22" s="154" t="s">
        <v>474</v>
      </c>
      <c r="K22" s="155" t="s">
        <v>474</v>
      </c>
      <c r="L22" s="155" t="s">
        <v>474</v>
      </c>
      <c r="M22" s="155" t="s">
        <v>474</v>
      </c>
      <c r="N22" s="155" t="s">
        <v>474</v>
      </c>
      <c r="O22" s="156" t="s">
        <v>474</v>
      </c>
      <c r="P22" s="154" t="s">
        <v>474</v>
      </c>
      <c r="Q22" s="155" t="s">
        <v>474</v>
      </c>
      <c r="R22" s="63" t="s">
        <v>474</v>
      </c>
      <c r="S22" s="63" t="s">
        <v>474</v>
      </c>
      <c r="T22" s="63" t="s">
        <v>474</v>
      </c>
      <c r="U22" s="64" t="s">
        <v>474</v>
      </c>
      <c r="V22" s="50" t="s">
        <v>474</v>
      </c>
      <c r="W22" s="51" t="s">
        <v>474</v>
      </c>
      <c r="X22" s="51" t="s">
        <v>474</v>
      </c>
      <c r="Y22" s="51" t="s">
        <v>474</v>
      </c>
      <c r="Z22" s="51" t="s">
        <v>474</v>
      </c>
      <c r="AA22" s="52" t="s">
        <v>474</v>
      </c>
      <c r="AB22" s="50" t="s">
        <v>474</v>
      </c>
      <c r="AC22" s="51" t="s">
        <v>474</v>
      </c>
      <c r="AD22" s="51" t="s">
        <v>474</v>
      </c>
      <c r="AE22" s="51" t="s">
        <v>474</v>
      </c>
      <c r="AF22" s="51" t="s">
        <v>474</v>
      </c>
      <c r="AG22" s="52" t="s">
        <v>474</v>
      </c>
      <c r="AH22" s="53" t="s">
        <v>474</v>
      </c>
      <c r="AI22" s="54" t="s">
        <v>474</v>
      </c>
      <c r="AJ22" s="54" t="s">
        <v>474</v>
      </c>
      <c r="AK22" s="54" t="s">
        <v>474</v>
      </c>
      <c r="AL22" s="54" t="s">
        <v>474</v>
      </c>
      <c r="AN22" s="430"/>
      <c r="AO22" s="431"/>
      <c r="AP22" s="431"/>
      <c r="AQ22" s="431"/>
      <c r="AR22" s="431"/>
      <c r="AS22" s="431"/>
      <c r="AT22" s="436"/>
      <c r="AU22" s="437"/>
    </row>
    <row r="23" spans="2:47" ht="0.75" customHeight="1">
      <c r="B23" s="417"/>
      <c r="C23" s="417"/>
      <c r="D23" s="418"/>
      <c r="E23" s="391"/>
      <c r="F23" s="389"/>
      <c r="G23" s="389"/>
      <c r="H23" s="389"/>
      <c r="I23" s="389"/>
      <c r="J23" s="154" t="s">
        <v>474</v>
      </c>
      <c r="K23" s="155" t="s">
        <v>474</v>
      </c>
      <c r="L23" s="155" t="s">
        <v>474</v>
      </c>
      <c r="M23" s="155" t="s">
        <v>474</v>
      </c>
      <c r="N23" s="155" t="s">
        <v>474</v>
      </c>
      <c r="O23" s="156" t="s">
        <v>474</v>
      </c>
      <c r="P23" s="154" t="s">
        <v>474</v>
      </c>
      <c r="Q23" s="155" t="s">
        <v>474</v>
      </c>
      <c r="R23" s="63" t="s">
        <v>474</v>
      </c>
      <c r="S23" s="63" t="s">
        <v>474</v>
      </c>
      <c r="T23" s="63" t="s">
        <v>474</v>
      </c>
      <c r="U23" s="64" t="s">
        <v>474</v>
      </c>
      <c r="V23" s="50" t="s">
        <v>474</v>
      </c>
      <c r="W23" s="51" t="s">
        <v>474</v>
      </c>
      <c r="X23" s="51" t="s">
        <v>474</v>
      </c>
      <c r="Y23" s="51" t="s">
        <v>474</v>
      </c>
      <c r="Z23" s="51" t="s">
        <v>474</v>
      </c>
      <c r="AA23" s="52" t="s">
        <v>474</v>
      </c>
      <c r="AB23" s="50" t="s">
        <v>474</v>
      </c>
      <c r="AC23" s="51" t="s">
        <v>474</v>
      </c>
      <c r="AD23" s="51" t="s">
        <v>474</v>
      </c>
      <c r="AE23" s="51" t="s">
        <v>474</v>
      </c>
      <c r="AF23" s="51" t="s">
        <v>474</v>
      </c>
      <c r="AG23" s="52" t="s">
        <v>474</v>
      </c>
      <c r="AH23" s="53" t="s">
        <v>474</v>
      </c>
      <c r="AI23" s="54" t="s">
        <v>474</v>
      </c>
      <c r="AJ23" s="54" t="s">
        <v>474</v>
      </c>
      <c r="AK23" s="54" t="s">
        <v>474</v>
      </c>
      <c r="AL23" s="54" t="s">
        <v>474</v>
      </c>
      <c r="AN23" s="430"/>
      <c r="AO23" s="431"/>
      <c r="AP23" s="431"/>
      <c r="AQ23" s="431"/>
      <c r="AR23" s="431"/>
      <c r="AS23" s="431"/>
      <c r="AT23" s="436"/>
      <c r="AU23" s="437"/>
    </row>
    <row r="24" spans="2:47" ht="15.75" hidden="1" customHeight="1">
      <c r="B24" s="417"/>
      <c r="C24" s="417"/>
      <c r="D24" s="418"/>
      <c r="E24" s="391"/>
      <c r="F24" s="389"/>
      <c r="G24" s="389"/>
      <c r="H24" s="389"/>
      <c r="I24" s="389"/>
      <c r="J24" s="154" t="s">
        <v>474</v>
      </c>
      <c r="K24" s="155" t="s">
        <v>474</v>
      </c>
      <c r="L24" s="155" t="s">
        <v>474</v>
      </c>
      <c r="M24" s="155" t="s">
        <v>474</v>
      </c>
      <c r="N24" s="155" t="s">
        <v>474</v>
      </c>
      <c r="O24" s="156" t="s">
        <v>474</v>
      </c>
      <c r="P24" s="154" t="s">
        <v>474</v>
      </c>
      <c r="Q24" s="155" t="s">
        <v>474</v>
      </c>
      <c r="R24" s="63" t="s">
        <v>474</v>
      </c>
      <c r="S24" s="63" t="s">
        <v>474</v>
      </c>
      <c r="T24" s="63" t="s">
        <v>474</v>
      </c>
      <c r="U24" s="64" t="s">
        <v>474</v>
      </c>
      <c r="V24" s="50" t="s">
        <v>474</v>
      </c>
      <c r="W24" s="51" t="s">
        <v>474</v>
      </c>
      <c r="X24" s="51" t="s">
        <v>474</v>
      </c>
      <c r="Y24" s="51" t="s">
        <v>474</v>
      </c>
      <c r="Z24" s="51" t="s">
        <v>474</v>
      </c>
      <c r="AA24" s="52" t="s">
        <v>474</v>
      </c>
      <c r="AB24" s="50" t="s">
        <v>474</v>
      </c>
      <c r="AC24" s="51" t="s">
        <v>474</v>
      </c>
      <c r="AD24" s="51" t="s">
        <v>474</v>
      </c>
      <c r="AE24" s="51" t="s">
        <v>474</v>
      </c>
      <c r="AF24" s="51" t="s">
        <v>474</v>
      </c>
      <c r="AG24" s="52" t="s">
        <v>474</v>
      </c>
      <c r="AH24" s="53" t="s">
        <v>474</v>
      </c>
      <c r="AI24" s="54" t="s">
        <v>474</v>
      </c>
      <c r="AJ24" s="54" t="s">
        <v>474</v>
      </c>
      <c r="AK24" s="54" t="s">
        <v>474</v>
      </c>
      <c r="AL24" s="54" t="s">
        <v>474</v>
      </c>
      <c r="AN24" s="430"/>
      <c r="AO24" s="431"/>
      <c r="AP24" s="431"/>
      <c r="AQ24" s="431"/>
      <c r="AR24" s="431"/>
      <c r="AS24" s="431"/>
      <c r="AT24" s="436"/>
      <c r="AU24" s="437"/>
    </row>
    <row r="25" spans="2:47" ht="15.75" hidden="1" customHeight="1" thickBot="1">
      <c r="B25" s="417"/>
      <c r="C25" s="417"/>
      <c r="D25" s="418"/>
      <c r="E25" s="391"/>
      <c r="F25" s="389"/>
      <c r="G25" s="389"/>
      <c r="H25" s="389"/>
      <c r="I25" s="389"/>
      <c r="J25" s="154" t="s">
        <v>474</v>
      </c>
      <c r="K25" s="155" t="s">
        <v>474</v>
      </c>
      <c r="L25" s="155" t="s">
        <v>474</v>
      </c>
      <c r="M25" s="155" t="s">
        <v>474</v>
      </c>
      <c r="N25" s="155" t="s">
        <v>474</v>
      </c>
      <c r="O25" s="156" t="s">
        <v>474</v>
      </c>
      <c r="P25" s="154" t="s">
        <v>474</v>
      </c>
      <c r="Q25" s="155" t="s">
        <v>474</v>
      </c>
      <c r="R25" s="63" t="s">
        <v>474</v>
      </c>
      <c r="S25" s="63" t="s">
        <v>474</v>
      </c>
      <c r="T25" s="63" t="s">
        <v>474</v>
      </c>
      <c r="U25" s="64" t="s">
        <v>474</v>
      </c>
      <c r="V25" s="50" t="s">
        <v>474</v>
      </c>
      <c r="W25" s="51" t="s">
        <v>474</v>
      </c>
      <c r="X25" s="51" t="s">
        <v>474</v>
      </c>
      <c r="Y25" s="51" t="s">
        <v>474</v>
      </c>
      <c r="Z25" s="51" t="s">
        <v>474</v>
      </c>
      <c r="AA25" s="52" t="s">
        <v>474</v>
      </c>
      <c r="AB25" s="50" t="s">
        <v>474</v>
      </c>
      <c r="AC25" s="51" t="s">
        <v>474</v>
      </c>
      <c r="AD25" s="51" t="s">
        <v>474</v>
      </c>
      <c r="AE25" s="51" t="s">
        <v>474</v>
      </c>
      <c r="AF25" s="51" t="s">
        <v>474</v>
      </c>
      <c r="AG25" s="52" t="s">
        <v>474</v>
      </c>
      <c r="AH25" s="53" t="s">
        <v>474</v>
      </c>
      <c r="AI25" s="54" t="s">
        <v>474</v>
      </c>
      <c r="AJ25" s="54" t="s">
        <v>474</v>
      </c>
      <c r="AK25" s="54" t="s">
        <v>474</v>
      </c>
      <c r="AL25" s="54" t="s">
        <v>474</v>
      </c>
      <c r="AN25" s="430"/>
      <c r="AO25" s="431"/>
      <c r="AP25" s="431"/>
      <c r="AQ25" s="431"/>
      <c r="AR25" s="431"/>
      <c r="AS25" s="431"/>
      <c r="AT25" s="436"/>
      <c r="AU25" s="437"/>
    </row>
    <row r="26" spans="2:47" ht="15.75" hidden="1" customHeight="1" thickBot="1">
      <c r="B26" s="417"/>
      <c r="C26" s="417"/>
      <c r="D26" s="418"/>
      <c r="E26" s="391"/>
      <c r="F26" s="389"/>
      <c r="G26" s="389"/>
      <c r="H26" s="389"/>
      <c r="I26" s="389"/>
      <c r="J26" s="154" t="s">
        <v>474</v>
      </c>
      <c r="K26" s="155" t="s">
        <v>474</v>
      </c>
      <c r="L26" s="155" t="s">
        <v>474</v>
      </c>
      <c r="M26" s="155" t="s">
        <v>474</v>
      </c>
      <c r="N26" s="155" t="s">
        <v>474</v>
      </c>
      <c r="O26" s="156" t="s">
        <v>474</v>
      </c>
      <c r="P26" s="154" t="s">
        <v>474</v>
      </c>
      <c r="Q26" s="155" t="s">
        <v>474</v>
      </c>
      <c r="R26" s="63" t="s">
        <v>474</v>
      </c>
      <c r="S26" s="63" t="s">
        <v>474</v>
      </c>
      <c r="T26" s="63" t="s">
        <v>474</v>
      </c>
      <c r="U26" s="64" t="s">
        <v>474</v>
      </c>
      <c r="V26" s="50" t="s">
        <v>474</v>
      </c>
      <c r="W26" s="51" t="s">
        <v>474</v>
      </c>
      <c r="X26" s="51" t="s">
        <v>474</v>
      </c>
      <c r="Y26" s="51" t="s">
        <v>474</v>
      </c>
      <c r="Z26" s="51" t="s">
        <v>474</v>
      </c>
      <c r="AA26" s="52" t="s">
        <v>474</v>
      </c>
      <c r="AB26" s="50" t="s">
        <v>474</v>
      </c>
      <c r="AC26" s="51" t="s">
        <v>474</v>
      </c>
      <c r="AD26" s="51" t="s">
        <v>474</v>
      </c>
      <c r="AE26" s="51" t="s">
        <v>474</v>
      </c>
      <c r="AF26" s="51" t="s">
        <v>474</v>
      </c>
      <c r="AG26" s="52" t="s">
        <v>474</v>
      </c>
      <c r="AH26" s="53" t="s">
        <v>474</v>
      </c>
      <c r="AI26" s="54" t="s">
        <v>474</v>
      </c>
      <c r="AJ26" s="54" t="s">
        <v>474</v>
      </c>
      <c r="AK26" s="54" t="s">
        <v>474</v>
      </c>
      <c r="AL26" s="54" t="s">
        <v>474</v>
      </c>
      <c r="AN26" s="430"/>
      <c r="AO26" s="431"/>
      <c r="AP26" s="431"/>
      <c r="AQ26" s="431"/>
      <c r="AR26" s="431"/>
      <c r="AS26" s="431"/>
      <c r="AT26" s="436"/>
      <c r="AU26" s="437"/>
    </row>
    <row r="27" spans="2:47" ht="21" customHeight="1" thickBot="1">
      <c r="B27" s="417"/>
      <c r="C27" s="417"/>
      <c r="D27" s="418"/>
      <c r="E27" s="392"/>
      <c r="F27" s="393"/>
      <c r="G27" s="393"/>
      <c r="H27" s="393"/>
      <c r="I27" s="393"/>
      <c r="J27" s="157" t="s">
        <v>474</v>
      </c>
      <c r="K27" s="158" t="s">
        <v>474</v>
      </c>
      <c r="L27" s="158" t="s">
        <v>474</v>
      </c>
      <c r="M27" s="158" t="s">
        <v>474</v>
      </c>
      <c r="N27" s="158" t="s">
        <v>474</v>
      </c>
      <c r="O27" s="159" t="s">
        <v>474</v>
      </c>
      <c r="P27" s="157" t="s">
        <v>474</v>
      </c>
      <c r="Q27" s="158" t="s">
        <v>474</v>
      </c>
      <c r="R27" s="66" t="s">
        <v>474</v>
      </c>
      <c r="S27" s="66" t="s">
        <v>474</v>
      </c>
      <c r="T27" s="66" t="s">
        <v>474</v>
      </c>
      <c r="U27" s="67" t="s">
        <v>474</v>
      </c>
      <c r="V27" s="55" t="s">
        <v>474</v>
      </c>
      <c r="W27" s="56" t="s">
        <v>474</v>
      </c>
      <c r="X27" s="56" t="s">
        <v>474</v>
      </c>
      <c r="Y27" s="56" t="s">
        <v>474</v>
      </c>
      <c r="Z27" s="56" t="s">
        <v>474</v>
      </c>
      <c r="AA27" s="57" t="s">
        <v>474</v>
      </c>
      <c r="AB27" s="55" t="s">
        <v>474</v>
      </c>
      <c r="AC27" s="56" t="s">
        <v>474</v>
      </c>
      <c r="AD27" s="56" t="s">
        <v>474</v>
      </c>
      <c r="AE27" s="56" t="s">
        <v>474</v>
      </c>
      <c r="AF27" s="56" t="s">
        <v>474</v>
      </c>
      <c r="AG27" s="57" t="s">
        <v>474</v>
      </c>
      <c r="AH27" s="58" t="s">
        <v>474</v>
      </c>
      <c r="AI27" s="59" t="s">
        <v>474</v>
      </c>
      <c r="AJ27" s="59" t="s">
        <v>474</v>
      </c>
      <c r="AK27" s="59" t="s">
        <v>474</v>
      </c>
      <c r="AL27" s="59" t="s">
        <v>474</v>
      </c>
      <c r="AN27" s="432"/>
      <c r="AO27" s="433"/>
      <c r="AP27" s="433"/>
      <c r="AQ27" s="433"/>
      <c r="AR27" s="433"/>
      <c r="AS27" s="433"/>
      <c r="AT27" s="438"/>
      <c r="AU27" s="439"/>
    </row>
    <row r="28" spans="2:47" ht="15.75" customHeight="1">
      <c r="B28" s="417"/>
      <c r="C28" s="417"/>
      <c r="D28" s="418"/>
      <c r="E28" s="385" t="s">
        <v>480</v>
      </c>
      <c r="F28" s="386"/>
      <c r="G28" s="386"/>
      <c r="H28" s="386"/>
      <c r="I28" s="387"/>
      <c r="J28" s="151" t="s">
        <v>474</v>
      </c>
      <c r="K28" s="152" t="s">
        <v>474</v>
      </c>
      <c r="L28" s="152" t="s">
        <v>474</v>
      </c>
      <c r="M28" s="152" t="s">
        <v>474</v>
      </c>
      <c r="N28" s="152" t="s">
        <v>474</v>
      </c>
      <c r="O28" s="153" t="s">
        <v>474</v>
      </c>
      <c r="P28" s="151" t="s">
        <v>474</v>
      </c>
      <c r="Q28" s="152" t="s">
        <v>474</v>
      </c>
      <c r="R28" s="152" t="s">
        <v>474</v>
      </c>
      <c r="S28" s="152" t="s">
        <v>474</v>
      </c>
      <c r="T28" s="152" t="s">
        <v>474</v>
      </c>
      <c r="U28" s="153" t="s">
        <v>474</v>
      </c>
      <c r="V28" s="151" t="s">
        <v>474</v>
      </c>
      <c r="W28" s="152" t="s">
        <v>474</v>
      </c>
      <c r="X28" s="60" t="s">
        <v>474</v>
      </c>
      <c r="Y28" s="60" t="s">
        <v>474</v>
      </c>
      <c r="Z28" s="60" t="s">
        <v>474</v>
      </c>
      <c r="AA28" s="61" t="s">
        <v>474</v>
      </c>
      <c r="AB28" s="45" t="s">
        <v>474</v>
      </c>
      <c r="AC28" s="46" t="s">
        <v>474</v>
      </c>
      <c r="AD28" s="46" t="s">
        <v>474</v>
      </c>
      <c r="AE28" s="46" t="s">
        <v>474</v>
      </c>
      <c r="AF28" s="46" t="s">
        <v>474</v>
      </c>
      <c r="AG28" s="47" t="s">
        <v>474</v>
      </c>
      <c r="AH28" s="48" t="s">
        <v>474</v>
      </c>
      <c r="AI28" s="49" t="s">
        <v>474</v>
      </c>
      <c r="AJ28" s="49" t="s">
        <v>474</v>
      </c>
      <c r="AK28" s="49" t="s">
        <v>474</v>
      </c>
      <c r="AL28" s="49" t="s">
        <v>474</v>
      </c>
      <c r="AN28" s="395" t="s">
        <v>407</v>
      </c>
      <c r="AO28" s="396"/>
      <c r="AP28" s="396"/>
      <c r="AQ28" s="396"/>
      <c r="AR28" s="396"/>
      <c r="AS28" s="396"/>
      <c r="AT28" s="403" t="s">
        <v>481</v>
      </c>
      <c r="AU28" s="403"/>
    </row>
    <row r="29" spans="2:47" ht="15.75">
      <c r="B29" s="417"/>
      <c r="C29" s="417"/>
      <c r="D29" s="418"/>
      <c r="E29" s="388"/>
      <c r="F29" s="389"/>
      <c r="G29" s="389"/>
      <c r="H29" s="389"/>
      <c r="I29" s="390"/>
      <c r="J29" s="154" t="s">
        <v>474</v>
      </c>
      <c r="K29" s="155" t="s">
        <v>474</v>
      </c>
      <c r="L29" s="155" t="s">
        <v>474</v>
      </c>
      <c r="M29" s="155" t="s">
        <v>474</v>
      </c>
      <c r="N29" s="155" t="s">
        <v>474</v>
      </c>
      <c r="O29" s="156" t="s">
        <v>474</v>
      </c>
      <c r="P29" s="154" t="s">
        <v>474</v>
      </c>
      <c r="Q29" s="155" t="s">
        <v>474</v>
      </c>
      <c r="R29" s="155" t="s">
        <v>474</v>
      </c>
      <c r="S29" s="155" t="s">
        <v>474</v>
      </c>
      <c r="T29" s="155" t="s">
        <v>474</v>
      </c>
      <c r="U29" s="156" t="s">
        <v>474</v>
      </c>
      <c r="V29" s="154" t="s">
        <v>474</v>
      </c>
      <c r="W29" s="155" t="s">
        <v>474</v>
      </c>
      <c r="X29" s="63" t="s">
        <v>474</v>
      </c>
      <c r="Y29" s="63" t="s">
        <v>474</v>
      </c>
      <c r="Z29" s="63" t="s">
        <v>474</v>
      </c>
      <c r="AA29" s="64" t="s">
        <v>474</v>
      </c>
      <c r="AB29" s="50" t="s">
        <v>474</v>
      </c>
      <c r="AC29" s="51" t="s">
        <v>474</v>
      </c>
      <c r="AD29" s="51" t="s">
        <v>474</v>
      </c>
      <c r="AE29" s="51" t="s">
        <v>474</v>
      </c>
      <c r="AF29" s="51" t="s">
        <v>474</v>
      </c>
      <c r="AG29" s="52" t="s">
        <v>474</v>
      </c>
      <c r="AH29" s="53" t="s">
        <v>474</v>
      </c>
      <c r="AI29" s="54" t="s">
        <v>474</v>
      </c>
      <c r="AJ29" s="54" t="s">
        <v>474</v>
      </c>
      <c r="AK29" s="54" t="s">
        <v>474</v>
      </c>
      <c r="AL29" s="54" t="s">
        <v>474</v>
      </c>
      <c r="AN29" s="397"/>
      <c r="AO29" s="398"/>
      <c r="AP29" s="398"/>
      <c r="AQ29" s="398"/>
      <c r="AR29" s="398"/>
      <c r="AS29" s="398"/>
      <c r="AT29" s="403"/>
      <c r="AU29" s="403"/>
    </row>
    <row r="30" spans="2:47" ht="15.75">
      <c r="B30" s="417"/>
      <c r="C30" s="417"/>
      <c r="D30" s="418"/>
      <c r="E30" s="391"/>
      <c r="F30" s="389"/>
      <c r="G30" s="389"/>
      <c r="H30" s="389"/>
      <c r="I30" s="390"/>
      <c r="J30" s="154" t="s">
        <v>474</v>
      </c>
      <c r="K30" s="155" t="s">
        <v>474</v>
      </c>
      <c r="L30" s="155" t="s">
        <v>474</v>
      </c>
      <c r="M30" s="155" t="s">
        <v>474</v>
      </c>
      <c r="N30" s="155" t="s">
        <v>474</v>
      </c>
      <c r="O30" s="156" t="s">
        <v>474</v>
      </c>
      <c r="P30" s="154" t="s">
        <v>474</v>
      </c>
      <c r="Q30" s="155" t="s">
        <v>474</v>
      </c>
      <c r="R30" s="155" t="s">
        <v>474</v>
      </c>
      <c r="S30" s="155" t="s">
        <v>474</v>
      </c>
      <c r="T30" s="155" t="s">
        <v>474</v>
      </c>
      <c r="U30" s="156" t="s">
        <v>474</v>
      </c>
      <c r="V30" s="154" t="s">
        <v>474</v>
      </c>
      <c r="W30" s="155" t="s">
        <v>474</v>
      </c>
      <c r="X30" s="63" t="s">
        <v>474</v>
      </c>
      <c r="Y30" s="63" t="s">
        <v>474</v>
      </c>
      <c r="Z30" s="63" t="s">
        <v>474</v>
      </c>
      <c r="AA30" s="64" t="s">
        <v>474</v>
      </c>
      <c r="AB30" s="50" t="s">
        <v>474</v>
      </c>
      <c r="AC30" s="51" t="s">
        <v>474</v>
      </c>
      <c r="AD30" s="51" t="s">
        <v>474</v>
      </c>
      <c r="AE30" s="51" t="s">
        <v>474</v>
      </c>
      <c r="AF30" s="51" t="s">
        <v>474</v>
      </c>
      <c r="AG30" s="52" t="s">
        <v>474</v>
      </c>
      <c r="AH30" s="53" t="s">
        <v>474</v>
      </c>
      <c r="AI30" s="54" t="s">
        <v>474</v>
      </c>
      <c r="AJ30" s="54" t="s">
        <v>474</v>
      </c>
      <c r="AK30" s="54" t="s">
        <v>474</v>
      </c>
      <c r="AL30" s="54" t="s">
        <v>474</v>
      </c>
      <c r="AN30" s="397"/>
      <c r="AO30" s="398"/>
      <c r="AP30" s="398"/>
      <c r="AQ30" s="398"/>
      <c r="AR30" s="398"/>
      <c r="AS30" s="398"/>
      <c r="AT30" s="403"/>
      <c r="AU30" s="403"/>
    </row>
    <row r="31" spans="2:47" ht="15.75">
      <c r="B31" s="417"/>
      <c r="C31" s="417"/>
      <c r="D31" s="418"/>
      <c r="E31" s="391"/>
      <c r="F31" s="389"/>
      <c r="G31" s="389"/>
      <c r="H31" s="389"/>
      <c r="I31" s="390"/>
      <c r="J31" s="154" t="s">
        <v>474</v>
      </c>
      <c r="K31" s="155" t="s">
        <v>474</v>
      </c>
      <c r="L31" s="155" t="s">
        <v>474</v>
      </c>
      <c r="M31" s="155" t="s">
        <v>474</v>
      </c>
      <c r="N31" s="155" t="s">
        <v>474</v>
      </c>
      <c r="O31" s="156" t="s">
        <v>474</v>
      </c>
      <c r="P31" s="154" t="s">
        <v>474</v>
      </c>
      <c r="Q31" s="155" t="s">
        <v>474</v>
      </c>
      <c r="R31" s="155" t="s">
        <v>474</v>
      </c>
      <c r="S31" s="155" t="s">
        <v>474</v>
      </c>
      <c r="T31" s="155" t="s">
        <v>474</v>
      </c>
      <c r="U31" s="156" t="s">
        <v>474</v>
      </c>
      <c r="V31" s="154" t="s">
        <v>474</v>
      </c>
      <c r="W31" s="155" t="s">
        <v>474</v>
      </c>
      <c r="X31" s="63" t="s">
        <v>474</v>
      </c>
      <c r="Y31" s="63" t="s">
        <v>474</v>
      </c>
      <c r="Z31" s="63" t="s">
        <v>474</v>
      </c>
      <c r="AA31" s="64" t="s">
        <v>474</v>
      </c>
      <c r="AB31" s="50" t="s">
        <v>474</v>
      </c>
      <c r="AC31" s="51" t="s">
        <v>474</v>
      </c>
      <c r="AD31" s="51" t="s">
        <v>474</v>
      </c>
      <c r="AE31" s="51" t="s">
        <v>474</v>
      </c>
      <c r="AF31" s="51" t="s">
        <v>474</v>
      </c>
      <c r="AG31" s="52" t="s">
        <v>474</v>
      </c>
      <c r="AH31" s="53" t="s">
        <v>474</v>
      </c>
      <c r="AI31" s="54" t="s">
        <v>474</v>
      </c>
      <c r="AJ31" s="54" t="s">
        <v>474</v>
      </c>
      <c r="AK31" s="54" t="s">
        <v>474</v>
      </c>
      <c r="AL31" s="54" t="s">
        <v>474</v>
      </c>
      <c r="AN31" s="397"/>
      <c r="AO31" s="398"/>
      <c r="AP31" s="398"/>
      <c r="AQ31" s="398"/>
      <c r="AR31" s="398"/>
      <c r="AS31" s="398"/>
      <c r="AT31" s="403"/>
      <c r="AU31" s="403"/>
    </row>
    <row r="32" spans="2:47" ht="15.75">
      <c r="B32" s="417"/>
      <c r="C32" s="417"/>
      <c r="D32" s="418"/>
      <c r="E32" s="391"/>
      <c r="F32" s="389"/>
      <c r="G32" s="389"/>
      <c r="H32" s="389"/>
      <c r="I32" s="390"/>
      <c r="J32" s="154" t="s">
        <v>474</v>
      </c>
      <c r="K32" s="155" t="s">
        <v>474</v>
      </c>
      <c r="L32" s="155" t="s">
        <v>474</v>
      </c>
      <c r="M32" s="155" t="s">
        <v>474</v>
      </c>
      <c r="N32" s="155" t="s">
        <v>474</v>
      </c>
      <c r="O32" s="156" t="s">
        <v>474</v>
      </c>
      <c r="P32" s="154" t="s">
        <v>474</v>
      </c>
      <c r="Q32" s="155" t="s">
        <v>474</v>
      </c>
      <c r="R32" s="155" t="s">
        <v>474</v>
      </c>
      <c r="S32" s="155" t="s">
        <v>474</v>
      </c>
      <c r="T32" s="155" t="s">
        <v>474</v>
      </c>
      <c r="U32" s="156" t="s">
        <v>474</v>
      </c>
      <c r="V32" s="154" t="s">
        <v>474</v>
      </c>
      <c r="W32" s="155" t="s">
        <v>474</v>
      </c>
      <c r="X32" s="63" t="s">
        <v>474</v>
      </c>
      <c r="Y32" s="63" t="s">
        <v>474</v>
      </c>
      <c r="Z32" s="63" t="s">
        <v>474</v>
      </c>
      <c r="AA32" s="64" t="s">
        <v>474</v>
      </c>
      <c r="AB32" s="50" t="s">
        <v>474</v>
      </c>
      <c r="AC32" s="51" t="s">
        <v>474</v>
      </c>
      <c r="AD32" s="51" t="s">
        <v>474</v>
      </c>
      <c r="AE32" s="51" t="s">
        <v>474</v>
      </c>
      <c r="AF32" s="51" t="s">
        <v>474</v>
      </c>
      <c r="AG32" s="52" t="s">
        <v>474</v>
      </c>
      <c r="AH32" s="53" t="s">
        <v>474</v>
      </c>
      <c r="AI32" s="54" t="s">
        <v>474</v>
      </c>
      <c r="AJ32" s="54" t="s">
        <v>474</v>
      </c>
      <c r="AK32" s="54" t="s">
        <v>474</v>
      </c>
      <c r="AL32" s="54" t="s">
        <v>474</v>
      </c>
      <c r="AN32" s="397"/>
      <c r="AO32" s="398"/>
      <c r="AP32" s="398"/>
      <c r="AQ32" s="398"/>
      <c r="AR32" s="398"/>
      <c r="AS32" s="398"/>
      <c r="AT32" s="403"/>
      <c r="AU32" s="403"/>
    </row>
    <row r="33" spans="2:47" ht="15.75">
      <c r="B33" s="417"/>
      <c r="C33" s="417"/>
      <c r="D33" s="418"/>
      <c r="E33" s="391"/>
      <c r="F33" s="389"/>
      <c r="G33" s="389"/>
      <c r="H33" s="389"/>
      <c r="I33" s="390"/>
      <c r="J33" s="154" t="s">
        <v>474</v>
      </c>
      <c r="K33" s="155" t="s">
        <v>474</v>
      </c>
      <c r="L33" s="155" t="s">
        <v>474</v>
      </c>
      <c r="M33" s="155" t="s">
        <v>474</v>
      </c>
      <c r="N33" s="155" t="s">
        <v>474</v>
      </c>
      <c r="O33" s="156" t="s">
        <v>474</v>
      </c>
      <c r="P33" s="154" t="s">
        <v>474</v>
      </c>
      <c r="Q33" s="155" t="s">
        <v>474</v>
      </c>
      <c r="R33" s="155" t="s">
        <v>474</v>
      </c>
      <c r="S33" s="155" t="s">
        <v>474</v>
      </c>
      <c r="T33" s="155" t="s">
        <v>474</v>
      </c>
      <c r="U33" s="156" t="s">
        <v>474</v>
      </c>
      <c r="V33" s="154" t="s">
        <v>474</v>
      </c>
      <c r="W33" s="155" t="s">
        <v>474</v>
      </c>
      <c r="X33" s="63" t="s">
        <v>474</v>
      </c>
      <c r="Y33" s="63" t="s">
        <v>474</v>
      </c>
      <c r="Z33" s="63" t="s">
        <v>474</v>
      </c>
      <c r="AA33" s="64" t="s">
        <v>474</v>
      </c>
      <c r="AB33" s="50" t="s">
        <v>474</v>
      </c>
      <c r="AC33" s="51" t="s">
        <v>474</v>
      </c>
      <c r="AD33" s="51" t="s">
        <v>474</v>
      </c>
      <c r="AE33" s="51" t="s">
        <v>474</v>
      </c>
      <c r="AF33" s="51" t="s">
        <v>474</v>
      </c>
      <c r="AG33" s="52" t="s">
        <v>474</v>
      </c>
      <c r="AH33" s="53" t="s">
        <v>474</v>
      </c>
      <c r="AI33" s="54" t="s">
        <v>474</v>
      </c>
      <c r="AJ33" s="54" t="s">
        <v>474</v>
      </c>
      <c r="AK33" s="54" t="s">
        <v>474</v>
      </c>
      <c r="AL33" s="54" t="s">
        <v>474</v>
      </c>
      <c r="AN33" s="397"/>
      <c r="AO33" s="398"/>
      <c r="AP33" s="398"/>
      <c r="AQ33" s="398"/>
      <c r="AR33" s="398"/>
      <c r="AS33" s="398"/>
      <c r="AT33" s="403"/>
      <c r="AU33" s="403"/>
    </row>
    <row r="34" spans="2:47" ht="15.75">
      <c r="B34" s="417"/>
      <c r="C34" s="417"/>
      <c r="D34" s="418"/>
      <c r="E34" s="391"/>
      <c r="F34" s="389"/>
      <c r="G34" s="389"/>
      <c r="H34" s="389"/>
      <c r="I34" s="390"/>
      <c r="J34" s="154" t="s">
        <v>474</v>
      </c>
      <c r="K34" s="155" t="s">
        <v>474</v>
      </c>
      <c r="L34" s="155" t="s">
        <v>474</v>
      </c>
      <c r="M34" s="155" t="s">
        <v>474</v>
      </c>
      <c r="N34" s="155" t="s">
        <v>474</v>
      </c>
      <c r="O34" s="156" t="s">
        <v>474</v>
      </c>
      <c r="P34" s="154" t="s">
        <v>474</v>
      </c>
      <c r="Q34" s="155" t="s">
        <v>474</v>
      </c>
      <c r="R34" s="155" t="s">
        <v>474</v>
      </c>
      <c r="S34" s="155" t="s">
        <v>474</v>
      </c>
      <c r="T34" s="155" t="s">
        <v>474</v>
      </c>
      <c r="U34" s="156" t="s">
        <v>474</v>
      </c>
      <c r="V34" s="154" t="s">
        <v>474</v>
      </c>
      <c r="W34" s="155" t="s">
        <v>474</v>
      </c>
      <c r="X34" s="63" t="s">
        <v>474</v>
      </c>
      <c r="Y34" s="63" t="s">
        <v>474</v>
      </c>
      <c r="Z34" s="63" t="s">
        <v>474</v>
      </c>
      <c r="AA34" s="64" t="s">
        <v>474</v>
      </c>
      <c r="AB34" s="50" t="s">
        <v>474</v>
      </c>
      <c r="AC34" s="51" t="s">
        <v>474</v>
      </c>
      <c r="AD34" s="51" t="s">
        <v>474</v>
      </c>
      <c r="AE34" s="51" t="s">
        <v>474</v>
      </c>
      <c r="AF34" s="51" t="s">
        <v>474</v>
      </c>
      <c r="AG34" s="52" t="s">
        <v>474</v>
      </c>
      <c r="AH34" s="53" t="s">
        <v>474</v>
      </c>
      <c r="AI34" s="54" t="s">
        <v>474</v>
      </c>
      <c r="AJ34" s="54" t="s">
        <v>474</v>
      </c>
      <c r="AK34" s="54" t="s">
        <v>474</v>
      </c>
      <c r="AL34" s="54" t="s">
        <v>474</v>
      </c>
      <c r="AN34" s="397"/>
      <c r="AO34" s="398"/>
      <c r="AP34" s="398"/>
      <c r="AQ34" s="398"/>
      <c r="AR34" s="398"/>
      <c r="AS34" s="398"/>
      <c r="AT34" s="403"/>
      <c r="AU34" s="403"/>
    </row>
    <row r="35" spans="2:47" ht="6" customHeight="1" thickBot="1">
      <c r="B35" s="417"/>
      <c r="C35" s="417"/>
      <c r="D35" s="418"/>
      <c r="E35" s="391"/>
      <c r="F35" s="389"/>
      <c r="G35" s="389"/>
      <c r="H35" s="389"/>
      <c r="I35" s="390"/>
      <c r="J35" s="154" t="s">
        <v>474</v>
      </c>
      <c r="K35" s="155" t="s">
        <v>474</v>
      </c>
      <c r="L35" s="155" t="s">
        <v>474</v>
      </c>
      <c r="M35" s="155" t="s">
        <v>474</v>
      </c>
      <c r="N35" s="155" t="s">
        <v>474</v>
      </c>
      <c r="O35" s="156" t="s">
        <v>474</v>
      </c>
      <c r="P35" s="154" t="s">
        <v>474</v>
      </c>
      <c r="Q35" s="155" t="s">
        <v>474</v>
      </c>
      <c r="R35" s="155" t="s">
        <v>474</v>
      </c>
      <c r="S35" s="155" t="s">
        <v>474</v>
      </c>
      <c r="T35" s="155" t="s">
        <v>474</v>
      </c>
      <c r="U35" s="156" t="s">
        <v>474</v>
      </c>
      <c r="V35" s="154" t="s">
        <v>474</v>
      </c>
      <c r="W35" s="155" t="s">
        <v>474</v>
      </c>
      <c r="X35" s="63" t="s">
        <v>474</v>
      </c>
      <c r="Y35" s="63" t="s">
        <v>474</v>
      </c>
      <c r="Z35" s="63" t="s">
        <v>474</v>
      </c>
      <c r="AA35" s="64" t="s">
        <v>474</v>
      </c>
      <c r="AB35" s="50" t="s">
        <v>474</v>
      </c>
      <c r="AC35" s="51" t="s">
        <v>474</v>
      </c>
      <c r="AD35" s="51" t="s">
        <v>474</v>
      </c>
      <c r="AE35" s="51" t="s">
        <v>474</v>
      </c>
      <c r="AF35" s="51" t="s">
        <v>474</v>
      </c>
      <c r="AG35" s="52" t="s">
        <v>474</v>
      </c>
      <c r="AH35" s="53" t="s">
        <v>474</v>
      </c>
      <c r="AI35" s="54" t="s">
        <v>474</v>
      </c>
      <c r="AJ35" s="54" t="s">
        <v>474</v>
      </c>
      <c r="AK35" s="54" t="s">
        <v>474</v>
      </c>
      <c r="AL35" s="54" t="s">
        <v>474</v>
      </c>
      <c r="AN35" s="397"/>
      <c r="AO35" s="398"/>
      <c r="AP35" s="398"/>
      <c r="AQ35" s="398"/>
      <c r="AR35" s="398"/>
      <c r="AS35" s="398"/>
      <c r="AT35" s="403"/>
      <c r="AU35" s="403"/>
    </row>
    <row r="36" spans="2:47" ht="16.5" hidden="1" thickBot="1">
      <c r="B36" s="417"/>
      <c r="C36" s="417"/>
      <c r="D36" s="418"/>
      <c r="E36" s="391"/>
      <c r="F36" s="389"/>
      <c r="G36" s="389"/>
      <c r="H36" s="389"/>
      <c r="I36" s="390"/>
      <c r="J36" s="62" t="s">
        <v>474</v>
      </c>
      <c r="K36" s="63" t="s">
        <v>474</v>
      </c>
      <c r="L36" s="63" t="s">
        <v>474</v>
      </c>
      <c r="M36" s="63" t="s">
        <v>474</v>
      </c>
      <c r="N36" s="63" t="s">
        <v>474</v>
      </c>
      <c r="O36" s="64" t="s">
        <v>474</v>
      </c>
      <c r="P36" s="62" t="s">
        <v>474</v>
      </c>
      <c r="Q36" s="63" t="s">
        <v>474</v>
      </c>
      <c r="R36" s="63" t="s">
        <v>474</v>
      </c>
      <c r="S36" s="63" t="s">
        <v>474</v>
      </c>
      <c r="T36" s="63" t="s">
        <v>474</v>
      </c>
      <c r="U36" s="64" t="s">
        <v>474</v>
      </c>
      <c r="V36" s="62" t="s">
        <v>474</v>
      </c>
      <c r="W36" s="63" t="s">
        <v>474</v>
      </c>
      <c r="X36" s="63" t="s">
        <v>474</v>
      </c>
      <c r="Y36" s="63" t="s">
        <v>474</v>
      </c>
      <c r="Z36" s="63" t="s">
        <v>474</v>
      </c>
      <c r="AA36" s="64" t="s">
        <v>474</v>
      </c>
      <c r="AB36" s="50" t="s">
        <v>474</v>
      </c>
      <c r="AC36" s="51" t="s">
        <v>474</v>
      </c>
      <c r="AD36" s="51" t="s">
        <v>474</v>
      </c>
      <c r="AE36" s="51" t="s">
        <v>474</v>
      </c>
      <c r="AF36" s="51" t="s">
        <v>474</v>
      </c>
      <c r="AG36" s="52" t="s">
        <v>474</v>
      </c>
      <c r="AH36" s="53" t="s">
        <v>474</v>
      </c>
      <c r="AI36" s="54" t="s">
        <v>474</v>
      </c>
      <c r="AJ36" s="54" t="s">
        <v>474</v>
      </c>
      <c r="AK36" s="54" t="s">
        <v>474</v>
      </c>
      <c r="AL36" s="54" t="s">
        <v>474</v>
      </c>
      <c r="AN36" s="397"/>
      <c r="AO36" s="398"/>
      <c r="AP36" s="398"/>
      <c r="AQ36" s="398"/>
      <c r="AR36" s="398"/>
      <c r="AS36" s="399"/>
      <c r="AT36" s="35"/>
      <c r="AU36" s="35"/>
    </row>
    <row r="37" spans="2:47" ht="16.5" hidden="1" thickBot="1">
      <c r="B37" s="417"/>
      <c r="C37" s="417"/>
      <c r="D37" s="418"/>
      <c r="E37" s="392"/>
      <c r="F37" s="393"/>
      <c r="G37" s="393"/>
      <c r="H37" s="393"/>
      <c r="I37" s="394"/>
      <c r="J37" s="62" t="s">
        <v>474</v>
      </c>
      <c r="K37" s="63" t="s">
        <v>474</v>
      </c>
      <c r="L37" s="63" t="s">
        <v>474</v>
      </c>
      <c r="M37" s="63" t="s">
        <v>474</v>
      </c>
      <c r="N37" s="63" t="s">
        <v>474</v>
      </c>
      <c r="O37" s="64" t="s">
        <v>474</v>
      </c>
      <c r="P37" s="62" t="s">
        <v>474</v>
      </c>
      <c r="Q37" s="63" t="s">
        <v>474</v>
      </c>
      <c r="R37" s="63" t="s">
        <v>474</v>
      </c>
      <c r="S37" s="63" t="s">
        <v>474</v>
      </c>
      <c r="T37" s="63" t="s">
        <v>474</v>
      </c>
      <c r="U37" s="64" t="s">
        <v>474</v>
      </c>
      <c r="V37" s="62" t="s">
        <v>474</v>
      </c>
      <c r="W37" s="63" t="s">
        <v>474</v>
      </c>
      <c r="X37" s="63" t="s">
        <v>474</v>
      </c>
      <c r="Y37" s="63" t="s">
        <v>474</v>
      </c>
      <c r="Z37" s="63" t="s">
        <v>474</v>
      </c>
      <c r="AA37" s="64" t="s">
        <v>474</v>
      </c>
      <c r="AB37" s="55" t="s">
        <v>474</v>
      </c>
      <c r="AC37" s="56" t="s">
        <v>474</v>
      </c>
      <c r="AD37" s="56" t="s">
        <v>474</v>
      </c>
      <c r="AE37" s="56" t="s">
        <v>474</v>
      </c>
      <c r="AF37" s="56" t="s">
        <v>474</v>
      </c>
      <c r="AG37" s="57" t="s">
        <v>474</v>
      </c>
      <c r="AH37" s="58" t="s">
        <v>474</v>
      </c>
      <c r="AI37" s="59" t="s">
        <v>474</v>
      </c>
      <c r="AJ37" s="59" t="s">
        <v>474</v>
      </c>
      <c r="AK37" s="59" t="s">
        <v>474</v>
      </c>
      <c r="AL37" s="59" t="s">
        <v>474</v>
      </c>
      <c r="AN37" s="400"/>
      <c r="AO37" s="401"/>
      <c r="AP37" s="401"/>
      <c r="AQ37" s="401"/>
      <c r="AR37" s="401"/>
      <c r="AS37" s="402"/>
      <c r="AT37" s="35"/>
      <c r="AU37" s="35"/>
    </row>
    <row r="38" spans="2:47" ht="15.75">
      <c r="B38" s="417"/>
      <c r="C38" s="417"/>
      <c r="D38" s="418"/>
      <c r="E38" s="385" t="s">
        <v>482</v>
      </c>
      <c r="F38" s="386"/>
      <c r="G38" s="386"/>
      <c r="H38" s="386"/>
      <c r="I38" s="386"/>
      <c r="J38" s="68" t="s">
        <v>474</v>
      </c>
      <c r="K38" s="69" t="s">
        <v>474</v>
      </c>
      <c r="L38" s="69" t="s">
        <v>474</v>
      </c>
      <c r="M38" s="69" t="s">
        <v>474</v>
      </c>
      <c r="N38" s="69" t="s">
        <v>474</v>
      </c>
      <c r="O38" s="70" t="s">
        <v>474</v>
      </c>
      <c r="P38" s="151" t="s">
        <v>474</v>
      </c>
      <c r="Q38" s="152" t="s">
        <v>474</v>
      </c>
      <c r="R38" s="152" t="s">
        <v>474</v>
      </c>
      <c r="S38" s="152" t="s">
        <v>474</v>
      </c>
      <c r="T38" s="152" t="s">
        <v>474</v>
      </c>
      <c r="U38" s="153" t="s">
        <v>474</v>
      </c>
      <c r="V38" s="151"/>
      <c r="W38" s="152"/>
      <c r="X38" s="60" t="s">
        <v>474</v>
      </c>
      <c r="Y38" s="60" t="s">
        <v>474</v>
      </c>
      <c r="Z38" s="60" t="s">
        <v>474</v>
      </c>
      <c r="AA38" s="61" t="s">
        <v>474</v>
      </c>
      <c r="AB38" s="45" t="s">
        <v>474</v>
      </c>
      <c r="AC38" s="46" t="s">
        <v>474</v>
      </c>
      <c r="AD38" s="46" t="s">
        <v>474</v>
      </c>
      <c r="AE38" s="46" t="s">
        <v>474</v>
      </c>
      <c r="AF38" s="46" t="s">
        <v>474</v>
      </c>
      <c r="AG38" s="47" t="s">
        <v>474</v>
      </c>
      <c r="AH38" s="48" t="s">
        <v>474</v>
      </c>
      <c r="AI38" s="49" t="s">
        <v>474</v>
      </c>
      <c r="AJ38" s="49" t="s">
        <v>474</v>
      </c>
      <c r="AK38" s="49" t="s">
        <v>474</v>
      </c>
      <c r="AL38" s="49" t="s">
        <v>474</v>
      </c>
      <c r="AN38" s="404" t="s">
        <v>483</v>
      </c>
      <c r="AO38" s="405"/>
      <c r="AP38" s="405"/>
      <c r="AQ38" s="405"/>
      <c r="AR38" s="405"/>
      <c r="AS38" s="405"/>
      <c r="AT38" s="403" t="s">
        <v>484</v>
      </c>
      <c r="AU38" s="412"/>
    </row>
    <row r="39" spans="2:47" ht="15.75">
      <c r="B39" s="417"/>
      <c r="C39" s="417"/>
      <c r="D39" s="418"/>
      <c r="E39" s="388"/>
      <c r="F39" s="389"/>
      <c r="G39" s="389"/>
      <c r="H39" s="389"/>
      <c r="I39" s="389"/>
      <c r="J39" s="71" t="s">
        <v>474</v>
      </c>
      <c r="K39" s="72" t="s">
        <v>474</v>
      </c>
      <c r="L39" s="72" t="s">
        <v>474</v>
      </c>
      <c r="M39" s="72" t="s">
        <v>474</v>
      </c>
      <c r="N39" s="72" t="s">
        <v>474</v>
      </c>
      <c r="O39" s="73" t="s">
        <v>474</v>
      </c>
      <c r="P39" s="154" t="s">
        <v>474</v>
      </c>
      <c r="Q39" s="155" t="s">
        <v>474</v>
      </c>
      <c r="R39" s="155" t="s">
        <v>474</v>
      </c>
      <c r="S39" s="155" t="s">
        <v>474</v>
      </c>
      <c r="T39" s="155" t="s">
        <v>474</v>
      </c>
      <c r="U39" s="156" t="s">
        <v>474</v>
      </c>
      <c r="V39" s="154" t="s">
        <v>474</v>
      </c>
      <c r="W39" s="155" t="s">
        <v>474</v>
      </c>
      <c r="X39" s="63" t="s">
        <v>474</v>
      </c>
      <c r="Y39" s="63" t="s">
        <v>474</v>
      </c>
      <c r="Z39" s="63" t="s">
        <v>474</v>
      </c>
      <c r="AA39" s="64" t="s">
        <v>474</v>
      </c>
      <c r="AB39" s="50" t="s">
        <v>474</v>
      </c>
      <c r="AC39" s="51" t="s">
        <v>474</v>
      </c>
      <c r="AD39" s="51" t="s">
        <v>474</v>
      </c>
      <c r="AE39" s="51" t="s">
        <v>474</v>
      </c>
      <c r="AF39" s="51" t="s">
        <v>474</v>
      </c>
      <c r="AG39" s="52" t="s">
        <v>474</v>
      </c>
      <c r="AH39" s="53" t="s">
        <v>474</v>
      </c>
      <c r="AI39" s="54" t="s">
        <v>474</v>
      </c>
      <c r="AJ39" s="54" t="s">
        <v>474</v>
      </c>
      <c r="AK39" s="54" t="s">
        <v>474</v>
      </c>
      <c r="AL39" s="54" t="s">
        <v>474</v>
      </c>
      <c r="AN39" s="406"/>
      <c r="AO39" s="407"/>
      <c r="AP39" s="407"/>
      <c r="AQ39" s="407"/>
      <c r="AR39" s="407"/>
      <c r="AS39" s="407"/>
      <c r="AT39" s="412"/>
      <c r="AU39" s="412"/>
    </row>
    <row r="40" spans="2:47" ht="15.75">
      <c r="B40" s="417"/>
      <c r="C40" s="417"/>
      <c r="D40" s="418"/>
      <c r="E40" s="391"/>
      <c r="F40" s="389"/>
      <c r="G40" s="389"/>
      <c r="H40" s="389"/>
      <c r="I40" s="389"/>
      <c r="J40" s="71" t="s">
        <v>474</v>
      </c>
      <c r="K40" s="72" t="s">
        <v>474</v>
      </c>
      <c r="L40" s="72" t="s">
        <v>474</v>
      </c>
      <c r="M40" s="72" t="s">
        <v>474</v>
      </c>
      <c r="N40" s="72" t="s">
        <v>474</v>
      </c>
      <c r="O40" s="73" t="s">
        <v>474</v>
      </c>
      <c r="P40" s="154" t="s">
        <v>474</v>
      </c>
      <c r="Q40" s="155" t="s">
        <v>474</v>
      </c>
      <c r="R40" s="155" t="s">
        <v>474</v>
      </c>
      <c r="S40" s="155" t="s">
        <v>474</v>
      </c>
      <c r="T40" s="155" t="s">
        <v>474</v>
      </c>
      <c r="U40" s="156" t="s">
        <v>474</v>
      </c>
      <c r="V40" s="154" t="s">
        <v>474</v>
      </c>
      <c r="W40" s="155" t="s">
        <v>474</v>
      </c>
      <c r="X40" s="63" t="s">
        <v>474</v>
      </c>
      <c r="Y40" s="63" t="s">
        <v>474</v>
      </c>
      <c r="Z40" s="63" t="s">
        <v>474</v>
      </c>
      <c r="AA40" s="64" t="s">
        <v>474</v>
      </c>
      <c r="AB40" s="50" t="s">
        <v>474</v>
      </c>
      <c r="AC40" s="51" t="s">
        <v>474</v>
      </c>
      <c r="AD40" s="51" t="s">
        <v>474</v>
      </c>
      <c r="AE40" s="51" t="s">
        <v>474</v>
      </c>
      <c r="AF40" s="51" t="s">
        <v>474</v>
      </c>
      <c r="AG40" s="52" t="s">
        <v>474</v>
      </c>
      <c r="AH40" s="53" t="s">
        <v>474</v>
      </c>
      <c r="AI40" s="54" t="s">
        <v>474</v>
      </c>
      <c r="AJ40" s="54" t="s">
        <v>474</v>
      </c>
      <c r="AK40" s="54" t="s">
        <v>474</v>
      </c>
      <c r="AL40" s="54" t="s">
        <v>474</v>
      </c>
      <c r="AN40" s="406"/>
      <c r="AO40" s="407"/>
      <c r="AP40" s="407"/>
      <c r="AQ40" s="407"/>
      <c r="AR40" s="407"/>
      <c r="AS40" s="407"/>
      <c r="AT40" s="412"/>
      <c r="AU40" s="412"/>
    </row>
    <row r="41" spans="2:47" ht="15.75">
      <c r="B41" s="417"/>
      <c r="C41" s="417"/>
      <c r="D41" s="418"/>
      <c r="E41" s="391"/>
      <c r="F41" s="389"/>
      <c r="G41" s="389"/>
      <c r="H41" s="389"/>
      <c r="I41" s="389"/>
      <c r="J41" s="71" t="s">
        <v>474</v>
      </c>
      <c r="K41" s="72" t="s">
        <v>474</v>
      </c>
      <c r="L41" s="72" t="s">
        <v>474</v>
      </c>
      <c r="M41" s="72" t="s">
        <v>474</v>
      </c>
      <c r="N41" s="72" t="s">
        <v>474</v>
      </c>
      <c r="O41" s="73" t="s">
        <v>474</v>
      </c>
      <c r="P41" s="154" t="s">
        <v>474</v>
      </c>
      <c r="Q41" s="155" t="s">
        <v>474</v>
      </c>
      <c r="R41" s="155" t="s">
        <v>474</v>
      </c>
      <c r="S41" s="155" t="s">
        <v>474</v>
      </c>
      <c r="T41" s="155" t="s">
        <v>474</v>
      </c>
      <c r="U41" s="156" t="s">
        <v>474</v>
      </c>
      <c r="V41" s="154" t="s">
        <v>474</v>
      </c>
      <c r="W41" s="155" t="s">
        <v>474</v>
      </c>
      <c r="X41" s="63" t="s">
        <v>474</v>
      </c>
      <c r="Y41" s="63" t="s">
        <v>474</v>
      </c>
      <c r="Z41" s="63" t="s">
        <v>474</v>
      </c>
      <c r="AA41" s="64" t="s">
        <v>474</v>
      </c>
      <c r="AB41" s="50" t="s">
        <v>474</v>
      </c>
      <c r="AC41" s="51" t="s">
        <v>474</v>
      </c>
      <c r="AD41" s="51" t="s">
        <v>474</v>
      </c>
      <c r="AE41" s="51" t="s">
        <v>474</v>
      </c>
      <c r="AF41" s="51" t="s">
        <v>474</v>
      </c>
      <c r="AG41" s="52" t="s">
        <v>474</v>
      </c>
      <c r="AH41" s="53" t="s">
        <v>474</v>
      </c>
      <c r="AI41" s="54" t="s">
        <v>474</v>
      </c>
      <c r="AJ41" s="54" t="s">
        <v>474</v>
      </c>
      <c r="AK41" s="54" t="s">
        <v>474</v>
      </c>
      <c r="AL41" s="54" t="s">
        <v>474</v>
      </c>
      <c r="AN41" s="406"/>
      <c r="AO41" s="407"/>
      <c r="AP41" s="407"/>
      <c r="AQ41" s="407"/>
      <c r="AR41" s="407"/>
      <c r="AS41" s="407"/>
      <c r="AT41" s="412"/>
      <c r="AU41" s="412"/>
    </row>
    <row r="42" spans="2:47" ht="15.75">
      <c r="B42" s="417"/>
      <c r="C42" s="417"/>
      <c r="D42" s="418"/>
      <c r="E42" s="391"/>
      <c r="F42" s="389"/>
      <c r="G42" s="389"/>
      <c r="H42" s="389"/>
      <c r="I42" s="389"/>
      <c r="J42" s="71" t="s">
        <v>474</v>
      </c>
      <c r="K42" s="72" t="s">
        <v>474</v>
      </c>
      <c r="L42" s="72" t="s">
        <v>474</v>
      </c>
      <c r="M42" s="72" t="s">
        <v>474</v>
      </c>
      <c r="N42" s="72" t="s">
        <v>474</v>
      </c>
      <c r="O42" s="73" t="s">
        <v>474</v>
      </c>
      <c r="P42" s="154" t="s">
        <v>474</v>
      </c>
      <c r="Q42" s="155" t="s">
        <v>474</v>
      </c>
      <c r="R42" s="155" t="s">
        <v>474</v>
      </c>
      <c r="S42" s="155" t="s">
        <v>474</v>
      </c>
      <c r="T42" s="155" t="s">
        <v>474</v>
      </c>
      <c r="U42" s="156" t="s">
        <v>474</v>
      </c>
      <c r="V42" s="154" t="s">
        <v>474</v>
      </c>
      <c r="W42" s="155" t="s">
        <v>474</v>
      </c>
      <c r="X42" s="63" t="s">
        <v>474</v>
      </c>
      <c r="Y42" s="63" t="s">
        <v>474</v>
      </c>
      <c r="Z42" s="63" t="s">
        <v>474</v>
      </c>
      <c r="AA42" s="64" t="s">
        <v>474</v>
      </c>
      <c r="AB42" s="50" t="s">
        <v>474</v>
      </c>
      <c r="AC42" s="51" t="s">
        <v>474</v>
      </c>
      <c r="AD42" s="51" t="s">
        <v>474</v>
      </c>
      <c r="AE42" s="51" t="s">
        <v>474</v>
      </c>
      <c r="AF42" s="51" t="s">
        <v>474</v>
      </c>
      <c r="AG42" s="52" t="s">
        <v>474</v>
      </c>
      <c r="AH42" s="53" t="s">
        <v>474</v>
      </c>
      <c r="AI42" s="54" t="s">
        <v>474</v>
      </c>
      <c r="AJ42" s="54" t="s">
        <v>474</v>
      </c>
      <c r="AK42" s="54" t="s">
        <v>474</v>
      </c>
      <c r="AL42" s="54" t="s">
        <v>474</v>
      </c>
      <c r="AN42" s="406"/>
      <c r="AO42" s="407"/>
      <c r="AP42" s="407"/>
      <c r="AQ42" s="407"/>
      <c r="AR42" s="407"/>
      <c r="AS42" s="407"/>
      <c r="AT42" s="412"/>
      <c r="AU42" s="412"/>
    </row>
    <row r="43" spans="2:47" ht="15.75">
      <c r="B43" s="417"/>
      <c r="C43" s="417"/>
      <c r="D43" s="418"/>
      <c r="E43" s="391"/>
      <c r="F43" s="389"/>
      <c r="G43" s="389"/>
      <c r="H43" s="389"/>
      <c r="I43" s="389"/>
      <c r="J43" s="71" t="s">
        <v>474</v>
      </c>
      <c r="K43" s="72" t="s">
        <v>474</v>
      </c>
      <c r="L43" s="72" t="s">
        <v>474</v>
      </c>
      <c r="M43" s="72" t="s">
        <v>474</v>
      </c>
      <c r="N43" s="72" t="s">
        <v>474</v>
      </c>
      <c r="O43" s="73" t="s">
        <v>474</v>
      </c>
      <c r="P43" s="154" t="s">
        <v>474</v>
      </c>
      <c r="Q43" s="155" t="s">
        <v>474</v>
      </c>
      <c r="R43" s="155" t="s">
        <v>474</v>
      </c>
      <c r="S43" s="155" t="s">
        <v>474</v>
      </c>
      <c r="T43" s="155" t="s">
        <v>474</v>
      </c>
      <c r="U43" s="156" t="s">
        <v>474</v>
      </c>
      <c r="V43" s="154" t="s">
        <v>474</v>
      </c>
      <c r="W43" s="155" t="s">
        <v>474</v>
      </c>
      <c r="X43" s="63" t="s">
        <v>474</v>
      </c>
      <c r="Y43" s="63" t="s">
        <v>474</v>
      </c>
      <c r="Z43" s="63" t="s">
        <v>474</v>
      </c>
      <c r="AA43" s="64" t="s">
        <v>474</v>
      </c>
      <c r="AB43" s="50" t="s">
        <v>474</v>
      </c>
      <c r="AC43" s="51" t="s">
        <v>474</v>
      </c>
      <c r="AD43" s="51" t="s">
        <v>474</v>
      </c>
      <c r="AE43" s="51" t="s">
        <v>474</v>
      </c>
      <c r="AF43" s="51" t="s">
        <v>474</v>
      </c>
      <c r="AG43" s="52" t="s">
        <v>474</v>
      </c>
      <c r="AH43" s="53" t="s">
        <v>474</v>
      </c>
      <c r="AI43" s="54" t="s">
        <v>474</v>
      </c>
      <c r="AJ43" s="54" t="s">
        <v>474</v>
      </c>
      <c r="AK43" s="54" t="s">
        <v>474</v>
      </c>
      <c r="AL43" s="54" t="s">
        <v>474</v>
      </c>
      <c r="AN43" s="406"/>
      <c r="AO43" s="407"/>
      <c r="AP43" s="407"/>
      <c r="AQ43" s="407"/>
      <c r="AR43" s="407"/>
      <c r="AS43" s="407"/>
      <c r="AT43" s="412"/>
      <c r="AU43" s="412"/>
    </row>
    <row r="44" spans="2:47" ht="15.75">
      <c r="B44" s="417"/>
      <c r="C44" s="417"/>
      <c r="D44" s="418"/>
      <c r="E44" s="391"/>
      <c r="F44" s="389"/>
      <c r="G44" s="389"/>
      <c r="H44" s="389"/>
      <c r="I44" s="389"/>
      <c r="J44" s="71" t="s">
        <v>474</v>
      </c>
      <c r="K44" s="72" t="s">
        <v>474</v>
      </c>
      <c r="L44" s="72" t="s">
        <v>474</v>
      </c>
      <c r="M44" s="72" t="s">
        <v>474</v>
      </c>
      <c r="N44" s="72" t="s">
        <v>474</v>
      </c>
      <c r="O44" s="73" t="s">
        <v>474</v>
      </c>
      <c r="P44" s="154" t="s">
        <v>474</v>
      </c>
      <c r="Q44" s="155" t="s">
        <v>474</v>
      </c>
      <c r="R44" s="155" t="s">
        <v>474</v>
      </c>
      <c r="S44" s="155" t="s">
        <v>474</v>
      </c>
      <c r="T44" s="155" t="s">
        <v>474</v>
      </c>
      <c r="U44" s="156" t="s">
        <v>474</v>
      </c>
      <c r="V44" s="154" t="s">
        <v>474</v>
      </c>
      <c r="W44" s="155" t="s">
        <v>474</v>
      </c>
      <c r="X44" s="63" t="s">
        <v>474</v>
      </c>
      <c r="Y44" s="63" t="s">
        <v>474</v>
      </c>
      <c r="Z44" s="63" t="s">
        <v>474</v>
      </c>
      <c r="AA44" s="64" t="s">
        <v>474</v>
      </c>
      <c r="AB44" s="50" t="s">
        <v>474</v>
      </c>
      <c r="AC44" s="51" t="s">
        <v>474</v>
      </c>
      <c r="AD44" s="51" t="s">
        <v>474</v>
      </c>
      <c r="AE44" s="51" t="s">
        <v>474</v>
      </c>
      <c r="AF44" s="51" t="s">
        <v>474</v>
      </c>
      <c r="AG44" s="52" t="s">
        <v>474</v>
      </c>
      <c r="AH44" s="53" t="s">
        <v>474</v>
      </c>
      <c r="AI44" s="54" t="s">
        <v>474</v>
      </c>
      <c r="AJ44" s="54" t="s">
        <v>474</v>
      </c>
      <c r="AK44" s="54" t="s">
        <v>474</v>
      </c>
      <c r="AL44" s="54" t="s">
        <v>474</v>
      </c>
      <c r="AN44" s="406"/>
      <c r="AO44" s="407"/>
      <c r="AP44" s="407"/>
      <c r="AQ44" s="407"/>
      <c r="AR44" s="407"/>
      <c r="AS44" s="407"/>
      <c r="AT44" s="412"/>
      <c r="AU44" s="412"/>
    </row>
    <row r="45" spans="2:47" ht="3" customHeight="1" thickBot="1">
      <c r="B45" s="417"/>
      <c r="C45" s="417"/>
      <c r="D45" s="418"/>
      <c r="E45" s="391"/>
      <c r="F45" s="389"/>
      <c r="G45" s="389"/>
      <c r="H45" s="389"/>
      <c r="I45" s="389"/>
      <c r="J45" s="71" t="s">
        <v>474</v>
      </c>
      <c r="K45" s="72" t="s">
        <v>474</v>
      </c>
      <c r="L45" s="72" t="s">
        <v>474</v>
      </c>
      <c r="M45" s="72" t="s">
        <v>474</v>
      </c>
      <c r="N45" s="72" t="s">
        <v>474</v>
      </c>
      <c r="O45" s="73" t="s">
        <v>474</v>
      </c>
      <c r="P45" s="154" t="s">
        <v>474</v>
      </c>
      <c r="Q45" s="155" t="s">
        <v>474</v>
      </c>
      <c r="R45" s="155" t="s">
        <v>474</v>
      </c>
      <c r="S45" s="155" t="s">
        <v>474</v>
      </c>
      <c r="T45" s="155" t="s">
        <v>474</v>
      </c>
      <c r="U45" s="156" t="s">
        <v>474</v>
      </c>
      <c r="V45" s="154" t="s">
        <v>474</v>
      </c>
      <c r="W45" s="155" t="s">
        <v>474</v>
      </c>
      <c r="X45" s="63" t="s">
        <v>474</v>
      </c>
      <c r="Y45" s="63" t="s">
        <v>474</v>
      </c>
      <c r="Z45" s="63" t="s">
        <v>474</v>
      </c>
      <c r="AA45" s="64" t="s">
        <v>474</v>
      </c>
      <c r="AB45" s="50" t="s">
        <v>474</v>
      </c>
      <c r="AC45" s="51" t="s">
        <v>474</v>
      </c>
      <c r="AD45" s="51" t="s">
        <v>474</v>
      </c>
      <c r="AE45" s="51" t="s">
        <v>474</v>
      </c>
      <c r="AF45" s="51" t="s">
        <v>474</v>
      </c>
      <c r="AG45" s="52" t="s">
        <v>474</v>
      </c>
      <c r="AH45" s="53" t="s">
        <v>474</v>
      </c>
      <c r="AI45" s="54" t="s">
        <v>474</v>
      </c>
      <c r="AJ45" s="54" t="s">
        <v>474</v>
      </c>
      <c r="AK45" s="54" t="s">
        <v>474</v>
      </c>
      <c r="AL45" s="54" t="s">
        <v>474</v>
      </c>
      <c r="AN45" s="406"/>
      <c r="AO45" s="407"/>
      <c r="AP45" s="407"/>
      <c r="AQ45" s="407"/>
      <c r="AR45" s="407"/>
      <c r="AS45" s="408"/>
      <c r="AT45" s="35"/>
      <c r="AU45" s="35"/>
    </row>
    <row r="46" spans="2:47" ht="16.5" hidden="1" thickBot="1">
      <c r="B46" s="417"/>
      <c r="C46" s="417"/>
      <c r="D46" s="418"/>
      <c r="E46" s="391"/>
      <c r="F46" s="389"/>
      <c r="G46" s="389"/>
      <c r="H46" s="389"/>
      <c r="I46" s="389"/>
      <c r="J46" s="71" t="s">
        <v>474</v>
      </c>
      <c r="K46" s="72" t="s">
        <v>474</v>
      </c>
      <c r="L46" s="72" t="s">
        <v>474</v>
      </c>
      <c r="M46" s="72" t="s">
        <v>474</v>
      </c>
      <c r="N46" s="72" t="s">
        <v>474</v>
      </c>
      <c r="O46" s="73" t="s">
        <v>474</v>
      </c>
      <c r="P46" s="62" t="s">
        <v>474</v>
      </c>
      <c r="Q46" s="63" t="s">
        <v>474</v>
      </c>
      <c r="R46" s="63" t="s">
        <v>474</v>
      </c>
      <c r="S46" s="63" t="s">
        <v>474</v>
      </c>
      <c r="T46" s="63" t="s">
        <v>474</v>
      </c>
      <c r="U46" s="64" t="s">
        <v>474</v>
      </c>
      <c r="V46" s="62" t="s">
        <v>474</v>
      </c>
      <c r="W46" s="63" t="s">
        <v>474</v>
      </c>
      <c r="X46" s="63" t="s">
        <v>474</v>
      </c>
      <c r="Y46" s="63" t="s">
        <v>474</v>
      </c>
      <c r="Z46" s="63" t="s">
        <v>474</v>
      </c>
      <c r="AA46" s="64" t="s">
        <v>474</v>
      </c>
      <c r="AB46" s="50" t="s">
        <v>474</v>
      </c>
      <c r="AC46" s="51" t="s">
        <v>474</v>
      </c>
      <c r="AD46" s="51" t="s">
        <v>474</v>
      </c>
      <c r="AE46" s="51" t="s">
        <v>474</v>
      </c>
      <c r="AF46" s="51" t="s">
        <v>474</v>
      </c>
      <c r="AG46" s="52" t="s">
        <v>474</v>
      </c>
      <c r="AH46" s="53" t="s">
        <v>474</v>
      </c>
      <c r="AI46" s="54" t="s">
        <v>474</v>
      </c>
      <c r="AJ46" s="54" t="s">
        <v>474</v>
      </c>
      <c r="AK46" s="54" t="s">
        <v>474</v>
      </c>
      <c r="AL46" s="54" t="s">
        <v>474</v>
      </c>
      <c r="AN46" s="406"/>
      <c r="AO46" s="407"/>
      <c r="AP46" s="407"/>
      <c r="AQ46" s="407"/>
      <c r="AR46" s="407"/>
      <c r="AS46" s="408"/>
    </row>
    <row r="47" spans="2:47" ht="16.5" hidden="1" thickBot="1">
      <c r="B47" s="417"/>
      <c r="C47" s="417"/>
      <c r="D47" s="418"/>
      <c r="E47" s="392"/>
      <c r="F47" s="393"/>
      <c r="G47" s="393"/>
      <c r="H47" s="393"/>
      <c r="I47" s="393"/>
      <c r="J47" s="74" t="s">
        <v>474</v>
      </c>
      <c r="K47" s="75" t="s">
        <v>474</v>
      </c>
      <c r="L47" s="75" t="s">
        <v>474</v>
      </c>
      <c r="M47" s="75" t="s">
        <v>474</v>
      </c>
      <c r="N47" s="75" t="s">
        <v>474</v>
      </c>
      <c r="O47" s="76" t="s">
        <v>474</v>
      </c>
      <c r="P47" s="62" t="s">
        <v>474</v>
      </c>
      <c r="Q47" s="63" t="s">
        <v>474</v>
      </c>
      <c r="R47" s="63" t="s">
        <v>474</v>
      </c>
      <c r="S47" s="63" t="s">
        <v>474</v>
      </c>
      <c r="T47" s="63" t="s">
        <v>474</v>
      </c>
      <c r="U47" s="64" t="s">
        <v>474</v>
      </c>
      <c r="V47" s="65" t="s">
        <v>474</v>
      </c>
      <c r="W47" s="66" t="s">
        <v>474</v>
      </c>
      <c r="X47" s="66" t="s">
        <v>474</v>
      </c>
      <c r="Y47" s="66" t="s">
        <v>474</v>
      </c>
      <c r="Z47" s="66" t="s">
        <v>474</v>
      </c>
      <c r="AA47" s="67" t="s">
        <v>474</v>
      </c>
      <c r="AB47" s="55" t="s">
        <v>474</v>
      </c>
      <c r="AC47" s="56" t="s">
        <v>474</v>
      </c>
      <c r="AD47" s="56" t="s">
        <v>474</v>
      </c>
      <c r="AE47" s="56" t="s">
        <v>474</v>
      </c>
      <c r="AF47" s="56" t="s">
        <v>474</v>
      </c>
      <c r="AG47" s="57" t="s">
        <v>474</v>
      </c>
      <c r="AH47" s="58" t="s">
        <v>474</v>
      </c>
      <c r="AI47" s="59" t="s">
        <v>474</v>
      </c>
      <c r="AJ47" s="59" t="s">
        <v>474</v>
      </c>
      <c r="AK47" s="59" t="s">
        <v>474</v>
      </c>
      <c r="AL47" s="59" t="s">
        <v>474</v>
      </c>
      <c r="AN47" s="409"/>
      <c r="AO47" s="410"/>
      <c r="AP47" s="410"/>
      <c r="AQ47" s="410"/>
      <c r="AR47" s="410"/>
      <c r="AS47" s="411"/>
    </row>
    <row r="48" spans="2:47" ht="23.25">
      <c r="B48" s="417"/>
      <c r="C48" s="417"/>
      <c r="D48" s="418"/>
      <c r="E48" s="385" t="s">
        <v>485</v>
      </c>
      <c r="F48" s="386"/>
      <c r="G48" s="386"/>
      <c r="H48" s="386"/>
      <c r="I48" s="387"/>
      <c r="J48" s="68" t="s">
        <v>474</v>
      </c>
      <c r="K48" s="69" t="s">
        <v>474</v>
      </c>
      <c r="L48" s="69" t="s">
        <v>474</v>
      </c>
      <c r="M48" s="69" t="s">
        <v>474</v>
      </c>
      <c r="N48" s="69" t="s">
        <v>474</v>
      </c>
      <c r="O48" s="70" t="s">
        <v>474</v>
      </c>
      <c r="P48" s="68" t="s">
        <v>474</v>
      </c>
      <c r="Q48" s="69" t="s">
        <v>474</v>
      </c>
      <c r="R48" s="69" t="s">
        <v>474</v>
      </c>
      <c r="S48" s="69" t="s">
        <v>474</v>
      </c>
      <c r="T48" s="69" t="s">
        <v>474</v>
      </c>
      <c r="U48" s="70" t="s">
        <v>474</v>
      </c>
      <c r="V48" s="151" t="s">
        <v>474</v>
      </c>
      <c r="W48" s="160" t="s">
        <v>474</v>
      </c>
      <c r="X48" s="60" t="s">
        <v>474</v>
      </c>
      <c r="Y48" s="60" t="s">
        <v>474</v>
      </c>
      <c r="Z48" s="60" t="s">
        <v>474</v>
      </c>
      <c r="AA48" s="61" t="s">
        <v>474</v>
      </c>
      <c r="AB48" s="45" t="s">
        <v>474</v>
      </c>
      <c r="AC48" s="46" t="s">
        <v>474</v>
      </c>
      <c r="AD48" s="46" t="s">
        <v>474</v>
      </c>
      <c r="AE48" s="46" t="s">
        <v>474</v>
      </c>
      <c r="AF48" s="46" t="s">
        <v>474</v>
      </c>
      <c r="AG48" s="47" t="s">
        <v>474</v>
      </c>
      <c r="AH48" s="48" t="s">
        <v>474</v>
      </c>
      <c r="AI48" s="49" t="s">
        <v>474</v>
      </c>
      <c r="AJ48" s="49" t="s">
        <v>474</v>
      </c>
      <c r="AK48" s="49" t="s">
        <v>474</v>
      </c>
      <c r="AL48" s="49" t="s">
        <v>474</v>
      </c>
    </row>
    <row r="49" spans="2:38" ht="15.75">
      <c r="B49" s="417"/>
      <c r="C49" s="417"/>
      <c r="D49" s="418"/>
      <c r="E49" s="388"/>
      <c r="F49" s="389"/>
      <c r="G49" s="389"/>
      <c r="H49" s="389"/>
      <c r="I49" s="390"/>
      <c r="J49" s="71" t="s">
        <v>474</v>
      </c>
      <c r="K49" s="72" t="s">
        <v>474</v>
      </c>
      <c r="L49" s="72" t="s">
        <v>474</v>
      </c>
      <c r="M49" s="72" t="s">
        <v>474</v>
      </c>
      <c r="N49" s="72" t="s">
        <v>474</v>
      </c>
      <c r="O49" s="73" t="s">
        <v>474</v>
      </c>
      <c r="P49" s="71" t="s">
        <v>474</v>
      </c>
      <c r="Q49" s="72" t="s">
        <v>474</v>
      </c>
      <c r="R49" s="72" t="s">
        <v>474</v>
      </c>
      <c r="S49" s="72" t="s">
        <v>474</v>
      </c>
      <c r="T49" s="72" t="s">
        <v>474</v>
      </c>
      <c r="U49" s="73" t="s">
        <v>474</v>
      </c>
      <c r="V49" s="154" t="s">
        <v>474</v>
      </c>
      <c r="W49" s="155" t="s">
        <v>474</v>
      </c>
      <c r="X49" s="63" t="s">
        <v>474</v>
      </c>
      <c r="Y49" s="63" t="s">
        <v>474</v>
      </c>
      <c r="Z49" s="63" t="s">
        <v>474</v>
      </c>
      <c r="AA49" s="64" t="s">
        <v>474</v>
      </c>
      <c r="AB49" s="50" t="s">
        <v>474</v>
      </c>
      <c r="AC49" s="51" t="s">
        <v>474</v>
      </c>
      <c r="AD49" s="51" t="s">
        <v>474</v>
      </c>
      <c r="AE49" s="51" t="s">
        <v>474</v>
      </c>
      <c r="AF49" s="51" t="s">
        <v>474</v>
      </c>
      <c r="AG49" s="52" t="s">
        <v>474</v>
      </c>
      <c r="AH49" s="53" t="s">
        <v>474</v>
      </c>
      <c r="AI49" s="54" t="s">
        <v>474</v>
      </c>
      <c r="AJ49" s="54" t="s">
        <v>474</v>
      </c>
      <c r="AK49" s="54" t="s">
        <v>474</v>
      </c>
      <c r="AL49" s="54" t="s">
        <v>474</v>
      </c>
    </row>
    <row r="50" spans="2:38" ht="15.75">
      <c r="B50" s="417"/>
      <c r="C50" s="417"/>
      <c r="D50" s="418"/>
      <c r="E50" s="388"/>
      <c r="F50" s="389"/>
      <c r="G50" s="389"/>
      <c r="H50" s="389"/>
      <c r="I50" s="390"/>
      <c r="J50" s="71" t="s">
        <v>474</v>
      </c>
      <c r="K50" s="72" t="s">
        <v>474</v>
      </c>
      <c r="L50" s="72" t="s">
        <v>474</v>
      </c>
      <c r="M50" s="72" t="s">
        <v>474</v>
      </c>
      <c r="N50" s="72" t="s">
        <v>474</v>
      </c>
      <c r="O50" s="73" t="s">
        <v>474</v>
      </c>
      <c r="P50" s="71" t="s">
        <v>474</v>
      </c>
      <c r="Q50" s="72" t="s">
        <v>474</v>
      </c>
      <c r="R50" s="72" t="s">
        <v>474</v>
      </c>
      <c r="S50" s="72" t="s">
        <v>474</v>
      </c>
      <c r="T50" s="72" t="s">
        <v>474</v>
      </c>
      <c r="U50" s="73" t="s">
        <v>474</v>
      </c>
      <c r="V50" s="154" t="s">
        <v>474</v>
      </c>
      <c r="W50" s="155" t="s">
        <v>474</v>
      </c>
      <c r="X50" s="63" t="s">
        <v>474</v>
      </c>
      <c r="Y50" s="63" t="s">
        <v>474</v>
      </c>
      <c r="Z50" s="63" t="s">
        <v>474</v>
      </c>
      <c r="AA50" s="64" t="s">
        <v>474</v>
      </c>
      <c r="AB50" s="50" t="s">
        <v>474</v>
      </c>
      <c r="AC50" s="51" t="s">
        <v>474</v>
      </c>
      <c r="AD50" s="51" t="s">
        <v>474</v>
      </c>
      <c r="AE50" s="51" t="s">
        <v>474</v>
      </c>
      <c r="AF50" s="51" t="s">
        <v>474</v>
      </c>
      <c r="AG50" s="52" t="s">
        <v>474</v>
      </c>
      <c r="AH50" s="53" t="s">
        <v>474</v>
      </c>
      <c r="AI50" s="54" t="s">
        <v>474</v>
      </c>
      <c r="AJ50" s="54" t="s">
        <v>474</v>
      </c>
      <c r="AK50" s="54" t="s">
        <v>474</v>
      </c>
      <c r="AL50" s="54" t="s">
        <v>474</v>
      </c>
    </row>
    <row r="51" spans="2:38" ht="15.75">
      <c r="B51" s="417"/>
      <c r="C51" s="417"/>
      <c r="D51" s="418"/>
      <c r="E51" s="391"/>
      <c r="F51" s="389"/>
      <c r="G51" s="389"/>
      <c r="H51" s="389"/>
      <c r="I51" s="390"/>
      <c r="J51" s="71" t="s">
        <v>474</v>
      </c>
      <c r="K51" s="72" t="s">
        <v>474</v>
      </c>
      <c r="L51" s="72" t="s">
        <v>474</v>
      </c>
      <c r="M51" s="72" t="s">
        <v>474</v>
      </c>
      <c r="N51" s="72" t="s">
        <v>474</v>
      </c>
      <c r="O51" s="73" t="s">
        <v>474</v>
      </c>
      <c r="P51" s="71" t="s">
        <v>474</v>
      </c>
      <c r="Q51" s="72" t="s">
        <v>474</v>
      </c>
      <c r="R51" s="72" t="s">
        <v>474</v>
      </c>
      <c r="S51" s="72" t="s">
        <v>474</v>
      </c>
      <c r="T51" s="72" t="s">
        <v>474</v>
      </c>
      <c r="U51" s="73" t="s">
        <v>474</v>
      </c>
      <c r="V51" s="154" t="s">
        <v>474</v>
      </c>
      <c r="W51" s="155" t="s">
        <v>474</v>
      </c>
      <c r="X51" s="63" t="s">
        <v>474</v>
      </c>
      <c r="Y51" s="63" t="s">
        <v>474</v>
      </c>
      <c r="Z51" s="63" t="s">
        <v>474</v>
      </c>
      <c r="AA51" s="64" t="s">
        <v>474</v>
      </c>
      <c r="AB51" s="50" t="s">
        <v>474</v>
      </c>
      <c r="AC51" s="51" t="s">
        <v>474</v>
      </c>
      <c r="AD51" s="51" t="s">
        <v>474</v>
      </c>
      <c r="AE51" s="51" t="s">
        <v>474</v>
      </c>
      <c r="AF51" s="51" t="s">
        <v>474</v>
      </c>
      <c r="AG51" s="52" t="s">
        <v>474</v>
      </c>
      <c r="AH51" s="53" t="s">
        <v>474</v>
      </c>
      <c r="AI51" s="54" t="s">
        <v>474</v>
      </c>
      <c r="AJ51" s="54" t="s">
        <v>474</v>
      </c>
      <c r="AK51" s="54" t="s">
        <v>474</v>
      </c>
      <c r="AL51" s="54" t="s">
        <v>474</v>
      </c>
    </row>
    <row r="52" spans="2:38" ht="15.75">
      <c r="B52" s="417"/>
      <c r="C52" s="417"/>
      <c r="D52" s="418"/>
      <c r="E52" s="391"/>
      <c r="F52" s="389"/>
      <c r="G52" s="389"/>
      <c r="H52" s="389"/>
      <c r="I52" s="390"/>
      <c r="J52" s="71" t="s">
        <v>474</v>
      </c>
      <c r="K52" s="72" t="s">
        <v>474</v>
      </c>
      <c r="L52" s="72" t="s">
        <v>474</v>
      </c>
      <c r="M52" s="72" t="s">
        <v>474</v>
      </c>
      <c r="N52" s="72" t="s">
        <v>474</v>
      </c>
      <c r="O52" s="73" t="s">
        <v>474</v>
      </c>
      <c r="P52" s="71" t="s">
        <v>474</v>
      </c>
      <c r="Q52" s="72" t="s">
        <v>474</v>
      </c>
      <c r="R52" s="72" t="s">
        <v>474</v>
      </c>
      <c r="S52" s="72" t="s">
        <v>474</v>
      </c>
      <c r="T52" s="72" t="s">
        <v>474</v>
      </c>
      <c r="U52" s="73" t="s">
        <v>474</v>
      </c>
      <c r="V52" s="154" t="s">
        <v>474</v>
      </c>
      <c r="W52" s="155" t="s">
        <v>474</v>
      </c>
      <c r="X52" s="63" t="s">
        <v>474</v>
      </c>
      <c r="Y52" s="63" t="s">
        <v>474</v>
      </c>
      <c r="Z52" s="63" t="s">
        <v>474</v>
      </c>
      <c r="AA52" s="64" t="s">
        <v>474</v>
      </c>
      <c r="AB52" s="50" t="s">
        <v>474</v>
      </c>
      <c r="AC52" s="51" t="s">
        <v>474</v>
      </c>
      <c r="AD52" s="51" t="s">
        <v>474</v>
      </c>
      <c r="AE52" s="51" t="s">
        <v>474</v>
      </c>
      <c r="AF52" s="51" t="s">
        <v>474</v>
      </c>
      <c r="AG52" s="52" t="s">
        <v>474</v>
      </c>
      <c r="AH52" s="53" t="s">
        <v>474</v>
      </c>
      <c r="AI52" s="54" t="s">
        <v>474</v>
      </c>
      <c r="AJ52" s="54" t="s">
        <v>474</v>
      </c>
      <c r="AK52" s="54" t="s">
        <v>474</v>
      </c>
      <c r="AL52" s="54" t="s">
        <v>474</v>
      </c>
    </row>
    <row r="53" spans="2:38" ht="5.25" customHeight="1">
      <c r="B53" s="417"/>
      <c r="C53" s="417"/>
      <c r="D53" s="418"/>
      <c r="E53" s="391"/>
      <c r="F53" s="389"/>
      <c r="G53" s="389"/>
      <c r="H53" s="389"/>
      <c r="I53" s="390"/>
      <c r="J53" s="71" t="s">
        <v>474</v>
      </c>
      <c r="K53" s="72" t="s">
        <v>474</v>
      </c>
      <c r="L53" s="72" t="s">
        <v>474</v>
      </c>
      <c r="M53" s="72" t="s">
        <v>474</v>
      </c>
      <c r="N53" s="72" t="s">
        <v>474</v>
      </c>
      <c r="O53" s="73" t="s">
        <v>474</v>
      </c>
      <c r="P53" s="71" t="s">
        <v>474</v>
      </c>
      <c r="Q53" s="72" t="s">
        <v>474</v>
      </c>
      <c r="R53" s="72" t="s">
        <v>474</v>
      </c>
      <c r="S53" s="72" t="s">
        <v>474</v>
      </c>
      <c r="T53" s="72" t="s">
        <v>474</v>
      </c>
      <c r="U53" s="73" t="s">
        <v>474</v>
      </c>
      <c r="V53" s="154" t="s">
        <v>474</v>
      </c>
      <c r="W53" s="155" t="s">
        <v>474</v>
      </c>
      <c r="X53" s="63" t="s">
        <v>474</v>
      </c>
      <c r="Y53" s="63" t="s">
        <v>474</v>
      </c>
      <c r="Z53" s="63" t="s">
        <v>474</v>
      </c>
      <c r="AA53" s="64" t="s">
        <v>474</v>
      </c>
      <c r="AB53" s="50" t="s">
        <v>474</v>
      </c>
      <c r="AC53" s="51" t="s">
        <v>474</v>
      </c>
      <c r="AD53" s="51" t="s">
        <v>474</v>
      </c>
      <c r="AE53" s="51" t="s">
        <v>474</v>
      </c>
      <c r="AF53" s="51" t="s">
        <v>474</v>
      </c>
      <c r="AG53" s="52" t="s">
        <v>474</v>
      </c>
      <c r="AH53" s="53" t="s">
        <v>474</v>
      </c>
      <c r="AI53" s="54" t="s">
        <v>474</v>
      </c>
      <c r="AJ53" s="54" t="s">
        <v>474</v>
      </c>
      <c r="AK53" s="54" t="s">
        <v>474</v>
      </c>
      <c r="AL53" s="54" t="s">
        <v>474</v>
      </c>
    </row>
    <row r="54" spans="2:38" ht="3" hidden="1" customHeight="1">
      <c r="B54" s="417"/>
      <c r="C54" s="417"/>
      <c r="D54" s="418"/>
      <c r="E54" s="391"/>
      <c r="F54" s="389"/>
      <c r="G54" s="389"/>
      <c r="H54" s="389"/>
      <c r="I54" s="390"/>
      <c r="J54" s="71" t="s">
        <v>474</v>
      </c>
      <c r="K54" s="72" t="s">
        <v>474</v>
      </c>
      <c r="L54" s="72" t="s">
        <v>474</v>
      </c>
      <c r="M54" s="72" t="s">
        <v>474</v>
      </c>
      <c r="N54" s="72" t="s">
        <v>474</v>
      </c>
      <c r="O54" s="73" t="s">
        <v>474</v>
      </c>
      <c r="P54" s="71" t="s">
        <v>474</v>
      </c>
      <c r="Q54" s="72" t="s">
        <v>474</v>
      </c>
      <c r="R54" s="72" t="s">
        <v>474</v>
      </c>
      <c r="S54" s="72" t="s">
        <v>474</v>
      </c>
      <c r="T54" s="72" t="s">
        <v>474</v>
      </c>
      <c r="U54" s="73" t="s">
        <v>474</v>
      </c>
      <c r="V54" s="154" t="s">
        <v>474</v>
      </c>
      <c r="W54" s="155" t="s">
        <v>474</v>
      </c>
      <c r="X54" s="63" t="s">
        <v>474</v>
      </c>
      <c r="Y54" s="63" t="s">
        <v>474</v>
      </c>
      <c r="Z54" s="63" t="s">
        <v>474</v>
      </c>
      <c r="AA54" s="64" t="s">
        <v>474</v>
      </c>
      <c r="AB54" s="50" t="s">
        <v>474</v>
      </c>
      <c r="AC54" s="51" t="s">
        <v>474</v>
      </c>
      <c r="AD54" s="51" t="s">
        <v>474</v>
      </c>
      <c r="AE54" s="51" t="s">
        <v>474</v>
      </c>
      <c r="AF54" s="51" t="s">
        <v>474</v>
      </c>
      <c r="AG54" s="52" t="s">
        <v>474</v>
      </c>
      <c r="AH54" s="53" t="s">
        <v>474</v>
      </c>
      <c r="AI54" s="54" t="s">
        <v>474</v>
      </c>
      <c r="AJ54" s="54" t="s">
        <v>474</v>
      </c>
      <c r="AK54" s="54" t="s">
        <v>474</v>
      </c>
      <c r="AL54" s="54" t="s">
        <v>474</v>
      </c>
    </row>
    <row r="55" spans="2:38" ht="15.75" hidden="1">
      <c r="B55" s="417"/>
      <c r="C55" s="417"/>
      <c r="D55" s="418"/>
      <c r="E55" s="391"/>
      <c r="F55" s="389"/>
      <c r="G55" s="389"/>
      <c r="H55" s="389"/>
      <c r="I55" s="390"/>
      <c r="J55" s="71" t="s">
        <v>474</v>
      </c>
      <c r="K55" s="72" t="s">
        <v>474</v>
      </c>
      <c r="L55" s="72" t="s">
        <v>474</v>
      </c>
      <c r="M55" s="72" t="s">
        <v>474</v>
      </c>
      <c r="N55" s="72" t="s">
        <v>474</v>
      </c>
      <c r="O55" s="73" t="s">
        <v>474</v>
      </c>
      <c r="P55" s="71" t="s">
        <v>474</v>
      </c>
      <c r="Q55" s="72" t="s">
        <v>474</v>
      </c>
      <c r="R55" s="72" t="s">
        <v>474</v>
      </c>
      <c r="S55" s="72" t="s">
        <v>474</v>
      </c>
      <c r="T55" s="72" t="s">
        <v>474</v>
      </c>
      <c r="U55" s="73" t="s">
        <v>474</v>
      </c>
      <c r="V55" s="154" t="s">
        <v>474</v>
      </c>
      <c r="W55" s="155" t="s">
        <v>474</v>
      </c>
      <c r="X55" s="63" t="s">
        <v>474</v>
      </c>
      <c r="Y55" s="63" t="s">
        <v>474</v>
      </c>
      <c r="Z55" s="63" t="s">
        <v>474</v>
      </c>
      <c r="AA55" s="64" t="s">
        <v>474</v>
      </c>
      <c r="AB55" s="50" t="s">
        <v>474</v>
      </c>
      <c r="AC55" s="51" t="s">
        <v>474</v>
      </c>
      <c r="AD55" s="51" t="s">
        <v>474</v>
      </c>
      <c r="AE55" s="51" t="s">
        <v>474</v>
      </c>
      <c r="AF55" s="51" t="s">
        <v>474</v>
      </c>
      <c r="AG55" s="52" t="s">
        <v>474</v>
      </c>
      <c r="AH55" s="53" t="s">
        <v>474</v>
      </c>
      <c r="AI55" s="54" t="s">
        <v>474</v>
      </c>
      <c r="AJ55" s="54" t="s">
        <v>474</v>
      </c>
      <c r="AK55" s="54" t="s">
        <v>474</v>
      </c>
      <c r="AL55" s="54" t="s">
        <v>474</v>
      </c>
    </row>
    <row r="56" spans="2:38" ht="15.75" hidden="1">
      <c r="B56" s="417"/>
      <c r="C56" s="417"/>
      <c r="D56" s="418"/>
      <c r="E56" s="391"/>
      <c r="F56" s="389"/>
      <c r="G56" s="389"/>
      <c r="H56" s="389"/>
      <c r="I56" s="390"/>
      <c r="J56" s="71" t="s">
        <v>474</v>
      </c>
      <c r="K56" s="72" t="s">
        <v>474</v>
      </c>
      <c r="L56" s="72" t="s">
        <v>474</v>
      </c>
      <c r="M56" s="72" t="s">
        <v>474</v>
      </c>
      <c r="N56" s="72" t="s">
        <v>474</v>
      </c>
      <c r="O56" s="73" t="s">
        <v>474</v>
      </c>
      <c r="P56" s="71" t="s">
        <v>474</v>
      </c>
      <c r="Q56" s="72" t="s">
        <v>474</v>
      </c>
      <c r="R56" s="72" t="s">
        <v>474</v>
      </c>
      <c r="S56" s="72" t="s">
        <v>474</v>
      </c>
      <c r="T56" s="72" t="s">
        <v>474</v>
      </c>
      <c r="U56" s="73" t="s">
        <v>474</v>
      </c>
      <c r="V56" s="154" t="s">
        <v>474</v>
      </c>
      <c r="W56" s="155" t="s">
        <v>474</v>
      </c>
      <c r="X56" s="63" t="s">
        <v>474</v>
      </c>
      <c r="Y56" s="63" t="s">
        <v>474</v>
      </c>
      <c r="Z56" s="63" t="s">
        <v>474</v>
      </c>
      <c r="AA56" s="64" t="s">
        <v>474</v>
      </c>
      <c r="AB56" s="50" t="s">
        <v>474</v>
      </c>
      <c r="AC56" s="51" t="s">
        <v>474</v>
      </c>
      <c r="AD56" s="51" t="s">
        <v>474</v>
      </c>
      <c r="AE56" s="51" t="s">
        <v>474</v>
      </c>
      <c r="AF56" s="51" t="s">
        <v>474</v>
      </c>
      <c r="AG56" s="52" t="s">
        <v>474</v>
      </c>
      <c r="AH56" s="53" t="s">
        <v>474</v>
      </c>
      <c r="AI56" s="54" t="s">
        <v>474</v>
      </c>
      <c r="AJ56" s="54" t="s">
        <v>474</v>
      </c>
      <c r="AK56" s="54" t="s">
        <v>474</v>
      </c>
      <c r="AL56" s="54" t="s">
        <v>474</v>
      </c>
    </row>
    <row r="57" spans="2:38" ht="16.5" thickBot="1">
      <c r="B57" s="417"/>
      <c r="C57" s="417"/>
      <c r="D57" s="418"/>
      <c r="E57" s="392"/>
      <c r="F57" s="393"/>
      <c r="G57" s="393"/>
      <c r="H57" s="393"/>
      <c r="I57" s="394"/>
      <c r="J57" s="74" t="s">
        <v>474</v>
      </c>
      <c r="K57" s="75" t="s">
        <v>474</v>
      </c>
      <c r="L57" s="75" t="s">
        <v>474</v>
      </c>
      <c r="M57" s="75" t="s">
        <v>474</v>
      </c>
      <c r="N57" s="75" t="s">
        <v>474</v>
      </c>
      <c r="O57" s="76" t="s">
        <v>474</v>
      </c>
      <c r="P57" s="74" t="s">
        <v>474</v>
      </c>
      <c r="Q57" s="75" t="s">
        <v>474</v>
      </c>
      <c r="R57" s="75" t="s">
        <v>474</v>
      </c>
      <c r="S57" s="75" t="s">
        <v>474</v>
      </c>
      <c r="T57" s="75" t="s">
        <v>474</v>
      </c>
      <c r="U57" s="76" t="s">
        <v>474</v>
      </c>
      <c r="V57" s="157" t="s">
        <v>474</v>
      </c>
      <c r="W57" s="158" t="s">
        <v>474</v>
      </c>
      <c r="X57" s="66" t="s">
        <v>474</v>
      </c>
      <c r="Y57" s="66" t="s">
        <v>474</v>
      </c>
      <c r="Z57" s="66" t="s">
        <v>474</v>
      </c>
      <c r="AA57" s="67" t="s">
        <v>474</v>
      </c>
      <c r="AB57" s="55" t="s">
        <v>474</v>
      </c>
      <c r="AC57" s="56" t="s">
        <v>474</v>
      </c>
      <c r="AD57" s="56" t="s">
        <v>474</v>
      </c>
      <c r="AE57" s="56" t="s">
        <v>474</v>
      </c>
      <c r="AF57" s="56" t="s">
        <v>474</v>
      </c>
      <c r="AG57" s="57" t="s">
        <v>474</v>
      </c>
      <c r="AH57" s="53" t="s">
        <v>474</v>
      </c>
      <c r="AI57" s="54" t="s">
        <v>474</v>
      </c>
      <c r="AJ57" s="54" t="s">
        <v>474</v>
      </c>
      <c r="AK57" s="54" t="s">
        <v>474</v>
      </c>
      <c r="AL57" s="54" t="s">
        <v>474</v>
      </c>
    </row>
    <row r="58" spans="2:38" ht="15" customHeight="1">
      <c r="J58" s="385" t="s">
        <v>486</v>
      </c>
      <c r="K58" s="386"/>
      <c r="L58" s="386"/>
      <c r="M58" s="386"/>
      <c r="N58" s="386"/>
      <c r="O58" s="387"/>
      <c r="P58" s="385" t="s">
        <v>487</v>
      </c>
      <c r="Q58" s="386"/>
      <c r="R58" s="386"/>
      <c r="S58" s="386"/>
      <c r="T58" s="386"/>
      <c r="U58" s="387"/>
      <c r="V58" s="385" t="s">
        <v>488</v>
      </c>
      <c r="W58" s="386"/>
      <c r="X58" s="386"/>
      <c r="Y58" s="386"/>
      <c r="Z58" s="386"/>
      <c r="AA58" s="387"/>
      <c r="AB58" s="385" t="s">
        <v>489</v>
      </c>
      <c r="AC58" s="413"/>
      <c r="AD58" s="386"/>
      <c r="AE58" s="386"/>
      <c r="AF58" s="386"/>
      <c r="AG58" s="386"/>
      <c r="AH58" s="385" t="s">
        <v>490</v>
      </c>
      <c r="AI58" s="386"/>
      <c r="AJ58" s="386"/>
      <c r="AK58" s="386"/>
      <c r="AL58" s="387"/>
    </row>
    <row r="59" spans="2:38" ht="15" customHeight="1">
      <c r="J59" s="391"/>
      <c r="K59" s="389"/>
      <c r="L59" s="389"/>
      <c r="M59" s="389"/>
      <c r="N59" s="389"/>
      <c r="O59" s="390"/>
      <c r="P59" s="391"/>
      <c r="Q59" s="389"/>
      <c r="R59" s="389"/>
      <c r="S59" s="389"/>
      <c r="T59" s="389"/>
      <c r="U59" s="390"/>
      <c r="V59" s="391"/>
      <c r="W59" s="389"/>
      <c r="X59" s="389"/>
      <c r="Y59" s="389"/>
      <c r="Z59" s="389"/>
      <c r="AA59" s="390"/>
      <c r="AB59" s="391"/>
      <c r="AC59" s="389"/>
      <c r="AD59" s="389"/>
      <c r="AE59" s="389"/>
      <c r="AF59" s="389"/>
      <c r="AG59" s="389"/>
      <c r="AH59" s="388"/>
      <c r="AI59" s="389"/>
      <c r="AJ59" s="389"/>
      <c r="AK59" s="389"/>
      <c r="AL59" s="390"/>
    </row>
    <row r="60" spans="2:38" ht="15" customHeight="1">
      <c r="J60" s="391"/>
      <c r="K60" s="389"/>
      <c r="L60" s="389"/>
      <c r="M60" s="389"/>
      <c r="N60" s="389"/>
      <c r="O60" s="390"/>
      <c r="P60" s="391"/>
      <c r="Q60" s="389"/>
      <c r="R60" s="389"/>
      <c r="S60" s="389"/>
      <c r="T60" s="389"/>
      <c r="U60" s="390"/>
      <c r="V60" s="391"/>
      <c r="W60" s="389"/>
      <c r="X60" s="389"/>
      <c r="Y60" s="389"/>
      <c r="Z60" s="389"/>
      <c r="AA60" s="390"/>
      <c r="AB60" s="391"/>
      <c r="AC60" s="389"/>
      <c r="AD60" s="389"/>
      <c r="AE60" s="389"/>
      <c r="AF60" s="389"/>
      <c r="AG60" s="389"/>
      <c r="AH60" s="388"/>
      <c r="AI60" s="389"/>
      <c r="AJ60" s="389"/>
      <c r="AK60" s="389"/>
      <c r="AL60" s="390"/>
    </row>
    <row r="61" spans="2:38" ht="15" customHeight="1">
      <c r="J61" s="391"/>
      <c r="K61" s="389"/>
      <c r="L61" s="389"/>
      <c r="M61" s="389"/>
      <c r="N61" s="389"/>
      <c r="O61" s="390"/>
      <c r="P61" s="391"/>
      <c r="Q61" s="389"/>
      <c r="R61" s="389"/>
      <c r="S61" s="389"/>
      <c r="T61" s="389"/>
      <c r="U61" s="390"/>
      <c r="V61" s="391"/>
      <c r="W61" s="389"/>
      <c r="X61" s="389"/>
      <c r="Y61" s="389"/>
      <c r="Z61" s="389"/>
      <c r="AA61" s="390"/>
      <c r="AB61" s="391"/>
      <c r="AC61" s="389"/>
      <c r="AD61" s="389"/>
      <c r="AE61" s="389"/>
      <c r="AF61" s="389"/>
      <c r="AG61" s="389"/>
      <c r="AH61" s="391"/>
      <c r="AI61" s="389"/>
      <c r="AJ61" s="389"/>
      <c r="AK61" s="389"/>
      <c r="AL61" s="390"/>
    </row>
    <row r="62" spans="2:38" ht="15" customHeight="1">
      <c r="J62" s="391"/>
      <c r="K62" s="389"/>
      <c r="L62" s="389"/>
      <c r="M62" s="389"/>
      <c r="N62" s="389"/>
      <c r="O62" s="390"/>
      <c r="P62" s="391"/>
      <c r="Q62" s="389"/>
      <c r="R62" s="389"/>
      <c r="S62" s="389"/>
      <c r="T62" s="389"/>
      <c r="U62" s="390"/>
      <c r="V62" s="391"/>
      <c r="W62" s="389"/>
      <c r="X62" s="389"/>
      <c r="Y62" s="389"/>
      <c r="Z62" s="389"/>
      <c r="AA62" s="390"/>
      <c r="AB62" s="391"/>
      <c r="AC62" s="389"/>
      <c r="AD62" s="389"/>
      <c r="AE62" s="389"/>
      <c r="AF62" s="389"/>
      <c r="AG62" s="389"/>
      <c r="AH62" s="391"/>
      <c r="AI62" s="389"/>
      <c r="AJ62" s="389"/>
      <c r="AK62" s="389"/>
      <c r="AL62" s="390"/>
    </row>
    <row r="63" spans="2:38" ht="28.5" customHeight="1" thickBot="1">
      <c r="J63" s="392"/>
      <c r="K63" s="393"/>
      <c r="L63" s="393"/>
      <c r="M63" s="393"/>
      <c r="N63" s="393"/>
      <c r="O63" s="394"/>
      <c r="P63" s="392"/>
      <c r="Q63" s="393"/>
      <c r="R63" s="393"/>
      <c r="S63" s="393"/>
      <c r="T63" s="393"/>
      <c r="U63" s="394"/>
      <c r="V63" s="392"/>
      <c r="W63" s="393"/>
      <c r="X63" s="393"/>
      <c r="Y63" s="393"/>
      <c r="Z63" s="393"/>
      <c r="AA63" s="394"/>
      <c r="AB63" s="392"/>
      <c r="AC63" s="393"/>
      <c r="AD63" s="393"/>
      <c r="AE63" s="393"/>
      <c r="AF63" s="393"/>
      <c r="AG63" s="393"/>
      <c r="AH63" s="392"/>
      <c r="AI63" s="393"/>
      <c r="AJ63" s="393"/>
      <c r="AK63" s="393"/>
      <c r="AL63" s="394"/>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JR34"/>
  <sheetViews>
    <sheetView tabSelected="1" topLeftCell="G19" zoomScale="93" zoomScaleNormal="93" workbookViewId="0">
      <selection activeCell="O52" sqref="O52"/>
    </sheetView>
  </sheetViews>
  <sheetFormatPr baseColWidth="10" defaultColWidth="11.42578125" defaultRowHeight="15"/>
  <cols>
    <col min="1" max="1" width="18.42578125" style="77" customWidth="1"/>
    <col min="2" max="2" width="38.7109375" style="77" customWidth="1"/>
    <col min="3" max="3" width="15.5703125" customWidth="1"/>
    <col min="4" max="4" width="40.855468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44.140625" customWidth="1"/>
    <col min="16" max="16" width="16.5703125" customWidth="1"/>
    <col min="17" max="17" width="14.28515625" customWidth="1"/>
    <col min="18" max="18" width="17.85546875" customWidth="1"/>
    <col min="19" max="19" width="15.140625" customWidth="1"/>
    <col min="20" max="20" width="64.7109375" customWidth="1"/>
    <col min="21" max="176" width="11.42578125" style="6"/>
  </cols>
  <sheetData>
    <row r="1" spans="1:278" s="126" customFormat="1" ht="16.5" customHeight="1">
      <c r="A1" s="335"/>
      <c r="B1" s="336"/>
      <c r="C1" s="336"/>
      <c r="D1" s="445" t="s">
        <v>491</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
        <v>492</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40.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500</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66" t="s">
        <v>509</v>
      </c>
      <c r="P10" s="469"/>
      <c r="Q10" s="472" t="s">
        <v>10</v>
      </c>
      <c r="R10" s="454">
        <v>44927</v>
      </c>
      <c r="S10" s="454">
        <v>45016</v>
      </c>
      <c r="T10" s="457" t="s">
        <v>510</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88"/>
      <c r="B11" s="300"/>
      <c r="C11" s="491"/>
      <c r="D11" s="491"/>
      <c r="E11" s="474"/>
      <c r="F11" s="474"/>
      <c r="G11" s="474"/>
      <c r="H11" s="477"/>
      <c r="I11" s="480"/>
      <c r="J11" s="483"/>
      <c r="K11" s="464"/>
      <c r="L11" s="464"/>
      <c r="M11" s="461"/>
      <c r="N11" s="464"/>
      <c r="O11" s="467"/>
      <c r="P11" s="470"/>
      <c r="Q11" s="455"/>
      <c r="R11" s="455"/>
      <c r="S11" s="455"/>
      <c r="T11" s="458"/>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88"/>
      <c r="B12" s="300"/>
      <c r="C12" s="491"/>
      <c r="D12" s="491"/>
      <c r="E12" s="474"/>
      <c r="F12" s="474"/>
      <c r="G12" s="474"/>
      <c r="H12" s="477"/>
      <c r="I12" s="480"/>
      <c r="J12" s="483"/>
      <c r="K12" s="464"/>
      <c r="L12" s="464"/>
      <c r="M12" s="461"/>
      <c r="N12" s="464"/>
      <c r="O12" s="467"/>
      <c r="P12" s="470"/>
      <c r="Q12" s="455"/>
      <c r="R12" s="455"/>
      <c r="S12" s="455"/>
      <c r="T12" s="458"/>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88"/>
      <c r="B13" s="300"/>
      <c r="C13" s="491"/>
      <c r="D13" s="491"/>
      <c r="E13" s="474"/>
      <c r="F13" s="474"/>
      <c r="G13" s="474"/>
      <c r="H13" s="477"/>
      <c r="I13" s="480"/>
      <c r="J13" s="483"/>
      <c r="K13" s="464"/>
      <c r="L13" s="464"/>
      <c r="M13" s="461"/>
      <c r="N13" s="464"/>
      <c r="O13" s="467"/>
      <c r="P13" s="470"/>
      <c r="Q13" s="455"/>
      <c r="R13" s="455"/>
      <c r="S13" s="455"/>
      <c r="T13" s="458"/>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246" customHeight="1" thickBot="1">
      <c r="A14" s="489"/>
      <c r="B14" s="494"/>
      <c r="C14" s="492"/>
      <c r="D14" s="492"/>
      <c r="E14" s="475"/>
      <c r="F14" s="475"/>
      <c r="G14" s="475"/>
      <c r="H14" s="478"/>
      <c r="I14" s="481"/>
      <c r="J14" s="484"/>
      <c r="K14" s="465"/>
      <c r="L14" s="465"/>
      <c r="M14" s="462"/>
      <c r="N14" s="465"/>
      <c r="O14" s="468"/>
      <c r="P14" s="471"/>
      <c r="Q14" s="456"/>
      <c r="R14" s="456"/>
      <c r="S14" s="456"/>
      <c r="T14" s="459"/>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tr">
        <f>'Mapa Final'!AH19</f>
        <v>Reducir(compartir)</v>
      </c>
      <c r="O15" s="495" t="str">
        <f>CONCATENATE("  1-",'Mapa Final'!P19,"  2-",'Mapa Final'!P20,"  3-",'Mapa Final'!P21,"  4-",'Mapa Final'!P22)</f>
        <v xml:space="preserve">  1-Informar mensualmente el avance de la ejecucion presupuestal a los coordinadores del area administrativa y de talento humano (1).  2-Informar mensualmentea las areas involucradas el estado de la Ejecucion de la Reserva Presupuestal. (1).  3-Solicitar por medio de un formato a la areas interesadas la solicitud de presupuesto. (2).  4-Elevar solictud de necesidad de personal para el área financiera.(2)</v>
      </c>
      <c r="P15" s="497"/>
      <c r="Q15" s="472" t="s">
        <v>10</v>
      </c>
      <c r="R15" s="454">
        <v>44927</v>
      </c>
      <c r="S15" s="454">
        <v>45016</v>
      </c>
      <c r="T15" s="457" t="s">
        <v>511</v>
      </c>
      <c r="U15" s="34"/>
      <c r="V15" s="34"/>
    </row>
    <row r="16" spans="1:278">
      <c r="A16" s="488"/>
      <c r="B16" s="300"/>
      <c r="C16" s="491"/>
      <c r="D16" s="491"/>
      <c r="E16" s="474"/>
      <c r="F16" s="474"/>
      <c r="G16" s="474"/>
      <c r="H16" s="477"/>
      <c r="I16" s="480"/>
      <c r="J16" s="483"/>
      <c r="K16" s="464"/>
      <c r="L16" s="464"/>
      <c r="M16" s="461"/>
      <c r="N16" s="464"/>
      <c r="O16" s="366"/>
      <c r="P16" s="498"/>
      <c r="Q16" s="455"/>
      <c r="R16" s="455"/>
      <c r="S16" s="455"/>
      <c r="T16" s="458"/>
      <c r="U16" s="34"/>
      <c r="V16" s="34"/>
    </row>
    <row r="17" spans="1:22">
      <c r="A17" s="488"/>
      <c r="B17" s="300"/>
      <c r="C17" s="491"/>
      <c r="D17" s="491"/>
      <c r="E17" s="474"/>
      <c r="F17" s="474"/>
      <c r="G17" s="474"/>
      <c r="H17" s="477"/>
      <c r="I17" s="480"/>
      <c r="J17" s="483"/>
      <c r="K17" s="464"/>
      <c r="L17" s="464"/>
      <c r="M17" s="461"/>
      <c r="N17" s="464"/>
      <c r="O17" s="366"/>
      <c r="P17" s="498"/>
      <c r="Q17" s="455"/>
      <c r="R17" s="455"/>
      <c r="S17" s="455"/>
      <c r="T17" s="458"/>
      <c r="U17" s="34"/>
      <c r="V17" s="34"/>
    </row>
    <row r="18" spans="1:22">
      <c r="A18" s="488"/>
      <c r="B18" s="300"/>
      <c r="C18" s="491"/>
      <c r="D18" s="491"/>
      <c r="E18" s="474"/>
      <c r="F18" s="474"/>
      <c r="G18" s="474"/>
      <c r="H18" s="477"/>
      <c r="I18" s="480"/>
      <c r="J18" s="483"/>
      <c r="K18" s="464"/>
      <c r="L18" s="464"/>
      <c r="M18" s="461"/>
      <c r="N18" s="464"/>
      <c r="O18" s="366"/>
      <c r="P18" s="498"/>
      <c r="Q18" s="455"/>
      <c r="R18" s="455"/>
      <c r="S18" s="455"/>
      <c r="T18" s="458"/>
      <c r="U18" s="34"/>
      <c r="V18" s="34"/>
    </row>
    <row r="19" spans="1:22" ht="185.25" customHeight="1" thickBot="1">
      <c r="A19" s="489"/>
      <c r="B19" s="494"/>
      <c r="C19" s="492"/>
      <c r="D19" s="492"/>
      <c r="E19" s="475"/>
      <c r="F19" s="475"/>
      <c r="G19" s="475"/>
      <c r="H19" s="478"/>
      <c r="I19" s="481"/>
      <c r="J19" s="484"/>
      <c r="K19" s="465"/>
      <c r="L19" s="465"/>
      <c r="M19" s="462"/>
      <c r="N19" s="465"/>
      <c r="O19" s="496"/>
      <c r="P19" s="499"/>
      <c r="Q19" s="456"/>
      <c r="R19" s="456"/>
      <c r="S19" s="456"/>
      <c r="T19" s="459"/>
      <c r="U19" s="34"/>
      <c r="V19" s="34"/>
    </row>
    <row r="20" spans="1:22" ht="50.2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CONCATENATE("  1-",'Mapa Final'!P23,"  2-",'Mapa Final'!P24,"  3-",'Mapa Final'!P25,"  4-",'Mapa Final'!P26,"5-",'Mapa Final'!P28)</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  4-Mesas de trabajo con las áreas con el fin de socializar los cronogramas de ejecución de recusos asignador a la Seccional y procedimientos. (4 y 6) 5-Comunicar a las áreas el cumplimiento o incumplimiento del cronograma. (4)</v>
      </c>
      <c r="P20" s="497"/>
      <c r="Q20" s="472" t="s">
        <v>10</v>
      </c>
      <c r="R20" s="454">
        <v>44927</v>
      </c>
      <c r="S20" s="454">
        <v>45016</v>
      </c>
      <c r="T20" s="457" t="s">
        <v>512</v>
      </c>
    </row>
    <row r="21" spans="1:22" ht="50.25" customHeight="1">
      <c r="A21" s="488"/>
      <c r="B21" s="300"/>
      <c r="C21" s="491"/>
      <c r="D21" s="491"/>
      <c r="E21" s="474"/>
      <c r="F21" s="474"/>
      <c r="G21" s="474"/>
      <c r="H21" s="477"/>
      <c r="I21" s="480"/>
      <c r="J21" s="483"/>
      <c r="K21" s="464"/>
      <c r="L21" s="464"/>
      <c r="M21" s="461"/>
      <c r="N21" s="464"/>
      <c r="O21" s="467"/>
      <c r="P21" s="498"/>
      <c r="Q21" s="455"/>
      <c r="R21" s="455"/>
      <c r="S21" s="455"/>
      <c r="T21" s="458"/>
    </row>
    <row r="22" spans="1:22" ht="50.25" customHeight="1">
      <c r="A22" s="488"/>
      <c r="B22" s="300"/>
      <c r="C22" s="491"/>
      <c r="D22" s="491"/>
      <c r="E22" s="474"/>
      <c r="F22" s="474"/>
      <c r="G22" s="474"/>
      <c r="H22" s="477"/>
      <c r="I22" s="480"/>
      <c r="J22" s="483"/>
      <c r="K22" s="464"/>
      <c r="L22" s="464"/>
      <c r="M22" s="461"/>
      <c r="N22" s="464"/>
      <c r="O22" s="467"/>
      <c r="P22" s="498"/>
      <c r="Q22" s="455"/>
      <c r="R22" s="455"/>
      <c r="S22" s="455"/>
      <c r="T22" s="458"/>
    </row>
    <row r="23" spans="1:22" ht="50.25" customHeight="1">
      <c r="A23" s="488"/>
      <c r="B23" s="300"/>
      <c r="C23" s="491"/>
      <c r="D23" s="491"/>
      <c r="E23" s="474"/>
      <c r="F23" s="474"/>
      <c r="G23" s="474"/>
      <c r="H23" s="477"/>
      <c r="I23" s="480"/>
      <c r="J23" s="483"/>
      <c r="K23" s="464"/>
      <c r="L23" s="464"/>
      <c r="M23" s="461"/>
      <c r="N23" s="464"/>
      <c r="O23" s="467"/>
      <c r="P23" s="498"/>
      <c r="Q23" s="455"/>
      <c r="R23" s="455"/>
      <c r="S23" s="455"/>
      <c r="T23" s="458"/>
    </row>
    <row r="24" spans="1:22" ht="50.25" customHeight="1">
      <c r="A24" s="489"/>
      <c r="B24" s="494"/>
      <c r="C24" s="492"/>
      <c r="D24" s="492"/>
      <c r="E24" s="475"/>
      <c r="F24" s="475"/>
      <c r="G24" s="475"/>
      <c r="H24" s="478"/>
      <c r="I24" s="481"/>
      <c r="J24" s="484"/>
      <c r="K24" s="465"/>
      <c r="L24" s="465"/>
      <c r="M24" s="462"/>
      <c r="N24" s="465"/>
      <c r="O24" s="468"/>
      <c r="P24" s="499"/>
      <c r="Q24" s="456"/>
      <c r="R24" s="456"/>
      <c r="S24" s="456"/>
      <c r="T24" s="459"/>
    </row>
    <row r="25" spans="1:22" ht="37.5" customHeight="1">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CONCATENATE("  1-",'Mapa Final'!P29,"  2-",'Mapa Final'!P30,"  3-",'Mapa Final'!P31,"  4-",'Mapa Final'!P32)</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497"/>
      <c r="Q25" s="472" t="s">
        <v>10</v>
      </c>
      <c r="R25" s="454">
        <v>44927</v>
      </c>
      <c r="S25" s="454">
        <v>45016</v>
      </c>
      <c r="T25" s="457" t="s">
        <v>513</v>
      </c>
    </row>
    <row r="26" spans="1:22" ht="37.5" customHeight="1">
      <c r="A26" s="488"/>
      <c r="B26" s="300"/>
      <c r="C26" s="491"/>
      <c r="D26" s="491"/>
      <c r="E26" s="474"/>
      <c r="F26" s="474"/>
      <c r="G26" s="474"/>
      <c r="H26" s="477"/>
      <c r="I26" s="480"/>
      <c r="J26" s="483"/>
      <c r="K26" s="464"/>
      <c r="L26" s="464"/>
      <c r="M26" s="461"/>
      <c r="N26" s="464"/>
      <c r="O26" s="455"/>
      <c r="P26" s="498"/>
      <c r="Q26" s="455"/>
      <c r="R26" s="455"/>
      <c r="S26" s="455"/>
      <c r="T26" s="458"/>
    </row>
    <row r="27" spans="1:22" ht="37.5" customHeight="1">
      <c r="A27" s="488"/>
      <c r="B27" s="300"/>
      <c r="C27" s="491"/>
      <c r="D27" s="491"/>
      <c r="E27" s="474"/>
      <c r="F27" s="474"/>
      <c r="G27" s="474"/>
      <c r="H27" s="477"/>
      <c r="I27" s="480"/>
      <c r="J27" s="483"/>
      <c r="K27" s="464"/>
      <c r="L27" s="464"/>
      <c r="M27" s="461"/>
      <c r="N27" s="464"/>
      <c r="O27" s="455"/>
      <c r="P27" s="498"/>
      <c r="Q27" s="455"/>
      <c r="R27" s="455"/>
      <c r="S27" s="455"/>
      <c r="T27" s="458"/>
    </row>
    <row r="28" spans="1:22" ht="37.5" customHeight="1">
      <c r="A28" s="488"/>
      <c r="B28" s="300"/>
      <c r="C28" s="491"/>
      <c r="D28" s="491"/>
      <c r="E28" s="474"/>
      <c r="F28" s="474"/>
      <c r="G28" s="474"/>
      <c r="H28" s="477"/>
      <c r="I28" s="480"/>
      <c r="J28" s="483"/>
      <c r="K28" s="464"/>
      <c r="L28" s="464"/>
      <c r="M28" s="461"/>
      <c r="N28" s="464"/>
      <c r="O28" s="455"/>
      <c r="P28" s="498"/>
      <c r="Q28" s="455"/>
      <c r="R28" s="455"/>
      <c r="S28" s="455"/>
      <c r="T28" s="458"/>
    </row>
    <row r="29" spans="1:22" ht="37.5" customHeight="1" thickBot="1">
      <c r="A29" s="489"/>
      <c r="B29" s="494"/>
      <c r="C29" s="492"/>
      <c r="D29" s="492"/>
      <c r="E29" s="475"/>
      <c r="F29" s="475"/>
      <c r="G29" s="475"/>
      <c r="H29" s="478"/>
      <c r="I29" s="481"/>
      <c r="J29" s="484"/>
      <c r="K29" s="465"/>
      <c r="L29" s="465"/>
      <c r="M29" s="462"/>
      <c r="N29" s="465"/>
      <c r="O29" s="456"/>
      <c r="P29" s="499"/>
      <c r="Q29" s="456"/>
      <c r="R29" s="456"/>
      <c r="S29" s="456"/>
      <c r="T29" s="459"/>
    </row>
    <row r="30" spans="1:22" ht="32.2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tr">
        <f>CONCATENATE("  1-",'Mapa Final'!P34,"  2-",'Mapa Final'!P35,"  3-",'Mapa Final'!P36,"  4-",'Mapa Final'!P37)</f>
        <v xml:space="preserve">  1-Cumplimiento de la modalidad de teletrabajo (1 , 2, 3,4 y 5).  2-Políticas y directrices claras aplicadas para evacuar y proteger a los servidores judiciales (1,2, 4)  3-Elaboración  y aplicación de medidas de prevención, contención y mitigación de los riesgos publicos. (1,2,3,4)  4-Elevar solictud de necesidad de personal para el área financiera.(6).</v>
      </c>
      <c r="P30" s="497"/>
      <c r="Q30" s="472" t="s">
        <v>10</v>
      </c>
      <c r="R30" s="454">
        <v>44927</v>
      </c>
      <c r="S30" s="454">
        <v>45016</v>
      </c>
      <c r="T30" s="457" t="s">
        <v>514</v>
      </c>
    </row>
    <row r="31" spans="1:22" ht="32.25" customHeight="1">
      <c r="A31" s="488"/>
      <c r="B31" s="300"/>
      <c r="C31" s="491"/>
      <c r="D31" s="491"/>
      <c r="E31" s="474"/>
      <c r="F31" s="474"/>
      <c r="G31" s="474"/>
      <c r="H31" s="477"/>
      <c r="I31" s="480"/>
      <c r="J31" s="483"/>
      <c r="K31" s="464"/>
      <c r="L31" s="464"/>
      <c r="M31" s="461"/>
      <c r="N31" s="464"/>
      <c r="O31" s="455"/>
      <c r="P31" s="498"/>
      <c r="Q31" s="455"/>
      <c r="R31" s="455"/>
      <c r="S31" s="455"/>
      <c r="T31" s="458"/>
    </row>
    <row r="32" spans="1:22" ht="32.25" customHeight="1">
      <c r="A32" s="488"/>
      <c r="B32" s="300"/>
      <c r="C32" s="491"/>
      <c r="D32" s="491"/>
      <c r="E32" s="474"/>
      <c r="F32" s="474"/>
      <c r="G32" s="474"/>
      <c r="H32" s="477"/>
      <c r="I32" s="480"/>
      <c r="J32" s="483"/>
      <c r="K32" s="464"/>
      <c r="L32" s="464"/>
      <c r="M32" s="461"/>
      <c r="N32" s="464"/>
      <c r="O32" s="455"/>
      <c r="P32" s="498"/>
      <c r="Q32" s="455"/>
      <c r="R32" s="455"/>
      <c r="S32" s="455"/>
      <c r="T32" s="458"/>
    </row>
    <row r="33" spans="1:20" ht="32.25" customHeight="1">
      <c r="A33" s="488"/>
      <c r="B33" s="300"/>
      <c r="C33" s="491"/>
      <c r="D33" s="491"/>
      <c r="E33" s="474"/>
      <c r="F33" s="474"/>
      <c r="G33" s="474"/>
      <c r="H33" s="477"/>
      <c r="I33" s="480"/>
      <c r="J33" s="483"/>
      <c r="K33" s="464"/>
      <c r="L33" s="464"/>
      <c r="M33" s="461"/>
      <c r="N33" s="464"/>
      <c r="O33" s="455"/>
      <c r="P33" s="498"/>
      <c r="Q33" s="455"/>
      <c r="R33" s="455"/>
      <c r="S33" s="455"/>
      <c r="T33" s="458"/>
    </row>
    <row r="34" spans="1:20" ht="32.25" customHeight="1" thickBot="1">
      <c r="A34" s="489"/>
      <c r="B34" s="494"/>
      <c r="C34" s="492"/>
      <c r="D34" s="492"/>
      <c r="E34" s="475"/>
      <c r="F34" s="475"/>
      <c r="G34" s="475"/>
      <c r="H34" s="478"/>
      <c r="I34" s="481"/>
      <c r="J34" s="484"/>
      <c r="K34" s="465"/>
      <c r="L34" s="465"/>
      <c r="M34" s="462"/>
      <c r="N34" s="465"/>
      <c r="O34" s="456"/>
      <c r="P34" s="499"/>
      <c r="Q34" s="456"/>
      <c r="R34" s="456"/>
      <c r="S34" s="456"/>
      <c r="T34" s="459"/>
    </row>
  </sheetData>
  <mergeCells count="119">
    <mergeCell ref="B20:B24"/>
    <mergeCell ref="B25:B29"/>
    <mergeCell ref="B30:B34"/>
    <mergeCell ref="Q30:Q34"/>
    <mergeCell ref="R30:R34"/>
    <mergeCell ref="S30:S34"/>
    <mergeCell ref="T30:T34"/>
    <mergeCell ref="J30:J34"/>
    <mergeCell ref="K30:K34"/>
    <mergeCell ref="L30:L34"/>
    <mergeCell ref="M30:M34"/>
    <mergeCell ref="N30:N34"/>
    <mergeCell ref="O30:O34"/>
    <mergeCell ref="R25:R29"/>
    <mergeCell ref="S25:S29"/>
    <mergeCell ref="T25:T29"/>
    <mergeCell ref="Q25:Q29"/>
    <mergeCell ref="P20:P24"/>
    <mergeCell ref="Q20:Q24"/>
    <mergeCell ref="R20:R24"/>
    <mergeCell ref="S20:S24"/>
    <mergeCell ref="T20:T24"/>
    <mergeCell ref="J20:J24"/>
    <mergeCell ref="K20:K24"/>
    <mergeCell ref="A25:A29"/>
    <mergeCell ref="C30:C34"/>
    <mergeCell ref="D30:D34"/>
    <mergeCell ref="E30:E34"/>
    <mergeCell ref="F30:F34"/>
    <mergeCell ref="G30:G34"/>
    <mergeCell ref="H30:H34"/>
    <mergeCell ref="I30:I34"/>
    <mergeCell ref="P30:P34"/>
    <mergeCell ref="A30:A34"/>
    <mergeCell ref="J25:J29"/>
    <mergeCell ref="K25:K29"/>
    <mergeCell ref="L25:L29"/>
    <mergeCell ref="M25:M29"/>
    <mergeCell ref="N25:N29"/>
    <mergeCell ref="O25:O29"/>
    <mergeCell ref="C25:C29"/>
    <mergeCell ref="D25:D29"/>
    <mergeCell ref="E25:E29"/>
    <mergeCell ref="F25:F29"/>
    <mergeCell ref="G25:G29"/>
    <mergeCell ref="H25:H29"/>
    <mergeCell ref="I25:I29"/>
    <mergeCell ref="P25:P29"/>
    <mergeCell ref="S15:S19"/>
    <mergeCell ref="T15:T19"/>
    <mergeCell ref="A20:A24"/>
    <mergeCell ref="C20:C24"/>
    <mergeCell ref="D20:D24"/>
    <mergeCell ref="E20:E24"/>
    <mergeCell ref="F20:F24"/>
    <mergeCell ref="G20:G24"/>
    <mergeCell ref="H20:H24"/>
    <mergeCell ref="I20:I24"/>
    <mergeCell ref="M15:M19"/>
    <mergeCell ref="N15:N19"/>
    <mergeCell ref="O15:O19"/>
    <mergeCell ref="P15:P19"/>
    <mergeCell ref="Q15:Q19"/>
    <mergeCell ref="R15:R19"/>
    <mergeCell ref="G15:G19"/>
    <mergeCell ref="H15:H19"/>
    <mergeCell ref="I15:I19"/>
    <mergeCell ref="L20:L24"/>
    <mergeCell ref="M20:M24"/>
    <mergeCell ref="N20:N24"/>
    <mergeCell ref="O20:O24"/>
    <mergeCell ref="A15:A19"/>
    <mergeCell ref="A9:N9"/>
    <mergeCell ref="A10:A14"/>
    <mergeCell ref="C10:C14"/>
    <mergeCell ref="D10:D14"/>
    <mergeCell ref="E10:E14"/>
    <mergeCell ref="F10:F14"/>
    <mergeCell ref="B10:B14"/>
    <mergeCell ref="B15:B19"/>
    <mergeCell ref="J15:J19"/>
    <mergeCell ref="K15:K19"/>
    <mergeCell ref="L15:L19"/>
    <mergeCell ref="C15:C19"/>
    <mergeCell ref="D15:D19"/>
    <mergeCell ref="E15:E19"/>
    <mergeCell ref="F15:F19"/>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H35:J1048576">
    <cfRule type="containsText" dxfId="1049" priority="666" operator="containsText" text="3- Bajo">
      <formula>NOT(ISERROR(SEARCH("3- Bajo",A7)))</formula>
    </cfRule>
    <cfRule type="containsText" dxfId="1048" priority="667" operator="containsText" text="4- Bajo">
      <formula>NOT(ISERROR(SEARCH("4- Bajo",A7)))</formula>
    </cfRule>
    <cfRule type="containsText" dxfId="1047" priority="668" operator="containsText" text="1- Bajo">
      <formula>NOT(ISERROR(SEARCH("1- Bajo",A7)))</formula>
    </cfRule>
  </conditionalFormatting>
  <conditionalFormatting sqref="A15:G15">
    <cfRule type="containsText" dxfId="1046" priority="524" operator="containsText" text="3- Moderado">
      <formula>NOT(ISERROR(SEARCH("3- Moderado",A15)))</formula>
    </cfRule>
    <cfRule type="containsText" dxfId="1045" priority="525" operator="containsText" text="6- Moderado">
      <formula>NOT(ISERROR(SEARCH("6- Moderado",A15)))</formula>
    </cfRule>
    <cfRule type="containsText" dxfId="1044" priority="526" operator="containsText" text="4- Moderado">
      <formula>NOT(ISERROR(SEARCH("4- Moderado",A15)))</formula>
    </cfRule>
    <cfRule type="containsText" dxfId="1043" priority="527" operator="containsText" text="3- Bajo">
      <formula>NOT(ISERROR(SEARCH("3- Bajo",A15)))</formula>
    </cfRule>
    <cfRule type="containsText" dxfId="1042" priority="528" operator="containsText" text="4- Bajo">
      <formula>NOT(ISERROR(SEARCH("4- Bajo",A15)))</formula>
    </cfRule>
    <cfRule type="containsText" dxfId="1041" priority="529" operator="containsText" text="1- Bajo">
      <formula>NOT(ISERROR(SEARCH("1- Bajo",A15)))</formula>
    </cfRule>
  </conditionalFormatting>
  <conditionalFormatting sqref="A10:I10">
    <cfRule type="containsText" dxfId="1040" priority="621" operator="containsText" text="3- Moderado">
      <formula>NOT(ISERROR(SEARCH("3- Moderado",A10)))</formula>
    </cfRule>
    <cfRule type="containsText" dxfId="1039" priority="622" operator="containsText" text="6- Moderado">
      <formula>NOT(ISERROR(SEARCH("6- Moderado",A10)))</formula>
    </cfRule>
    <cfRule type="containsText" dxfId="1038" priority="623" operator="containsText" text="4- Moderado">
      <formula>NOT(ISERROR(SEARCH("4- Moderado",A10)))</formula>
    </cfRule>
    <cfRule type="containsText" dxfId="1037" priority="624" operator="containsText" text="3- Bajo">
      <formula>NOT(ISERROR(SEARCH("3- Bajo",A10)))</formula>
    </cfRule>
    <cfRule type="containsText" dxfId="1036" priority="625" operator="containsText" text="4- Bajo">
      <formula>NOT(ISERROR(SEARCH("4- Bajo",A10)))</formula>
    </cfRule>
    <cfRule type="containsText" dxfId="1035" priority="626" operator="containsText" text="1- Bajo">
      <formula>NOT(ISERROR(SEARCH("1- Bajo",A10)))</formula>
    </cfRule>
  </conditionalFormatting>
  <conditionalFormatting sqref="A20:I20">
    <cfRule type="containsText" dxfId="1034" priority="500" operator="containsText" text="3- Moderado">
      <formula>NOT(ISERROR(SEARCH("3- Moderado",A20)))</formula>
    </cfRule>
    <cfRule type="containsText" dxfId="1033" priority="501" operator="containsText" text="6- Moderado">
      <formula>NOT(ISERROR(SEARCH("6- Moderado",A20)))</formula>
    </cfRule>
    <cfRule type="containsText" dxfId="1032" priority="502" operator="containsText" text="4- Moderado">
      <formula>NOT(ISERROR(SEARCH("4- Moderado",A20)))</formula>
    </cfRule>
    <cfRule type="containsText" dxfId="1031" priority="503" operator="containsText" text="3- Bajo">
      <formula>NOT(ISERROR(SEARCH("3- Bajo",A20)))</formula>
    </cfRule>
    <cfRule type="containsText" dxfId="1030" priority="504" operator="containsText" text="4- Bajo">
      <formula>NOT(ISERROR(SEARCH("4- Bajo",A20)))</formula>
    </cfRule>
    <cfRule type="containsText" dxfId="1029" priority="505" operator="containsText" text="1- Bajo">
      <formula>NOT(ISERROR(SEARCH("1- Bajo",A20)))</formula>
    </cfRule>
  </conditionalFormatting>
  <conditionalFormatting sqref="A25:I25">
    <cfRule type="containsText" dxfId="1028" priority="366" operator="containsText" text="3- Moderado">
      <formula>NOT(ISERROR(SEARCH("3- Moderado",A25)))</formula>
    </cfRule>
    <cfRule type="containsText" dxfId="1027" priority="367" operator="containsText" text="6- Moderado">
      <formula>NOT(ISERROR(SEARCH("6- Moderado",A25)))</formula>
    </cfRule>
    <cfRule type="containsText" dxfId="1026" priority="368" operator="containsText" text="4- Moderado">
      <formula>NOT(ISERROR(SEARCH("4- Moderado",A25)))</formula>
    </cfRule>
    <cfRule type="containsText" dxfId="1025" priority="369" operator="containsText" text="3- Bajo">
      <formula>NOT(ISERROR(SEARCH("3- Bajo",A25)))</formula>
    </cfRule>
    <cfRule type="containsText" dxfId="1024" priority="370" operator="containsText" text="4- Bajo">
      <formula>NOT(ISERROR(SEARCH("4- Bajo",A25)))</formula>
    </cfRule>
    <cfRule type="containsText" dxfId="1023" priority="371" operator="containsText" text="1- Bajo">
      <formula>NOT(ISERROR(SEARCH("1- Bajo",A25)))</formula>
    </cfRule>
  </conditionalFormatting>
  <conditionalFormatting sqref="A30:I30">
    <cfRule type="containsText" dxfId="1022" priority="232" operator="containsText" text="3- Moderado">
      <formula>NOT(ISERROR(SEARCH("3- Moderado",A30)))</formula>
    </cfRule>
    <cfRule type="containsText" dxfId="1021" priority="233" operator="containsText" text="6- Moderado">
      <formula>NOT(ISERROR(SEARCH("6- Moderado",A30)))</formula>
    </cfRule>
    <cfRule type="containsText" dxfId="1020" priority="234" operator="containsText" text="4- Moderado">
      <formula>NOT(ISERROR(SEARCH("4- Moderado",A30)))</formula>
    </cfRule>
    <cfRule type="containsText" dxfId="1019" priority="235" operator="containsText" text="3- Bajo">
      <formula>NOT(ISERROR(SEARCH("3- Bajo",A30)))</formula>
    </cfRule>
    <cfRule type="containsText" dxfId="1018" priority="236" operator="containsText" text="4- Bajo">
      <formula>NOT(ISERROR(SEARCH("4- Bajo",A30)))</formula>
    </cfRule>
    <cfRule type="containsText" dxfId="1017" priority="237" operator="containsText" text="1- Bajo">
      <formula>NOT(ISERROR(SEARCH("1- Bajo",A30)))</formula>
    </cfRule>
  </conditionalFormatting>
  <conditionalFormatting sqref="D8:J8">
    <cfRule type="containsText" dxfId="1016" priority="656" operator="containsText" text="3- Moderado">
      <formula>NOT(ISERROR(SEARCH("3- Moderado",D8)))</formula>
    </cfRule>
    <cfRule type="containsText" dxfId="1015" priority="657" operator="containsText" text="6- Moderado">
      <formula>NOT(ISERROR(SEARCH("6- Moderado",D8)))</formula>
    </cfRule>
    <cfRule type="containsText" dxfId="1014" priority="658" operator="containsText" text="4- Moderado">
      <formula>NOT(ISERROR(SEARCH("4- Moderado",D8)))</formula>
    </cfRule>
    <cfRule type="containsText" dxfId="1013" priority="659" operator="containsText" text="3- Bajo">
      <formula>NOT(ISERROR(SEARCH("3- Bajo",D8)))</formula>
    </cfRule>
    <cfRule type="containsText" dxfId="1012" priority="660" operator="containsText" text="4- Bajo">
      <formula>NOT(ISERROR(SEARCH("4- Bajo",D8)))</formula>
    </cfRule>
    <cfRule type="containsText" dxfId="1011" priority="662" operator="containsText" text="1- Bajo">
      <formula>NOT(ISERROR(SEARCH("1- Bajo",D8)))</formula>
    </cfRule>
  </conditionalFormatting>
  <conditionalFormatting sqref="H10:H19">
    <cfRule type="containsText" dxfId="1010" priority="575" operator="containsText" text="Alta">
      <formula>NOT(ISERROR(SEARCH("Alta",H10)))</formula>
    </cfRule>
    <cfRule type="containsText" dxfId="1009" priority="576" operator="containsText" text="Muy Alta">
      <formula>NOT(ISERROR(SEARCH("Muy Alta",H10)))</formula>
    </cfRule>
    <cfRule type="containsText" dxfId="1008" priority="581" operator="containsText" text="Muy Baja">
      <formula>NOT(ISERROR(SEARCH("Muy Baja",H10)))</formula>
    </cfRule>
    <cfRule type="containsText" dxfId="1007" priority="582" operator="containsText" text="Baja">
      <formula>NOT(ISERROR(SEARCH("Baja",H10)))</formula>
    </cfRule>
    <cfRule type="containsText" dxfId="1006" priority="583" operator="containsText" text="Media">
      <formula>NOT(ISERROR(SEARCH("Media",H10)))</formula>
    </cfRule>
    <cfRule type="containsText" dxfId="1005" priority="584" operator="containsText" text="Alta">
      <formula>NOT(ISERROR(SEARCH("Alta",H10)))</formula>
    </cfRule>
    <cfRule type="containsText" dxfId="1004" priority="586" operator="containsText" text="Muy Alta">
      <formula>NOT(ISERROR(SEARCH("Muy Alta",H10)))</formula>
    </cfRule>
  </conditionalFormatting>
  <conditionalFormatting sqref="H10:H24">
    <cfRule type="containsText" dxfId="1003" priority="483" operator="containsText" text="Muy Alta">
      <formula>NOT(ISERROR(SEARCH("Muy Alta",H10)))</formula>
    </cfRule>
  </conditionalFormatting>
  <conditionalFormatting sqref="H20:H24">
    <cfRule type="containsText" dxfId="1002" priority="472" operator="containsText" text="Alta">
      <formula>NOT(ISERROR(SEARCH("Alta",H20)))</formula>
    </cfRule>
    <cfRule type="containsText" dxfId="1001" priority="473" operator="containsText" text="Muy Alta">
      <formula>NOT(ISERROR(SEARCH("Muy Alta",H20)))</formula>
    </cfRule>
    <cfRule type="containsText" dxfId="1000" priority="478" operator="containsText" text="Muy Baja">
      <formula>NOT(ISERROR(SEARCH("Muy Baja",H20)))</formula>
    </cfRule>
    <cfRule type="containsText" dxfId="999" priority="479" operator="containsText" text="Baja">
      <formula>NOT(ISERROR(SEARCH("Baja",H20)))</formula>
    </cfRule>
    <cfRule type="containsText" dxfId="998" priority="480" operator="containsText" text="Media">
      <formula>NOT(ISERROR(SEARCH("Media",H20)))</formula>
    </cfRule>
    <cfRule type="containsText" dxfId="997" priority="481" operator="containsText" text="Alta">
      <formula>NOT(ISERROR(SEARCH("Alta",H20)))</formula>
    </cfRule>
  </conditionalFormatting>
  <conditionalFormatting sqref="H20:H29">
    <cfRule type="containsText" dxfId="996" priority="349" operator="containsText" text="Muy Alta">
      <formula>NOT(ISERROR(SEARCH("Muy Alta",H20)))</formula>
    </cfRule>
  </conditionalFormatting>
  <conditionalFormatting sqref="H25:H29">
    <cfRule type="containsText" dxfId="995" priority="338" operator="containsText" text="Alta">
      <formula>NOT(ISERROR(SEARCH("Alta",H25)))</formula>
    </cfRule>
    <cfRule type="containsText" dxfId="994" priority="339" operator="containsText" text="Muy Alta">
      <formula>NOT(ISERROR(SEARCH("Muy Alta",H25)))</formula>
    </cfRule>
    <cfRule type="containsText" dxfId="993" priority="344" operator="containsText" text="Muy Baja">
      <formula>NOT(ISERROR(SEARCH("Muy Baja",H25)))</formula>
    </cfRule>
    <cfRule type="containsText" dxfId="992" priority="345" operator="containsText" text="Baja">
      <formula>NOT(ISERROR(SEARCH("Baja",H25)))</formula>
    </cfRule>
    <cfRule type="containsText" dxfId="991" priority="346" operator="containsText" text="Media">
      <formula>NOT(ISERROR(SEARCH("Media",H25)))</formula>
    </cfRule>
    <cfRule type="containsText" dxfId="990" priority="347" operator="containsText" text="Alta">
      <formula>NOT(ISERROR(SEARCH("Alta",H25)))</formula>
    </cfRule>
  </conditionalFormatting>
  <conditionalFormatting sqref="H25:H34">
    <cfRule type="containsText" dxfId="989" priority="215" operator="containsText" text="Muy Alta">
      <formula>NOT(ISERROR(SEARCH("Muy Alta",H25)))</formula>
    </cfRule>
  </conditionalFormatting>
  <conditionalFormatting sqref="H30:H34">
    <cfRule type="containsText" dxfId="988" priority="203" operator="containsText" text="Muy Alta">
      <formula>NOT(ISERROR(SEARCH("Muy Alta",H30)))</formula>
    </cfRule>
    <cfRule type="containsText" dxfId="987" priority="204" operator="containsText" text="Alta">
      <formula>NOT(ISERROR(SEARCH("Alta",H30)))</formula>
    </cfRule>
    <cfRule type="containsText" dxfId="986" priority="205" operator="containsText" text="Muy Alta">
      <formula>NOT(ISERROR(SEARCH("Muy Alta",H30)))</formula>
    </cfRule>
    <cfRule type="containsText" dxfId="985" priority="210" operator="containsText" text="Muy Baja">
      <formula>NOT(ISERROR(SEARCH("Muy Baja",H30)))</formula>
    </cfRule>
    <cfRule type="containsText" dxfId="984" priority="211" operator="containsText" text="Baja">
      <formula>NOT(ISERROR(SEARCH("Baja",H30)))</formula>
    </cfRule>
    <cfRule type="containsText" dxfId="983" priority="212" operator="containsText" text="Media">
      <formula>NOT(ISERROR(SEARCH("Media",H30)))</formula>
    </cfRule>
    <cfRule type="containsText" dxfId="982" priority="213" operator="containsText" text="Alta">
      <formula>NOT(ISERROR(SEARCH("Alta",H30)))</formula>
    </cfRule>
  </conditionalFormatting>
  <conditionalFormatting sqref="H15:I15">
    <cfRule type="containsText" dxfId="981" priority="633" operator="containsText" text="3- Moderado">
      <formula>NOT(ISERROR(SEARCH("3- Moderado",H15)))</formula>
    </cfRule>
    <cfRule type="containsText" dxfId="980" priority="634" operator="containsText" text="6- Moderado">
      <formula>NOT(ISERROR(SEARCH("6- Moderado",H15)))</formula>
    </cfRule>
    <cfRule type="containsText" dxfId="979" priority="635" operator="containsText" text="4- Moderado">
      <formula>NOT(ISERROR(SEARCH("4- Moderado",H15)))</formula>
    </cfRule>
    <cfRule type="containsText" dxfId="978" priority="636" operator="containsText" text="3- Bajo">
      <formula>NOT(ISERROR(SEARCH("3- Bajo",H15)))</formula>
    </cfRule>
    <cfRule type="containsText" dxfId="977" priority="637" operator="containsText" text="4- Bajo">
      <formula>NOT(ISERROR(SEARCH("4- Bajo",H15)))</formula>
    </cfRule>
    <cfRule type="containsText" dxfId="976" priority="638" operator="containsText" text="1- Bajo">
      <formula>NOT(ISERROR(SEARCH("1- Bajo",H15)))</formula>
    </cfRule>
  </conditionalFormatting>
  <conditionalFormatting sqref="H35:J1048576 A7:B7 H7">
    <cfRule type="containsText" dxfId="975" priority="663" operator="containsText" text="3- Moderado">
      <formula>NOT(ISERROR(SEARCH("3- Moderado",A7)))</formula>
    </cfRule>
    <cfRule type="containsText" dxfId="974" priority="664" operator="containsText" text="6- Moderado">
      <formula>NOT(ISERROR(SEARCH("6- Moderado",A7)))</formula>
    </cfRule>
    <cfRule type="containsText" dxfId="973" priority="665" operator="containsText" text="4- Moderado">
      <formula>NOT(ISERROR(SEARCH("4- Moderado",A7)))</formula>
    </cfRule>
  </conditionalFormatting>
  <conditionalFormatting sqref="I10:I34">
    <cfRule type="containsText" dxfId="972" priority="206" operator="containsText" text="Catastrófico">
      <formula>NOT(ISERROR(SEARCH("Catastrófico",I10)))</formula>
    </cfRule>
    <cfRule type="containsText" dxfId="971" priority="207" operator="containsText" text="Mayor">
      <formula>NOT(ISERROR(SEARCH("Mayor",I10)))</formula>
    </cfRule>
    <cfRule type="containsText" dxfId="970" priority="208" operator="containsText" text="Menor">
      <formula>NOT(ISERROR(SEARCH("Menor",I10)))</formula>
    </cfRule>
    <cfRule type="containsText" dxfId="969" priority="209" operator="containsText" text="Leve">
      <formula>NOT(ISERROR(SEARCH("Leve",I10)))</formula>
    </cfRule>
  </conditionalFormatting>
  <conditionalFormatting sqref="I30:I34">
    <cfRule type="containsText" dxfId="968" priority="214" operator="containsText" text="Moderado">
      <formula>NOT(ISERROR(SEARCH("Moderado",I30)))</formula>
    </cfRule>
  </conditionalFormatting>
  <conditionalFormatting sqref="I10:J29">
    <cfRule type="containsText" dxfId="967" priority="333" operator="containsText" text="Moderado">
      <formula>NOT(ISERROR(SEARCH("Moderado",I10)))</formula>
    </cfRule>
  </conditionalFormatting>
  <conditionalFormatting sqref="J8 J35:J1048576">
    <cfRule type="containsText" dxfId="966" priority="645" operator="containsText" text="25- Extremo">
      <formula>NOT(ISERROR(SEARCH("25- Extremo",J8)))</formula>
    </cfRule>
    <cfRule type="containsText" dxfId="965" priority="646" operator="containsText" text="20- Extremo">
      <formula>NOT(ISERROR(SEARCH("20- Extremo",J8)))</formula>
    </cfRule>
    <cfRule type="containsText" dxfId="964" priority="647" operator="containsText" text="15- Extremo">
      <formula>NOT(ISERROR(SEARCH("15- Extremo",J8)))</formula>
    </cfRule>
    <cfRule type="containsText" dxfId="963" priority="648" operator="containsText" text="10- Extremo">
      <formula>NOT(ISERROR(SEARCH("10- Extremo",J8)))</formula>
    </cfRule>
    <cfRule type="containsText" dxfId="962" priority="649" operator="containsText" text="5- Extremo">
      <formula>NOT(ISERROR(SEARCH("5- Extremo",J8)))</formula>
    </cfRule>
    <cfRule type="containsText" dxfId="961" priority="650" operator="containsText" text="12- Alto">
      <formula>NOT(ISERROR(SEARCH("12- Alto",J8)))</formula>
    </cfRule>
    <cfRule type="containsText" dxfId="960" priority="651" operator="containsText" text="10- Alto">
      <formula>NOT(ISERROR(SEARCH("10- Alto",J8)))</formula>
    </cfRule>
    <cfRule type="containsText" dxfId="959" priority="652" operator="containsText" text="9- Alto">
      <formula>NOT(ISERROR(SEARCH("9- Alto",J8)))</formula>
    </cfRule>
    <cfRule type="containsText" dxfId="958" priority="653" operator="containsText" text="8- Alto">
      <formula>NOT(ISERROR(SEARCH("8- Alto",J8)))</formula>
    </cfRule>
    <cfRule type="containsText" dxfId="957" priority="654" operator="containsText" text="5- Alto">
      <formula>NOT(ISERROR(SEARCH("5- Alto",J8)))</formula>
    </cfRule>
    <cfRule type="containsText" dxfId="956" priority="655" operator="containsText" text="4- Alto">
      <formula>NOT(ISERROR(SEARCH("4- Alto",J8)))</formula>
    </cfRule>
    <cfRule type="containsText" dxfId="955" priority="661" operator="containsText" text="2- Bajo">
      <formula>NOT(ISERROR(SEARCH("2- Bajo",J8)))</formula>
    </cfRule>
  </conditionalFormatting>
  <conditionalFormatting sqref="J10:J19">
    <cfRule type="colorScale" priority="875">
      <colorScale>
        <cfvo type="min"/>
        <cfvo type="max"/>
        <color rgb="FFFF7128"/>
        <color rgb="FFFFEF9C"/>
      </colorScale>
    </cfRule>
  </conditionalFormatting>
  <conditionalFormatting sqref="J10:J29">
    <cfRule type="containsText" dxfId="954" priority="361" operator="containsText" text="Bajo">
      <formula>NOT(ISERROR(SEARCH("Bajo",J10)))</formula>
    </cfRule>
    <cfRule type="containsText" dxfId="953" priority="362" operator="containsText" text="Moderado">
      <formula>NOT(ISERROR(SEARCH("Moderado",J10)))</formula>
    </cfRule>
    <cfRule type="containsText" dxfId="952" priority="363" operator="containsText" text="Alto">
      <formula>NOT(ISERROR(SEARCH("Alto",J10)))</formula>
    </cfRule>
    <cfRule type="containsText" dxfId="951" priority="364" operator="containsText" text="Extremo">
      <formula>NOT(ISERROR(SEARCH("Extremo",J10)))</formula>
    </cfRule>
  </conditionalFormatting>
  <conditionalFormatting sqref="J10:J34">
    <cfRule type="containsText" dxfId="950" priority="197" operator="containsText" text="Bajo">
      <formula>NOT(ISERROR(SEARCH("Bajo",J10)))</formula>
    </cfRule>
    <cfRule type="containsText" dxfId="949" priority="198" operator="containsText" text="Extremo">
      <formula>NOT(ISERROR(SEARCH("Extremo",J10)))</formula>
    </cfRule>
  </conditionalFormatting>
  <conditionalFormatting sqref="J20:J24">
    <cfRule type="colorScale" priority="499">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J30:J34">
    <cfRule type="containsText" dxfId="948" priority="199" operator="containsText" text="Moderado">
      <formula>NOT(ISERROR(SEARCH("Moderado",J30)))</formula>
    </cfRule>
    <cfRule type="containsText" dxfId="947" priority="227" operator="containsText" text="Bajo">
      <formula>NOT(ISERROR(SEARCH("Bajo",J30)))</formula>
    </cfRule>
    <cfRule type="containsText" dxfId="946" priority="228" operator="containsText" text="Moderado">
      <formula>NOT(ISERROR(SEARCH("Moderado",J30)))</formula>
    </cfRule>
    <cfRule type="containsText" dxfId="945" priority="229" operator="containsText" text="Alto">
      <formula>NOT(ISERROR(SEARCH("Alto",J30)))</formula>
    </cfRule>
    <cfRule type="containsText" dxfId="944" priority="230" operator="containsText" text="Extremo">
      <formula>NOT(ISERROR(SEARCH("Extremo",J30)))</formula>
    </cfRule>
    <cfRule type="colorScale" priority="231">
      <colorScale>
        <cfvo type="min"/>
        <cfvo type="max"/>
        <color rgb="FFFF7128"/>
        <color rgb="FFFFEF9C"/>
      </colorScale>
    </cfRule>
  </conditionalFormatting>
  <conditionalFormatting sqref="K10:K34">
    <cfRule type="containsText" dxfId="943" priority="193" operator="containsText" text="Muy Alta">
      <formula>NOT(ISERROR(SEARCH("Muy Alta",K10)))</formula>
    </cfRule>
    <cfRule type="containsText" dxfId="942" priority="194" operator="containsText" text="Alta">
      <formula>NOT(ISERROR(SEARCH("Alta",K10)))</formula>
    </cfRule>
    <cfRule type="containsText" dxfId="941" priority="195" operator="containsText" text="Baja">
      <formula>NOT(ISERROR(SEARCH("Baja",K10)))</formula>
    </cfRule>
    <cfRule type="containsText" dxfId="940" priority="196" operator="containsText" text="Muy Baja">
      <formula>NOT(ISERROR(SEARCH("Muy Baja",K10)))</formula>
    </cfRule>
    <cfRule type="containsText" dxfId="939" priority="201" operator="containsText" text="Media">
      <formula>NOT(ISERROR(SEARCH("Media",K10)))</formula>
    </cfRule>
  </conditionalFormatting>
  <conditionalFormatting sqref="K10:L10 K15:L15">
    <cfRule type="containsText" dxfId="938" priority="639" operator="containsText" text="3- Moderado">
      <formula>NOT(ISERROR(SEARCH("3- Moderado",K10)))</formula>
    </cfRule>
    <cfRule type="containsText" dxfId="937" priority="640" operator="containsText" text="6- Moderado">
      <formula>NOT(ISERROR(SEARCH("6- Moderado",K10)))</formula>
    </cfRule>
    <cfRule type="containsText" dxfId="936" priority="641" operator="containsText" text="4- Moderado">
      <formula>NOT(ISERROR(SEARCH("4- Moderado",K10)))</formula>
    </cfRule>
    <cfRule type="containsText" dxfId="935" priority="642" operator="containsText" text="3- Bajo">
      <formula>NOT(ISERROR(SEARCH("3- Bajo",K10)))</formula>
    </cfRule>
    <cfRule type="containsText" dxfId="934" priority="643" operator="containsText" text="4- Bajo">
      <formula>NOT(ISERROR(SEARCH("4- Bajo",K10)))</formula>
    </cfRule>
    <cfRule type="containsText" dxfId="933" priority="644" operator="containsText" text="1- Bajo">
      <formula>NOT(ISERROR(SEARCH("1- Bajo",K10)))</formula>
    </cfRule>
  </conditionalFormatting>
  <conditionalFormatting sqref="K20:L20">
    <cfRule type="containsText" dxfId="932" priority="518" operator="containsText" text="3- Moderado">
      <formula>NOT(ISERROR(SEARCH("3- Moderado",K20)))</formula>
    </cfRule>
    <cfRule type="containsText" dxfId="931" priority="519" operator="containsText" text="6- Moderado">
      <formula>NOT(ISERROR(SEARCH("6- Moderado",K20)))</formula>
    </cfRule>
    <cfRule type="containsText" dxfId="930" priority="520" operator="containsText" text="4- Moderado">
      <formula>NOT(ISERROR(SEARCH("4- Moderado",K20)))</formula>
    </cfRule>
    <cfRule type="containsText" dxfId="929" priority="521" operator="containsText" text="3- Bajo">
      <formula>NOT(ISERROR(SEARCH("3- Bajo",K20)))</formula>
    </cfRule>
    <cfRule type="containsText" dxfId="928" priority="522" operator="containsText" text="4- Bajo">
      <formula>NOT(ISERROR(SEARCH("4- Bajo",K20)))</formula>
    </cfRule>
    <cfRule type="containsText" dxfId="927" priority="523" operator="containsText" text="1- Bajo">
      <formula>NOT(ISERROR(SEARCH("1- Bajo",K20)))</formula>
    </cfRule>
  </conditionalFormatting>
  <conditionalFormatting sqref="K25:L25">
    <cfRule type="containsText" dxfId="926" priority="384" operator="containsText" text="3- Moderado">
      <formula>NOT(ISERROR(SEARCH("3- Moderado",K25)))</formula>
    </cfRule>
    <cfRule type="containsText" dxfId="925" priority="385" operator="containsText" text="6- Moderado">
      <formula>NOT(ISERROR(SEARCH("6- Moderado",K25)))</formula>
    </cfRule>
    <cfRule type="containsText" dxfId="924" priority="386" operator="containsText" text="4- Moderado">
      <formula>NOT(ISERROR(SEARCH("4- Moderado",K25)))</formula>
    </cfRule>
    <cfRule type="containsText" dxfId="923" priority="387" operator="containsText" text="3- Bajo">
      <formula>NOT(ISERROR(SEARCH("3- Bajo",K25)))</formula>
    </cfRule>
    <cfRule type="containsText" dxfId="922" priority="388" operator="containsText" text="4- Bajo">
      <formula>NOT(ISERROR(SEARCH("4- Bajo",K25)))</formula>
    </cfRule>
    <cfRule type="containsText" dxfId="921" priority="389" operator="containsText" text="1- Bajo">
      <formula>NOT(ISERROR(SEARCH("1- Bajo",K25)))</formula>
    </cfRule>
  </conditionalFormatting>
  <conditionalFormatting sqref="K30:L30">
    <cfRule type="containsText" dxfId="920" priority="250" operator="containsText" text="3- Moderado">
      <formula>NOT(ISERROR(SEARCH("3- Moderado",K30)))</formula>
    </cfRule>
    <cfRule type="containsText" dxfId="919" priority="251" operator="containsText" text="6- Moderado">
      <formula>NOT(ISERROR(SEARCH("6- Moderado",K30)))</formula>
    </cfRule>
    <cfRule type="containsText" dxfId="918" priority="252" operator="containsText" text="4- Moderado">
      <formula>NOT(ISERROR(SEARCH("4- Moderado",K30)))</formula>
    </cfRule>
    <cfRule type="containsText" dxfId="917" priority="253" operator="containsText" text="3- Bajo">
      <formula>NOT(ISERROR(SEARCH("3- Bajo",K30)))</formula>
    </cfRule>
    <cfRule type="containsText" dxfId="916" priority="254" operator="containsText" text="4- Bajo">
      <formula>NOT(ISERROR(SEARCH("4- Bajo",K30)))</formula>
    </cfRule>
    <cfRule type="containsText" dxfId="915" priority="255" operator="containsText" text="1- Bajo">
      <formula>NOT(ISERROR(SEARCH("1- Bajo",K30)))</formula>
    </cfRule>
  </conditionalFormatting>
  <conditionalFormatting sqref="K8:M8">
    <cfRule type="containsText" dxfId="914" priority="603" operator="containsText" text="3- Moderado">
      <formula>NOT(ISERROR(SEARCH("3- Moderado",K8)))</formula>
    </cfRule>
    <cfRule type="containsText" dxfId="913" priority="604" operator="containsText" text="6- Moderado">
      <formula>NOT(ISERROR(SEARCH("6- Moderado",K8)))</formula>
    </cfRule>
    <cfRule type="containsText" dxfId="912" priority="605" operator="containsText" text="4- Moderado">
      <formula>NOT(ISERROR(SEARCH("4- Moderado",K8)))</formula>
    </cfRule>
    <cfRule type="containsText" dxfId="911" priority="606" operator="containsText" text="3- Bajo">
      <formula>NOT(ISERROR(SEARCH("3- Bajo",K8)))</formula>
    </cfRule>
    <cfRule type="containsText" dxfId="910" priority="607" operator="containsText" text="4- Bajo">
      <formula>NOT(ISERROR(SEARCH("4- Bajo",K8)))</formula>
    </cfRule>
    <cfRule type="containsText" dxfId="909" priority="608" operator="containsText" text="1- Bajo">
      <formula>NOT(ISERROR(SEARCH("1- Bajo",K8)))</formula>
    </cfRule>
  </conditionalFormatting>
  <conditionalFormatting sqref="L10:L34">
    <cfRule type="containsText" dxfId="908" priority="189" operator="containsText" text="Catastrófico">
      <formula>NOT(ISERROR(SEARCH("Catastrófico",L10)))</formula>
    </cfRule>
    <cfRule type="containsText" dxfId="907" priority="190" operator="containsText" text="Mayor">
      <formula>NOT(ISERROR(SEARCH("Mayor",L10)))</formula>
    </cfRule>
    <cfRule type="containsText" dxfId="906" priority="191" operator="containsText" text="Menor">
      <formula>NOT(ISERROR(SEARCH("Menor",L10)))</formula>
    </cfRule>
    <cfRule type="containsText" dxfId="905" priority="192" operator="containsText" text="Leve">
      <formula>NOT(ISERROR(SEARCH("Leve",L10)))</formula>
    </cfRule>
  </conditionalFormatting>
  <conditionalFormatting sqref="L10:M34">
    <cfRule type="containsText" dxfId="904" priority="200" operator="containsText" text="Moderado">
      <formula>NOT(ISERROR(SEARCH("Moderado",L10)))</formula>
    </cfRule>
  </conditionalFormatting>
  <conditionalFormatting sqref="M10:M19">
    <cfRule type="colorScale" priority="886">
      <colorScale>
        <cfvo type="min"/>
        <cfvo type="max"/>
        <color rgb="FFFF7128"/>
        <color rgb="FFFFEF9C"/>
      </colorScale>
    </cfRule>
  </conditionalFormatting>
  <conditionalFormatting sqref="M10:M34">
    <cfRule type="containsText" dxfId="903" priority="222" operator="containsText" text="Bajo">
      <formula>NOT(ISERROR(SEARCH("Bajo",M10)))</formula>
    </cfRule>
    <cfRule type="containsText" dxfId="902" priority="223" operator="containsText" text="Moderado">
      <formula>NOT(ISERROR(SEARCH("Moderado",M10)))</formula>
    </cfRule>
    <cfRule type="containsText" dxfId="901" priority="224" operator="containsText" text="Alto">
      <formula>NOT(ISERROR(SEARCH("Alto",M10)))</formula>
    </cfRule>
    <cfRule type="containsText" dxfId="900" priority="225" operator="containsText" text="Extremo">
      <formula>NOT(ISERROR(SEARCH("Extremo",M10)))</formula>
    </cfRule>
  </conditionalFormatting>
  <conditionalFormatting sqref="M20:M24">
    <cfRule type="colorScale" priority="494">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M30:M34">
    <cfRule type="colorScale" priority="226">
      <colorScale>
        <cfvo type="min"/>
        <cfvo type="max"/>
        <color rgb="FFFF7128"/>
        <color rgb="FFFFEF9C"/>
      </colorScale>
    </cfRule>
  </conditionalFormatting>
  <conditionalFormatting sqref="N10 N15">
    <cfRule type="containsText" dxfId="899" priority="587" operator="containsText" text="3- Moderado">
      <formula>NOT(ISERROR(SEARCH("3- Moderado",N10)))</formula>
    </cfRule>
    <cfRule type="containsText" dxfId="898" priority="588" operator="containsText" text="6- Moderado">
      <formula>NOT(ISERROR(SEARCH("6- Moderado",N10)))</formula>
    </cfRule>
    <cfRule type="containsText" dxfId="897" priority="589" operator="containsText" text="4- Moderado">
      <formula>NOT(ISERROR(SEARCH("4- Moderado",N10)))</formula>
    </cfRule>
    <cfRule type="containsText" dxfId="896" priority="590" operator="containsText" text="3- Bajo">
      <formula>NOT(ISERROR(SEARCH("3- Bajo",N10)))</formula>
    </cfRule>
    <cfRule type="containsText" dxfId="895" priority="591" operator="containsText" text="4- Bajo">
      <formula>NOT(ISERROR(SEARCH("4- Bajo",N10)))</formula>
    </cfRule>
    <cfRule type="containsText" dxfId="894" priority="592" operator="containsText" text="1- Bajo">
      <formula>NOT(ISERROR(SEARCH("1- Bajo",N10)))</formula>
    </cfRule>
  </conditionalFormatting>
  <conditionalFormatting sqref="N20">
    <cfRule type="containsText" dxfId="893" priority="484" operator="containsText" text="3- Moderado">
      <formula>NOT(ISERROR(SEARCH("3- Moderado",N20)))</formula>
    </cfRule>
    <cfRule type="containsText" dxfId="892" priority="485" operator="containsText" text="6- Moderado">
      <formula>NOT(ISERROR(SEARCH("6- Moderado",N20)))</formula>
    </cfRule>
    <cfRule type="containsText" dxfId="891" priority="486" operator="containsText" text="4- Moderado">
      <formula>NOT(ISERROR(SEARCH("4- Moderado",N20)))</formula>
    </cfRule>
    <cfRule type="containsText" dxfId="890" priority="487" operator="containsText" text="3- Bajo">
      <formula>NOT(ISERROR(SEARCH("3- Bajo",N20)))</formula>
    </cfRule>
    <cfRule type="containsText" dxfId="889" priority="488" operator="containsText" text="4- Bajo">
      <formula>NOT(ISERROR(SEARCH("4- Bajo",N20)))</formula>
    </cfRule>
    <cfRule type="containsText" dxfId="888" priority="489" operator="containsText" text="1- Bajo">
      <formula>NOT(ISERROR(SEARCH("1- Bajo",N20)))</formula>
    </cfRule>
  </conditionalFormatting>
  <conditionalFormatting sqref="N25">
    <cfRule type="containsText" dxfId="887" priority="350" operator="containsText" text="3- Moderado">
      <formula>NOT(ISERROR(SEARCH("3- Moderado",N25)))</formula>
    </cfRule>
    <cfRule type="containsText" dxfId="886" priority="351" operator="containsText" text="6- Moderado">
      <formula>NOT(ISERROR(SEARCH("6- Moderado",N25)))</formula>
    </cfRule>
    <cfRule type="containsText" dxfId="885" priority="352" operator="containsText" text="4- Moderado">
      <formula>NOT(ISERROR(SEARCH("4- Moderado",N25)))</formula>
    </cfRule>
    <cfRule type="containsText" dxfId="884" priority="353" operator="containsText" text="3- Bajo">
      <formula>NOT(ISERROR(SEARCH("3- Bajo",N25)))</formula>
    </cfRule>
    <cfRule type="containsText" dxfId="883" priority="354" operator="containsText" text="4- Bajo">
      <formula>NOT(ISERROR(SEARCH("4- Bajo",N25)))</formula>
    </cfRule>
    <cfRule type="containsText" dxfId="882" priority="355" operator="containsText" text="1- Bajo">
      <formula>NOT(ISERROR(SEARCH("1- Bajo",N25)))</formula>
    </cfRule>
  </conditionalFormatting>
  <conditionalFormatting sqref="N30">
    <cfRule type="containsText" dxfId="881" priority="216" operator="containsText" text="3- Moderado">
      <formula>NOT(ISERROR(SEARCH("3- Moderado",N30)))</formula>
    </cfRule>
    <cfRule type="containsText" dxfId="880" priority="217" operator="containsText" text="6- Moderado">
      <formula>NOT(ISERROR(SEARCH("6- Moderado",N30)))</formula>
    </cfRule>
    <cfRule type="containsText" dxfId="879" priority="218" operator="containsText" text="4- Moderado">
      <formula>NOT(ISERROR(SEARCH("4- Moderado",N30)))</formula>
    </cfRule>
    <cfRule type="containsText" dxfId="878" priority="219" operator="containsText" text="3- Bajo">
      <formula>NOT(ISERROR(SEARCH("3- Bajo",N30)))</formula>
    </cfRule>
    <cfRule type="containsText" dxfId="877" priority="220" operator="containsText" text="4- Bajo">
      <formula>NOT(ISERROR(SEARCH("4- Bajo",N30)))</formula>
    </cfRule>
    <cfRule type="containsText" dxfId="876" priority="221" operator="containsText" text="1- Bajo">
      <formula>NOT(ISERROR(SEARCH("1- Bajo",N30)))</formula>
    </cfRule>
  </conditionalFormatting>
  <dataValidations disablePrompts="1" count="7">
    <dataValidation allowBlank="1" showInputMessage="1" showErrorMessage="1" prompt="seleccionar si el responsable de ejecutar las acciones es el nivel central" sqref="Q8" xr:uid="{00000000-0002-0000-0A00-000000000000}"/>
    <dataValidation allowBlank="1" showInputMessage="1" showErrorMessage="1" prompt="Seleccionar si el responsable es el responsable de las acciones es el nivel central" sqref="P7:P8" xr:uid="{00000000-0002-0000-0A00-000001000000}"/>
    <dataValidation allowBlank="1" showInputMessage="1" showErrorMessage="1" prompt="Describir las actividades que se van a desarrollar para el proyecto" sqref="O7" xr:uid="{00000000-0002-0000-0A00-000002000000}"/>
    <dataValidation allowBlank="1" showInputMessage="1" showErrorMessage="1" prompt="El grado de afectación puede ser " sqref="I8" xr:uid="{00000000-0002-0000-0A00-000003000000}"/>
    <dataValidation allowBlank="1" showInputMessage="1" showErrorMessage="1" prompt="Que tan factible es que materialize el riesgo?" sqref="H8" xr:uid="{00000000-0002-0000-0A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A00-000005000000}"/>
    <dataValidation allowBlank="1" showInputMessage="1" showErrorMessage="1" prompt="Seleccionar el tipo de riesgo teniendo en cuenta que  factor organizaconal afecta. Ver explicacion en hoja " sqref="E8" xr:uid="{00000000-0002-0000-0A00-000006000000}"/>
  </dataValidation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F9871-7C1D-4646-B889-F20D60F264EB}">
  <sheetPr>
    <tabColor theme="8"/>
  </sheetPr>
  <dimension ref="A1:JR34"/>
  <sheetViews>
    <sheetView topLeftCell="H24" zoomScale="93" zoomScaleNormal="93" workbookViewId="0">
      <selection activeCell="O30" sqref="O30:O34"/>
    </sheetView>
  </sheetViews>
  <sheetFormatPr baseColWidth="10" defaultColWidth="11.42578125" defaultRowHeight="15"/>
  <cols>
    <col min="1" max="1" width="18.42578125" style="77" customWidth="1"/>
    <col min="2" max="2" width="38.7109375" style="77" customWidth="1"/>
    <col min="3" max="3" width="15.5703125" customWidth="1"/>
    <col min="4" max="4" width="45.855468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44.140625" customWidth="1"/>
    <col min="16" max="16" width="16.5703125" customWidth="1"/>
    <col min="17" max="17" width="14.28515625" customWidth="1"/>
    <col min="18" max="18" width="17.85546875" customWidth="1"/>
    <col min="19" max="19" width="15.140625" customWidth="1"/>
    <col min="20" max="20" width="63.42578125" customWidth="1"/>
    <col min="21" max="176" width="11.42578125" style="6"/>
  </cols>
  <sheetData>
    <row r="1" spans="1:278" s="126" customFormat="1" ht="16.5" customHeight="1">
      <c r="A1" s="335"/>
      <c r="B1" s="336"/>
      <c r="C1" s="336"/>
      <c r="D1" s="445" t="s">
        <v>491</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
        <v>492</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40.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643</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66" t="s">
        <v>515</v>
      </c>
      <c r="P10" s="500"/>
      <c r="Q10" s="503" t="s">
        <v>10</v>
      </c>
      <c r="R10" s="506">
        <v>45017</v>
      </c>
      <c r="S10" s="506">
        <v>45107</v>
      </c>
      <c r="T10" s="466" t="s">
        <v>516</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88"/>
      <c r="B11" s="300"/>
      <c r="C11" s="491"/>
      <c r="D11" s="491"/>
      <c r="E11" s="474"/>
      <c r="F11" s="474"/>
      <c r="G11" s="474"/>
      <c r="H11" s="477"/>
      <c r="I11" s="480"/>
      <c r="J11" s="483"/>
      <c r="K11" s="464"/>
      <c r="L11" s="464"/>
      <c r="M11" s="461"/>
      <c r="N11" s="464"/>
      <c r="O11" s="467"/>
      <c r="P11" s="501"/>
      <c r="Q11" s="504"/>
      <c r="R11" s="504"/>
      <c r="S11" s="504"/>
      <c r="T11" s="467"/>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88"/>
      <c r="B12" s="300"/>
      <c r="C12" s="491"/>
      <c r="D12" s="491"/>
      <c r="E12" s="474"/>
      <c r="F12" s="474"/>
      <c r="G12" s="474"/>
      <c r="H12" s="477"/>
      <c r="I12" s="480"/>
      <c r="J12" s="483"/>
      <c r="K12" s="464"/>
      <c r="L12" s="464"/>
      <c r="M12" s="461"/>
      <c r="N12" s="464"/>
      <c r="O12" s="467"/>
      <c r="P12" s="501"/>
      <c r="Q12" s="504"/>
      <c r="R12" s="504"/>
      <c r="S12" s="504"/>
      <c r="T12" s="467"/>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88"/>
      <c r="B13" s="300"/>
      <c r="C13" s="491"/>
      <c r="D13" s="491"/>
      <c r="E13" s="474"/>
      <c r="F13" s="474"/>
      <c r="G13" s="474"/>
      <c r="H13" s="477"/>
      <c r="I13" s="480"/>
      <c r="J13" s="483"/>
      <c r="K13" s="464"/>
      <c r="L13" s="464"/>
      <c r="M13" s="461"/>
      <c r="N13" s="464"/>
      <c r="O13" s="467"/>
      <c r="P13" s="501"/>
      <c r="Q13" s="504"/>
      <c r="R13" s="504"/>
      <c r="S13" s="504"/>
      <c r="T13" s="467"/>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246" customHeight="1" thickBot="1">
      <c r="A14" s="489"/>
      <c r="B14" s="494"/>
      <c r="C14" s="492"/>
      <c r="D14" s="492"/>
      <c r="E14" s="475"/>
      <c r="F14" s="475"/>
      <c r="G14" s="475"/>
      <c r="H14" s="478"/>
      <c r="I14" s="481"/>
      <c r="J14" s="484"/>
      <c r="K14" s="465"/>
      <c r="L14" s="465"/>
      <c r="M14" s="462"/>
      <c r="N14" s="465"/>
      <c r="O14" s="468"/>
      <c r="P14" s="502"/>
      <c r="Q14" s="505"/>
      <c r="R14" s="505"/>
      <c r="S14" s="505"/>
      <c r="T14" s="468"/>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tr">
        <f>'Mapa Final'!AH19</f>
        <v>Reducir(compartir)</v>
      </c>
      <c r="O15" s="495" t="str">
        <f>CONCATENATE("  1-",'Mapa Final'!P19,"  2-",'Mapa Final'!P20,"  3-",'Mapa Final'!P21,"  4-",'Mapa Final'!P22,"5-",'Mapa Final'!P26)</f>
        <v xml:space="preserve">  1-Informar mensualmente el avance de la ejecucion presupuestal a los coordinadores del area administrativa y de talento humano (1).  2-Informar mensualmentea las areas involucradas el estado de la Ejecucion de la Reserva Presupuestal. (1).  3-Solicitar por medio de un formato a la areas interesadas la solicitud de presupuesto. (2).  4-Elevar solictud de necesidad de personal para el área financiera.(2)5-Mesas de trabajo con las áreas con el fin de socializar los cronogramas de ejecución de recusos asignador a la Seccional y procedimientos. (4 y 6) </v>
      </c>
      <c r="P15" s="500"/>
      <c r="Q15" s="503" t="s">
        <v>10</v>
      </c>
      <c r="R15" s="506">
        <v>45017</v>
      </c>
      <c r="S15" s="506">
        <v>45107</v>
      </c>
      <c r="T15" s="466" t="s">
        <v>517</v>
      </c>
      <c r="U15" s="34"/>
      <c r="V15" s="34"/>
    </row>
    <row r="16" spans="1:278">
      <c r="A16" s="488"/>
      <c r="B16" s="300"/>
      <c r="C16" s="491"/>
      <c r="D16" s="491"/>
      <c r="E16" s="474"/>
      <c r="F16" s="474"/>
      <c r="G16" s="474"/>
      <c r="H16" s="477"/>
      <c r="I16" s="480"/>
      <c r="J16" s="483"/>
      <c r="K16" s="464"/>
      <c r="L16" s="464"/>
      <c r="M16" s="461"/>
      <c r="N16" s="464"/>
      <c r="O16" s="366"/>
      <c r="P16" s="501"/>
      <c r="Q16" s="504"/>
      <c r="R16" s="504"/>
      <c r="S16" s="504"/>
      <c r="T16" s="467"/>
      <c r="U16" s="34"/>
      <c r="V16" s="34"/>
    </row>
    <row r="17" spans="1:22">
      <c r="A17" s="488"/>
      <c r="B17" s="300"/>
      <c r="C17" s="491"/>
      <c r="D17" s="491"/>
      <c r="E17" s="474"/>
      <c r="F17" s="474"/>
      <c r="G17" s="474"/>
      <c r="H17" s="477"/>
      <c r="I17" s="480"/>
      <c r="J17" s="483"/>
      <c r="K17" s="464"/>
      <c r="L17" s="464"/>
      <c r="M17" s="461"/>
      <c r="N17" s="464"/>
      <c r="O17" s="366"/>
      <c r="P17" s="501"/>
      <c r="Q17" s="504"/>
      <c r="R17" s="504"/>
      <c r="S17" s="504"/>
      <c r="T17" s="467"/>
      <c r="U17" s="34"/>
      <c r="V17" s="34"/>
    </row>
    <row r="18" spans="1:22">
      <c r="A18" s="488"/>
      <c r="B18" s="300"/>
      <c r="C18" s="491"/>
      <c r="D18" s="491"/>
      <c r="E18" s="474"/>
      <c r="F18" s="474"/>
      <c r="G18" s="474"/>
      <c r="H18" s="477"/>
      <c r="I18" s="480"/>
      <c r="J18" s="483"/>
      <c r="K18" s="464"/>
      <c r="L18" s="464"/>
      <c r="M18" s="461"/>
      <c r="N18" s="464"/>
      <c r="O18" s="366"/>
      <c r="P18" s="501"/>
      <c r="Q18" s="504"/>
      <c r="R18" s="504"/>
      <c r="S18" s="504"/>
      <c r="T18" s="467"/>
      <c r="U18" s="34"/>
      <c r="V18" s="34"/>
    </row>
    <row r="19" spans="1:22" ht="185.25" customHeight="1" thickBot="1">
      <c r="A19" s="489"/>
      <c r="B19" s="494"/>
      <c r="C19" s="492"/>
      <c r="D19" s="492"/>
      <c r="E19" s="475"/>
      <c r="F19" s="475"/>
      <c r="G19" s="475"/>
      <c r="H19" s="478"/>
      <c r="I19" s="481"/>
      <c r="J19" s="484"/>
      <c r="K19" s="465"/>
      <c r="L19" s="465"/>
      <c r="M19" s="462"/>
      <c r="N19" s="465"/>
      <c r="O19" s="496"/>
      <c r="P19" s="502"/>
      <c r="Q19" s="505"/>
      <c r="R19" s="505"/>
      <c r="S19" s="505"/>
      <c r="T19" s="468"/>
      <c r="U19" s="34"/>
      <c r="V19" s="34"/>
    </row>
    <row r="20" spans="1:22" ht="50.2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CONCATENATE("  1-",'Mapa Final'!P23,"  2-",'Mapa Final'!P24,"  3-",'Mapa Final'!P25,'Mapa Final'!P28)</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(3).Comunicar a las áreas el cumplimiento o incumplimiento del cronograma. (4)</v>
      </c>
      <c r="P20" s="507"/>
      <c r="Q20" s="503" t="s">
        <v>10</v>
      </c>
      <c r="R20" s="506">
        <v>45017</v>
      </c>
      <c r="S20" s="506">
        <v>45107</v>
      </c>
      <c r="T20" s="466" t="s">
        <v>518</v>
      </c>
    </row>
    <row r="21" spans="1:22" ht="50.25" customHeight="1">
      <c r="A21" s="488"/>
      <c r="B21" s="300"/>
      <c r="C21" s="491"/>
      <c r="D21" s="491"/>
      <c r="E21" s="474"/>
      <c r="F21" s="474"/>
      <c r="G21" s="474"/>
      <c r="H21" s="477"/>
      <c r="I21" s="480"/>
      <c r="J21" s="483"/>
      <c r="K21" s="464"/>
      <c r="L21" s="464"/>
      <c r="M21" s="461"/>
      <c r="N21" s="464"/>
      <c r="O21" s="467"/>
      <c r="P21" s="508"/>
      <c r="Q21" s="504"/>
      <c r="R21" s="504"/>
      <c r="S21" s="504"/>
      <c r="T21" s="467"/>
    </row>
    <row r="22" spans="1:22" ht="50.25" customHeight="1">
      <c r="A22" s="488"/>
      <c r="B22" s="300"/>
      <c r="C22" s="491"/>
      <c r="D22" s="491"/>
      <c r="E22" s="474"/>
      <c r="F22" s="474"/>
      <c r="G22" s="474"/>
      <c r="H22" s="477"/>
      <c r="I22" s="480"/>
      <c r="J22" s="483"/>
      <c r="K22" s="464"/>
      <c r="L22" s="464"/>
      <c r="M22" s="461"/>
      <c r="N22" s="464"/>
      <c r="O22" s="467"/>
      <c r="P22" s="508"/>
      <c r="Q22" s="504"/>
      <c r="R22" s="504"/>
      <c r="S22" s="504"/>
      <c r="T22" s="467"/>
    </row>
    <row r="23" spans="1:22" ht="50.25" customHeight="1">
      <c r="A23" s="488"/>
      <c r="B23" s="300"/>
      <c r="C23" s="491"/>
      <c r="D23" s="491"/>
      <c r="E23" s="474"/>
      <c r="F23" s="474"/>
      <c r="G23" s="474"/>
      <c r="H23" s="477"/>
      <c r="I23" s="480"/>
      <c r="J23" s="483"/>
      <c r="K23" s="464"/>
      <c r="L23" s="464"/>
      <c r="M23" s="461"/>
      <c r="N23" s="464"/>
      <c r="O23" s="467"/>
      <c r="P23" s="508"/>
      <c r="Q23" s="504"/>
      <c r="R23" s="504"/>
      <c r="S23" s="504"/>
      <c r="T23" s="467"/>
    </row>
    <row r="24" spans="1:22" ht="72.75" customHeight="1" thickBot="1">
      <c r="A24" s="489"/>
      <c r="B24" s="494"/>
      <c r="C24" s="492"/>
      <c r="D24" s="492"/>
      <c r="E24" s="475"/>
      <c r="F24" s="475"/>
      <c r="G24" s="475"/>
      <c r="H24" s="478"/>
      <c r="I24" s="481"/>
      <c r="J24" s="484"/>
      <c r="K24" s="465"/>
      <c r="L24" s="465"/>
      <c r="M24" s="462"/>
      <c r="N24" s="465"/>
      <c r="O24" s="468"/>
      <c r="P24" s="509"/>
      <c r="Q24" s="505"/>
      <c r="R24" s="505"/>
      <c r="S24" s="505"/>
      <c r="T24" s="468"/>
    </row>
    <row r="25" spans="1:22" ht="37.5" customHeight="1">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CONCATENATE("  1-",'Mapa Final'!P29,"  2-",'Mapa Final'!P30,"  3-",'Mapa Final'!P31,"  4-",'Mapa Final'!P32)</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500"/>
      <c r="Q25" s="503" t="s">
        <v>10</v>
      </c>
      <c r="R25" s="506">
        <v>45017</v>
      </c>
      <c r="S25" s="506">
        <v>45107</v>
      </c>
      <c r="T25" s="466" t="s">
        <v>519</v>
      </c>
    </row>
    <row r="26" spans="1:22" ht="37.5" customHeight="1">
      <c r="A26" s="488"/>
      <c r="B26" s="300"/>
      <c r="C26" s="491"/>
      <c r="D26" s="491"/>
      <c r="E26" s="474"/>
      <c r="F26" s="474"/>
      <c r="G26" s="474"/>
      <c r="H26" s="477"/>
      <c r="I26" s="480"/>
      <c r="J26" s="483"/>
      <c r="K26" s="464"/>
      <c r="L26" s="464"/>
      <c r="M26" s="461"/>
      <c r="N26" s="464"/>
      <c r="O26" s="455"/>
      <c r="P26" s="501"/>
      <c r="Q26" s="504"/>
      <c r="R26" s="504"/>
      <c r="S26" s="504"/>
      <c r="T26" s="467"/>
    </row>
    <row r="27" spans="1:22" ht="37.5" customHeight="1">
      <c r="A27" s="488"/>
      <c r="B27" s="300"/>
      <c r="C27" s="491"/>
      <c r="D27" s="491"/>
      <c r="E27" s="474"/>
      <c r="F27" s="474"/>
      <c r="G27" s="474"/>
      <c r="H27" s="477"/>
      <c r="I27" s="480"/>
      <c r="J27" s="483"/>
      <c r="K27" s="464"/>
      <c r="L27" s="464"/>
      <c r="M27" s="461"/>
      <c r="N27" s="464"/>
      <c r="O27" s="455"/>
      <c r="P27" s="501"/>
      <c r="Q27" s="504"/>
      <c r="R27" s="504"/>
      <c r="S27" s="504"/>
      <c r="T27" s="467"/>
    </row>
    <row r="28" spans="1:22" ht="37.5" customHeight="1">
      <c r="A28" s="488"/>
      <c r="B28" s="300"/>
      <c r="C28" s="491"/>
      <c r="D28" s="491"/>
      <c r="E28" s="474"/>
      <c r="F28" s="474"/>
      <c r="G28" s="474"/>
      <c r="H28" s="477"/>
      <c r="I28" s="480"/>
      <c r="J28" s="483"/>
      <c r="K28" s="464"/>
      <c r="L28" s="464"/>
      <c r="M28" s="461"/>
      <c r="N28" s="464"/>
      <c r="O28" s="455"/>
      <c r="P28" s="501"/>
      <c r="Q28" s="504"/>
      <c r="R28" s="504"/>
      <c r="S28" s="504"/>
      <c r="T28" s="467"/>
    </row>
    <row r="29" spans="1:22" ht="37.5" customHeight="1" thickBot="1">
      <c r="A29" s="489"/>
      <c r="B29" s="494"/>
      <c r="C29" s="492"/>
      <c r="D29" s="492"/>
      <c r="E29" s="475"/>
      <c r="F29" s="475"/>
      <c r="G29" s="475"/>
      <c r="H29" s="478"/>
      <c r="I29" s="481"/>
      <c r="J29" s="484"/>
      <c r="K29" s="465"/>
      <c r="L29" s="465"/>
      <c r="M29" s="462"/>
      <c r="N29" s="465"/>
      <c r="O29" s="456"/>
      <c r="P29" s="502"/>
      <c r="Q29" s="505"/>
      <c r="R29" s="505"/>
      <c r="S29" s="505"/>
      <c r="T29" s="468"/>
    </row>
    <row r="30" spans="1:22" ht="32.2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tr">
        <f>CONCATENATE("  1-",'Mapa Final'!P34,"  2-",'Mapa Final'!P35,"  3-",'Mapa Final'!P36,"  4-",'Mapa Final'!P37)</f>
        <v xml:space="preserve">  1-Cumplimiento de la modalidad de teletrabajo (1 , 2, 3,4 y 5).  2-Políticas y directrices claras aplicadas para evacuar y proteger a los servidores judiciales (1,2, 4)  3-Elaboración  y aplicación de medidas de prevención, contención y mitigación de los riesgos publicos. (1,2,3,4)  4-Elevar solictud de necesidad de personal para el área financiera.(6).</v>
      </c>
      <c r="P30" s="500"/>
      <c r="Q30" s="503" t="s">
        <v>10</v>
      </c>
      <c r="R30" s="506">
        <v>45017</v>
      </c>
      <c r="S30" s="506">
        <v>45107</v>
      </c>
      <c r="T30" s="466" t="s">
        <v>520</v>
      </c>
    </row>
    <row r="31" spans="1:22" ht="32.25" customHeight="1">
      <c r="A31" s="488"/>
      <c r="B31" s="300"/>
      <c r="C31" s="491"/>
      <c r="D31" s="491"/>
      <c r="E31" s="474"/>
      <c r="F31" s="474"/>
      <c r="G31" s="474"/>
      <c r="H31" s="477"/>
      <c r="I31" s="480"/>
      <c r="J31" s="483"/>
      <c r="K31" s="464"/>
      <c r="L31" s="464"/>
      <c r="M31" s="461"/>
      <c r="N31" s="464"/>
      <c r="O31" s="455"/>
      <c r="P31" s="501"/>
      <c r="Q31" s="504"/>
      <c r="R31" s="504"/>
      <c r="S31" s="504"/>
      <c r="T31" s="467"/>
    </row>
    <row r="32" spans="1:22" ht="32.25" customHeight="1">
      <c r="A32" s="488"/>
      <c r="B32" s="300"/>
      <c r="C32" s="491"/>
      <c r="D32" s="491"/>
      <c r="E32" s="474"/>
      <c r="F32" s="474"/>
      <c r="G32" s="474"/>
      <c r="H32" s="477"/>
      <c r="I32" s="480"/>
      <c r="J32" s="483"/>
      <c r="K32" s="464"/>
      <c r="L32" s="464"/>
      <c r="M32" s="461"/>
      <c r="N32" s="464"/>
      <c r="O32" s="455"/>
      <c r="P32" s="501"/>
      <c r="Q32" s="504"/>
      <c r="R32" s="504"/>
      <c r="S32" s="504"/>
      <c r="T32" s="467"/>
    </row>
    <row r="33" spans="1:20" ht="32.25" customHeight="1">
      <c r="A33" s="488"/>
      <c r="B33" s="300"/>
      <c r="C33" s="491"/>
      <c r="D33" s="491"/>
      <c r="E33" s="474"/>
      <c r="F33" s="474"/>
      <c r="G33" s="474"/>
      <c r="H33" s="477"/>
      <c r="I33" s="480"/>
      <c r="J33" s="483"/>
      <c r="K33" s="464"/>
      <c r="L33" s="464"/>
      <c r="M33" s="461"/>
      <c r="N33" s="464"/>
      <c r="O33" s="455"/>
      <c r="P33" s="501"/>
      <c r="Q33" s="504"/>
      <c r="R33" s="504"/>
      <c r="S33" s="504"/>
      <c r="T33" s="467"/>
    </row>
    <row r="34" spans="1:20" ht="78" customHeight="1" thickBot="1">
      <c r="A34" s="489"/>
      <c r="B34" s="494"/>
      <c r="C34" s="492"/>
      <c r="D34" s="492"/>
      <c r="E34" s="475"/>
      <c r="F34" s="475"/>
      <c r="G34" s="475"/>
      <c r="H34" s="478"/>
      <c r="I34" s="481"/>
      <c r="J34" s="484"/>
      <c r="K34" s="465"/>
      <c r="L34" s="465"/>
      <c r="M34" s="462"/>
      <c r="N34" s="465"/>
      <c r="O34" s="456"/>
      <c r="P34" s="502"/>
      <c r="Q34" s="505"/>
      <c r="R34" s="505"/>
      <c r="S34" s="505"/>
      <c r="T34" s="468"/>
    </row>
  </sheetData>
  <mergeCells count="1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B10:B14"/>
    <mergeCell ref="C10:C14"/>
    <mergeCell ref="D10:D14"/>
    <mergeCell ref="E10:E14"/>
    <mergeCell ref="R10:R14"/>
    <mergeCell ref="S10:S14"/>
    <mergeCell ref="T10:T14"/>
    <mergeCell ref="N10:N14"/>
    <mergeCell ref="O10:O14"/>
    <mergeCell ref="P10:P14"/>
    <mergeCell ref="Q10:Q14"/>
    <mergeCell ref="A15:A19"/>
    <mergeCell ref="B15:B19"/>
    <mergeCell ref="C15:C19"/>
    <mergeCell ref="D15:D19"/>
    <mergeCell ref="E15:E19"/>
    <mergeCell ref="F15:F19"/>
    <mergeCell ref="G15:G19"/>
    <mergeCell ref="L10:L14"/>
    <mergeCell ref="M10:M14"/>
    <mergeCell ref="F10:F14"/>
    <mergeCell ref="G10:G14"/>
    <mergeCell ref="H10:H14"/>
    <mergeCell ref="I10:I14"/>
    <mergeCell ref="J10:J14"/>
    <mergeCell ref="K10:K1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N25:N29"/>
    <mergeCell ref="O25:O29"/>
    <mergeCell ref="P25:P29"/>
    <mergeCell ref="Q25:Q29"/>
    <mergeCell ref="A30:A34"/>
    <mergeCell ref="B30:B34"/>
    <mergeCell ref="C30:C34"/>
    <mergeCell ref="D30:D34"/>
    <mergeCell ref="E30:E34"/>
    <mergeCell ref="F30:F34"/>
    <mergeCell ref="G30:G34"/>
    <mergeCell ref="L25:L29"/>
    <mergeCell ref="M25:M29"/>
    <mergeCell ref="F25:F29"/>
    <mergeCell ref="G25:G29"/>
    <mergeCell ref="H25:H29"/>
    <mergeCell ref="I25:I29"/>
    <mergeCell ref="J25:J29"/>
    <mergeCell ref="K25:K29"/>
    <mergeCell ref="T30:T34"/>
    <mergeCell ref="N30:N34"/>
    <mergeCell ref="O30:O34"/>
    <mergeCell ref="P30:P34"/>
    <mergeCell ref="Q30:Q34"/>
    <mergeCell ref="R30:R34"/>
    <mergeCell ref="S30:S34"/>
    <mergeCell ref="H30:H34"/>
    <mergeCell ref="I30:I34"/>
    <mergeCell ref="J30:J34"/>
    <mergeCell ref="K30:K34"/>
    <mergeCell ref="L30:L34"/>
    <mergeCell ref="M30:M34"/>
  </mergeCells>
  <conditionalFormatting sqref="A7:B7 H7 H35:J1048576">
    <cfRule type="containsText" dxfId="875" priority="178" operator="containsText" text="3- Bajo">
      <formula>NOT(ISERROR(SEARCH("3- Bajo",A7)))</formula>
    </cfRule>
    <cfRule type="containsText" dxfId="874" priority="179" operator="containsText" text="4- Bajo">
      <formula>NOT(ISERROR(SEARCH("4- Bajo",A7)))</formula>
    </cfRule>
    <cfRule type="containsText" dxfId="873" priority="180" operator="containsText" text="1- Bajo">
      <formula>NOT(ISERROR(SEARCH("1- Bajo",A7)))</formula>
    </cfRule>
  </conditionalFormatting>
  <conditionalFormatting sqref="A15:G15">
    <cfRule type="containsText" dxfId="872" priority="114" operator="containsText" text="3- Moderado">
      <formula>NOT(ISERROR(SEARCH("3- Moderado",A15)))</formula>
    </cfRule>
    <cfRule type="containsText" dxfId="871" priority="115" operator="containsText" text="6- Moderado">
      <formula>NOT(ISERROR(SEARCH("6- Moderado",A15)))</formula>
    </cfRule>
    <cfRule type="containsText" dxfId="870" priority="116" operator="containsText" text="4- Moderado">
      <formula>NOT(ISERROR(SEARCH("4- Moderado",A15)))</formula>
    </cfRule>
    <cfRule type="containsText" dxfId="869" priority="117" operator="containsText" text="3- Bajo">
      <formula>NOT(ISERROR(SEARCH("3- Bajo",A15)))</formula>
    </cfRule>
    <cfRule type="containsText" dxfId="868" priority="118" operator="containsText" text="4- Bajo">
      <formula>NOT(ISERROR(SEARCH("4- Bajo",A15)))</formula>
    </cfRule>
    <cfRule type="containsText" dxfId="867" priority="119" operator="containsText" text="1- Bajo">
      <formula>NOT(ISERROR(SEARCH("1- Bajo",A15)))</formula>
    </cfRule>
  </conditionalFormatting>
  <conditionalFormatting sqref="A10:I10">
    <cfRule type="containsText" dxfId="866" priority="139" operator="containsText" text="3- Moderado">
      <formula>NOT(ISERROR(SEARCH("3- Moderado",A10)))</formula>
    </cfRule>
    <cfRule type="containsText" dxfId="865" priority="140" operator="containsText" text="6- Moderado">
      <formula>NOT(ISERROR(SEARCH("6- Moderado",A10)))</formula>
    </cfRule>
    <cfRule type="containsText" dxfId="864" priority="141" operator="containsText" text="4- Moderado">
      <formula>NOT(ISERROR(SEARCH("4- Moderado",A10)))</formula>
    </cfRule>
    <cfRule type="containsText" dxfId="863" priority="142" operator="containsText" text="3- Bajo">
      <formula>NOT(ISERROR(SEARCH("3- Bajo",A10)))</formula>
    </cfRule>
    <cfRule type="containsText" dxfId="862" priority="143" operator="containsText" text="4- Bajo">
      <formula>NOT(ISERROR(SEARCH("4- Bajo",A10)))</formula>
    </cfRule>
    <cfRule type="containsText" dxfId="861" priority="144" operator="containsText" text="1- Bajo">
      <formula>NOT(ISERROR(SEARCH("1- Bajo",A10)))</formula>
    </cfRule>
  </conditionalFormatting>
  <conditionalFormatting sqref="A20:I20">
    <cfRule type="containsText" dxfId="860" priority="102" operator="containsText" text="3- Moderado">
      <formula>NOT(ISERROR(SEARCH("3- Moderado",A20)))</formula>
    </cfRule>
    <cfRule type="containsText" dxfId="859" priority="103" operator="containsText" text="6- Moderado">
      <formula>NOT(ISERROR(SEARCH("6- Moderado",A20)))</formula>
    </cfRule>
    <cfRule type="containsText" dxfId="858" priority="104" operator="containsText" text="4- Moderado">
      <formula>NOT(ISERROR(SEARCH("4- Moderado",A20)))</formula>
    </cfRule>
    <cfRule type="containsText" dxfId="857" priority="105" operator="containsText" text="3- Bajo">
      <formula>NOT(ISERROR(SEARCH("3- Bajo",A20)))</formula>
    </cfRule>
    <cfRule type="containsText" dxfId="856" priority="106" operator="containsText" text="4- Bajo">
      <formula>NOT(ISERROR(SEARCH("4- Bajo",A20)))</formula>
    </cfRule>
    <cfRule type="containsText" dxfId="855" priority="107" operator="containsText" text="1- Bajo">
      <formula>NOT(ISERROR(SEARCH("1- Bajo",A20)))</formula>
    </cfRule>
  </conditionalFormatting>
  <conditionalFormatting sqref="A25:I25">
    <cfRule type="containsText" dxfId="854" priority="75" operator="containsText" text="3- Moderado">
      <formula>NOT(ISERROR(SEARCH("3- Moderado",A25)))</formula>
    </cfRule>
    <cfRule type="containsText" dxfId="853" priority="76" operator="containsText" text="6- Moderado">
      <formula>NOT(ISERROR(SEARCH("6- Moderado",A25)))</formula>
    </cfRule>
    <cfRule type="containsText" dxfId="852" priority="77" operator="containsText" text="4- Moderado">
      <formula>NOT(ISERROR(SEARCH("4- Moderado",A25)))</formula>
    </cfRule>
    <cfRule type="containsText" dxfId="851" priority="78" operator="containsText" text="3- Bajo">
      <formula>NOT(ISERROR(SEARCH("3- Bajo",A25)))</formula>
    </cfRule>
    <cfRule type="containsText" dxfId="850" priority="79" operator="containsText" text="4- Bajo">
      <formula>NOT(ISERROR(SEARCH("4- Bajo",A25)))</formula>
    </cfRule>
    <cfRule type="containsText" dxfId="849" priority="80" operator="containsText" text="1- Bajo">
      <formula>NOT(ISERROR(SEARCH("1- Bajo",A25)))</formula>
    </cfRule>
  </conditionalFormatting>
  <conditionalFormatting sqref="A30:I30">
    <cfRule type="containsText" dxfId="848" priority="43" operator="containsText" text="3- Moderado">
      <formula>NOT(ISERROR(SEARCH("3- Moderado",A30)))</formula>
    </cfRule>
    <cfRule type="containsText" dxfId="847" priority="44" operator="containsText" text="6- Moderado">
      <formula>NOT(ISERROR(SEARCH("6- Moderado",A30)))</formula>
    </cfRule>
    <cfRule type="containsText" dxfId="846" priority="45" operator="containsText" text="4- Moderado">
      <formula>NOT(ISERROR(SEARCH("4- Moderado",A30)))</formula>
    </cfRule>
    <cfRule type="containsText" dxfId="845" priority="46" operator="containsText" text="3- Bajo">
      <formula>NOT(ISERROR(SEARCH("3- Bajo",A30)))</formula>
    </cfRule>
    <cfRule type="containsText" dxfId="844" priority="47" operator="containsText" text="4- Bajo">
      <formula>NOT(ISERROR(SEARCH("4- Bajo",A30)))</formula>
    </cfRule>
    <cfRule type="containsText" dxfId="843" priority="48" operator="containsText" text="1- Bajo">
      <formula>NOT(ISERROR(SEARCH("1- Bajo",A30)))</formula>
    </cfRule>
  </conditionalFormatting>
  <conditionalFormatting sqref="D8:J8">
    <cfRule type="containsText" dxfId="842" priority="168" operator="containsText" text="3- Moderado">
      <formula>NOT(ISERROR(SEARCH("3- Moderado",D8)))</formula>
    </cfRule>
    <cfRule type="containsText" dxfId="841" priority="169" operator="containsText" text="6- Moderado">
      <formula>NOT(ISERROR(SEARCH("6- Moderado",D8)))</formula>
    </cfRule>
    <cfRule type="containsText" dxfId="840" priority="170" operator="containsText" text="4- Moderado">
      <formula>NOT(ISERROR(SEARCH("4- Moderado",D8)))</formula>
    </cfRule>
    <cfRule type="containsText" dxfId="839" priority="171" operator="containsText" text="3- Bajo">
      <formula>NOT(ISERROR(SEARCH("3- Bajo",D8)))</formula>
    </cfRule>
    <cfRule type="containsText" dxfId="838" priority="172" operator="containsText" text="4- Bajo">
      <formula>NOT(ISERROR(SEARCH("4- Bajo",D8)))</formula>
    </cfRule>
    <cfRule type="containsText" dxfId="837" priority="174" operator="containsText" text="1- Bajo">
      <formula>NOT(ISERROR(SEARCH("1- Bajo",D8)))</formula>
    </cfRule>
  </conditionalFormatting>
  <conditionalFormatting sqref="H10:H19">
    <cfRule type="containsText" dxfId="836" priority="120" operator="containsText" text="Alta">
      <formula>NOT(ISERROR(SEARCH("Alta",H10)))</formula>
    </cfRule>
    <cfRule type="containsText" dxfId="835" priority="121" operator="containsText" text="Muy Alta">
      <formula>NOT(ISERROR(SEARCH("Muy Alta",H10)))</formula>
    </cfRule>
    <cfRule type="containsText" dxfId="834" priority="122" operator="containsText" text="Muy Baja">
      <formula>NOT(ISERROR(SEARCH("Muy Baja",H10)))</formula>
    </cfRule>
    <cfRule type="containsText" dxfId="833" priority="123" operator="containsText" text="Baja">
      <formula>NOT(ISERROR(SEARCH("Baja",H10)))</formula>
    </cfRule>
    <cfRule type="containsText" dxfId="832" priority="124" operator="containsText" text="Media">
      <formula>NOT(ISERROR(SEARCH("Media",H10)))</formula>
    </cfRule>
    <cfRule type="containsText" dxfId="831" priority="125" operator="containsText" text="Alta">
      <formula>NOT(ISERROR(SEARCH("Alta",H10)))</formula>
    </cfRule>
    <cfRule type="containsText" dxfId="830" priority="126" operator="containsText" text="Muy Alta">
      <formula>NOT(ISERROR(SEARCH("Muy Alta",H10)))</formula>
    </cfRule>
  </conditionalFormatting>
  <conditionalFormatting sqref="H10:H24">
    <cfRule type="containsText" dxfId="829" priority="93" operator="containsText" text="Muy Alta">
      <formula>NOT(ISERROR(SEARCH("Muy Alta",H10)))</formula>
    </cfRule>
  </conditionalFormatting>
  <conditionalFormatting sqref="H20:H24">
    <cfRule type="containsText" dxfId="828" priority="87" operator="containsText" text="Alta">
      <formula>NOT(ISERROR(SEARCH("Alta",H20)))</formula>
    </cfRule>
    <cfRule type="containsText" dxfId="827" priority="88" operator="containsText" text="Muy Alta">
      <formula>NOT(ISERROR(SEARCH("Muy Alta",H20)))</formula>
    </cfRule>
    <cfRule type="containsText" dxfId="826" priority="89" operator="containsText" text="Muy Baja">
      <formula>NOT(ISERROR(SEARCH("Muy Baja",H20)))</formula>
    </cfRule>
    <cfRule type="containsText" dxfId="825" priority="90" operator="containsText" text="Baja">
      <formula>NOT(ISERROR(SEARCH("Baja",H20)))</formula>
    </cfRule>
    <cfRule type="containsText" dxfId="824" priority="91" operator="containsText" text="Media">
      <formula>NOT(ISERROR(SEARCH("Media",H20)))</formula>
    </cfRule>
    <cfRule type="containsText" dxfId="823" priority="92" operator="containsText" text="Alta">
      <formula>NOT(ISERROR(SEARCH("Alta",H20)))</formula>
    </cfRule>
  </conditionalFormatting>
  <conditionalFormatting sqref="H20:H29">
    <cfRule type="containsText" dxfId="822" priority="62" operator="containsText" text="Muy Alta">
      <formula>NOT(ISERROR(SEARCH("Muy Alta",H20)))</formula>
    </cfRule>
  </conditionalFormatting>
  <conditionalFormatting sqref="H25:H29">
    <cfRule type="containsText" dxfId="821" priority="56" operator="containsText" text="Alta">
      <formula>NOT(ISERROR(SEARCH("Alta",H25)))</formula>
    </cfRule>
    <cfRule type="containsText" dxfId="820" priority="57" operator="containsText" text="Muy Alta">
      <formula>NOT(ISERROR(SEARCH("Muy Alta",H25)))</formula>
    </cfRule>
    <cfRule type="containsText" dxfId="819" priority="58" operator="containsText" text="Muy Baja">
      <formula>NOT(ISERROR(SEARCH("Muy Baja",H25)))</formula>
    </cfRule>
    <cfRule type="containsText" dxfId="818" priority="59" operator="containsText" text="Baja">
      <formula>NOT(ISERROR(SEARCH("Baja",H25)))</formula>
    </cfRule>
    <cfRule type="containsText" dxfId="817" priority="60" operator="containsText" text="Media">
      <formula>NOT(ISERROR(SEARCH("Media",H25)))</formula>
    </cfRule>
    <cfRule type="containsText" dxfId="816" priority="61" operator="containsText" text="Alta">
      <formula>NOT(ISERROR(SEARCH("Alta",H25)))</formula>
    </cfRule>
  </conditionalFormatting>
  <conditionalFormatting sqref="H25:H34">
    <cfRule type="containsText" dxfId="815" priority="26" operator="containsText" text="Muy Alta">
      <formula>NOT(ISERROR(SEARCH("Muy Alta",H25)))</formula>
    </cfRule>
  </conditionalFormatting>
  <conditionalFormatting sqref="H30:H34">
    <cfRule type="containsText" dxfId="814" priority="14" operator="containsText" text="Muy Alta">
      <formula>NOT(ISERROR(SEARCH("Muy Alta",H30)))</formula>
    </cfRule>
    <cfRule type="containsText" dxfId="813" priority="15" operator="containsText" text="Alta">
      <formula>NOT(ISERROR(SEARCH("Alta",H30)))</formula>
    </cfRule>
    <cfRule type="containsText" dxfId="812" priority="16" operator="containsText" text="Muy Alta">
      <formula>NOT(ISERROR(SEARCH("Muy Alta",H30)))</formula>
    </cfRule>
    <cfRule type="containsText" dxfId="811" priority="21" operator="containsText" text="Muy Baja">
      <formula>NOT(ISERROR(SEARCH("Muy Baja",H30)))</formula>
    </cfRule>
    <cfRule type="containsText" dxfId="810" priority="22" operator="containsText" text="Baja">
      <formula>NOT(ISERROR(SEARCH("Baja",H30)))</formula>
    </cfRule>
    <cfRule type="containsText" dxfId="809" priority="23" operator="containsText" text="Media">
      <formula>NOT(ISERROR(SEARCH("Media",H30)))</formula>
    </cfRule>
    <cfRule type="containsText" dxfId="808" priority="24" operator="containsText" text="Alta">
      <formula>NOT(ISERROR(SEARCH("Alta",H30)))</formula>
    </cfRule>
  </conditionalFormatting>
  <conditionalFormatting sqref="H15:I15">
    <cfRule type="containsText" dxfId="807" priority="145" operator="containsText" text="3- Moderado">
      <formula>NOT(ISERROR(SEARCH("3- Moderado",H15)))</formula>
    </cfRule>
    <cfRule type="containsText" dxfId="806" priority="146" operator="containsText" text="6- Moderado">
      <formula>NOT(ISERROR(SEARCH("6- Moderado",H15)))</formula>
    </cfRule>
    <cfRule type="containsText" dxfId="805" priority="147" operator="containsText" text="4- Moderado">
      <formula>NOT(ISERROR(SEARCH("4- Moderado",H15)))</formula>
    </cfRule>
    <cfRule type="containsText" dxfId="804" priority="148" operator="containsText" text="3- Bajo">
      <formula>NOT(ISERROR(SEARCH("3- Bajo",H15)))</formula>
    </cfRule>
    <cfRule type="containsText" dxfId="803" priority="149" operator="containsText" text="4- Bajo">
      <formula>NOT(ISERROR(SEARCH("4- Bajo",H15)))</formula>
    </cfRule>
    <cfRule type="containsText" dxfId="802" priority="150" operator="containsText" text="1- Bajo">
      <formula>NOT(ISERROR(SEARCH("1- Bajo",H15)))</formula>
    </cfRule>
  </conditionalFormatting>
  <conditionalFormatting sqref="H35:J1048576 A7:B7 H7">
    <cfRule type="containsText" dxfId="801" priority="175" operator="containsText" text="3- Moderado">
      <formula>NOT(ISERROR(SEARCH("3- Moderado",A7)))</formula>
    </cfRule>
    <cfRule type="containsText" dxfId="800" priority="176" operator="containsText" text="6- Moderado">
      <formula>NOT(ISERROR(SEARCH("6- Moderado",A7)))</formula>
    </cfRule>
    <cfRule type="containsText" dxfId="799" priority="177" operator="containsText" text="4- Moderado">
      <formula>NOT(ISERROR(SEARCH("4- Moderado",A7)))</formula>
    </cfRule>
  </conditionalFormatting>
  <conditionalFormatting sqref="I10:I34">
    <cfRule type="containsText" dxfId="798" priority="17" operator="containsText" text="Catastrófico">
      <formula>NOT(ISERROR(SEARCH("Catastrófico",I10)))</formula>
    </cfRule>
    <cfRule type="containsText" dxfId="797" priority="18" operator="containsText" text="Mayor">
      <formula>NOT(ISERROR(SEARCH("Mayor",I10)))</formula>
    </cfRule>
    <cfRule type="containsText" dxfId="796" priority="19" operator="containsText" text="Menor">
      <formula>NOT(ISERROR(SEARCH("Menor",I10)))</formula>
    </cfRule>
    <cfRule type="containsText" dxfId="795" priority="20" operator="containsText" text="Leve">
      <formula>NOT(ISERROR(SEARCH("Leve",I10)))</formula>
    </cfRule>
  </conditionalFormatting>
  <conditionalFormatting sqref="I30:I34">
    <cfRule type="containsText" dxfId="794" priority="25" operator="containsText" text="Moderado">
      <formula>NOT(ISERROR(SEARCH("Moderado",I30)))</formula>
    </cfRule>
  </conditionalFormatting>
  <conditionalFormatting sqref="I10:J29">
    <cfRule type="containsText" dxfId="793" priority="55" operator="containsText" text="Moderado">
      <formula>NOT(ISERROR(SEARCH("Moderado",I10)))</formula>
    </cfRule>
  </conditionalFormatting>
  <conditionalFormatting sqref="J8 J35:J1048576">
    <cfRule type="containsText" dxfId="792" priority="157" operator="containsText" text="25- Extremo">
      <formula>NOT(ISERROR(SEARCH("25- Extremo",J8)))</formula>
    </cfRule>
    <cfRule type="containsText" dxfId="791" priority="158" operator="containsText" text="20- Extremo">
      <formula>NOT(ISERROR(SEARCH("20- Extremo",J8)))</formula>
    </cfRule>
    <cfRule type="containsText" dxfId="790" priority="159" operator="containsText" text="15- Extremo">
      <formula>NOT(ISERROR(SEARCH("15- Extremo",J8)))</formula>
    </cfRule>
    <cfRule type="containsText" dxfId="789" priority="160" operator="containsText" text="10- Extremo">
      <formula>NOT(ISERROR(SEARCH("10- Extremo",J8)))</formula>
    </cfRule>
    <cfRule type="containsText" dxfId="788" priority="161" operator="containsText" text="5- Extremo">
      <formula>NOT(ISERROR(SEARCH("5- Extremo",J8)))</formula>
    </cfRule>
    <cfRule type="containsText" dxfId="787" priority="162" operator="containsText" text="12- Alto">
      <formula>NOT(ISERROR(SEARCH("12- Alto",J8)))</formula>
    </cfRule>
    <cfRule type="containsText" dxfId="786" priority="163" operator="containsText" text="10- Alto">
      <formula>NOT(ISERROR(SEARCH("10- Alto",J8)))</formula>
    </cfRule>
    <cfRule type="containsText" dxfId="785" priority="164" operator="containsText" text="9- Alto">
      <formula>NOT(ISERROR(SEARCH("9- Alto",J8)))</formula>
    </cfRule>
    <cfRule type="containsText" dxfId="784" priority="165" operator="containsText" text="8- Alto">
      <formula>NOT(ISERROR(SEARCH("8- Alto",J8)))</formula>
    </cfRule>
    <cfRule type="containsText" dxfId="783" priority="166" operator="containsText" text="5- Alto">
      <formula>NOT(ISERROR(SEARCH("5- Alto",J8)))</formula>
    </cfRule>
    <cfRule type="containsText" dxfId="782" priority="167" operator="containsText" text="4- Alto">
      <formula>NOT(ISERROR(SEARCH("4- Alto",J8)))</formula>
    </cfRule>
    <cfRule type="containsText" dxfId="781" priority="173" operator="containsText" text="2- Bajo">
      <formula>NOT(ISERROR(SEARCH("2- Bajo",J8)))</formula>
    </cfRule>
  </conditionalFormatting>
  <conditionalFormatting sqref="J10:J19">
    <cfRule type="colorScale" priority="181">
      <colorScale>
        <cfvo type="min"/>
        <cfvo type="max"/>
        <color rgb="FFFF7128"/>
        <color rgb="FFFFEF9C"/>
      </colorScale>
    </cfRule>
  </conditionalFormatting>
  <conditionalFormatting sqref="J10:J29">
    <cfRule type="containsText" dxfId="780" priority="70" operator="containsText" text="Bajo">
      <formula>NOT(ISERROR(SEARCH("Bajo",J10)))</formula>
    </cfRule>
    <cfRule type="containsText" dxfId="779" priority="71" operator="containsText" text="Moderado">
      <formula>NOT(ISERROR(SEARCH("Moderado",J10)))</formula>
    </cfRule>
    <cfRule type="containsText" dxfId="778" priority="72" operator="containsText" text="Alto">
      <formula>NOT(ISERROR(SEARCH("Alto",J10)))</formula>
    </cfRule>
    <cfRule type="containsText" dxfId="777" priority="73" operator="containsText" text="Extremo">
      <formula>NOT(ISERROR(SEARCH("Extremo",J10)))</formula>
    </cfRule>
  </conditionalFormatting>
  <conditionalFormatting sqref="J10:J34">
    <cfRule type="containsText" dxfId="776" priority="9" operator="containsText" text="Bajo">
      <formula>NOT(ISERROR(SEARCH("Bajo",J10)))</formula>
    </cfRule>
    <cfRule type="containsText" dxfId="775" priority="10" operator="containsText" text="Extremo">
      <formula>NOT(ISERROR(SEARCH("Extremo",J10)))</formula>
    </cfRule>
  </conditionalFormatting>
  <conditionalFormatting sqref="J20:J24">
    <cfRule type="colorScale" priority="101">
      <colorScale>
        <cfvo type="min"/>
        <cfvo type="max"/>
        <color rgb="FFFF7128"/>
        <color rgb="FFFFEF9C"/>
      </colorScale>
    </cfRule>
  </conditionalFormatting>
  <conditionalFormatting sqref="J25:J29">
    <cfRule type="colorScale" priority="74">
      <colorScale>
        <cfvo type="min"/>
        <cfvo type="max"/>
        <color rgb="FFFF7128"/>
        <color rgb="FFFFEF9C"/>
      </colorScale>
    </cfRule>
  </conditionalFormatting>
  <conditionalFormatting sqref="J30:J34">
    <cfRule type="containsText" dxfId="774" priority="11" operator="containsText" text="Moderado">
      <formula>NOT(ISERROR(SEARCH("Moderado",J30)))</formula>
    </cfRule>
    <cfRule type="containsText" dxfId="773" priority="38" operator="containsText" text="Bajo">
      <formula>NOT(ISERROR(SEARCH("Bajo",J30)))</formula>
    </cfRule>
    <cfRule type="containsText" dxfId="772" priority="39" operator="containsText" text="Moderado">
      <formula>NOT(ISERROR(SEARCH("Moderado",J30)))</formula>
    </cfRule>
    <cfRule type="containsText" dxfId="771" priority="40" operator="containsText" text="Alto">
      <formula>NOT(ISERROR(SEARCH("Alto",J30)))</formula>
    </cfRule>
    <cfRule type="containsText" dxfId="770" priority="41" operator="containsText" text="Extremo">
      <formula>NOT(ISERROR(SEARCH("Extremo",J30)))</formula>
    </cfRule>
    <cfRule type="colorScale" priority="42">
      <colorScale>
        <cfvo type="min"/>
        <cfvo type="max"/>
        <color rgb="FFFF7128"/>
        <color rgb="FFFFEF9C"/>
      </colorScale>
    </cfRule>
  </conditionalFormatting>
  <conditionalFormatting sqref="K10:K34">
    <cfRule type="containsText" dxfId="769" priority="5" operator="containsText" text="Muy Alta">
      <formula>NOT(ISERROR(SEARCH("Muy Alta",K10)))</formula>
    </cfRule>
    <cfRule type="containsText" dxfId="768" priority="6" operator="containsText" text="Alta">
      <formula>NOT(ISERROR(SEARCH("Alta",K10)))</formula>
    </cfRule>
    <cfRule type="containsText" dxfId="767" priority="7" operator="containsText" text="Baja">
      <formula>NOT(ISERROR(SEARCH("Baja",K10)))</formula>
    </cfRule>
    <cfRule type="containsText" dxfId="766" priority="8" operator="containsText" text="Muy Baja">
      <formula>NOT(ISERROR(SEARCH("Muy Baja",K10)))</formula>
    </cfRule>
    <cfRule type="containsText" dxfId="765" priority="13" operator="containsText" text="Media">
      <formula>NOT(ISERROR(SEARCH("Media",K10)))</formula>
    </cfRule>
  </conditionalFormatting>
  <conditionalFormatting sqref="K10:L10 K15:L15">
    <cfRule type="containsText" dxfId="764" priority="151" operator="containsText" text="3- Moderado">
      <formula>NOT(ISERROR(SEARCH("3- Moderado",K10)))</formula>
    </cfRule>
    <cfRule type="containsText" dxfId="763" priority="152" operator="containsText" text="6- Moderado">
      <formula>NOT(ISERROR(SEARCH("6- Moderado",K10)))</formula>
    </cfRule>
    <cfRule type="containsText" dxfId="762" priority="153" operator="containsText" text="4- Moderado">
      <formula>NOT(ISERROR(SEARCH("4- Moderado",K10)))</formula>
    </cfRule>
    <cfRule type="containsText" dxfId="761" priority="154" operator="containsText" text="3- Bajo">
      <formula>NOT(ISERROR(SEARCH("3- Bajo",K10)))</formula>
    </cfRule>
    <cfRule type="containsText" dxfId="760" priority="155" operator="containsText" text="4- Bajo">
      <formula>NOT(ISERROR(SEARCH("4- Bajo",K10)))</formula>
    </cfRule>
    <cfRule type="containsText" dxfId="759" priority="156" operator="containsText" text="1- Bajo">
      <formula>NOT(ISERROR(SEARCH("1- Bajo",K10)))</formula>
    </cfRule>
  </conditionalFormatting>
  <conditionalFormatting sqref="K20:L20">
    <cfRule type="containsText" dxfId="758" priority="108" operator="containsText" text="3- Moderado">
      <formula>NOT(ISERROR(SEARCH("3- Moderado",K20)))</formula>
    </cfRule>
    <cfRule type="containsText" dxfId="757" priority="109" operator="containsText" text="6- Moderado">
      <formula>NOT(ISERROR(SEARCH("6- Moderado",K20)))</formula>
    </cfRule>
    <cfRule type="containsText" dxfId="756" priority="110" operator="containsText" text="4- Moderado">
      <formula>NOT(ISERROR(SEARCH("4- Moderado",K20)))</formula>
    </cfRule>
    <cfRule type="containsText" dxfId="755" priority="111" operator="containsText" text="3- Bajo">
      <formula>NOT(ISERROR(SEARCH("3- Bajo",K20)))</formula>
    </cfRule>
    <cfRule type="containsText" dxfId="754" priority="112" operator="containsText" text="4- Bajo">
      <formula>NOT(ISERROR(SEARCH("4- Bajo",K20)))</formula>
    </cfRule>
    <cfRule type="containsText" dxfId="753" priority="113" operator="containsText" text="1- Bajo">
      <formula>NOT(ISERROR(SEARCH("1- Bajo",K20)))</formula>
    </cfRule>
  </conditionalFormatting>
  <conditionalFormatting sqref="K25:L25">
    <cfRule type="containsText" dxfId="752" priority="81" operator="containsText" text="3- Moderado">
      <formula>NOT(ISERROR(SEARCH("3- Moderado",K25)))</formula>
    </cfRule>
    <cfRule type="containsText" dxfId="751" priority="82" operator="containsText" text="6- Moderado">
      <formula>NOT(ISERROR(SEARCH("6- Moderado",K25)))</formula>
    </cfRule>
    <cfRule type="containsText" dxfId="750" priority="83" operator="containsText" text="4- Moderado">
      <formula>NOT(ISERROR(SEARCH("4- Moderado",K25)))</formula>
    </cfRule>
    <cfRule type="containsText" dxfId="749" priority="84" operator="containsText" text="3- Bajo">
      <formula>NOT(ISERROR(SEARCH("3- Bajo",K25)))</formula>
    </cfRule>
    <cfRule type="containsText" dxfId="748" priority="85" operator="containsText" text="4- Bajo">
      <formula>NOT(ISERROR(SEARCH("4- Bajo",K25)))</formula>
    </cfRule>
    <cfRule type="containsText" dxfId="747" priority="86" operator="containsText" text="1- Bajo">
      <formula>NOT(ISERROR(SEARCH("1- Bajo",K25)))</formula>
    </cfRule>
  </conditionalFormatting>
  <conditionalFormatting sqref="K30:L30">
    <cfRule type="containsText" dxfId="746" priority="49" operator="containsText" text="3- Moderado">
      <formula>NOT(ISERROR(SEARCH("3- Moderado",K30)))</formula>
    </cfRule>
    <cfRule type="containsText" dxfId="745" priority="50" operator="containsText" text="6- Moderado">
      <formula>NOT(ISERROR(SEARCH("6- Moderado",K30)))</formula>
    </cfRule>
    <cfRule type="containsText" dxfId="744" priority="51" operator="containsText" text="4- Moderado">
      <formula>NOT(ISERROR(SEARCH("4- Moderado",K30)))</formula>
    </cfRule>
    <cfRule type="containsText" dxfId="743" priority="52" operator="containsText" text="3- Bajo">
      <formula>NOT(ISERROR(SEARCH("3- Bajo",K30)))</formula>
    </cfRule>
    <cfRule type="containsText" dxfId="742" priority="53" operator="containsText" text="4- Bajo">
      <formula>NOT(ISERROR(SEARCH("4- Bajo",K30)))</formula>
    </cfRule>
    <cfRule type="containsText" dxfId="741" priority="54" operator="containsText" text="1- Bajo">
      <formula>NOT(ISERROR(SEARCH("1- Bajo",K30)))</formula>
    </cfRule>
  </conditionalFormatting>
  <conditionalFormatting sqref="K8:M8">
    <cfRule type="containsText" dxfId="740" priority="133" operator="containsText" text="3- Moderado">
      <formula>NOT(ISERROR(SEARCH("3- Moderado",K8)))</formula>
    </cfRule>
    <cfRule type="containsText" dxfId="739" priority="134" operator="containsText" text="6- Moderado">
      <formula>NOT(ISERROR(SEARCH("6- Moderado",K8)))</formula>
    </cfRule>
    <cfRule type="containsText" dxfId="738" priority="135" operator="containsText" text="4- Moderado">
      <formula>NOT(ISERROR(SEARCH("4- Moderado",K8)))</formula>
    </cfRule>
    <cfRule type="containsText" dxfId="737" priority="136" operator="containsText" text="3- Bajo">
      <formula>NOT(ISERROR(SEARCH("3- Bajo",K8)))</formula>
    </cfRule>
    <cfRule type="containsText" dxfId="736" priority="137" operator="containsText" text="4- Bajo">
      <formula>NOT(ISERROR(SEARCH("4- Bajo",K8)))</formula>
    </cfRule>
    <cfRule type="containsText" dxfId="735" priority="138" operator="containsText" text="1- Bajo">
      <formula>NOT(ISERROR(SEARCH("1- Bajo",K8)))</formula>
    </cfRule>
  </conditionalFormatting>
  <conditionalFormatting sqref="L10:L34">
    <cfRule type="containsText" dxfId="734" priority="1" operator="containsText" text="Catastrófico">
      <formula>NOT(ISERROR(SEARCH("Catastrófico",L10)))</formula>
    </cfRule>
    <cfRule type="containsText" dxfId="733" priority="2" operator="containsText" text="Mayor">
      <formula>NOT(ISERROR(SEARCH("Mayor",L10)))</formula>
    </cfRule>
    <cfRule type="containsText" dxfId="732" priority="3" operator="containsText" text="Menor">
      <formula>NOT(ISERROR(SEARCH("Menor",L10)))</formula>
    </cfRule>
    <cfRule type="containsText" dxfId="731" priority="4" operator="containsText" text="Leve">
      <formula>NOT(ISERROR(SEARCH("Leve",L10)))</formula>
    </cfRule>
  </conditionalFormatting>
  <conditionalFormatting sqref="L10:M34">
    <cfRule type="containsText" dxfId="730" priority="12" operator="containsText" text="Moderado">
      <formula>NOT(ISERROR(SEARCH("Moderado",L10)))</formula>
    </cfRule>
  </conditionalFormatting>
  <conditionalFormatting sqref="M10:M19">
    <cfRule type="colorScale" priority="182">
      <colorScale>
        <cfvo type="min"/>
        <cfvo type="max"/>
        <color rgb="FFFF7128"/>
        <color rgb="FFFFEF9C"/>
      </colorScale>
    </cfRule>
  </conditionalFormatting>
  <conditionalFormatting sqref="M10:M34">
    <cfRule type="containsText" dxfId="729" priority="33" operator="containsText" text="Bajo">
      <formula>NOT(ISERROR(SEARCH("Bajo",M10)))</formula>
    </cfRule>
    <cfRule type="containsText" dxfId="728" priority="34" operator="containsText" text="Moderado">
      <formula>NOT(ISERROR(SEARCH("Moderado",M10)))</formula>
    </cfRule>
    <cfRule type="containsText" dxfId="727" priority="35" operator="containsText" text="Alto">
      <formula>NOT(ISERROR(SEARCH("Alto",M10)))</formula>
    </cfRule>
    <cfRule type="containsText" dxfId="726" priority="36" operator="containsText" text="Extremo">
      <formula>NOT(ISERROR(SEARCH("Extremo",M10)))</formula>
    </cfRule>
  </conditionalFormatting>
  <conditionalFormatting sqref="M20:M24">
    <cfRule type="colorScale" priority="100">
      <colorScale>
        <cfvo type="min"/>
        <cfvo type="max"/>
        <color rgb="FFFF7128"/>
        <color rgb="FFFFEF9C"/>
      </colorScale>
    </cfRule>
  </conditionalFormatting>
  <conditionalFormatting sqref="M25:M29">
    <cfRule type="colorScale" priority="69">
      <colorScale>
        <cfvo type="min"/>
        <cfvo type="max"/>
        <color rgb="FFFF7128"/>
        <color rgb="FFFFEF9C"/>
      </colorScale>
    </cfRule>
  </conditionalFormatting>
  <conditionalFormatting sqref="M30:M34">
    <cfRule type="colorScale" priority="37">
      <colorScale>
        <cfvo type="min"/>
        <cfvo type="max"/>
        <color rgb="FFFF7128"/>
        <color rgb="FFFFEF9C"/>
      </colorScale>
    </cfRule>
  </conditionalFormatting>
  <conditionalFormatting sqref="N10 N15">
    <cfRule type="containsText" dxfId="725" priority="127" operator="containsText" text="3- Moderado">
      <formula>NOT(ISERROR(SEARCH("3- Moderado",N10)))</formula>
    </cfRule>
    <cfRule type="containsText" dxfId="724" priority="128" operator="containsText" text="6- Moderado">
      <formula>NOT(ISERROR(SEARCH("6- Moderado",N10)))</formula>
    </cfRule>
    <cfRule type="containsText" dxfId="723" priority="129" operator="containsText" text="4- Moderado">
      <formula>NOT(ISERROR(SEARCH("4- Moderado",N10)))</formula>
    </cfRule>
    <cfRule type="containsText" dxfId="722" priority="130" operator="containsText" text="3- Bajo">
      <formula>NOT(ISERROR(SEARCH("3- Bajo",N10)))</formula>
    </cfRule>
    <cfRule type="containsText" dxfId="721" priority="131" operator="containsText" text="4- Bajo">
      <formula>NOT(ISERROR(SEARCH("4- Bajo",N10)))</formula>
    </cfRule>
    <cfRule type="containsText" dxfId="720" priority="132" operator="containsText" text="1- Bajo">
      <formula>NOT(ISERROR(SEARCH("1- Bajo",N10)))</formula>
    </cfRule>
  </conditionalFormatting>
  <conditionalFormatting sqref="N20">
    <cfRule type="containsText" dxfId="719" priority="94" operator="containsText" text="3- Moderado">
      <formula>NOT(ISERROR(SEARCH("3- Moderado",N20)))</formula>
    </cfRule>
    <cfRule type="containsText" dxfId="718" priority="95" operator="containsText" text="6- Moderado">
      <formula>NOT(ISERROR(SEARCH("6- Moderado",N20)))</formula>
    </cfRule>
    <cfRule type="containsText" dxfId="717" priority="96" operator="containsText" text="4- Moderado">
      <formula>NOT(ISERROR(SEARCH("4- Moderado",N20)))</formula>
    </cfRule>
    <cfRule type="containsText" dxfId="716" priority="97" operator="containsText" text="3- Bajo">
      <formula>NOT(ISERROR(SEARCH("3- Bajo",N20)))</formula>
    </cfRule>
    <cfRule type="containsText" dxfId="715" priority="98" operator="containsText" text="4- Bajo">
      <formula>NOT(ISERROR(SEARCH("4- Bajo",N20)))</formula>
    </cfRule>
    <cfRule type="containsText" dxfId="714" priority="99" operator="containsText" text="1- Bajo">
      <formula>NOT(ISERROR(SEARCH("1- Bajo",N20)))</formula>
    </cfRule>
  </conditionalFormatting>
  <conditionalFormatting sqref="N25">
    <cfRule type="containsText" dxfId="713" priority="63" operator="containsText" text="3- Moderado">
      <formula>NOT(ISERROR(SEARCH("3- Moderado",N25)))</formula>
    </cfRule>
    <cfRule type="containsText" dxfId="712" priority="64" operator="containsText" text="6- Moderado">
      <formula>NOT(ISERROR(SEARCH("6- Moderado",N25)))</formula>
    </cfRule>
    <cfRule type="containsText" dxfId="711" priority="65" operator="containsText" text="4- Moderado">
      <formula>NOT(ISERROR(SEARCH("4- Moderado",N25)))</formula>
    </cfRule>
    <cfRule type="containsText" dxfId="710" priority="66" operator="containsText" text="3- Bajo">
      <formula>NOT(ISERROR(SEARCH("3- Bajo",N25)))</formula>
    </cfRule>
    <cfRule type="containsText" dxfId="709" priority="67" operator="containsText" text="4- Bajo">
      <formula>NOT(ISERROR(SEARCH("4- Bajo",N25)))</formula>
    </cfRule>
    <cfRule type="containsText" dxfId="708" priority="68" operator="containsText" text="1- Bajo">
      <formula>NOT(ISERROR(SEARCH("1- Bajo",N25)))</formula>
    </cfRule>
  </conditionalFormatting>
  <conditionalFormatting sqref="N30">
    <cfRule type="containsText" dxfId="707" priority="27" operator="containsText" text="3- Moderado">
      <formula>NOT(ISERROR(SEARCH("3- Moderado",N30)))</formula>
    </cfRule>
    <cfRule type="containsText" dxfId="706" priority="28" operator="containsText" text="6- Moderado">
      <formula>NOT(ISERROR(SEARCH("6- Moderado",N30)))</formula>
    </cfRule>
    <cfRule type="containsText" dxfId="705" priority="29" operator="containsText" text="4- Moderado">
      <formula>NOT(ISERROR(SEARCH("4- Moderado",N30)))</formula>
    </cfRule>
    <cfRule type="containsText" dxfId="704" priority="30" operator="containsText" text="3- Bajo">
      <formula>NOT(ISERROR(SEARCH("3- Bajo",N30)))</formula>
    </cfRule>
    <cfRule type="containsText" dxfId="703" priority="31" operator="containsText" text="4- Bajo">
      <formula>NOT(ISERROR(SEARCH("4- Bajo",N30)))</formula>
    </cfRule>
    <cfRule type="containsText" dxfId="702" priority="32" operator="containsText" text="1- Bajo">
      <formula>NOT(ISERROR(SEARCH("1- Bajo",N30)))</formula>
    </cfRule>
  </conditionalFormatting>
  <dataValidations disablePrompts="1" count="7">
    <dataValidation allowBlank="1" showInputMessage="1" showErrorMessage="1" prompt="Seleccionar el tipo de riesgo teniendo en cuenta que  factor organizaconal afecta. Ver explicacion en hoja " sqref="E8" xr:uid="{29506168-AC0A-4DBA-B38A-47212FBA1DB3}"/>
    <dataValidation allowBlank="1" showInputMessage="1" showErrorMessage="1" prompt="Registrar qué factor  que ocasina el riesgo: un facot identtficado el contexto._x000a_O  personas, recursos, estilo de direccion , factores externos, , codiciones ambientales" sqref="F8:G8" xr:uid="{7F923F36-61AD-4FF8-8FBF-2000022D0D20}"/>
    <dataValidation allowBlank="1" showInputMessage="1" showErrorMessage="1" prompt="Que tan factible es que materialize el riesgo?" sqref="H8" xr:uid="{7C2FB8ED-7641-459E-9B6C-D4EA743A21FA}"/>
    <dataValidation allowBlank="1" showInputMessage="1" showErrorMessage="1" prompt="El grado de afectación puede ser " sqref="I8" xr:uid="{C31DF0D6-04B1-43B8-8930-054D07B9F47C}"/>
    <dataValidation allowBlank="1" showInputMessage="1" showErrorMessage="1" prompt="Describir las actividades que se van a desarrollar para el proyecto" sqref="O7" xr:uid="{BE94702E-E54A-400D-888E-DA570F12BA73}"/>
    <dataValidation allowBlank="1" showInputMessage="1" showErrorMessage="1" prompt="Seleccionar si el responsable es el responsable de las acciones es el nivel central" sqref="P7:P8" xr:uid="{88F81CD9-CC9B-4C31-94D5-7DA53F7AB821}"/>
    <dataValidation allowBlank="1" showInputMessage="1" showErrorMessage="1" prompt="seleccionar si el responsable de ejecutar las acciones es el nivel central" sqref="Q8" xr:uid="{7E8B98CC-9E5A-48DF-B5E1-87576C154ABD}"/>
  </dataValidation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26563-ED5A-493E-A58B-0D1A84DF9408}">
  <sheetPr>
    <tabColor theme="8"/>
  </sheetPr>
  <dimension ref="A1:JR34"/>
  <sheetViews>
    <sheetView topLeftCell="H21" zoomScale="93" zoomScaleNormal="93" workbookViewId="0">
      <selection activeCell="T25" sqref="T25:T29"/>
    </sheetView>
  </sheetViews>
  <sheetFormatPr baseColWidth="10" defaultColWidth="11.42578125" defaultRowHeight="15"/>
  <cols>
    <col min="1" max="1" width="18.42578125" style="77" customWidth="1"/>
    <col min="2" max="2" width="38.7109375" style="77" customWidth="1"/>
    <col min="3" max="3" width="15.5703125" customWidth="1"/>
    <col min="4" max="4" width="40.855468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44.140625" customWidth="1"/>
    <col min="16" max="16" width="16.5703125" customWidth="1"/>
    <col min="17" max="17" width="14.28515625" customWidth="1"/>
    <col min="18" max="18" width="17.85546875" customWidth="1"/>
    <col min="19" max="19" width="15.140625" customWidth="1"/>
    <col min="20" max="20" width="63.42578125" customWidth="1"/>
    <col min="21" max="176" width="11.42578125" style="6"/>
  </cols>
  <sheetData>
    <row r="1" spans="1:278" s="126" customFormat="1" ht="16.5" customHeight="1">
      <c r="A1" s="335"/>
      <c r="B1" s="336"/>
      <c r="C1" s="336"/>
      <c r="D1" s="445" t="s">
        <v>491</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
        <v>492</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40.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625</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66" t="s">
        <v>521</v>
      </c>
      <c r="P10" s="500"/>
      <c r="Q10" s="503" t="s">
        <v>10</v>
      </c>
      <c r="R10" s="506">
        <v>45108</v>
      </c>
      <c r="S10" s="506">
        <v>45199</v>
      </c>
      <c r="T10" s="466" t="s">
        <v>522</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88"/>
      <c r="B11" s="300"/>
      <c r="C11" s="491"/>
      <c r="D11" s="491"/>
      <c r="E11" s="474"/>
      <c r="F11" s="474"/>
      <c r="G11" s="474"/>
      <c r="H11" s="477"/>
      <c r="I11" s="480"/>
      <c r="J11" s="483"/>
      <c r="K11" s="464"/>
      <c r="L11" s="464"/>
      <c r="M11" s="461"/>
      <c r="N11" s="464"/>
      <c r="O11" s="467"/>
      <c r="P11" s="501"/>
      <c r="Q11" s="504"/>
      <c r="R11" s="504"/>
      <c r="S11" s="504"/>
      <c r="T11" s="467"/>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88"/>
      <c r="B12" s="300"/>
      <c r="C12" s="491"/>
      <c r="D12" s="491"/>
      <c r="E12" s="474"/>
      <c r="F12" s="474"/>
      <c r="G12" s="474"/>
      <c r="H12" s="477"/>
      <c r="I12" s="480"/>
      <c r="J12" s="483"/>
      <c r="K12" s="464"/>
      <c r="L12" s="464"/>
      <c r="M12" s="461"/>
      <c r="N12" s="464"/>
      <c r="O12" s="467"/>
      <c r="P12" s="501"/>
      <c r="Q12" s="504"/>
      <c r="R12" s="504"/>
      <c r="S12" s="504"/>
      <c r="T12" s="467"/>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88"/>
      <c r="B13" s="300"/>
      <c r="C13" s="491"/>
      <c r="D13" s="491"/>
      <c r="E13" s="474"/>
      <c r="F13" s="474"/>
      <c r="G13" s="474"/>
      <c r="H13" s="477"/>
      <c r="I13" s="480"/>
      <c r="J13" s="483"/>
      <c r="K13" s="464"/>
      <c r="L13" s="464"/>
      <c r="M13" s="461"/>
      <c r="N13" s="464"/>
      <c r="O13" s="467"/>
      <c r="P13" s="501"/>
      <c r="Q13" s="504"/>
      <c r="R13" s="504"/>
      <c r="S13" s="504"/>
      <c r="T13" s="467"/>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246" customHeight="1" thickBot="1">
      <c r="A14" s="489"/>
      <c r="B14" s="494"/>
      <c r="C14" s="492"/>
      <c r="D14" s="492"/>
      <c r="E14" s="475"/>
      <c r="F14" s="475"/>
      <c r="G14" s="475"/>
      <c r="H14" s="478"/>
      <c r="I14" s="481"/>
      <c r="J14" s="484"/>
      <c r="K14" s="465"/>
      <c r="L14" s="465"/>
      <c r="M14" s="462"/>
      <c r="N14" s="465"/>
      <c r="O14" s="468"/>
      <c r="P14" s="502"/>
      <c r="Q14" s="505"/>
      <c r="R14" s="505"/>
      <c r="S14" s="505"/>
      <c r="T14" s="468"/>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tr">
        <f>'Mapa Final'!AH19</f>
        <v>Reducir(compartir)</v>
      </c>
      <c r="O15" s="495" t="str">
        <f>CONCATENATE("  1-",'Mapa Final'!P19,"  2-",'Mapa Final'!P20,"  3-",'Mapa Final'!P21,"  4-",'Mapa Final'!P22,"5-",'Mapa Final'!P26)</f>
        <v xml:space="preserve">  1-Informar mensualmente el avance de la ejecucion presupuestal a los coordinadores del area administrativa y de talento humano (1).  2-Informar mensualmentea las areas involucradas el estado de la Ejecucion de la Reserva Presupuestal. (1).  3-Solicitar por medio de un formato a la areas interesadas la solicitud de presupuesto. (2).  4-Elevar solictud de necesidad de personal para el área financiera.(2)5-Mesas de trabajo con las áreas con el fin de socializar los cronogramas de ejecución de recusos asignador a la Seccional y procedimientos. (4 y 6) </v>
      </c>
      <c r="P15" s="500"/>
      <c r="Q15" s="503" t="s">
        <v>10</v>
      </c>
      <c r="R15" s="506">
        <v>45108</v>
      </c>
      <c r="S15" s="506">
        <v>45199</v>
      </c>
      <c r="T15" s="466" t="s">
        <v>523</v>
      </c>
      <c r="U15" s="34"/>
      <c r="V15" s="34"/>
    </row>
    <row r="16" spans="1:278">
      <c r="A16" s="488"/>
      <c r="B16" s="300"/>
      <c r="C16" s="491"/>
      <c r="D16" s="491"/>
      <c r="E16" s="474"/>
      <c r="F16" s="474"/>
      <c r="G16" s="474"/>
      <c r="H16" s="477"/>
      <c r="I16" s="480"/>
      <c r="J16" s="483"/>
      <c r="K16" s="464"/>
      <c r="L16" s="464"/>
      <c r="M16" s="461"/>
      <c r="N16" s="464"/>
      <c r="O16" s="366"/>
      <c r="P16" s="501"/>
      <c r="Q16" s="504"/>
      <c r="R16" s="504"/>
      <c r="S16" s="504"/>
      <c r="T16" s="467"/>
      <c r="U16" s="34"/>
      <c r="V16" s="34"/>
    </row>
    <row r="17" spans="1:22">
      <c r="A17" s="488"/>
      <c r="B17" s="300"/>
      <c r="C17" s="491"/>
      <c r="D17" s="491"/>
      <c r="E17" s="474"/>
      <c r="F17" s="474"/>
      <c r="G17" s="474"/>
      <c r="H17" s="477"/>
      <c r="I17" s="480"/>
      <c r="J17" s="483"/>
      <c r="K17" s="464"/>
      <c r="L17" s="464"/>
      <c r="M17" s="461"/>
      <c r="N17" s="464"/>
      <c r="O17" s="366"/>
      <c r="P17" s="501"/>
      <c r="Q17" s="504"/>
      <c r="R17" s="504"/>
      <c r="S17" s="504"/>
      <c r="T17" s="467"/>
      <c r="U17" s="34"/>
      <c r="V17" s="34"/>
    </row>
    <row r="18" spans="1:22">
      <c r="A18" s="488"/>
      <c r="B18" s="300"/>
      <c r="C18" s="491"/>
      <c r="D18" s="491"/>
      <c r="E18" s="474"/>
      <c r="F18" s="474"/>
      <c r="G18" s="474"/>
      <c r="H18" s="477"/>
      <c r="I18" s="480"/>
      <c r="J18" s="483"/>
      <c r="K18" s="464"/>
      <c r="L18" s="464"/>
      <c r="M18" s="461"/>
      <c r="N18" s="464"/>
      <c r="O18" s="366"/>
      <c r="P18" s="501"/>
      <c r="Q18" s="504"/>
      <c r="R18" s="504"/>
      <c r="S18" s="504"/>
      <c r="T18" s="467"/>
      <c r="U18" s="34"/>
      <c r="V18" s="34"/>
    </row>
    <row r="19" spans="1:22" ht="185.25" customHeight="1" thickBot="1">
      <c r="A19" s="489"/>
      <c r="B19" s="494"/>
      <c r="C19" s="492"/>
      <c r="D19" s="492"/>
      <c r="E19" s="475"/>
      <c r="F19" s="475"/>
      <c r="G19" s="475"/>
      <c r="H19" s="478"/>
      <c r="I19" s="481"/>
      <c r="J19" s="484"/>
      <c r="K19" s="465"/>
      <c r="L19" s="465"/>
      <c r="M19" s="462"/>
      <c r="N19" s="465"/>
      <c r="O19" s="496"/>
      <c r="P19" s="502"/>
      <c r="Q19" s="505"/>
      <c r="R19" s="505"/>
      <c r="S19" s="505"/>
      <c r="T19" s="468"/>
      <c r="U19" s="34"/>
      <c r="V19" s="34"/>
    </row>
    <row r="20" spans="1:22" ht="50.2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CONCATENATE("  1-",'Mapa Final'!P23,"  2-",'Mapa Final'!P24,"  3-",'Mapa Final'!P25," 5-",'Mapa Final'!P27," 6-",'Mapa Final'!P28)</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 5-Elevar solictud de necesidad de personal para el área financiera.(7 y 8). 6-Comunicar a las áreas el cumplimiento o incumplimiento del cronograma. (4)</v>
      </c>
      <c r="P20" s="507"/>
      <c r="Q20" s="503" t="s">
        <v>10</v>
      </c>
      <c r="R20" s="506">
        <v>45108</v>
      </c>
      <c r="S20" s="506">
        <v>45199</v>
      </c>
      <c r="T20" s="466" t="s">
        <v>524</v>
      </c>
    </row>
    <row r="21" spans="1:22" ht="50.25" customHeight="1">
      <c r="A21" s="488"/>
      <c r="B21" s="300"/>
      <c r="C21" s="491"/>
      <c r="D21" s="491"/>
      <c r="E21" s="474"/>
      <c r="F21" s="474"/>
      <c r="G21" s="474"/>
      <c r="H21" s="477"/>
      <c r="I21" s="480"/>
      <c r="J21" s="483"/>
      <c r="K21" s="464"/>
      <c r="L21" s="464"/>
      <c r="M21" s="461"/>
      <c r="N21" s="464"/>
      <c r="O21" s="467"/>
      <c r="P21" s="508"/>
      <c r="Q21" s="504"/>
      <c r="R21" s="504"/>
      <c r="S21" s="504"/>
      <c r="T21" s="467"/>
    </row>
    <row r="22" spans="1:22" ht="50.25" customHeight="1">
      <c r="A22" s="488"/>
      <c r="B22" s="300"/>
      <c r="C22" s="491"/>
      <c r="D22" s="491"/>
      <c r="E22" s="474"/>
      <c r="F22" s="474"/>
      <c r="G22" s="474"/>
      <c r="H22" s="477"/>
      <c r="I22" s="480"/>
      <c r="J22" s="483"/>
      <c r="K22" s="464"/>
      <c r="L22" s="464"/>
      <c r="M22" s="461"/>
      <c r="N22" s="464"/>
      <c r="O22" s="467"/>
      <c r="P22" s="508"/>
      <c r="Q22" s="504"/>
      <c r="R22" s="504"/>
      <c r="S22" s="504"/>
      <c r="T22" s="467"/>
    </row>
    <row r="23" spans="1:22" ht="50.25" customHeight="1">
      <c r="A23" s="488"/>
      <c r="B23" s="300"/>
      <c r="C23" s="491"/>
      <c r="D23" s="491"/>
      <c r="E23" s="474"/>
      <c r="F23" s="474"/>
      <c r="G23" s="474"/>
      <c r="H23" s="477"/>
      <c r="I23" s="480"/>
      <c r="J23" s="483"/>
      <c r="K23" s="464"/>
      <c r="L23" s="464"/>
      <c r="M23" s="461"/>
      <c r="N23" s="464"/>
      <c r="O23" s="467"/>
      <c r="P23" s="508"/>
      <c r="Q23" s="504"/>
      <c r="R23" s="504"/>
      <c r="S23" s="504"/>
      <c r="T23" s="467"/>
    </row>
    <row r="24" spans="1:22" ht="50.25" customHeight="1" thickBot="1">
      <c r="A24" s="489"/>
      <c r="B24" s="494"/>
      <c r="C24" s="492"/>
      <c r="D24" s="492"/>
      <c r="E24" s="475"/>
      <c r="F24" s="475"/>
      <c r="G24" s="475"/>
      <c r="H24" s="478"/>
      <c r="I24" s="481"/>
      <c r="J24" s="484"/>
      <c r="K24" s="465"/>
      <c r="L24" s="465"/>
      <c r="M24" s="462"/>
      <c r="N24" s="465"/>
      <c r="O24" s="468"/>
      <c r="P24" s="509"/>
      <c r="Q24" s="505"/>
      <c r="R24" s="505"/>
      <c r="S24" s="505"/>
      <c r="T24" s="468"/>
    </row>
    <row r="25" spans="1:22" ht="37.5" customHeight="1">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CONCATENATE("  1-",'Mapa Final'!P29,"  2-",'Mapa Final'!P30,"  3-",'Mapa Final'!P31,"  4-",'Mapa Final'!P32)</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500"/>
      <c r="Q25" s="503" t="s">
        <v>10</v>
      </c>
      <c r="R25" s="506">
        <v>45108</v>
      </c>
      <c r="S25" s="506">
        <v>45199</v>
      </c>
      <c r="T25" s="466" t="s">
        <v>525</v>
      </c>
    </row>
    <row r="26" spans="1:22" ht="37.5" customHeight="1">
      <c r="A26" s="488"/>
      <c r="B26" s="300"/>
      <c r="C26" s="491"/>
      <c r="D26" s="491"/>
      <c r="E26" s="474"/>
      <c r="F26" s="474"/>
      <c r="G26" s="474"/>
      <c r="H26" s="477"/>
      <c r="I26" s="480"/>
      <c r="J26" s="483"/>
      <c r="K26" s="464"/>
      <c r="L26" s="464"/>
      <c r="M26" s="461"/>
      <c r="N26" s="464"/>
      <c r="O26" s="455"/>
      <c r="P26" s="501"/>
      <c r="Q26" s="504"/>
      <c r="R26" s="504"/>
      <c r="S26" s="504"/>
      <c r="T26" s="467"/>
    </row>
    <row r="27" spans="1:22" ht="37.5" customHeight="1">
      <c r="A27" s="488"/>
      <c r="B27" s="300"/>
      <c r="C27" s="491"/>
      <c r="D27" s="491"/>
      <c r="E27" s="474"/>
      <c r="F27" s="474"/>
      <c r="G27" s="474"/>
      <c r="H27" s="477"/>
      <c r="I27" s="480"/>
      <c r="J27" s="483"/>
      <c r="K27" s="464"/>
      <c r="L27" s="464"/>
      <c r="M27" s="461"/>
      <c r="N27" s="464"/>
      <c r="O27" s="455"/>
      <c r="P27" s="501"/>
      <c r="Q27" s="504"/>
      <c r="R27" s="504"/>
      <c r="S27" s="504"/>
      <c r="T27" s="467"/>
    </row>
    <row r="28" spans="1:22" ht="37.5" customHeight="1">
      <c r="A28" s="488"/>
      <c r="B28" s="300"/>
      <c r="C28" s="491"/>
      <c r="D28" s="491"/>
      <c r="E28" s="474"/>
      <c r="F28" s="474"/>
      <c r="G28" s="474"/>
      <c r="H28" s="477"/>
      <c r="I28" s="480"/>
      <c r="J28" s="483"/>
      <c r="K28" s="464"/>
      <c r="L28" s="464"/>
      <c r="M28" s="461"/>
      <c r="N28" s="464"/>
      <c r="O28" s="455"/>
      <c r="P28" s="501"/>
      <c r="Q28" s="504"/>
      <c r="R28" s="504"/>
      <c r="S28" s="504"/>
      <c r="T28" s="467"/>
    </row>
    <row r="29" spans="1:22" ht="37.5" customHeight="1" thickBot="1">
      <c r="A29" s="489"/>
      <c r="B29" s="494"/>
      <c r="C29" s="492"/>
      <c r="D29" s="492"/>
      <c r="E29" s="475"/>
      <c r="F29" s="475"/>
      <c r="G29" s="475"/>
      <c r="H29" s="478"/>
      <c r="I29" s="481"/>
      <c r="J29" s="484"/>
      <c r="K29" s="465"/>
      <c r="L29" s="465"/>
      <c r="M29" s="462"/>
      <c r="N29" s="465"/>
      <c r="O29" s="456"/>
      <c r="P29" s="502"/>
      <c r="Q29" s="505"/>
      <c r="R29" s="505"/>
      <c r="S29" s="505"/>
      <c r="T29" s="468"/>
    </row>
    <row r="30" spans="1:22" ht="32.2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tr">
        <f>CONCATENATE("  1-",'Mapa Final'!P34,"  2-",'Mapa Final'!P35,"  3-",'Mapa Final'!P36)</f>
        <v xml:space="preserve">  1-Cumplimiento de la modalidad de teletrabajo (1 , 2, 3,4 y 5).  2-Políticas y directrices claras aplicadas para evacuar y proteger a los servidores judiciales (1,2, 4)  3-Elaboración  y aplicación de medidas de prevención, contención y mitigación de los riesgos publicos. (1,2,3,4)</v>
      </c>
      <c r="P30" s="500"/>
      <c r="Q30" s="503" t="s">
        <v>10</v>
      </c>
      <c r="R30" s="506">
        <v>45108</v>
      </c>
      <c r="S30" s="506">
        <v>45199</v>
      </c>
      <c r="T30" s="466" t="s">
        <v>526</v>
      </c>
    </row>
    <row r="31" spans="1:22" ht="32.25" customHeight="1">
      <c r="A31" s="488"/>
      <c r="B31" s="300"/>
      <c r="C31" s="491"/>
      <c r="D31" s="491"/>
      <c r="E31" s="474"/>
      <c r="F31" s="474"/>
      <c r="G31" s="474"/>
      <c r="H31" s="477"/>
      <c r="I31" s="480"/>
      <c r="J31" s="483"/>
      <c r="K31" s="464"/>
      <c r="L31" s="464"/>
      <c r="M31" s="461"/>
      <c r="N31" s="464"/>
      <c r="O31" s="455"/>
      <c r="P31" s="501"/>
      <c r="Q31" s="504"/>
      <c r="R31" s="504"/>
      <c r="S31" s="504"/>
      <c r="T31" s="467"/>
    </row>
    <row r="32" spans="1:22" ht="32.25" customHeight="1">
      <c r="A32" s="488"/>
      <c r="B32" s="300"/>
      <c r="C32" s="491"/>
      <c r="D32" s="491"/>
      <c r="E32" s="474"/>
      <c r="F32" s="474"/>
      <c r="G32" s="474"/>
      <c r="H32" s="477"/>
      <c r="I32" s="480"/>
      <c r="J32" s="483"/>
      <c r="K32" s="464"/>
      <c r="L32" s="464"/>
      <c r="M32" s="461"/>
      <c r="N32" s="464"/>
      <c r="O32" s="455"/>
      <c r="P32" s="501"/>
      <c r="Q32" s="504"/>
      <c r="R32" s="504"/>
      <c r="S32" s="504"/>
      <c r="T32" s="467"/>
    </row>
    <row r="33" spans="1:20" ht="32.25" customHeight="1">
      <c r="A33" s="488"/>
      <c r="B33" s="300"/>
      <c r="C33" s="491"/>
      <c r="D33" s="491"/>
      <c r="E33" s="474"/>
      <c r="F33" s="474"/>
      <c r="G33" s="474"/>
      <c r="H33" s="477"/>
      <c r="I33" s="480"/>
      <c r="J33" s="483"/>
      <c r="K33" s="464"/>
      <c r="L33" s="464"/>
      <c r="M33" s="461"/>
      <c r="N33" s="464"/>
      <c r="O33" s="455"/>
      <c r="P33" s="501"/>
      <c r="Q33" s="504"/>
      <c r="R33" s="504"/>
      <c r="S33" s="504"/>
      <c r="T33" s="467"/>
    </row>
    <row r="34" spans="1:20" ht="78" customHeight="1" thickBot="1">
      <c r="A34" s="489"/>
      <c r="B34" s="494"/>
      <c r="C34" s="492"/>
      <c r="D34" s="492"/>
      <c r="E34" s="475"/>
      <c r="F34" s="475"/>
      <c r="G34" s="475"/>
      <c r="H34" s="478"/>
      <c r="I34" s="481"/>
      <c r="J34" s="484"/>
      <c r="K34" s="465"/>
      <c r="L34" s="465"/>
      <c r="M34" s="462"/>
      <c r="N34" s="465"/>
      <c r="O34" s="456"/>
      <c r="P34" s="502"/>
      <c r="Q34" s="505"/>
      <c r="R34" s="505"/>
      <c r="S34" s="505"/>
      <c r="T34" s="468"/>
    </row>
  </sheetData>
  <mergeCells count="1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B10:B14"/>
    <mergeCell ref="C10:C14"/>
    <mergeCell ref="D10:D14"/>
    <mergeCell ref="E10:E14"/>
    <mergeCell ref="R10:R14"/>
    <mergeCell ref="S10:S14"/>
    <mergeCell ref="T10:T14"/>
    <mergeCell ref="N10:N14"/>
    <mergeCell ref="O10:O14"/>
    <mergeCell ref="P10:P14"/>
    <mergeCell ref="Q10:Q14"/>
    <mergeCell ref="A15:A19"/>
    <mergeCell ref="B15:B19"/>
    <mergeCell ref="C15:C19"/>
    <mergeCell ref="D15:D19"/>
    <mergeCell ref="E15:E19"/>
    <mergeCell ref="F15:F19"/>
    <mergeCell ref="G15:G19"/>
    <mergeCell ref="L10:L14"/>
    <mergeCell ref="M10:M14"/>
    <mergeCell ref="F10:F14"/>
    <mergeCell ref="G10:G14"/>
    <mergeCell ref="H10:H14"/>
    <mergeCell ref="I10:I14"/>
    <mergeCell ref="J10:J14"/>
    <mergeCell ref="K10:K1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N25:N29"/>
    <mergeCell ref="O25:O29"/>
    <mergeCell ref="P25:P29"/>
    <mergeCell ref="Q25:Q29"/>
    <mergeCell ref="A30:A34"/>
    <mergeCell ref="B30:B34"/>
    <mergeCell ref="C30:C34"/>
    <mergeCell ref="D30:D34"/>
    <mergeCell ref="E30:E34"/>
    <mergeCell ref="F30:F34"/>
    <mergeCell ref="G30:G34"/>
    <mergeCell ref="L25:L29"/>
    <mergeCell ref="M25:M29"/>
    <mergeCell ref="F25:F29"/>
    <mergeCell ref="G25:G29"/>
    <mergeCell ref="H25:H29"/>
    <mergeCell ref="I25:I29"/>
    <mergeCell ref="J25:J29"/>
    <mergeCell ref="K25:K29"/>
    <mergeCell ref="T30:T34"/>
    <mergeCell ref="N30:N34"/>
    <mergeCell ref="O30:O34"/>
    <mergeCell ref="P30:P34"/>
    <mergeCell ref="Q30:Q34"/>
    <mergeCell ref="R30:R34"/>
    <mergeCell ref="S30:S34"/>
    <mergeCell ref="H30:H34"/>
    <mergeCell ref="I30:I34"/>
    <mergeCell ref="J30:J34"/>
    <mergeCell ref="K30:K34"/>
    <mergeCell ref="L30:L34"/>
    <mergeCell ref="M30:M34"/>
  </mergeCells>
  <conditionalFormatting sqref="A7:B7 H7 H35:J1048576">
    <cfRule type="containsText" dxfId="701" priority="178" operator="containsText" text="3- Bajo">
      <formula>NOT(ISERROR(SEARCH("3- Bajo",A7)))</formula>
    </cfRule>
    <cfRule type="containsText" dxfId="700" priority="179" operator="containsText" text="4- Bajo">
      <formula>NOT(ISERROR(SEARCH("4- Bajo",A7)))</formula>
    </cfRule>
    <cfRule type="containsText" dxfId="699" priority="180" operator="containsText" text="1- Bajo">
      <formula>NOT(ISERROR(SEARCH("1- Bajo",A7)))</formula>
    </cfRule>
  </conditionalFormatting>
  <conditionalFormatting sqref="A15:G15">
    <cfRule type="containsText" dxfId="698" priority="114" operator="containsText" text="3- Moderado">
      <formula>NOT(ISERROR(SEARCH("3- Moderado",A15)))</formula>
    </cfRule>
    <cfRule type="containsText" dxfId="697" priority="115" operator="containsText" text="6- Moderado">
      <formula>NOT(ISERROR(SEARCH("6- Moderado",A15)))</formula>
    </cfRule>
    <cfRule type="containsText" dxfId="696" priority="116" operator="containsText" text="4- Moderado">
      <formula>NOT(ISERROR(SEARCH("4- Moderado",A15)))</formula>
    </cfRule>
    <cfRule type="containsText" dxfId="695" priority="117" operator="containsText" text="3- Bajo">
      <formula>NOT(ISERROR(SEARCH("3- Bajo",A15)))</formula>
    </cfRule>
    <cfRule type="containsText" dxfId="694" priority="118" operator="containsText" text="4- Bajo">
      <formula>NOT(ISERROR(SEARCH("4- Bajo",A15)))</formula>
    </cfRule>
    <cfRule type="containsText" dxfId="693" priority="119" operator="containsText" text="1- Bajo">
      <formula>NOT(ISERROR(SEARCH("1- Bajo",A15)))</formula>
    </cfRule>
  </conditionalFormatting>
  <conditionalFormatting sqref="A10:I10">
    <cfRule type="containsText" dxfId="692" priority="139" operator="containsText" text="3- Moderado">
      <formula>NOT(ISERROR(SEARCH("3- Moderado",A10)))</formula>
    </cfRule>
    <cfRule type="containsText" dxfId="691" priority="140" operator="containsText" text="6- Moderado">
      <formula>NOT(ISERROR(SEARCH("6- Moderado",A10)))</formula>
    </cfRule>
    <cfRule type="containsText" dxfId="690" priority="141" operator="containsText" text="4- Moderado">
      <formula>NOT(ISERROR(SEARCH("4- Moderado",A10)))</formula>
    </cfRule>
    <cfRule type="containsText" dxfId="689" priority="142" operator="containsText" text="3- Bajo">
      <formula>NOT(ISERROR(SEARCH("3- Bajo",A10)))</formula>
    </cfRule>
    <cfRule type="containsText" dxfId="688" priority="143" operator="containsText" text="4- Bajo">
      <formula>NOT(ISERROR(SEARCH("4- Bajo",A10)))</formula>
    </cfRule>
    <cfRule type="containsText" dxfId="687" priority="144" operator="containsText" text="1- Bajo">
      <formula>NOT(ISERROR(SEARCH("1- Bajo",A10)))</formula>
    </cfRule>
  </conditionalFormatting>
  <conditionalFormatting sqref="A20:I20">
    <cfRule type="containsText" dxfId="686" priority="102" operator="containsText" text="3- Moderado">
      <formula>NOT(ISERROR(SEARCH("3- Moderado",A20)))</formula>
    </cfRule>
    <cfRule type="containsText" dxfId="685" priority="103" operator="containsText" text="6- Moderado">
      <formula>NOT(ISERROR(SEARCH("6- Moderado",A20)))</formula>
    </cfRule>
    <cfRule type="containsText" dxfId="684" priority="104" operator="containsText" text="4- Moderado">
      <formula>NOT(ISERROR(SEARCH("4- Moderado",A20)))</formula>
    </cfRule>
    <cfRule type="containsText" dxfId="683" priority="105" operator="containsText" text="3- Bajo">
      <formula>NOT(ISERROR(SEARCH("3- Bajo",A20)))</formula>
    </cfRule>
    <cfRule type="containsText" dxfId="682" priority="106" operator="containsText" text="4- Bajo">
      <formula>NOT(ISERROR(SEARCH("4- Bajo",A20)))</formula>
    </cfRule>
    <cfRule type="containsText" dxfId="681" priority="107" operator="containsText" text="1- Bajo">
      <formula>NOT(ISERROR(SEARCH("1- Bajo",A20)))</formula>
    </cfRule>
  </conditionalFormatting>
  <conditionalFormatting sqref="A25:I25">
    <cfRule type="containsText" dxfId="680" priority="75" operator="containsText" text="3- Moderado">
      <formula>NOT(ISERROR(SEARCH("3- Moderado",A25)))</formula>
    </cfRule>
    <cfRule type="containsText" dxfId="679" priority="76" operator="containsText" text="6- Moderado">
      <formula>NOT(ISERROR(SEARCH("6- Moderado",A25)))</formula>
    </cfRule>
    <cfRule type="containsText" dxfId="678" priority="77" operator="containsText" text="4- Moderado">
      <formula>NOT(ISERROR(SEARCH("4- Moderado",A25)))</formula>
    </cfRule>
    <cfRule type="containsText" dxfId="677" priority="78" operator="containsText" text="3- Bajo">
      <formula>NOT(ISERROR(SEARCH("3- Bajo",A25)))</formula>
    </cfRule>
    <cfRule type="containsText" dxfId="676" priority="79" operator="containsText" text="4- Bajo">
      <formula>NOT(ISERROR(SEARCH("4- Bajo",A25)))</formula>
    </cfRule>
    <cfRule type="containsText" dxfId="675" priority="80" operator="containsText" text="1- Bajo">
      <formula>NOT(ISERROR(SEARCH("1- Bajo",A25)))</formula>
    </cfRule>
  </conditionalFormatting>
  <conditionalFormatting sqref="A30:I30">
    <cfRule type="containsText" dxfId="674" priority="43" operator="containsText" text="3- Moderado">
      <formula>NOT(ISERROR(SEARCH("3- Moderado",A30)))</formula>
    </cfRule>
    <cfRule type="containsText" dxfId="673" priority="44" operator="containsText" text="6- Moderado">
      <formula>NOT(ISERROR(SEARCH("6- Moderado",A30)))</formula>
    </cfRule>
    <cfRule type="containsText" dxfId="672" priority="45" operator="containsText" text="4- Moderado">
      <formula>NOT(ISERROR(SEARCH("4- Moderado",A30)))</formula>
    </cfRule>
    <cfRule type="containsText" dxfId="671" priority="46" operator="containsText" text="3- Bajo">
      <formula>NOT(ISERROR(SEARCH("3- Bajo",A30)))</formula>
    </cfRule>
    <cfRule type="containsText" dxfId="670" priority="47" operator="containsText" text="4- Bajo">
      <formula>NOT(ISERROR(SEARCH("4- Bajo",A30)))</formula>
    </cfRule>
    <cfRule type="containsText" dxfId="669" priority="48" operator="containsText" text="1- Bajo">
      <formula>NOT(ISERROR(SEARCH("1- Bajo",A30)))</formula>
    </cfRule>
  </conditionalFormatting>
  <conditionalFormatting sqref="D8:J8">
    <cfRule type="containsText" dxfId="668" priority="168" operator="containsText" text="3- Moderado">
      <formula>NOT(ISERROR(SEARCH("3- Moderado",D8)))</formula>
    </cfRule>
    <cfRule type="containsText" dxfId="667" priority="169" operator="containsText" text="6- Moderado">
      <formula>NOT(ISERROR(SEARCH("6- Moderado",D8)))</formula>
    </cfRule>
    <cfRule type="containsText" dxfId="666" priority="170" operator="containsText" text="4- Moderado">
      <formula>NOT(ISERROR(SEARCH("4- Moderado",D8)))</formula>
    </cfRule>
    <cfRule type="containsText" dxfId="665" priority="171" operator="containsText" text="3- Bajo">
      <formula>NOT(ISERROR(SEARCH("3- Bajo",D8)))</formula>
    </cfRule>
    <cfRule type="containsText" dxfId="664" priority="172" operator="containsText" text="4- Bajo">
      <formula>NOT(ISERROR(SEARCH("4- Bajo",D8)))</formula>
    </cfRule>
    <cfRule type="containsText" dxfId="663" priority="174" operator="containsText" text="1- Bajo">
      <formula>NOT(ISERROR(SEARCH("1- Bajo",D8)))</formula>
    </cfRule>
  </conditionalFormatting>
  <conditionalFormatting sqref="H10:H19">
    <cfRule type="containsText" dxfId="662" priority="120" operator="containsText" text="Alta">
      <formula>NOT(ISERROR(SEARCH("Alta",H10)))</formula>
    </cfRule>
    <cfRule type="containsText" dxfId="661" priority="121" operator="containsText" text="Muy Alta">
      <formula>NOT(ISERROR(SEARCH("Muy Alta",H10)))</formula>
    </cfRule>
    <cfRule type="containsText" dxfId="660" priority="122" operator="containsText" text="Muy Baja">
      <formula>NOT(ISERROR(SEARCH("Muy Baja",H10)))</formula>
    </cfRule>
    <cfRule type="containsText" dxfId="659" priority="123" operator="containsText" text="Baja">
      <formula>NOT(ISERROR(SEARCH("Baja",H10)))</formula>
    </cfRule>
    <cfRule type="containsText" dxfId="658" priority="124" operator="containsText" text="Media">
      <formula>NOT(ISERROR(SEARCH("Media",H10)))</formula>
    </cfRule>
    <cfRule type="containsText" dxfId="657" priority="125" operator="containsText" text="Alta">
      <formula>NOT(ISERROR(SEARCH("Alta",H10)))</formula>
    </cfRule>
    <cfRule type="containsText" dxfId="656" priority="126" operator="containsText" text="Muy Alta">
      <formula>NOT(ISERROR(SEARCH("Muy Alta",H10)))</formula>
    </cfRule>
  </conditionalFormatting>
  <conditionalFormatting sqref="H10:H24">
    <cfRule type="containsText" dxfId="655" priority="93" operator="containsText" text="Muy Alta">
      <formula>NOT(ISERROR(SEARCH("Muy Alta",H10)))</formula>
    </cfRule>
  </conditionalFormatting>
  <conditionalFormatting sqref="H20:H24">
    <cfRule type="containsText" dxfId="654" priority="87" operator="containsText" text="Alta">
      <formula>NOT(ISERROR(SEARCH("Alta",H20)))</formula>
    </cfRule>
    <cfRule type="containsText" dxfId="653" priority="88" operator="containsText" text="Muy Alta">
      <formula>NOT(ISERROR(SEARCH("Muy Alta",H20)))</formula>
    </cfRule>
    <cfRule type="containsText" dxfId="652" priority="89" operator="containsText" text="Muy Baja">
      <formula>NOT(ISERROR(SEARCH("Muy Baja",H20)))</formula>
    </cfRule>
    <cfRule type="containsText" dxfId="651" priority="90" operator="containsText" text="Baja">
      <formula>NOT(ISERROR(SEARCH("Baja",H20)))</formula>
    </cfRule>
    <cfRule type="containsText" dxfId="650" priority="91" operator="containsText" text="Media">
      <formula>NOT(ISERROR(SEARCH("Media",H20)))</formula>
    </cfRule>
    <cfRule type="containsText" dxfId="649" priority="92" operator="containsText" text="Alta">
      <formula>NOT(ISERROR(SEARCH("Alta",H20)))</formula>
    </cfRule>
  </conditionalFormatting>
  <conditionalFormatting sqref="H20:H29">
    <cfRule type="containsText" dxfId="648" priority="62" operator="containsText" text="Muy Alta">
      <formula>NOT(ISERROR(SEARCH("Muy Alta",H20)))</formula>
    </cfRule>
  </conditionalFormatting>
  <conditionalFormatting sqref="H25:H29">
    <cfRule type="containsText" dxfId="647" priority="56" operator="containsText" text="Alta">
      <formula>NOT(ISERROR(SEARCH("Alta",H25)))</formula>
    </cfRule>
    <cfRule type="containsText" dxfId="646" priority="57" operator="containsText" text="Muy Alta">
      <formula>NOT(ISERROR(SEARCH("Muy Alta",H25)))</formula>
    </cfRule>
    <cfRule type="containsText" dxfId="645" priority="58" operator="containsText" text="Muy Baja">
      <formula>NOT(ISERROR(SEARCH("Muy Baja",H25)))</formula>
    </cfRule>
    <cfRule type="containsText" dxfId="644" priority="59" operator="containsText" text="Baja">
      <formula>NOT(ISERROR(SEARCH("Baja",H25)))</formula>
    </cfRule>
    <cfRule type="containsText" dxfId="643" priority="60" operator="containsText" text="Media">
      <formula>NOT(ISERROR(SEARCH("Media",H25)))</formula>
    </cfRule>
    <cfRule type="containsText" dxfId="642" priority="61" operator="containsText" text="Alta">
      <formula>NOT(ISERROR(SEARCH("Alta",H25)))</formula>
    </cfRule>
  </conditionalFormatting>
  <conditionalFormatting sqref="H25:H34">
    <cfRule type="containsText" dxfId="641" priority="26" operator="containsText" text="Muy Alta">
      <formula>NOT(ISERROR(SEARCH("Muy Alta",H25)))</formula>
    </cfRule>
  </conditionalFormatting>
  <conditionalFormatting sqref="H30:H34">
    <cfRule type="containsText" dxfId="640" priority="14" operator="containsText" text="Muy Alta">
      <formula>NOT(ISERROR(SEARCH("Muy Alta",H30)))</formula>
    </cfRule>
    <cfRule type="containsText" dxfId="639" priority="15" operator="containsText" text="Alta">
      <formula>NOT(ISERROR(SEARCH("Alta",H30)))</formula>
    </cfRule>
    <cfRule type="containsText" dxfId="638" priority="16" operator="containsText" text="Muy Alta">
      <formula>NOT(ISERROR(SEARCH("Muy Alta",H30)))</formula>
    </cfRule>
    <cfRule type="containsText" dxfId="637" priority="21" operator="containsText" text="Muy Baja">
      <formula>NOT(ISERROR(SEARCH("Muy Baja",H30)))</formula>
    </cfRule>
    <cfRule type="containsText" dxfId="636" priority="22" operator="containsText" text="Baja">
      <formula>NOT(ISERROR(SEARCH("Baja",H30)))</formula>
    </cfRule>
    <cfRule type="containsText" dxfId="635" priority="23" operator="containsText" text="Media">
      <formula>NOT(ISERROR(SEARCH("Media",H30)))</formula>
    </cfRule>
    <cfRule type="containsText" dxfId="634" priority="24" operator="containsText" text="Alta">
      <formula>NOT(ISERROR(SEARCH("Alta",H30)))</formula>
    </cfRule>
  </conditionalFormatting>
  <conditionalFormatting sqref="H15:I15">
    <cfRule type="containsText" dxfId="633" priority="145" operator="containsText" text="3- Moderado">
      <formula>NOT(ISERROR(SEARCH("3- Moderado",H15)))</formula>
    </cfRule>
    <cfRule type="containsText" dxfId="632" priority="146" operator="containsText" text="6- Moderado">
      <formula>NOT(ISERROR(SEARCH("6- Moderado",H15)))</formula>
    </cfRule>
    <cfRule type="containsText" dxfId="631" priority="147" operator="containsText" text="4- Moderado">
      <formula>NOT(ISERROR(SEARCH("4- Moderado",H15)))</formula>
    </cfRule>
    <cfRule type="containsText" dxfId="630" priority="148" operator="containsText" text="3- Bajo">
      <formula>NOT(ISERROR(SEARCH("3- Bajo",H15)))</formula>
    </cfRule>
    <cfRule type="containsText" dxfId="629" priority="149" operator="containsText" text="4- Bajo">
      <formula>NOT(ISERROR(SEARCH("4- Bajo",H15)))</formula>
    </cfRule>
    <cfRule type="containsText" dxfId="628" priority="150" operator="containsText" text="1- Bajo">
      <formula>NOT(ISERROR(SEARCH("1- Bajo",H15)))</formula>
    </cfRule>
  </conditionalFormatting>
  <conditionalFormatting sqref="H35:J1048576 A7:B7 H7">
    <cfRule type="containsText" dxfId="627" priority="175" operator="containsText" text="3- Moderado">
      <formula>NOT(ISERROR(SEARCH("3- Moderado",A7)))</formula>
    </cfRule>
    <cfRule type="containsText" dxfId="626" priority="176" operator="containsText" text="6- Moderado">
      <formula>NOT(ISERROR(SEARCH("6- Moderado",A7)))</formula>
    </cfRule>
    <cfRule type="containsText" dxfId="625" priority="177" operator="containsText" text="4- Moderado">
      <formula>NOT(ISERROR(SEARCH("4- Moderado",A7)))</formula>
    </cfRule>
  </conditionalFormatting>
  <conditionalFormatting sqref="I10:I34">
    <cfRule type="containsText" dxfId="624" priority="17" operator="containsText" text="Catastrófico">
      <formula>NOT(ISERROR(SEARCH("Catastrófico",I10)))</formula>
    </cfRule>
    <cfRule type="containsText" dxfId="623" priority="18" operator="containsText" text="Mayor">
      <formula>NOT(ISERROR(SEARCH("Mayor",I10)))</formula>
    </cfRule>
    <cfRule type="containsText" dxfId="622" priority="19" operator="containsText" text="Menor">
      <formula>NOT(ISERROR(SEARCH("Menor",I10)))</formula>
    </cfRule>
    <cfRule type="containsText" dxfId="621" priority="20" operator="containsText" text="Leve">
      <formula>NOT(ISERROR(SEARCH("Leve",I10)))</formula>
    </cfRule>
  </conditionalFormatting>
  <conditionalFormatting sqref="I30:I34">
    <cfRule type="containsText" dxfId="620" priority="25" operator="containsText" text="Moderado">
      <formula>NOT(ISERROR(SEARCH("Moderado",I30)))</formula>
    </cfRule>
  </conditionalFormatting>
  <conditionalFormatting sqref="I10:J29">
    <cfRule type="containsText" dxfId="619" priority="55" operator="containsText" text="Moderado">
      <formula>NOT(ISERROR(SEARCH("Moderado",I10)))</formula>
    </cfRule>
  </conditionalFormatting>
  <conditionalFormatting sqref="J8 J35:J1048576">
    <cfRule type="containsText" dxfId="618" priority="157" operator="containsText" text="25- Extremo">
      <formula>NOT(ISERROR(SEARCH("25- Extremo",J8)))</formula>
    </cfRule>
    <cfRule type="containsText" dxfId="617" priority="158" operator="containsText" text="20- Extremo">
      <formula>NOT(ISERROR(SEARCH("20- Extremo",J8)))</formula>
    </cfRule>
    <cfRule type="containsText" dxfId="616" priority="159" operator="containsText" text="15- Extremo">
      <formula>NOT(ISERROR(SEARCH("15- Extremo",J8)))</formula>
    </cfRule>
    <cfRule type="containsText" dxfId="615" priority="160" operator="containsText" text="10- Extremo">
      <formula>NOT(ISERROR(SEARCH("10- Extremo",J8)))</formula>
    </cfRule>
    <cfRule type="containsText" dxfId="614" priority="161" operator="containsText" text="5- Extremo">
      <formula>NOT(ISERROR(SEARCH("5- Extremo",J8)))</formula>
    </cfRule>
    <cfRule type="containsText" dxfId="613" priority="162" operator="containsText" text="12- Alto">
      <formula>NOT(ISERROR(SEARCH("12- Alto",J8)))</formula>
    </cfRule>
    <cfRule type="containsText" dxfId="612" priority="163" operator="containsText" text="10- Alto">
      <formula>NOT(ISERROR(SEARCH("10- Alto",J8)))</formula>
    </cfRule>
    <cfRule type="containsText" dxfId="611" priority="164" operator="containsText" text="9- Alto">
      <formula>NOT(ISERROR(SEARCH("9- Alto",J8)))</formula>
    </cfRule>
    <cfRule type="containsText" dxfId="610" priority="165" operator="containsText" text="8- Alto">
      <formula>NOT(ISERROR(SEARCH("8- Alto",J8)))</formula>
    </cfRule>
    <cfRule type="containsText" dxfId="609" priority="166" operator="containsText" text="5- Alto">
      <formula>NOT(ISERROR(SEARCH("5- Alto",J8)))</formula>
    </cfRule>
    <cfRule type="containsText" dxfId="608" priority="167" operator="containsText" text="4- Alto">
      <formula>NOT(ISERROR(SEARCH("4- Alto",J8)))</formula>
    </cfRule>
    <cfRule type="containsText" dxfId="607" priority="173" operator="containsText" text="2- Bajo">
      <formula>NOT(ISERROR(SEARCH("2- Bajo",J8)))</formula>
    </cfRule>
  </conditionalFormatting>
  <conditionalFormatting sqref="J10:J19">
    <cfRule type="colorScale" priority="181">
      <colorScale>
        <cfvo type="min"/>
        <cfvo type="max"/>
        <color rgb="FFFF7128"/>
        <color rgb="FFFFEF9C"/>
      </colorScale>
    </cfRule>
  </conditionalFormatting>
  <conditionalFormatting sqref="J10:J29">
    <cfRule type="containsText" dxfId="606" priority="70" operator="containsText" text="Bajo">
      <formula>NOT(ISERROR(SEARCH("Bajo",J10)))</formula>
    </cfRule>
    <cfRule type="containsText" dxfId="605" priority="71" operator="containsText" text="Moderado">
      <formula>NOT(ISERROR(SEARCH("Moderado",J10)))</formula>
    </cfRule>
    <cfRule type="containsText" dxfId="604" priority="72" operator="containsText" text="Alto">
      <formula>NOT(ISERROR(SEARCH("Alto",J10)))</formula>
    </cfRule>
    <cfRule type="containsText" dxfId="603" priority="73" operator="containsText" text="Extremo">
      <formula>NOT(ISERROR(SEARCH("Extremo",J10)))</formula>
    </cfRule>
  </conditionalFormatting>
  <conditionalFormatting sqref="J10:J34">
    <cfRule type="containsText" dxfId="602" priority="9" operator="containsText" text="Bajo">
      <formula>NOT(ISERROR(SEARCH("Bajo",J10)))</formula>
    </cfRule>
    <cfRule type="containsText" dxfId="601" priority="10" operator="containsText" text="Extremo">
      <formula>NOT(ISERROR(SEARCH("Extremo",J10)))</formula>
    </cfRule>
  </conditionalFormatting>
  <conditionalFormatting sqref="J20:J24">
    <cfRule type="colorScale" priority="101">
      <colorScale>
        <cfvo type="min"/>
        <cfvo type="max"/>
        <color rgb="FFFF7128"/>
        <color rgb="FFFFEF9C"/>
      </colorScale>
    </cfRule>
  </conditionalFormatting>
  <conditionalFormatting sqref="J25:J29">
    <cfRule type="colorScale" priority="74">
      <colorScale>
        <cfvo type="min"/>
        <cfvo type="max"/>
        <color rgb="FFFF7128"/>
        <color rgb="FFFFEF9C"/>
      </colorScale>
    </cfRule>
  </conditionalFormatting>
  <conditionalFormatting sqref="J30:J34">
    <cfRule type="containsText" dxfId="600" priority="11" operator="containsText" text="Moderado">
      <formula>NOT(ISERROR(SEARCH("Moderado",J30)))</formula>
    </cfRule>
    <cfRule type="containsText" dxfId="599" priority="38" operator="containsText" text="Bajo">
      <formula>NOT(ISERROR(SEARCH("Bajo",J30)))</formula>
    </cfRule>
    <cfRule type="containsText" dxfId="598" priority="39" operator="containsText" text="Moderado">
      <formula>NOT(ISERROR(SEARCH("Moderado",J30)))</formula>
    </cfRule>
    <cfRule type="containsText" dxfId="597" priority="40" operator="containsText" text="Alto">
      <formula>NOT(ISERROR(SEARCH("Alto",J30)))</formula>
    </cfRule>
    <cfRule type="containsText" dxfId="596" priority="41" operator="containsText" text="Extremo">
      <formula>NOT(ISERROR(SEARCH("Extremo",J30)))</formula>
    </cfRule>
    <cfRule type="colorScale" priority="42">
      <colorScale>
        <cfvo type="min"/>
        <cfvo type="max"/>
        <color rgb="FFFF7128"/>
        <color rgb="FFFFEF9C"/>
      </colorScale>
    </cfRule>
  </conditionalFormatting>
  <conditionalFormatting sqref="K10:K34">
    <cfRule type="containsText" dxfId="595" priority="5" operator="containsText" text="Muy Alta">
      <formula>NOT(ISERROR(SEARCH("Muy Alta",K10)))</formula>
    </cfRule>
    <cfRule type="containsText" dxfId="594" priority="6" operator="containsText" text="Alta">
      <formula>NOT(ISERROR(SEARCH("Alta",K10)))</formula>
    </cfRule>
    <cfRule type="containsText" dxfId="593" priority="7" operator="containsText" text="Baja">
      <formula>NOT(ISERROR(SEARCH("Baja",K10)))</formula>
    </cfRule>
    <cfRule type="containsText" dxfId="592" priority="8" operator="containsText" text="Muy Baja">
      <formula>NOT(ISERROR(SEARCH("Muy Baja",K10)))</formula>
    </cfRule>
    <cfRule type="containsText" dxfId="591" priority="13" operator="containsText" text="Media">
      <formula>NOT(ISERROR(SEARCH("Media",K10)))</formula>
    </cfRule>
  </conditionalFormatting>
  <conditionalFormatting sqref="K10:L10 K15:L15">
    <cfRule type="containsText" dxfId="590" priority="151" operator="containsText" text="3- Moderado">
      <formula>NOT(ISERROR(SEARCH("3- Moderado",K10)))</formula>
    </cfRule>
    <cfRule type="containsText" dxfId="589" priority="152" operator="containsText" text="6- Moderado">
      <formula>NOT(ISERROR(SEARCH("6- Moderado",K10)))</formula>
    </cfRule>
    <cfRule type="containsText" dxfId="588" priority="153" operator="containsText" text="4- Moderado">
      <formula>NOT(ISERROR(SEARCH("4- Moderado",K10)))</formula>
    </cfRule>
    <cfRule type="containsText" dxfId="587" priority="154" operator="containsText" text="3- Bajo">
      <formula>NOT(ISERROR(SEARCH("3- Bajo",K10)))</formula>
    </cfRule>
    <cfRule type="containsText" dxfId="586" priority="155" operator="containsText" text="4- Bajo">
      <formula>NOT(ISERROR(SEARCH("4- Bajo",K10)))</formula>
    </cfRule>
    <cfRule type="containsText" dxfId="585" priority="156" operator="containsText" text="1- Bajo">
      <formula>NOT(ISERROR(SEARCH("1- Bajo",K10)))</formula>
    </cfRule>
  </conditionalFormatting>
  <conditionalFormatting sqref="K20:L20">
    <cfRule type="containsText" dxfId="584" priority="108" operator="containsText" text="3- Moderado">
      <formula>NOT(ISERROR(SEARCH("3- Moderado",K20)))</formula>
    </cfRule>
    <cfRule type="containsText" dxfId="583" priority="109" operator="containsText" text="6- Moderado">
      <formula>NOT(ISERROR(SEARCH("6- Moderado",K20)))</formula>
    </cfRule>
    <cfRule type="containsText" dxfId="582" priority="110" operator="containsText" text="4- Moderado">
      <formula>NOT(ISERROR(SEARCH("4- Moderado",K20)))</formula>
    </cfRule>
    <cfRule type="containsText" dxfId="581" priority="111" operator="containsText" text="3- Bajo">
      <formula>NOT(ISERROR(SEARCH("3- Bajo",K20)))</formula>
    </cfRule>
    <cfRule type="containsText" dxfId="580" priority="112" operator="containsText" text="4- Bajo">
      <formula>NOT(ISERROR(SEARCH("4- Bajo",K20)))</formula>
    </cfRule>
    <cfRule type="containsText" dxfId="579" priority="113" operator="containsText" text="1- Bajo">
      <formula>NOT(ISERROR(SEARCH("1- Bajo",K20)))</formula>
    </cfRule>
  </conditionalFormatting>
  <conditionalFormatting sqref="K25:L25">
    <cfRule type="containsText" dxfId="578" priority="81" operator="containsText" text="3- Moderado">
      <formula>NOT(ISERROR(SEARCH("3- Moderado",K25)))</formula>
    </cfRule>
    <cfRule type="containsText" dxfId="577" priority="82" operator="containsText" text="6- Moderado">
      <formula>NOT(ISERROR(SEARCH("6- Moderado",K25)))</formula>
    </cfRule>
    <cfRule type="containsText" dxfId="576" priority="83" operator="containsText" text="4- Moderado">
      <formula>NOT(ISERROR(SEARCH("4- Moderado",K25)))</formula>
    </cfRule>
    <cfRule type="containsText" dxfId="575" priority="84" operator="containsText" text="3- Bajo">
      <formula>NOT(ISERROR(SEARCH("3- Bajo",K25)))</formula>
    </cfRule>
    <cfRule type="containsText" dxfId="574" priority="85" operator="containsText" text="4- Bajo">
      <formula>NOT(ISERROR(SEARCH("4- Bajo",K25)))</formula>
    </cfRule>
    <cfRule type="containsText" dxfId="573" priority="86" operator="containsText" text="1- Bajo">
      <formula>NOT(ISERROR(SEARCH("1- Bajo",K25)))</formula>
    </cfRule>
  </conditionalFormatting>
  <conditionalFormatting sqref="K30:L30">
    <cfRule type="containsText" dxfId="572" priority="49" operator="containsText" text="3- Moderado">
      <formula>NOT(ISERROR(SEARCH("3- Moderado",K30)))</formula>
    </cfRule>
    <cfRule type="containsText" dxfId="571" priority="50" operator="containsText" text="6- Moderado">
      <formula>NOT(ISERROR(SEARCH("6- Moderado",K30)))</formula>
    </cfRule>
    <cfRule type="containsText" dxfId="570" priority="51" operator="containsText" text="4- Moderado">
      <formula>NOT(ISERROR(SEARCH("4- Moderado",K30)))</formula>
    </cfRule>
    <cfRule type="containsText" dxfId="569" priority="52" operator="containsText" text="3- Bajo">
      <formula>NOT(ISERROR(SEARCH("3- Bajo",K30)))</formula>
    </cfRule>
    <cfRule type="containsText" dxfId="568" priority="53" operator="containsText" text="4- Bajo">
      <formula>NOT(ISERROR(SEARCH("4- Bajo",K30)))</formula>
    </cfRule>
    <cfRule type="containsText" dxfId="567" priority="54" operator="containsText" text="1- Bajo">
      <formula>NOT(ISERROR(SEARCH("1- Bajo",K30)))</formula>
    </cfRule>
  </conditionalFormatting>
  <conditionalFormatting sqref="K8:M8">
    <cfRule type="containsText" dxfId="566" priority="133" operator="containsText" text="3- Moderado">
      <formula>NOT(ISERROR(SEARCH("3- Moderado",K8)))</formula>
    </cfRule>
    <cfRule type="containsText" dxfId="565" priority="134" operator="containsText" text="6- Moderado">
      <formula>NOT(ISERROR(SEARCH("6- Moderado",K8)))</formula>
    </cfRule>
    <cfRule type="containsText" dxfId="564" priority="135" operator="containsText" text="4- Moderado">
      <formula>NOT(ISERROR(SEARCH("4- Moderado",K8)))</formula>
    </cfRule>
    <cfRule type="containsText" dxfId="563" priority="136" operator="containsText" text="3- Bajo">
      <formula>NOT(ISERROR(SEARCH("3- Bajo",K8)))</formula>
    </cfRule>
    <cfRule type="containsText" dxfId="562" priority="137" operator="containsText" text="4- Bajo">
      <formula>NOT(ISERROR(SEARCH("4- Bajo",K8)))</formula>
    </cfRule>
    <cfRule type="containsText" dxfId="561" priority="138" operator="containsText" text="1- Bajo">
      <formula>NOT(ISERROR(SEARCH("1- Bajo",K8)))</formula>
    </cfRule>
  </conditionalFormatting>
  <conditionalFormatting sqref="L10:L34">
    <cfRule type="containsText" dxfId="560" priority="1" operator="containsText" text="Catastrófico">
      <formula>NOT(ISERROR(SEARCH("Catastrófico",L10)))</formula>
    </cfRule>
    <cfRule type="containsText" dxfId="559" priority="2" operator="containsText" text="Mayor">
      <formula>NOT(ISERROR(SEARCH("Mayor",L10)))</formula>
    </cfRule>
    <cfRule type="containsText" dxfId="558" priority="3" operator="containsText" text="Menor">
      <formula>NOT(ISERROR(SEARCH("Menor",L10)))</formula>
    </cfRule>
    <cfRule type="containsText" dxfId="557" priority="4" operator="containsText" text="Leve">
      <formula>NOT(ISERROR(SEARCH("Leve",L10)))</formula>
    </cfRule>
  </conditionalFormatting>
  <conditionalFormatting sqref="L10:M34">
    <cfRule type="containsText" dxfId="556" priority="12" operator="containsText" text="Moderado">
      <formula>NOT(ISERROR(SEARCH("Moderado",L10)))</formula>
    </cfRule>
  </conditionalFormatting>
  <conditionalFormatting sqref="M10:M19">
    <cfRule type="colorScale" priority="182">
      <colorScale>
        <cfvo type="min"/>
        <cfvo type="max"/>
        <color rgb="FFFF7128"/>
        <color rgb="FFFFEF9C"/>
      </colorScale>
    </cfRule>
  </conditionalFormatting>
  <conditionalFormatting sqref="M10:M34">
    <cfRule type="containsText" dxfId="555" priority="33" operator="containsText" text="Bajo">
      <formula>NOT(ISERROR(SEARCH("Bajo",M10)))</formula>
    </cfRule>
    <cfRule type="containsText" dxfId="554" priority="34" operator="containsText" text="Moderado">
      <formula>NOT(ISERROR(SEARCH("Moderado",M10)))</formula>
    </cfRule>
    <cfRule type="containsText" dxfId="553" priority="35" operator="containsText" text="Alto">
      <formula>NOT(ISERROR(SEARCH("Alto",M10)))</formula>
    </cfRule>
    <cfRule type="containsText" dxfId="552" priority="36" operator="containsText" text="Extremo">
      <formula>NOT(ISERROR(SEARCH("Extremo",M10)))</formula>
    </cfRule>
  </conditionalFormatting>
  <conditionalFormatting sqref="M20:M24">
    <cfRule type="colorScale" priority="100">
      <colorScale>
        <cfvo type="min"/>
        <cfvo type="max"/>
        <color rgb="FFFF7128"/>
        <color rgb="FFFFEF9C"/>
      </colorScale>
    </cfRule>
  </conditionalFormatting>
  <conditionalFormatting sqref="M25:M29">
    <cfRule type="colorScale" priority="69">
      <colorScale>
        <cfvo type="min"/>
        <cfvo type="max"/>
        <color rgb="FFFF7128"/>
        <color rgb="FFFFEF9C"/>
      </colorScale>
    </cfRule>
  </conditionalFormatting>
  <conditionalFormatting sqref="M30:M34">
    <cfRule type="colorScale" priority="37">
      <colorScale>
        <cfvo type="min"/>
        <cfvo type="max"/>
        <color rgb="FFFF7128"/>
        <color rgb="FFFFEF9C"/>
      </colorScale>
    </cfRule>
  </conditionalFormatting>
  <conditionalFormatting sqref="N10 N15">
    <cfRule type="containsText" dxfId="551" priority="127" operator="containsText" text="3- Moderado">
      <formula>NOT(ISERROR(SEARCH("3- Moderado",N10)))</formula>
    </cfRule>
    <cfRule type="containsText" dxfId="550" priority="128" operator="containsText" text="6- Moderado">
      <formula>NOT(ISERROR(SEARCH("6- Moderado",N10)))</formula>
    </cfRule>
    <cfRule type="containsText" dxfId="549" priority="129" operator="containsText" text="4- Moderado">
      <formula>NOT(ISERROR(SEARCH("4- Moderado",N10)))</formula>
    </cfRule>
    <cfRule type="containsText" dxfId="548" priority="130" operator="containsText" text="3- Bajo">
      <formula>NOT(ISERROR(SEARCH("3- Bajo",N10)))</formula>
    </cfRule>
    <cfRule type="containsText" dxfId="547" priority="131" operator="containsText" text="4- Bajo">
      <formula>NOT(ISERROR(SEARCH("4- Bajo",N10)))</formula>
    </cfRule>
    <cfRule type="containsText" dxfId="546" priority="132" operator="containsText" text="1- Bajo">
      <formula>NOT(ISERROR(SEARCH("1- Bajo",N10)))</formula>
    </cfRule>
  </conditionalFormatting>
  <conditionalFormatting sqref="N20">
    <cfRule type="containsText" dxfId="545" priority="94" operator="containsText" text="3- Moderado">
      <formula>NOT(ISERROR(SEARCH("3- Moderado",N20)))</formula>
    </cfRule>
    <cfRule type="containsText" dxfId="544" priority="95" operator="containsText" text="6- Moderado">
      <formula>NOT(ISERROR(SEARCH("6- Moderado",N20)))</formula>
    </cfRule>
    <cfRule type="containsText" dxfId="543" priority="96" operator="containsText" text="4- Moderado">
      <formula>NOT(ISERROR(SEARCH("4- Moderado",N20)))</formula>
    </cfRule>
    <cfRule type="containsText" dxfId="542" priority="97" operator="containsText" text="3- Bajo">
      <formula>NOT(ISERROR(SEARCH("3- Bajo",N20)))</formula>
    </cfRule>
    <cfRule type="containsText" dxfId="541" priority="98" operator="containsText" text="4- Bajo">
      <formula>NOT(ISERROR(SEARCH("4- Bajo",N20)))</formula>
    </cfRule>
    <cfRule type="containsText" dxfId="540" priority="99" operator="containsText" text="1- Bajo">
      <formula>NOT(ISERROR(SEARCH("1- Bajo",N20)))</formula>
    </cfRule>
  </conditionalFormatting>
  <conditionalFormatting sqref="N25">
    <cfRule type="containsText" dxfId="539" priority="63" operator="containsText" text="3- Moderado">
      <formula>NOT(ISERROR(SEARCH("3- Moderado",N25)))</formula>
    </cfRule>
    <cfRule type="containsText" dxfId="538" priority="64" operator="containsText" text="6- Moderado">
      <formula>NOT(ISERROR(SEARCH("6- Moderado",N25)))</formula>
    </cfRule>
    <cfRule type="containsText" dxfId="537" priority="65" operator="containsText" text="4- Moderado">
      <formula>NOT(ISERROR(SEARCH("4- Moderado",N25)))</formula>
    </cfRule>
    <cfRule type="containsText" dxfId="536" priority="66" operator="containsText" text="3- Bajo">
      <formula>NOT(ISERROR(SEARCH("3- Bajo",N25)))</formula>
    </cfRule>
    <cfRule type="containsText" dxfId="535" priority="67" operator="containsText" text="4- Bajo">
      <formula>NOT(ISERROR(SEARCH("4- Bajo",N25)))</formula>
    </cfRule>
    <cfRule type="containsText" dxfId="534" priority="68" operator="containsText" text="1- Bajo">
      <formula>NOT(ISERROR(SEARCH("1- Bajo",N25)))</formula>
    </cfRule>
  </conditionalFormatting>
  <conditionalFormatting sqref="N30">
    <cfRule type="containsText" dxfId="533" priority="27" operator="containsText" text="3- Moderado">
      <formula>NOT(ISERROR(SEARCH("3- Moderado",N30)))</formula>
    </cfRule>
    <cfRule type="containsText" dxfId="532" priority="28" operator="containsText" text="6- Moderado">
      <formula>NOT(ISERROR(SEARCH("6- Moderado",N30)))</formula>
    </cfRule>
    <cfRule type="containsText" dxfId="531" priority="29" operator="containsText" text="4- Moderado">
      <formula>NOT(ISERROR(SEARCH("4- Moderado",N30)))</formula>
    </cfRule>
    <cfRule type="containsText" dxfId="530" priority="30" operator="containsText" text="3- Bajo">
      <formula>NOT(ISERROR(SEARCH("3- Bajo",N30)))</formula>
    </cfRule>
    <cfRule type="containsText" dxfId="529" priority="31" operator="containsText" text="4- Bajo">
      <formula>NOT(ISERROR(SEARCH("4- Bajo",N30)))</formula>
    </cfRule>
    <cfRule type="containsText" dxfId="528" priority="32" operator="containsText" text="1- Bajo">
      <formula>NOT(ISERROR(SEARCH("1- Bajo",N30)))</formula>
    </cfRule>
  </conditionalFormatting>
  <dataValidations disablePrompts="1" count="7">
    <dataValidation allowBlank="1" showInputMessage="1" showErrorMessage="1" prompt="seleccionar si el responsable de ejecutar las acciones es el nivel central" sqref="Q8" xr:uid="{604AFFD7-5019-4970-8127-17EBBAA1A9D5}"/>
    <dataValidation allowBlank="1" showInputMessage="1" showErrorMessage="1" prompt="Seleccionar si el responsable es el responsable de las acciones es el nivel central" sqref="P7:P8" xr:uid="{777891BC-84BC-46F6-B584-95BDDAAB1C0E}"/>
    <dataValidation allowBlank="1" showInputMessage="1" showErrorMessage="1" prompt="Describir las actividades que se van a desarrollar para el proyecto" sqref="O7" xr:uid="{2B125640-7F39-4750-8A3F-64A692C3B7D3}"/>
    <dataValidation allowBlank="1" showInputMessage="1" showErrorMessage="1" prompt="El grado de afectación puede ser " sqref="I8" xr:uid="{D9E764B7-C9CB-4712-A218-FC6AF9C532D3}"/>
    <dataValidation allowBlank="1" showInputMessage="1" showErrorMessage="1" prompt="Que tan factible es que materialize el riesgo?" sqref="H8" xr:uid="{3FE6C7A5-4745-4C6E-94C5-99228936E716}"/>
    <dataValidation allowBlank="1" showInputMessage="1" showErrorMessage="1" prompt="Registrar qué factor  que ocasina el riesgo: un facot identtficado el contexto._x000a_O  personas, recursos, estilo de direccion , factores externos, , codiciones ambientales" sqref="F8:G8" xr:uid="{AD19322E-5CEB-4726-8ECE-5AAB29A2D649}"/>
    <dataValidation allowBlank="1" showInputMessage="1" showErrorMessage="1" prompt="Seleccionar el tipo de riesgo teniendo en cuenta que  factor organizaconal afecta. Ver explicacion en hoja " sqref="E8" xr:uid="{D55304F3-A49E-428D-B2CF-AC9E23B37449}"/>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B84FD-42C6-4869-A2C3-D67522B121DD}">
  <sheetPr>
    <tabColor theme="8"/>
  </sheetPr>
  <dimension ref="A1:JR34"/>
  <sheetViews>
    <sheetView topLeftCell="G22" zoomScale="93" zoomScaleNormal="93" workbookViewId="0">
      <selection activeCell="O30" sqref="O30:O34"/>
    </sheetView>
  </sheetViews>
  <sheetFormatPr baseColWidth="10" defaultColWidth="11.42578125" defaultRowHeight="15"/>
  <cols>
    <col min="1" max="1" width="18.42578125" style="77" customWidth="1"/>
    <col min="2" max="2" width="38.7109375" style="77" customWidth="1"/>
    <col min="3" max="3" width="15.5703125" customWidth="1"/>
    <col min="4" max="4" width="60"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44.140625" customWidth="1"/>
    <col min="16" max="16" width="16.5703125" customWidth="1"/>
    <col min="17" max="17" width="14.28515625" customWidth="1"/>
    <col min="18" max="18" width="17.85546875" customWidth="1"/>
    <col min="19" max="19" width="15.140625" customWidth="1"/>
    <col min="20" max="20" width="63.42578125" customWidth="1"/>
    <col min="21" max="176" width="11.42578125" style="6"/>
  </cols>
  <sheetData>
    <row r="1" spans="1:278" s="126" customFormat="1" ht="16.5" customHeight="1">
      <c r="A1" s="335"/>
      <c r="B1" s="336"/>
      <c r="C1" s="336"/>
      <c r="D1" s="445" t="s">
        <v>491</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
        <v>492</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40.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635</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95" t="s">
        <v>521</v>
      </c>
      <c r="P10" s="500"/>
      <c r="Q10" s="503" t="s">
        <v>10</v>
      </c>
      <c r="R10" s="506">
        <v>45200</v>
      </c>
      <c r="S10" s="506">
        <v>45291</v>
      </c>
      <c r="T10" s="466" t="s">
        <v>642</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88"/>
      <c r="B11" s="300"/>
      <c r="C11" s="491"/>
      <c r="D11" s="491"/>
      <c r="E11" s="474"/>
      <c r="F11" s="474"/>
      <c r="G11" s="474"/>
      <c r="H11" s="477"/>
      <c r="I11" s="480"/>
      <c r="J11" s="483"/>
      <c r="K11" s="464"/>
      <c r="L11" s="464"/>
      <c r="M11" s="461"/>
      <c r="N11" s="464"/>
      <c r="O11" s="366"/>
      <c r="P11" s="501"/>
      <c r="Q11" s="504"/>
      <c r="R11" s="504"/>
      <c r="S11" s="504"/>
      <c r="T11" s="467"/>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88"/>
      <c r="B12" s="300"/>
      <c r="C12" s="491"/>
      <c r="D12" s="491"/>
      <c r="E12" s="474"/>
      <c r="F12" s="474"/>
      <c r="G12" s="474"/>
      <c r="H12" s="477"/>
      <c r="I12" s="480"/>
      <c r="J12" s="483"/>
      <c r="K12" s="464"/>
      <c r="L12" s="464"/>
      <c r="M12" s="461"/>
      <c r="N12" s="464"/>
      <c r="O12" s="366"/>
      <c r="P12" s="501"/>
      <c r="Q12" s="504"/>
      <c r="R12" s="504"/>
      <c r="S12" s="504"/>
      <c r="T12" s="467"/>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88"/>
      <c r="B13" s="300"/>
      <c r="C13" s="491"/>
      <c r="D13" s="491"/>
      <c r="E13" s="474"/>
      <c r="F13" s="474"/>
      <c r="G13" s="474"/>
      <c r="H13" s="477"/>
      <c r="I13" s="480"/>
      <c r="J13" s="483"/>
      <c r="K13" s="464"/>
      <c r="L13" s="464"/>
      <c r="M13" s="461"/>
      <c r="N13" s="464"/>
      <c r="O13" s="366"/>
      <c r="P13" s="501"/>
      <c r="Q13" s="504"/>
      <c r="R13" s="504"/>
      <c r="S13" s="504"/>
      <c r="T13" s="467"/>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246" customHeight="1" thickBot="1">
      <c r="A14" s="489"/>
      <c r="B14" s="494"/>
      <c r="C14" s="492"/>
      <c r="D14" s="492"/>
      <c r="E14" s="475"/>
      <c r="F14" s="475"/>
      <c r="G14" s="475"/>
      <c r="H14" s="478"/>
      <c r="I14" s="481"/>
      <c r="J14" s="484"/>
      <c r="K14" s="465"/>
      <c r="L14" s="465"/>
      <c r="M14" s="462"/>
      <c r="N14" s="465"/>
      <c r="O14" s="496"/>
      <c r="P14" s="502"/>
      <c r="Q14" s="505"/>
      <c r="R14" s="505"/>
      <c r="S14" s="505"/>
      <c r="T14" s="468"/>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15" customHeight="1">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tr">
        <f>'Mapa Final'!AH19</f>
        <v>Reducir(compartir)</v>
      </c>
      <c r="O15" s="466" t="str">
        <f>CONCATENATE("  1-",'Mapa Final'!P19,"  2-",'Mapa Final'!P20, "  3-",'Mapa Final'!P26)</f>
        <v xml:space="preserve">  1-Informar mensualmente el avance de la ejecucion presupuestal a los coordinadores del area administrativa y de talento humano (1).  2-Informar mensualmentea las areas involucradas el estado de la Ejecucion de la Reserva Presupuestal. (1).  3-Mesas de trabajo con las áreas con el fin de socializar los cronogramas de ejecución de recusos asignador a la Seccional y procedimientos. (4 y 6) </v>
      </c>
      <c r="P15" s="500"/>
      <c r="Q15" s="503" t="s">
        <v>10</v>
      </c>
      <c r="R15" s="506">
        <v>45200</v>
      </c>
      <c r="S15" s="506">
        <v>45291</v>
      </c>
      <c r="T15" s="466" t="s">
        <v>527</v>
      </c>
      <c r="U15" s="34"/>
      <c r="V15" s="34"/>
    </row>
    <row r="16" spans="1:278">
      <c r="A16" s="488"/>
      <c r="B16" s="300"/>
      <c r="C16" s="491"/>
      <c r="D16" s="491"/>
      <c r="E16" s="474"/>
      <c r="F16" s="474"/>
      <c r="G16" s="474"/>
      <c r="H16" s="477"/>
      <c r="I16" s="480"/>
      <c r="J16" s="483"/>
      <c r="K16" s="464"/>
      <c r="L16" s="464"/>
      <c r="M16" s="461"/>
      <c r="N16" s="464"/>
      <c r="O16" s="467"/>
      <c r="P16" s="501"/>
      <c r="Q16" s="504"/>
      <c r="R16" s="504"/>
      <c r="S16" s="504"/>
      <c r="T16" s="467"/>
      <c r="U16" s="34"/>
      <c r="V16" s="34"/>
    </row>
    <row r="17" spans="1:22">
      <c r="A17" s="488"/>
      <c r="B17" s="300"/>
      <c r="C17" s="491"/>
      <c r="D17" s="491"/>
      <c r="E17" s="474"/>
      <c r="F17" s="474"/>
      <c r="G17" s="474"/>
      <c r="H17" s="477"/>
      <c r="I17" s="480"/>
      <c r="J17" s="483"/>
      <c r="K17" s="464"/>
      <c r="L17" s="464"/>
      <c r="M17" s="461"/>
      <c r="N17" s="464"/>
      <c r="O17" s="467"/>
      <c r="P17" s="501"/>
      <c r="Q17" s="504"/>
      <c r="R17" s="504"/>
      <c r="S17" s="504"/>
      <c r="T17" s="467"/>
      <c r="U17" s="34"/>
      <c r="V17" s="34"/>
    </row>
    <row r="18" spans="1:22">
      <c r="A18" s="488"/>
      <c r="B18" s="300"/>
      <c r="C18" s="491"/>
      <c r="D18" s="491"/>
      <c r="E18" s="474"/>
      <c r="F18" s="474"/>
      <c r="G18" s="474"/>
      <c r="H18" s="477"/>
      <c r="I18" s="480"/>
      <c r="J18" s="483"/>
      <c r="K18" s="464"/>
      <c r="L18" s="464"/>
      <c r="M18" s="461"/>
      <c r="N18" s="464"/>
      <c r="O18" s="467"/>
      <c r="P18" s="501"/>
      <c r="Q18" s="504"/>
      <c r="R18" s="504"/>
      <c r="S18" s="504"/>
      <c r="T18" s="467"/>
      <c r="U18" s="34"/>
      <c r="V18" s="34"/>
    </row>
    <row r="19" spans="1:22" ht="185.25" customHeight="1" thickBot="1">
      <c r="A19" s="489"/>
      <c r="B19" s="494"/>
      <c r="C19" s="492"/>
      <c r="D19" s="492"/>
      <c r="E19" s="475"/>
      <c r="F19" s="475"/>
      <c r="G19" s="475"/>
      <c r="H19" s="478"/>
      <c r="I19" s="481"/>
      <c r="J19" s="484"/>
      <c r="K19" s="465"/>
      <c r="L19" s="465"/>
      <c r="M19" s="462"/>
      <c r="N19" s="465"/>
      <c r="O19" s="468"/>
      <c r="P19" s="502"/>
      <c r="Q19" s="505"/>
      <c r="R19" s="505"/>
      <c r="S19" s="505"/>
      <c r="T19" s="468"/>
      <c r="U19" s="34"/>
      <c r="V19" s="34"/>
    </row>
    <row r="20" spans="1:22" ht="50.2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CONCATENATE("  1-",'Mapa Final'!P23,"  2-",'Mapa Final'!P24,"  3-",'Mapa Final'!P25," 4-",'Mapa Final'!P27,"5-",'Mapa Final'!P28)</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 4-Elevar solictud de necesidad de personal para el área financiera.(7 y 8).5-Comunicar a las áreas el cumplimiento o incumplimiento del cronograma. (4)</v>
      </c>
      <c r="P20" s="507"/>
      <c r="Q20" s="503" t="s">
        <v>10</v>
      </c>
      <c r="R20" s="506">
        <v>45200</v>
      </c>
      <c r="S20" s="506">
        <v>45291</v>
      </c>
      <c r="T20" s="466" t="s">
        <v>644</v>
      </c>
    </row>
    <row r="21" spans="1:22" ht="50.25" customHeight="1">
      <c r="A21" s="488"/>
      <c r="B21" s="300"/>
      <c r="C21" s="491"/>
      <c r="D21" s="491"/>
      <c r="E21" s="474"/>
      <c r="F21" s="474"/>
      <c r="G21" s="474"/>
      <c r="H21" s="477"/>
      <c r="I21" s="480"/>
      <c r="J21" s="483"/>
      <c r="K21" s="464"/>
      <c r="L21" s="464"/>
      <c r="M21" s="461"/>
      <c r="N21" s="464"/>
      <c r="O21" s="467"/>
      <c r="P21" s="508"/>
      <c r="Q21" s="504"/>
      <c r="R21" s="504"/>
      <c r="S21" s="504"/>
      <c r="T21" s="467"/>
    </row>
    <row r="22" spans="1:22" ht="50.25" customHeight="1">
      <c r="A22" s="488"/>
      <c r="B22" s="300"/>
      <c r="C22" s="491"/>
      <c r="D22" s="491"/>
      <c r="E22" s="474"/>
      <c r="F22" s="474"/>
      <c r="G22" s="474"/>
      <c r="H22" s="477"/>
      <c r="I22" s="480"/>
      <c r="J22" s="483"/>
      <c r="K22" s="464"/>
      <c r="L22" s="464"/>
      <c r="M22" s="461"/>
      <c r="N22" s="464"/>
      <c r="O22" s="467"/>
      <c r="P22" s="508"/>
      <c r="Q22" s="504"/>
      <c r="R22" s="504"/>
      <c r="S22" s="504"/>
      <c r="T22" s="467"/>
    </row>
    <row r="23" spans="1:22" ht="50.25" customHeight="1">
      <c r="A23" s="488"/>
      <c r="B23" s="300"/>
      <c r="C23" s="491"/>
      <c r="D23" s="491"/>
      <c r="E23" s="474"/>
      <c r="F23" s="474"/>
      <c r="G23" s="474"/>
      <c r="H23" s="477"/>
      <c r="I23" s="480"/>
      <c r="J23" s="483"/>
      <c r="K23" s="464"/>
      <c r="L23" s="464"/>
      <c r="M23" s="461"/>
      <c r="N23" s="464"/>
      <c r="O23" s="467"/>
      <c r="P23" s="508"/>
      <c r="Q23" s="504"/>
      <c r="R23" s="504"/>
      <c r="S23" s="504"/>
      <c r="T23" s="467"/>
    </row>
    <row r="24" spans="1:22" ht="50.25" customHeight="1" thickBot="1">
      <c r="A24" s="489"/>
      <c r="B24" s="494"/>
      <c r="C24" s="492"/>
      <c r="D24" s="492"/>
      <c r="E24" s="475"/>
      <c r="F24" s="475"/>
      <c r="G24" s="475"/>
      <c r="H24" s="478"/>
      <c r="I24" s="481"/>
      <c r="J24" s="484"/>
      <c r="K24" s="465"/>
      <c r="L24" s="465"/>
      <c r="M24" s="462"/>
      <c r="N24" s="465"/>
      <c r="O24" s="468"/>
      <c r="P24" s="509"/>
      <c r="Q24" s="505"/>
      <c r="R24" s="505"/>
      <c r="S24" s="505"/>
      <c r="T24" s="468"/>
    </row>
    <row r="25" spans="1:22" ht="37.5" customHeight="1">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CONCATENATE("  1-",'Mapa Final'!P29,"  2-",'Mapa Final'!P30,"  3-",'Mapa Final'!P31,"  4-",'Mapa Final'!P32)</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500"/>
      <c r="Q25" s="503" t="s">
        <v>10</v>
      </c>
      <c r="R25" s="506">
        <v>45200</v>
      </c>
      <c r="S25" s="506">
        <v>45291</v>
      </c>
      <c r="T25" s="466" t="s">
        <v>646</v>
      </c>
    </row>
    <row r="26" spans="1:22" ht="37.5" customHeight="1">
      <c r="A26" s="488"/>
      <c r="B26" s="300"/>
      <c r="C26" s="491"/>
      <c r="D26" s="491"/>
      <c r="E26" s="474"/>
      <c r="F26" s="474"/>
      <c r="G26" s="474"/>
      <c r="H26" s="477"/>
      <c r="I26" s="480"/>
      <c r="J26" s="483"/>
      <c r="K26" s="464"/>
      <c r="L26" s="464"/>
      <c r="M26" s="461"/>
      <c r="N26" s="464"/>
      <c r="O26" s="455"/>
      <c r="P26" s="501"/>
      <c r="Q26" s="504"/>
      <c r="R26" s="504"/>
      <c r="S26" s="504"/>
      <c r="T26" s="467"/>
    </row>
    <row r="27" spans="1:22" ht="37.5" customHeight="1">
      <c r="A27" s="488"/>
      <c r="B27" s="300"/>
      <c r="C27" s="491"/>
      <c r="D27" s="491"/>
      <c r="E27" s="474"/>
      <c r="F27" s="474"/>
      <c r="G27" s="474"/>
      <c r="H27" s="477"/>
      <c r="I27" s="480"/>
      <c r="J27" s="483"/>
      <c r="K27" s="464"/>
      <c r="L27" s="464"/>
      <c r="M27" s="461"/>
      <c r="N27" s="464"/>
      <c r="O27" s="455"/>
      <c r="P27" s="501"/>
      <c r="Q27" s="504"/>
      <c r="R27" s="504"/>
      <c r="S27" s="504"/>
      <c r="T27" s="467"/>
    </row>
    <row r="28" spans="1:22" ht="37.5" customHeight="1">
      <c r="A28" s="488"/>
      <c r="B28" s="300"/>
      <c r="C28" s="491"/>
      <c r="D28" s="491"/>
      <c r="E28" s="474"/>
      <c r="F28" s="474"/>
      <c r="G28" s="474"/>
      <c r="H28" s="477"/>
      <c r="I28" s="480"/>
      <c r="J28" s="483"/>
      <c r="K28" s="464"/>
      <c r="L28" s="464"/>
      <c r="M28" s="461"/>
      <c r="N28" s="464"/>
      <c r="O28" s="455"/>
      <c r="P28" s="501"/>
      <c r="Q28" s="504"/>
      <c r="R28" s="504"/>
      <c r="S28" s="504"/>
      <c r="T28" s="467"/>
    </row>
    <row r="29" spans="1:22" ht="37.5" customHeight="1" thickBot="1">
      <c r="A29" s="489"/>
      <c r="B29" s="494"/>
      <c r="C29" s="492"/>
      <c r="D29" s="492"/>
      <c r="E29" s="475"/>
      <c r="F29" s="475"/>
      <c r="G29" s="475"/>
      <c r="H29" s="478"/>
      <c r="I29" s="481"/>
      <c r="J29" s="484"/>
      <c r="K29" s="465"/>
      <c r="L29" s="465"/>
      <c r="M29" s="462"/>
      <c r="N29" s="465"/>
      <c r="O29" s="456"/>
      <c r="P29" s="502"/>
      <c r="Q29" s="505"/>
      <c r="R29" s="505"/>
      <c r="S29" s="505"/>
      <c r="T29" s="468"/>
    </row>
    <row r="30" spans="1:22" ht="32.2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tr">
        <f>CONCATENATE("  1-",'Mapa Final'!P34,"  2-",'Mapa Final'!P35,"  3-",'Mapa Final'!P36)</f>
        <v xml:space="preserve">  1-Cumplimiento de la modalidad de teletrabajo (1 , 2, 3,4 y 5).  2-Políticas y directrices claras aplicadas para evacuar y proteger a los servidores judiciales (1,2, 4)  3-Elaboración  y aplicación de medidas de prevención, contención y mitigación de los riesgos publicos. (1,2,3,4)</v>
      </c>
      <c r="P30" s="500"/>
      <c r="Q30" s="503" t="s">
        <v>10</v>
      </c>
      <c r="R30" s="506">
        <v>45200</v>
      </c>
      <c r="S30" s="506">
        <v>45291</v>
      </c>
      <c r="T30" s="466" t="s">
        <v>528</v>
      </c>
    </row>
    <row r="31" spans="1:22" ht="32.25" customHeight="1">
      <c r="A31" s="488"/>
      <c r="B31" s="300"/>
      <c r="C31" s="491"/>
      <c r="D31" s="491"/>
      <c r="E31" s="474"/>
      <c r="F31" s="474"/>
      <c r="G31" s="474"/>
      <c r="H31" s="477"/>
      <c r="I31" s="480"/>
      <c r="J31" s="483"/>
      <c r="K31" s="464"/>
      <c r="L31" s="464"/>
      <c r="M31" s="461"/>
      <c r="N31" s="464"/>
      <c r="O31" s="455"/>
      <c r="P31" s="501"/>
      <c r="Q31" s="504"/>
      <c r="R31" s="504"/>
      <c r="S31" s="504"/>
      <c r="T31" s="467"/>
    </row>
    <row r="32" spans="1:22" ht="32.25" customHeight="1">
      <c r="A32" s="488"/>
      <c r="B32" s="300"/>
      <c r="C32" s="491"/>
      <c r="D32" s="491"/>
      <c r="E32" s="474"/>
      <c r="F32" s="474"/>
      <c r="G32" s="474"/>
      <c r="H32" s="477"/>
      <c r="I32" s="480"/>
      <c r="J32" s="483"/>
      <c r="K32" s="464"/>
      <c r="L32" s="464"/>
      <c r="M32" s="461"/>
      <c r="N32" s="464"/>
      <c r="O32" s="455"/>
      <c r="P32" s="501"/>
      <c r="Q32" s="504"/>
      <c r="R32" s="504"/>
      <c r="S32" s="504"/>
      <c r="T32" s="467"/>
    </row>
    <row r="33" spans="1:20" ht="32.25" customHeight="1">
      <c r="A33" s="488"/>
      <c r="B33" s="300"/>
      <c r="C33" s="491"/>
      <c r="D33" s="491"/>
      <c r="E33" s="474"/>
      <c r="F33" s="474"/>
      <c r="G33" s="474"/>
      <c r="H33" s="477"/>
      <c r="I33" s="480"/>
      <c r="J33" s="483"/>
      <c r="K33" s="464"/>
      <c r="L33" s="464"/>
      <c r="M33" s="461"/>
      <c r="N33" s="464"/>
      <c r="O33" s="455"/>
      <c r="P33" s="501"/>
      <c r="Q33" s="504"/>
      <c r="R33" s="504"/>
      <c r="S33" s="504"/>
      <c r="T33" s="467"/>
    </row>
    <row r="34" spans="1:20" ht="78" customHeight="1" thickBot="1">
      <c r="A34" s="489"/>
      <c r="B34" s="494"/>
      <c r="C34" s="492"/>
      <c r="D34" s="492"/>
      <c r="E34" s="475"/>
      <c r="F34" s="475"/>
      <c r="G34" s="475"/>
      <c r="H34" s="478"/>
      <c r="I34" s="481"/>
      <c r="J34" s="484"/>
      <c r="K34" s="465"/>
      <c r="L34" s="465"/>
      <c r="M34" s="462"/>
      <c r="N34" s="465"/>
      <c r="O34" s="456"/>
      <c r="P34" s="502"/>
      <c r="Q34" s="505"/>
      <c r="R34" s="505"/>
      <c r="S34" s="505"/>
      <c r="T34" s="468"/>
    </row>
  </sheetData>
  <mergeCells count="119">
    <mergeCell ref="T30:T34"/>
    <mergeCell ref="N30:N34"/>
    <mergeCell ref="O30:O34"/>
    <mergeCell ref="P30:P34"/>
    <mergeCell ref="Q30:Q34"/>
    <mergeCell ref="R30:R34"/>
    <mergeCell ref="S30:S34"/>
    <mergeCell ref="H30:H34"/>
    <mergeCell ref="I30:I34"/>
    <mergeCell ref="J30:J34"/>
    <mergeCell ref="K30:K34"/>
    <mergeCell ref="L30:L34"/>
    <mergeCell ref="M30:M34"/>
    <mergeCell ref="A30:A34"/>
    <mergeCell ref="B30:B34"/>
    <mergeCell ref="C30:C34"/>
    <mergeCell ref="D30:D34"/>
    <mergeCell ref="E30:E34"/>
    <mergeCell ref="F30:F34"/>
    <mergeCell ref="G30:G34"/>
    <mergeCell ref="L25:L29"/>
    <mergeCell ref="M25:M29"/>
    <mergeCell ref="F25:F29"/>
    <mergeCell ref="G25:G29"/>
    <mergeCell ref="H25:H29"/>
    <mergeCell ref="I25:I29"/>
    <mergeCell ref="J25:J29"/>
    <mergeCell ref="K25:K29"/>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N25:N29"/>
    <mergeCell ref="O25:O29"/>
    <mergeCell ref="P25:P29"/>
    <mergeCell ref="Q25:Q2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A15:A19"/>
    <mergeCell ref="B15:B19"/>
    <mergeCell ref="C15:C19"/>
    <mergeCell ref="D15:D19"/>
    <mergeCell ref="E15:E19"/>
    <mergeCell ref="F15:F19"/>
    <mergeCell ref="G15:G19"/>
    <mergeCell ref="L10:L14"/>
    <mergeCell ref="M10:M14"/>
    <mergeCell ref="F10:F14"/>
    <mergeCell ref="G10:G14"/>
    <mergeCell ref="H10:H14"/>
    <mergeCell ref="I10:I14"/>
    <mergeCell ref="J10:J14"/>
    <mergeCell ref="K10:K14"/>
    <mergeCell ref="A9:N9"/>
    <mergeCell ref="A10:A14"/>
    <mergeCell ref="B10:B14"/>
    <mergeCell ref="C10:C14"/>
    <mergeCell ref="D10:D14"/>
    <mergeCell ref="E10:E14"/>
    <mergeCell ref="R10:R14"/>
    <mergeCell ref="S10:S14"/>
    <mergeCell ref="T10:T14"/>
    <mergeCell ref="N10:N14"/>
    <mergeCell ref="O10:O14"/>
    <mergeCell ref="P10:P14"/>
    <mergeCell ref="Q10:Q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H35:J1048576">
    <cfRule type="containsText" dxfId="527" priority="178" operator="containsText" text="3- Bajo">
      <formula>NOT(ISERROR(SEARCH("3- Bajo",A7)))</formula>
    </cfRule>
    <cfRule type="containsText" dxfId="526" priority="179" operator="containsText" text="4- Bajo">
      <formula>NOT(ISERROR(SEARCH("4- Bajo",A7)))</formula>
    </cfRule>
    <cfRule type="containsText" dxfId="525" priority="180" operator="containsText" text="1- Bajo">
      <formula>NOT(ISERROR(SEARCH("1- Bajo",A7)))</formula>
    </cfRule>
  </conditionalFormatting>
  <conditionalFormatting sqref="A15:G15">
    <cfRule type="containsText" dxfId="524" priority="114" operator="containsText" text="3- Moderado">
      <formula>NOT(ISERROR(SEARCH("3- Moderado",A15)))</formula>
    </cfRule>
    <cfRule type="containsText" dxfId="523" priority="115" operator="containsText" text="6- Moderado">
      <formula>NOT(ISERROR(SEARCH("6- Moderado",A15)))</formula>
    </cfRule>
    <cfRule type="containsText" dxfId="522" priority="116" operator="containsText" text="4- Moderado">
      <formula>NOT(ISERROR(SEARCH("4- Moderado",A15)))</formula>
    </cfRule>
    <cfRule type="containsText" dxfId="521" priority="117" operator="containsText" text="3- Bajo">
      <formula>NOT(ISERROR(SEARCH("3- Bajo",A15)))</formula>
    </cfRule>
    <cfRule type="containsText" dxfId="520" priority="118" operator="containsText" text="4- Bajo">
      <formula>NOT(ISERROR(SEARCH("4- Bajo",A15)))</formula>
    </cfRule>
    <cfRule type="containsText" dxfId="519" priority="119" operator="containsText" text="1- Bajo">
      <formula>NOT(ISERROR(SEARCH("1- Bajo",A15)))</formula>
    </cfRule>
  </conditionalFormatting>
  <conditionalFormatting sqref="A10:I10">
    <cfRule type="containsText" dxfId="518" priority="139" operator="containsText" text="3- Moderado">
      <formula>NOT(ISERROR(SEARCH("3- Moderado",A10)))</formula>
    </cfRule>
    <cfRule type="containsText" dxfId="517" priority="140" operator="containsText" text="6- Moderado">
      <formula>NOT(ISERROR(SEARCH("6- Moderado",A10)))</formula>
    </cfRule>
    <cfRule type="containsText" dxfId="516" priority="141" operator="containsText" text="4- Moderado">
      <formula>NOT(ISERROR(SEARCH("4- Moderado",A10)))</formula>
    </cfRule>
    <cfRule type="containsText" dxfId="515" priority="142" operator="containsText" text="3- Bajo">
      <formula>NOT(ISERROR(SEARCH("3- Bajo",A10)))</formula>
    </cfRule>
    <cfRule type="containsText" dxfId="514" priority="143" operator="containsText" text="4- Bajo">
      <formula>NOT(ISERROR(SEARCH("4- Bajo",A10)))</formula>
    </cfRule>
    <cfRule type="containsText" dxfId="513" priority="144" operator="containsText" text="1- Bajo">
      <formula>NOT(ISERROR(SEARCH("1- Bajo",A10)))</formula>
    </cfRule>
  </conditionalFormatting>
  <conditionalFormatting sqref="A20:I20">
    <cfRule type="containsText" dxfId="512" priority="102" operator="containsText" text="3- Moderado">
      <formula>NOT(ISERROR(SEARCH("3- Moderado",A20)))</formula>
    </cfRule>
    <cfRule type="containsText" dxfId="511" priority="103" operator="containsText" text="6- Moderado">
      <formula>NOT(ISERROR(SEARCH("6- Moderado",A20)))</formula>
    </cfRule>
    <cfRule type="containsText" dxfId="510" priority="104" operator="containsText" text="4- Moderado">
      <formula>NOT(ISERROR(SEARCH("4- Moderado",A20)))</formula>
    </cfRule>
    <cfRule type="containsText" dxfId="509" priority="105" operator="containsText" text="3- Bajo">
      <formula>NOT(ISERROR(SEARCH("3- Bajo",A20)))</formula>
    </cfRule>
    <cfRule type="containsText" dxfId="508" priority="106" operator="containsText" text="4- Bajo">
      <formula>NOT(ISERROR(SEARCH("4- Bajo",A20)))</formula>
    </cfRule>
    <cfRule type="containsText" dxfId="507" priority="107" operator="containsText" text="1- Bajo">
      <formula>NOT(ISERROR(SEARCH("1- Bajo",A20)))</formula>
    </cfRule>
  </conditionalFormatting>
  <conditionalFormatting sqref="A25:I25">
    <cfRule type="containsText" dxfId="506" priority="75" operator="containsText" text="3- Moderado">
      <formula>NOT(ISERROR(SEARCH("3- Moderado",A25)))</formula>
    </cfRule>
    <cfRule type="containsText" dxfId="505" priority="76" operator="containsText" text="6- Moderado">
      <formula>NOT(ISERROR(SEARCH("6- Moderado",A25)))</formula>
    </cfRule>
    <cfRule type="containsText" dxfId="504" priority="77" operator="containsText" text="4- Moderado">
      <formula>NOT(ISERROR(SEARCH("4- Moderado",A25)))</formula>
    </cfRule>
    <cfRule type="containsText" dxfId="503" priority="78" operator="containsText" text="3- Bajo">
      <formula>NOT(ISERROR(SEARCH("3- Bajo",A25)))</formula>
    </cfRule>
    <cfRule type="containsText" dxfId="502" priority="79" operator="containsText" text="4- Bajo">
      <formula>NOT(ISERROR(SEARCH("4- Bajo",A25)))</formula>
    </cfRule>
    <cfRule type="containsText" dxfId="501" priority="80" operator="containsText" text="1- Bajo">
      <formula>NOT(ISERROR(SEARCH("1- Bajo",A25)))</formula>
    </cfRule>
  </conditionalFormatting>
  <conditionalFormatting sqref="A30:I30">
    <cfRule type="containsText" dxfId="500" priority="43" operator="containsText" text="3- Moderado">
      <formula>NOT(ISERROR(SEARCH("3- Moderado",A30)))</formula>
    </cfRule>
    <cfRule type="containsText" dxfId="499" priority="44" operator="containsText" text="6- Moderado">
      <formula>NOT(ISERROR(SEARCH("6- Moderado",A30)))</formula>
    </cfRule>
    <cfRule type="containsText" dxfId="498" priority="45" operator="containsText" text="4- Moderado">
      <formula>NOT(ISERROR(SEARCH("4- Moderado",A30)))</formula>
    </cfRule>
    <cfRule type="containsText" dxfId="497" priority="46" operator="containsText" text="3- Bajo">
      <formula>NOT(ISERROR(SEARCH("3- Bajo",A30)))</formula>
    </cfRule>
    <cfRule type="containsText" dxfId="496" priority="47" operator="containsText" text="4- Bajo">
      <formula>NOT(ISERROR(SEARCH("4- Bajo",A30)))</formula>
    </cfRule>
    <cfRule type="containsText" dxfId="495" priority="48" operator="containsText" text="1- Bajo">
      <formula>NOT(ISERROR(SEARCH("1- Bajo",A30)))</formula>
    </cfRule>
  </conditionalFormatting>
  <conditionalFormatting sqref="D8:J8">
    <cfRule type="containsText" dxfId="494" priority="168" operator="containsText" text="3- Moderado">
      <formula>NOT(ISERROR(SEARCH("3- Moderado",D8)))</formula>
    </cfRule>
    <cfRule type="containsText" dxfId="493" priority="169" operator="containsText" text="6- Moderado">
      <formula>NOT(ISERROR(SEARCH("6- Moderado",D8)))</formula>
    </cfRule>
    <cfRule type="containsText" dxfId="492" priority="170" operator="containsText" text="4- Moderado">
      <formula>NOT(ISERROR(SEARCH("4- Moderado",D8)))</formula>
    </cfRule>
    <cfRule type="containsText" dxfId="491" priority="171" operator="containsText" text="3- Bajo">
      <formula>NOT(ISERROR(SEARCH("3- Bajo",D8)))</formula>
    </cfRule>
    <cfRule type="containsText" dxfId="490" priority="172" operator="containsText" text="4- Bajo">
      <formula>NOT(ISERROR(SEARCH("4- Bajo",D8)))</formula>
    </cfRule>
    <cfRule type="containsText" dxfId="489" priority="174" operator="containsText" text="1- Bajo">
      <formula>NOT(ISERROR(SEARCH("1- Bajo",D8)))</formula>
    </cfRule>
  </conditionalFormatting>
  <conditionalFormatting sqref="H10:H19">
    <cfRule type="containsText" dxfId="488" priority="120" operator="containsText" text="Alta">
      <formula>NOT(ISERROR(SEARCH("Alta",H10)))</formula>
    </cfRule>
    <cfRule type="containsText" dxfId="487" priority="121" operator="containsText" text="Muy Alta">
      <formula>NOT(ISERROR(SEARCH("Muy Alta",H10)))</formula>
    </cfRule>
    <cfRule type="containsText" dxfId="486" priority="122" operator="containsText" text="Muy Baja">
      <formula>NOT(ISERROR(SEARCH("Muy Baja",H10)))</formula>
    </cfRule>
    <cfRule type="containsText" dxfId="485" priority="123" operator="containsText" text="Baja">
      <formula>NOT(ISERROR(SEARCH("Baja",H10)))</formula>
    </cfRule>
    <cfRule type="containsText" dxfId="484" priority="124" operator="containsText" text="Media">
      <formula>NOT(ISERROR(SEARCH("Media",H10)))</formula>
    </cfRule>
    <cfRule type="containsText" dxfId="483" priority="125" operator="containsText" text="Alta">
      <formula>NOT(ISERROR(SEARCH("Alta",H10)))</formula>
    </cfRule>
    <cfRule type="containsText" dxfId="482" priority="126" operator="containsText" text="Muy Alta">
      <formula>NOT(ISERROR(SEARCH("Muy Alta",H10)))</formula>
    </cfRule>
  </conditionalFormatting>
  <conditionalFormatting sqref="H10:H24">
    <cfRule type="containsText" dxfId="481" priority="93" operator="containsText" text="Muy Alta">
      <formula>NOT(ISERROR(SEARCH("Muy Alta",H10)))</formula>
    </cfRule>
  </conditionalFormatting>
  <conditionalFormatting sqref="H20:H24">
    <cfRule type="containsText" dxfId="480" priority="87" operator="containsText" text="Alta">
      <formula>NOT(ISERROR(SEARCH("Alta",H20)))</formula>
    </cfRule>
    <cfRule type="containsText" dxfId="479" priority="88" operator="containsText" text="Muy Alta">
      <formula>NOT(ISERROR(SEARCH("Muy Alta",H20)))</formula>
    </cfRule>
    <cfRule type="containsText" dxfId="478" priority="89" operator="containsText" text="Muy Baja">
      <formula>NOT(ISERROR(SEARCH("Muy Baja",H20)))</formula>
    </cfRule>
    <cfRule type="containsText" dxfId="477" priority="90" operator="containsText" text="Baja">
      <formula>NOT(ISERROR(SEARCH("Baja",H20)))</formula>
    </cfRule>
    <cfRule type="containsText" dxfId="476" priority="91" operator="containsText" text="Media">
      <formula>NOT(ISERROR(SEARCH("Media",H20)))</formula>
    </cfRule>
    <cfRule type="containsText" dxfId="475" priority="92" operator="containsText" text="Alta">
      <formula>NOT(ISERROR(SEARCH("Alta",H20)))</formula>
    </cfRule>
  </conditionalFormatting>
  <conditionalFormatting sqref="H20:H29">
    <cfRule type="containsText" dxfId="474" priority="62" operator="containsText" text="Muy Alta">
      <formula>NOT(ISERROR(SEARCH("Muy Alta",H20)))</formula>
    </cfRule>
  </conditionalFormatting>
  <conditionalFormatting sqref="H25:H29">
    <cfRule type="containsText" dxfId="473" priority="56" operator="containsText" text="Alta">
      <formula>NOT(ISERROR(SEARCH("Alta",H25)))</formula>
    </cfRule>
    <cfRule type="containsText" dxfId="472" priority="57" operator="containsText" text="Muy Alta">
      <formula>NOT(ISERROR(SEARCH("Muy Alta",H25)))</formula>
    </cfRule>
    <cfRule type="containsText" dxfId="471" priority="58" operator="containsText" text="Muy Baja">
      <formula>NOT(ISERROR(SEARCH("Muy Baja",H25)))</formula>
    </cfRule>
    <cfRule type="containsText" dxfId="470" priority="59" operator="containsText" text="Baja">
      <formula>NOT(ISERROR(SEARCH("Baja",H25)))</formula>
    </cfRule>
    <cfRule type="containsText" dxfId="469" priority="60" operator="containsText" text="Media">
      <formula>NOT(ISERROR(SEARCH("Media",H25)))</formula>
    </cfRule>
    <cfRule type="containsText" dxfId="468" priority="61" operator="containsText" text="Alta">
      <formula>NOT(ISERROR(SEARCH("Alta",H25)))</formula>
    </cfRule>
  </conditionalFormatting>
  <conditionalFormatting sqref="H25:H34">
    <cfRule type="containsText" dxfId="467" priority="26" operator="containsText" text="Muy Alta">
      <formula>NOT(ISERROR(SEARCH("Muy Alta",H25)))</formula>
    </cfRule>
  </conditionalFormatting>
  <conditionalFormatting sqref="H30:H34">
    <cfRule type="containsText" dxfId="466" priority="14" operator="containsText" text="Muy Alta">
      <formula>NOT(ISERROR(SEARCH("Muy Alta",H30)))</formula>
    </cfRule>
    <cfRule type="containsText" dxfId="465" priority="15" operator="containsText" text="Alta">
      <formula>NOT(ISERROR(SEARCH("Alta",H30)))</formula>
    </cfRule>
    <cfRule type="containsText" dxfId="464" priority="16" operator="containsText" text="Muy Alta">
      <formula>NOT(ISERROR(SEARCH("Muy Alta",H30)))</formula>
    </cfRule>
    <cfRule type="containsText" dxfId="463" priority="21" operator="containsText" text="Muy Baja">
      <formula>NOT(ISERROR(SEARCH("Muy Baja",H30)))</formula>
    </cfRule>
    <cfRule type="containsText" dxfId="462" priority="22" operator="containsText" text="Baja">
      <formula>NOT(ISERROR(SEARCH("Baja",H30)))</formula>
    </cfRule>
    <cfRule type="containsText" dxfId="461" priority="23" operator="containsText" text="Media">
      <formula>NOT(ISERROR(SEARCH("Media",H30)))</formula>
    </cfRule>
    <cfRule type="containsText" dxfId="460" priority="24" operator="containsText" text="Alta">
      <formula>NOT(ISERROR(SEARCH("Alta",H30)))</formula>
    </cfRule>
  </conditionalFormatting>
  <conditionalFormatting sqref="H15:I15">
    <cfRule type="containsText" dxfId="459" priority="145" operator="containsText" text="3- Moderado">
      <formula>NOT(ISERROR(SEARCH("3- Moderado",H15)))</formula>
    </cfRule>
    <cfRule type="containsText" dxfId="458" priority="146" operator="containsText" text="6- Moderado">
      <formula>NOT(ISERROR(SEARCH("6- Moderado",H15)))</formula>
    </cfRule>
    <cfRule type="containsText" dxfId="457" priority="147" operator="containsText" text="4- Moderado">
      <formula>NOT(ISERROR(SEARCH("4- Moderado",H15)))</formula>
    </cfRule>
    <cfRule type="containsText" dxfId="456" priority="148" operator="containsText" text="3- Bajo">
      <formula>NOT(ISERROR(SEARCH("3- Bajo",H15)))</formula>
    </cfRule>
    <cfRule type="containsText" dxfId="455" priority="149" operator="containsText" text="4- Bajo">
      <formula>NOT(ISERROR(SEARCH("4- Bajo",H15)))</formula>
    </cfRule>
    <cfRule type="containsText" dxfId="454" priority="150" operator="containsText" text="1- Bajo">
      <formula>NOT(ISERROR(SEARCH("1- Bajo",H15)))</formula>
    </cfRule>
  </conditionalFormatting>
  <conditionalFormatting sqref="H35:J1048576 A7:B7 H7">
    <cfRule type="containsText" dxfId="453" priority="175" operator="containsText" text="3- Moderado">
      <formula>NOT(ISERROR(SEARCH("3- Moderado",A7)))</formula>
    </cfRule>
    <cfRule type="containsText" dxfId="452" priority="176" operator="containsText" text="6- Moderado">
      <formula>NOT(ISERROR(SEARCH("6- Moderado",A7)))</formula>
    </cfRule>
    <cfRule type="containsText" dxfId="451" priority="177" operator="containsText" text="4- Moderado">
      <formula>NOT(ISERROR(SEARCH("4- Moderado",A7)))</formula>
    </cfRule>
  </conditionalFormatting>
  <conditionalFormatting sqref="I10:I34">
    <cfRule type="containsText" dxfId="450" priority="17" operator="containsText" text="Catastrófico">
      <formula>NOT(ISERROR(SEARCH("Catastrófico",I10)))</formula>
    </cfRule>
    <cfRule type="containsText" dxfId="449" priority="18" operator="containsText" text="Mayor">
      <formula>NOT(ISERROR(SEARCH("Mayor",I10)))</formula>
    </cfRule>
    <cfRule type="containsText" dxfId="448" priority="19" operator="containsText" text="Menor">
      <formula>NOT(ISERROR(SEARCH("Menor",I10)))</formula>
    </cfRule>
    <cfRule type="containsText" dxfId="447" priority="20" operator="containsText" text="Leve">
      <formula>NOT(ISERROR(SEARCH("Leve",I10)))</formula>
    </cfRule>
  </conditionalFormatting>
  <conditionalFormatting sqref="I30:I34">
    <cfRule type="containsText" dxfId="446" priority="25" operator="containsText" text="Moderado">
      <formula>NOT(ISERROR(SEARCH("Moderado",I30)))</formula>
    </cfRule>
  </conditionalFormatting>
  <conditionalFormatting sqref="I10:J29">
    <cfRule type="containsText" dxfId="445" priority="55" operator="containsText" text="Moderado">
      <formula>NOT(ISERROR(SEARCH("Moderado",I10)))</formula>
    </cfRule>
  </conditionalFormatting>
  <conditionalFormatting sqref="J8 J35:J1048576">
    <cfRule type="containsText" dxfId="444" priority="157" operator="containsText" text="25- Extremo">
      <formula>NOT(ISERROR(SEARCH("25- Extremo",J8)))</formula>
    </cfRule>
    <cfRule type="containsText" dxfId="443" priority="158" operator="containsText" text="20- Extremo">
      <formula>NOT(ISERROR(SEARCH("20- Extremo",J8)))</formula>
    </cfRule>
    <cfRule type="containsText" dxfId="442" priority="159" operator="containsText" text="15- Extremo">
      <formula>NOT(ISERROR(SEARCH("15- Extremo",J8)))</formula>
    </cfRule>
    <cfRule type="containsText" dxfId="441" priority="160" operator="containsText" text="10- Extremo">
      <formula>NOT(ISERROR(SEARCH("10- Extremo",J8)))</formula>
    </cfRule>
    <cfRule type="containsText" dxfId="440" priority="161" operator="containsText" text="5- Extremo">
      <formula>NOT(ISERROR(SEARCH("5- Extremo",J8)))</formula>
    </cfRule>
    <cfRule type="containsText" dxfId="439" priority="162" operator="containsText" text="12- Alto">
      <formula>NOT(ISERROR(SEARCH("12- Alto",J8)))</formula>
    </cfRule>
    <cfRule type="containsText" dxfId="438" priority="163" operator="containsText" text="10- Alto">
      <formula>NOT(ISERROR(SEARCH("10- Alto",J8)))</formula>
    </cfRule>
    <cfRule type="containsText" dxfId="437" priority="164" operator="containsText" text="9- Alto">
      <formula>NOT(ISERROR(SEARCH("9- Alto",J8)))</formula>
    </cfRule>
    <cfRule type="containsText" dxfId="436" priority="165" operator="containsText" text="8- Alto">
      <formula>NOT(ISERROR(SEARCH("8- Alto",J8)))</formula>
    </cfRule>
    <cfRule type="containsText" dxfId="435" priority="166" operator="containsText" text="5- Alto">
      <formula>NOT(ISERROR(SEARCH("5- Alto",J8)))</formula>
    </cfRule>
    <cfRule type="containsText" dxfId="434" priority="167" operator="containsText" text="4- Alto">
      <formula>NOT(ISERROR(SEARCH("4- Alto",J8)))</formula>
    </cfRule>
    <cfRule type="containsText" dxfId="433" priority="173" operator="containsText" text="2- Bajo">
      <formula>NOT(ISERROR(SEARCH("2- Bajo",J8)))</formula>
    </cfRule>
  </conditionalFormatting>
  <conditionalFormatting sqref="J10:J19">
    <cfRule type="colorScale" priority="181">
      <colorScale>
        <cfvo type="min"/>
        <cfvo type="max"/>
        <color rgb="FFFF7128"/>
        <color rgb="FFFFEF9C"/>
      </colorScale>
    </cfRule>
  </conditionalFormatting>
  <conditionalFormatting sqref="J10:J29">
    <cfRule type="containsText" dxfId="432" priority="70" operator="containsText" text="Bajo">
      <formula>NOT(ISERROR(SEARCH("Bajo",J10)))</formula>
    </cfRule>
    <cfRule type="containsText" dxfId="431" priority="71" operator="containsText" text="Moderado">
      <formula>NOT(ISERROR(SEARCH("Moderado",J10)))</formula>
    </cfRule>
    <cfRule type="containsText" dxfId="430" priority="72" operator="containsText" text="Alto">
      <formula>NOT(ISERROR(SEARCH("Alto",J10)))</formula>
    </cfRule>
    <cfRule type="containsText" dxfId="429" priority="73" operator="containsText" text="Extremo">
      <formula>NOT(ISERROR(SEARCH("Extremo",J10)))</formula>
    </cfRule>
  </conditionalFormatting>
  <conditionalFormatting sqref="J10:J34">
    <cfRule type="containsText" dxfId="428" priority="9" operator="containsText" text="Bajo">
      <formula>NOT(ISERROR(SEARCH("Bajo",J10)))</formula>
    </cfRule>
    <cfRule type="containsText" dxfId="427" priority="10" operator="containsText" text="Extremo">
      <formula>NOT(ISERROR(SEARCH("Extremo",J10)))</formula>
    </cfRule>
  </conditionalFormatting>
  <conditionalFormatting sqref="J20:J24">
    <cfRule type="colorScale" priority="101">
      <colorScale>
        <cfvo type="min"/>
        <cfvo type="max"/>
        <color rgb="FFFF7128"/>
        <color rgb="FFFFEF9C"/>
      </colorScale>
    </cfRule>
  </conditionalFormatting>
  <conditionalFormatting sqref="J25:J29">
    <cfRule type="colorScale" priority="74">
      <colorScale>
        <cfvo type="min"/>
        <cfvo type="max"/>
        <color rgb="FFFF7128"/>
        <color rgb="FFFFEF9C"/>
      </colorScale>
    </cfRule>
  </conditionalFormatting>
  <conditionalFormatting sqref="J30:J34">
    <cfRule type="containsText" dxfId="426" priority="11" operator="containsText" text="Moderado">
      <formula>NOT(ISERROR(SEARCH("Moderado",J30)))</formula>
    </cfRule>
    <cfRule type="containsText" dxfId="425" priority="38" operator="containsText" text="Bajo">
      <formula>NOT(ISERROR(SEARCH("Bajo",J30)))</formula>
    </cfRule>
    <cfRule type="containsText" dxfId="424" priority="39" operator="containsText" text="Moderado">
      <formula>NOT(ISERROR(SEARCH("Moderado",J30)))</formula>
    </cfRule>
    <cfRule type="containsText" dxfId="423" priority="40" operator="containsText" text="Alto">
      <formula>NOT(ISERROR(SEARCH("Alto",J30)))</formula>
    </cfRule>
    <cfRule type="containsText" dxfId="422" priority="41" operator="containsText" text="Extremo">
      <formula>NOT(ISERROR(SEARCH("Extremo",J30)))</formula>
    </cfRule>
    <cfRule type="colorScale" priority="42">
      <colorScale>
        <cfvo type="min"/>
        <cfvo type="max"/>
        <color rgb="FFFF7128"/>
        <color rgb="FFFFEF9C"/>
      </colorScale>
    </cfRule>
  </conditionalFormatting>
  <conditionalFormatting sqref="K10:K34">
    <cfRule type="containsText" dxfId="421" priority="5" operator="containsText" text="Muy Alta">
      <formula>NOT(ISERROR(SEARCH("Muy Alta",K10)))</formula>
    </cfRule>
    <cfRule type="containsText" dxfId="420" priority="6" operator="containsText" text="Alta">
      <formula>NOT(ISERROR(SEARCH("Alta",K10)))</formula>
    </cfRule>
    <cfRule type="containsText" dxfId="419" priority="7" operator="containsText" text="Baja">
      <formula>NOT(ISERROR(SEARCH("Baja",K10)))</formula>
    </cfRule>
    <cfRule type="containsText" dxfId="418" priority="8" operator="containsText" text="Muy Baja">
      <formula>NOT(ISERROR(SEARCH("Muy Baja",K10)))</formula>
    </cfRule>
    <cfRule type="containsText" dxfId="417" priority="13" operator="containsText" text="Media">
      <formula>NOT(ISERROR(SEARCH("Media",K10)))</formula>
    </cfRule>
  </conditionalFormatting>
  <conditionalFormatting sqref="K10:L10 K15:L15">
    <cfRule type="containsText" dxfId="416" priority="151" operator="containsText" text="3- Moderado">
      <formula>NOT(ISERROR(SEARCH("3- Moderado",K10)))</formula>
    </cfRule>
    <cfRule type="containsText" dxfId="415" priority="152" operator="containsText" text="6- Moderado">
      <formula>NOT(ISERROR(SEARCH("6- Moderado",K10)))</formula>
    </cfRule>
    <cfRule type="containsText" dxfId="414" priority="153" operator="containsText" text="4- Moderado">
      <formula>NOT(ISERROR(SEARCH("4- Moderado",K10)))</formula>
    </cfRule>
    <cfRule type="containsText" dxfId="413" priority="154" operator="containsText" text="3- Bajo">
      <formula>NOT(ISERROR(SEARCH("3- Bajo",K10)))</formula>
    </cfRule>
    <cfRule type="containsText" dxfId="412" priority="155" operator="containsText" text="4- Bajo">
      <formula>NOT(ISERROR(SEARCH("4- Bajo",K10)))</formula>
    </cfRule>
    <cfRule type="containsText" dxfId="411" priority="156" operator="containsText" text="1- Bajo">
      <formula>NOT(ISERROR(SEARCH("1- Bajo",K10)))</formula>
    </cfRule>
  </conditionalFormatting>
  <conditionalFormatting sqref="K20:L20">
    <cfRule type="containsText" dxfId="410" priority="108" operator="containsText" text="3- Moderado">
      <formula>NOT(ISERROR(SEARCH("3- Moderado",K20)))</formula>
    </cfRule>
    <cfRule type="containsText" dxfId="409" priority="109" operator="containsText" text="6- Moderado">
      <formula>NOT(ISERROR(SEARCH("6- Moderado",K20)))</formula>
    </cfRule>
    <cfRule type="containsText" dxfId="408" priority="110" operator="containsText" text="4- Moderado">
      <formula>NOT(ISERROR(SEARCH("4- Moderado",K20)))</formula>
    </cfRule>
    <cfRule type="containsText" dxfId="407" priority="111" operator="containsText" text="3- Bajo">
      <formula>NOT(ISERROR(SEARCH("3- Bajo",K20)))</formula>
    </cfRule>
    <cfRule type="containsText" dxfId="406" priority="112" operator="containsText" text="4- Bajo">
      <formula>NOT(ISERROR(SEARCH("4- Bajo",K20)))</formula>
    </cfRule>
    <cfRule type="containsText" dxfId="405" priority="113" operator="containsText" text="1- Bajo">
      <formula>NOT(ISERROR(SEARCH("1- Bajo",K20)))</formula>
    </cfRule>
  </conditionalFormatting>
  <conditionalFormatting sqref="K25:L25">
    <cfRule type="containsText" dxfId="404" priority="81" operator="containsText" text="3- Moderado">
      <formula>NOT(ISERROR(SEARCH("3- Moderado",K25)))</formula>
    </cfRule>
    <cfRule type="containsText" dxfId="403" priority="82" operator="containsText" text="6- Moderado">
      <formula>NOT(ISERROR(SEARCH("6- Moderado",K25)))</formula>
    </cfRule>
    <cfRule type="containsText" dxfId="402" priority="83" operator="containsText" text="4- Moderado">
      <formula>NOT(ISERROR(SEARCH("4- Moderado",K25)))</formula>
    </cfRule>
    <cfRule type="containsText" dxfId="401" priority="84" operator="containsText" text="3- Bajo">
      <formula>NOT(ISERROR(SEARCH("3- Bajo",K25)))</formula>
    </cfRule>
    <cfRule type="containsText" dxfId="400" priority="85" operator="containsText" text="4- Bajo">
      <formula>NOT(ISERROR(SEARCH("4- Bajo",K25)))</formula>
    </cfRule>
    <cfRule type="containsText" dxfId="399" priority="86" operator="containsText" text="1- Bajo">
      <formula>NOT(ISERROR(SEARCH("1- Bajo",K25)))</formula>
    </cfRule>
  </conditionalFormatting>
  <conditionalFormatting sqref="K30:L30">
    <cfRule type="containsText" dxfId="398" priority="49" operator="containsText" text="3- Moderado">
      <formula>NOT(ISERROR(SEARCH("3- Moderado",K30)))</formula>
    </cfRule>
    <cfRule type="containsText" dxfId="397" priority="50" operator="containsText" text="6- Moderado">
      <formula>NOT(ISERROR(SEARCH("6- Moderado",K30)))</formula>
    </cfRule>
    <cfRule type="containsText" dxfId="396" priority="51" operator="containsText" text="4- Moderado">
      <formula>NOT(ISERROR(SEARCH("4- Moderado",K30)))</formula>
    </cfRule>
    <cfRule type="containsText" dxfId="395" priority="52" operator="containsText" text="3- Bajo">
      <formula>NOT(ISERROR(SEARCH("3- Bajo",K30)))</formula>
    </cfRule>
    <cfRule type="containsText" dxfId="394" priority="53" operator="containsText" text="4- Bajo">
      <formula>NOT(ISERROR(SEARCH("4- Bajo",K30)))</formula>
    </cfRule>
    <cfRule type="containsText" dxfId="393" priority="54" operator="containsText" text="1- Bajo">
      <formula>NOT(ISERROR(SEARCH("1- Bajo",K30)))</formula>
    </cfRule>
  </conditionalFormatting>
  <conditionalFormatting sqref="K8:M8">
    <cfRule type="containsText" dxfId="392" priority="133" operator="containsText" text="3- Moderado">
      <formula>NOT(ISERROR(SEARCH("3- Moderado",K8)))</formula>
    </cfRule>
    <cfRule type="containsText" dxfId="391" priority="134" operator="containsText" text="6- Moderado">
      <formula>NOT(ISERROR(SEARCH("6- Moderado",K8)))</formula>
    </cfRule>
    <cfRule type="containsText" dxfId="390" priority="135" operator="containsText" text="4- Moderado">
      <formula>NOT(ISERROR(SEARCH("4- Moderado",K8)))</formula>
    </cfRule>
    <cfRule type="containsText" dxfId="389" priority="136" operator="containsText" text="3- Bajo">
      <formula>NOT(ISERROR(SEARCH("3- Bajo",K8)))</formula>
    </cfRule>
    <cfRule type="containsText" dxfId="388" priority="137" operator="containsText" text="4- Bajo">
      <formula>NOT(ISERROR(SEARCH("4- Bajo",K8)))</formula>
    </cfRule>
    <cfRule type="containsText" dxfId="387" priority="138" operator="containsText" text="1- Bajo">
      <formula>NOT(ISERROR(SEARCH("1- Bajo",K8)))</formula>
    </cfRule>
  </conditionalFormatting>
  <conditionalFormatting sqref="L10:L34">
    <cfRule type="containsText" dxfId="386" priority="1" operator="containsText" text="Catastrófico">
      <formula>NOT(ISERROR(SEARCH("Catastrófico",L10)))</formula>
    </cfRule>
    <cfRule type="containsText" dxfId="385" priority="2" operator="containsText" text="Mayor">
      <formula>NOT(ISERROR(SEARCH("Mayor",L10)))</formula>
    </cfRule>
    <cfRule type="containsText" dxfId="384" priority="3" operator="containsText" text="Menor">
      <formula>NOT(ISERROR(SEARCH("Menor",L10)))</formula>
    </cfRule>
    <cfRule type="containsText" dxfId="383" priority="4" operator="containsText" text="Leve">
      <formula>NOT(ISERROR(SEARCH("Leve",L10)))</formula>
    </cfRule>
  </conditionalFormatting>
  <conditionalFormatting sqref="L10:M34">
    <cfRule type="containsText" dxfId="382" priority="12" operator="containsText" text="Moderado">
      <formula>NOT(ISERROR(SEARCH("Moderado",L10)))</formula>
    </cfRule>
  </conditionalFormatting>
  <conditionalFormatting sqref="M10:M19">
    <cfRule type="colorScale" priority="182">
      <colorScale>
        <cfvo type="min"/>
        <cfvo type="max"/>
        <color rgb="FFFF7128"/>
        <color rgb="FFFFEF9C"/>
      </colorScale>
    </cfRule>
  </conditionalFormatting>
  <conditionalFormatting sqref="M10:M34">
    <cfRule type="containsText" dxfId="381" priority="33" operator="containsText" text="Bajo">
      <formula>NOT(ISERROR(SEARCH("Bajo",M10)))</formula>
    </cfRule>
    <cfRule type="containsText" dxfId="380" priority="34" operator="containsText" text="Moderado">
      <formula>NOT(ISERROR(SEARCH("Moderado",M10)))</formula>
    </cfRule>
    <cfRule type="containsText" dxfId="379" priority="35" operator="containsText" text="Alto">
      <formula>NOT(ISERROR(SEARCH("Alto",M10)))</formula>
    </cfRule>
    <cfRule type="containsText" dxfId="378" priority="36" operator="containsText" text="Extremo">
      <formula>NOT(ISERROR(SEARCH("Extremo",M10)))</formula>
    </cfRule>
  </conditionalFormatting>
  <conditionalFormatting sqref="M20:M24">
    <cfRule type="colorScale" priority="100">
      <colorScale>
        <cfvo type="min"/>
        <cfvo type="max"/>
        <color rgb="FFFF7128"/>
        <color rgb="FFFFEF9C"/>
      </colorScale>
    </cfRule>
  </conditionalFormatting>
  <conditionalFormatting sqref="M25:M29">
    <cfRule type="colorScale" priority="69">
      <colorScale>
        <cfvo type="min"/>
        <cfvo type="max"/>
        <color rgb="FFFF7128"/>
        <color rgb="FFFFEF9C"/>
      </colorScale>
    </cfRule>
  </conditionalFormatting>
  <conditionalFormatting sqref="M30:M34">
    <cfRule type="colorScale" priority="37">
      <colorScale>
        <cfvo type="min"/>
        <cfvo type="max"/>
        <color rgb="FFFF7128"/>
        <color rgb="FFFFEF9C"/>
      </colorScale>
    </cfRule>
  </conditionalFormatting>
  <conditionalFormatting sqref="N10 N15">
    <cfRule type="containsText" dxfId="377" priority="127" operator="containsText" text="3- Moderado">
      <formula>NOT(ISERROR(SEARCH("3- Moderado",N10)))</formula>
    </cfRule>
    <cfRule type="containsText" dxfId="376" priority="128" operator="containsText" text="6- Moderado">
      <formula>NOT(ISERROR(SEARCH("6- Moderado",N10)))</formula>
    </cfRule>
    <cfRule type="containsText" dxfId="375" priority="129" operator="containsText" text="4- Moderado">
      <formula>NOT(ISERROR(SEARCH("4- Moderado",N10)))</formula>
    </cfRule>
    <cfRule type="containsText" dxfId="374" priority="130" operator="containsText" text="3- Bajo">
      <formula>NOT(ISERROR(SEARCH("3- Bajo",N10)))</formula>
    </cfRule>
    <cfRule type="containsText" dxfId="373" priority="131" operator="containsText" text="4- Bajo">
      <formula>NOT(ISERROR(SEARCH("4- Bajo",N10)))</formula>
    </cfRule>
    <cfRule type="containsText" dxfId="372" priority="132" operator="containsText" text="1- Bajo">
      <formula>NOT(ISERROR(SEARCH("1- Bajo",N10)))</formula>
    </cfRule>
  </conditionalFormatting>
  <conditionalFormatting sqref="N20">
    <cfRule type="containsText" dxfId="371" priority="94" operator="containsText" text="3- Moderado">
      <formula>NOT(ISERROR(SEARCH("3- Moderado",N20)))</formula>
    </cfRule>
    <cfRule type="containsText" dxfId="370" priority="95" operator="containsText" text="6- Moderado">
      <formula>NOT(ISERROR(SEARCH("6- Moderado",N20)))</formula>
    </cfRule>
    <cfRule type="containsText" dxfId="369" priority="96" operator="containsText" text="4- Moderado">
      <formula>NOT(ISERROR(SEARCH("4- Moderado",N20)))</formula>
    </cfRule>
    <cfRule type="containsText" dxfId="368" priority="97" operator="containsText" text="3- Bajo">
      <formula>NOT(ISERROR(SEARCH("3- Bajo",N20)))</formula>
    </cfRule>
    <cfRule type="containsText" dxfId="367" priority="98" operator="containsText" text="4- Bajo">
      <formula>NOT(ISERROR(SEARCH("4- Bajo",N20)))</formula>
    </cfRule>
    <cfRule type="containsText" dxfId="366" priority="99" operator="containsText" text="1- Bajo">
      <formula>NOT(ISERROR(SEARCH("1- Bajo",N20)))</formula>
    </cfRule>
  </conditionalFormatting>
  <conditionalFormatting sqref="N25">
    <cfRule type="containsText" dxfId="365" priority="63" operator="containsText" text="3- Moderado">
      <formula>NOT(ISERROR(SEARCH("3- Moderado",N25)))</formula>
    </cfRule>
    <cfRule type="containsText" dxfId="364" priority="64" operator="containsText" text="6- Moderado">
      <formula>NOT(ISERROR(SEARCH("6- Moderado",N25)))</formula>
    </cfRule>
    <cfRule type="containsText" dxfId="363" priority="65" operator="containsText" text="4- Moderado">
      <formula>NOT(ISERROR(SEARCH("4- Moderado",N25)))</formula>
    </cfRule>
    <cfRule type="containsText" dxfId="362" priority="66" operator="containsText" text="3- Bajo">
      <formula>NOT(ISERROR(SEARCH("3- Bajo",N25)))</formula>
    </cfRule>
    <cfRule type="containsText" dxfId="361" priority="67" operator="containsText" text="4- Bajo">
      <formula>NOT(ISERROR(SEARCH("4- Bajo",N25)))</formula>
    </cfRule>
    <cfRule type="containsText" dxfId="360" priority="68" operator="containsText" text="1- Bajo">
      <formula>NOT(ISERROR(SEARCH("1- Bajo",N25)))</formula>
    </cfRule>
  </conditionalFormatting>
  <conditionalFormatting sqref="N30">
    <cfRule type="containsText" dxfId="359" priority="27" operator="containsText" text="3- Moderado">
      <formula>NOT(ISERROR(SEARCH("3- Moderado",N30)))</formula>
    </cfRule>
    <cfRule type="containsText" dxfId="358" priority="28" operator="containsText" text="6- Moderado">
      <formula>NOT(ISERROR(SEARCH("6- Moderado",N30)))</formula>
    </cfRule>
    <cfRule type="containsText" dxfId="357" priority="29" operator="containsText" text="4- Moderado">
      <formula>NOT(ISERROR(SEARCH("4- Moderado",N30)))</formula>
    </cfRule>
    <cfRule type="containsText" dxfId="356" priority="30" operator="containsText" text="3- Bajo">
      <formula>NOT(ISERROR(SEARCH("3- Bajo",N30)))</formula>
    </cfRule>
    <cfRule type="containsText" dxfId="355" priority="31" operator="containsText" text="4- Bajo">
      <formula>NOT(ISERROR(SEARCH("4- Bajo",N30)))</formula>
    </cfRule>
    <cfRule type="containsText" dxfId="354" priority="32" operator="containsText" text="1- Bajo">
      <formula>NOT(ISERROR(SEARCH("1- Bajo",N30)))</formula>
    </cfRule>
  </conditionalFormatting>
  <dataValidations disablePrompts="1" count="7">
    <dataValidation allowBlank="1" showInputMessage="1" showErrorMessage="1" prompt="Seleccionar el tipo de riesgo teniendo en cuenta que  factor organizaconal afecta. Ver explicacion en hoja " sqref="E8" xr:uid="{E909961C-D20B-4B0C-A4F8-9EE403D01C15}"/>
    <dataValidation allowBlank="1" showInputMessage="1" showErrorMessage="1" prompt="Registrar qué factor  que ocasina el riesgo: un facot identtficado el contexto._x000a_O  personas, recursos, estilo de direccion , factores externos, , codiciones ambientales" sqref="F8:G8" xr:uid="{48CBC3F4-3521-4758-920B-20AE34D7B24C}"/>
    <dataValidation allowBlank="1" showInputMessage="1" showErrorMessage="1" prompt="Que tan factible es que materialize el riesgo?" sqref="H8" xr:uid="{DF407E1B-BF89-47DD-B7CA-E15BA0C0ED31}"/>
    <dataValidation allowBlank="1" showInputMessage="1" showErrorMessage="1" prompt="El grado de afectación puede ser " sqref="I8" xr:uid="{18EF7BD6-0086-4CD5-8DF7-3AF02731DED6}"/>
    <dataValidation allowBlank="1" showInputMessage="1" showErrorMessage="1" prompt="Describir las actividades que se van a desarrollar para el proyecto" sqref="O7" xr:uid="{0BCB8CF1-55BF-452E-874C-5252220BBD62}"/>
    <dataValidation allowBlank="1" showInputMessage="1" showErrorMessage="1" prompt="Seleccionar si el responsable es el responsable de las acciones es el nivel central" sqref="P7:P8" xr:uid="{4B3ED101-6746-49B1-BEE0-EE65F1E620D8}"/>
    <dataValidation allowBlank="1" showInputMessage="1" showErrorMessage="1" prompt="seleccionar si el responsable de ejecutar las acciones es el nivel central" sqref="Q8" xr:uid="{C684F75B-149D-4D5A-9D3D-8AC5BA6F429E}"/>
  </dataValidation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4" customWidth="1"/>
    <col min="8" max="8" width="11.42578125" style="114"/>
    <col min="9" max="9" width="18.28515625" style="114" customWidth="1"/>
    <col min="10" max="12" width="11.42578125" style="114"/>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4" t="s">
        <v>266</v>
      </c>
      <c r="H1" s="114" t="s">
        <v>259</v>
      </c>
    </row>
    <row r="4" spans="2:26">
      <c r="B4" t="s">
        <v>529</v>
      </c>
      <c r="C4" t="s">
        <v>483</v>
      </c>
      <c r="F4" t="s">
        <v>300</v>
      </c>
      <c r="G4" s="113" t="s">
        <v>530</v>
      </c>
      <c r="H4" s="113">
        <v>0.2</v>
      </c>
      <c r="I4" s="113"/>
      <c r="K4" s="113"/>
      <c r="Q4" t="s">
        <v>531</v>
      </c>
      <c r="R4" s="113">
        <v>0.5</v>
      </c>
      <c r="S4" s="114" t="s">
        <v>389</v>
      </c>
      <c r="T4" s="113">
        <v>0.3</v>
      </c>
      <c r="U4" s="114" t="s">
        <v>404</v>
      </c>
      <c r="V4" s="113">
        <v>0.4</v>
      </c>
      <c r="W4" s="114" t="s">
        <v>407</v>
      </c>
    </row>
    <row r="5" spans="2:26">
      <c r="B5" t="s">
        <v>532</v>
      </c>
      <c r="C5" t="s">
        <v>483</v>
      </c>
      <c r="F5" t="s">
        <v>287</v>
      </c>
      <c r="G5" s="113" t="s">
        <v>530</v>
      </c>
      <c r="H5" s="113">
        <v>0.2</v>
      </c>
      <c r="I5" s="113"/>
      <c r="K5" s="113"/>
      <c r="Q5" t="s">
        <v>533</v>
      </c>
      <c r="R5" s="113">
        <v>0.45</v>
      </c>
      <c r="S5" s="114" t="s">
        <v>389</v>
      </c>
      <c r="T5" s="113">
        <v>0.36</v>
      </c>
      <c r="U5" s="114" t="s">
        <v>404</v>
      </c>
      <c r="V5" s="113">
        <v>0.4</v>
      </c>
      <c r="W5" s="114" t="s">
        <v>407</v>
      </c>
    </row>
    <row r="6" spans="2:26">
      <c r="B6" t="s">
        <v>534</v>
      </c>
      <c r="C6" t="s">
        <v>407</v>
      </c>
      <c r="F6" t="s">
        <v>297</v>
      </c>
      <c r="G6" s="113" t="s">
        <v>391</v>
      </c>
      <c r="H6" s="113">
        <v>0.6</v>
      </c>
      <c r="I6" s="113" t="s">
        <v>535</v>
      </c>
      <c r="K6" s="113"/>
      <c r="Q6" t="s">
        <v>536</v>
      </c>
      <c r="R6" s="113">
        <v>0.4</v>
      </c>
      <c r="S6" s="114" t="s">
        <v>389</v>
      </c>
      <c r="T6" s="113">
        <v>0.36</v>
      </c>
      <c r="U6" s="114" t="s">
        <v>404</v>
      </c>
      <c r="V6" s="113">
        <v>0.4</v>
      </c>
      <c r="W6" s="114" t="s">
        <v>407</v>
      </c>
    </row>
    <row r="7" spans="2:26">
      <c r="B7" t="s">
        <v>537</v>
      </c>
      <c r="C7" t="s">
        <v>538</v>
      </c>
      <c r="G7" s="113"/>
      <c r="I7" s="113"/>
      <c r="K7" s="113"/>
      <c r="Q7" t="s">
        <v>539</v>
      </c>
      <c r="R7" s="113">
        <v>0.35</v>
      </c>
      <c r="S7" s="114" t="s">
        <v>391</v>
      </c>
      <c r="T7" s="113">
        <v>0.42</v>
      </c>
      <c r="U7" s="114" t="s">
        <v>404</v>
      </c>
      <c r="V7" s="113">
        <v>0.4</v>
      </c>
      <c r="W7" s="114" t="s">
        <v>407</v>
      </c>
    </row>
    <row r="8" spans="2:26">
      <c r="B8" t="s">
        <v>540</v>
      </c>
      <c r="C8" t="s">
        <v>475</v>
      </c>
      <c r="G8" s="113"/>
      <c r="I8" s="113"/>
      <c r="K8" s="113"/>
      <c r="Q8" t="s">
        <v>541</v>
      </c>
      <c r="R8" s="113">
        <v>0.35</v>
      </c>
      <c r="S8" s="114" t="s">
        <v>391</v>
      </c>
      <c r="T8" s="113">
        <v>0.6</v>
      </c>
      <c r="U8" s="114" t="s">
        <v>404</v>
      </c>
      <c r="V8" s="113">
        <v>0.26</v>
      </c>
      <c r="W8" s="114" t="s">
        <v>407</v>
      </c>
    </row>
    <row r="9" spans="2:26">
      <c r="B9" t="s">
        <v>542</v>
      </c>
      <c r="C9" t="s">
        <v>483</v>
      </c>
      <c r="G9" s="113"/>
      <c r="I9" s="113"/>
      <c r="K9" s="113"/>
      <c r="Q9" t="s">
        <v>543</v>
      </c>
      <c r="R9" s="113">
        <v>0.3</v>
      </c>
      <c r="S9" s="114" t="s">
        <v>391</v>
      </c>
      <c r="T9" s="113">
        <v>0.6</v>
      </c>
      <c r="U9" s="114" t="s">
        <v>404</v>
      </c>
      <c r="V9" s="113">
        <v>0.3</v>
      </c>
      <c r="W9" s="114" t="s">
        <v>407</v>
      </c>
    </row>
    <row r="10" spans="2:26">
      <c r="B10" t="s">
        <v>544</v>
      </c>
      <c r="C10" t="s">
        <v>407</v>
      </c>
    </row>
    <row r="11" spans="2:26">
      <c r="B11" t="s">
        <v>545</v>
      </c>
      <c r="C11" t="s">
        <v>407</v>
      </c>
      <c r="F11" t="s">
        <v>529</v>
      </c>
      <c r="G11" s="114" t="s">
        <v>387</v>
      </c>
      <c r="H11" s="113">
        <v>0.1</v>
      </c>
      <c r="I11" s="114" t="s">
        <v>530</v>
      </c>
      <c r="J11" s="113">
        <v>0.2</v>
      </c>
      <c r="K11" s="114" t="s">
        <v>483</v>
      </c>
    </row>
    <row r="12" spans="2:26">
      <c r="B12" t="s">
        <v>546</v>
      </c>
      <c r="C12" t="s">
        <v>538</v>
      </c>
      <c r="F12" t="s">
        <v>532</v>
      </c>
      <c r="G12" s="114" t="s">
        <v>387</v>
      </c>
      <c r="H12" s="113">
        <v>0.1</v>
      </c>
      <c r="I12" s="114" t="s">
        <v>404</v>
      </c>
      <c r="J12" s="113">
        <v>0.4</v>
      </c>
      <c r="K12" s="114" t="s">
        <v>483</v>
      </c>
      <c r="Q12" t="s">
        <v>258</v>
      </c>
      <c r="R12" t="s">
        <v>547</v>
      </c>
      <c r="S12" s="114" t="s">
        <v>209</v>
      </c>
      <c r="T12" t="s">
        <v>272</v>
      </c>
      <c r="U12" s="114" t="s">
        <v>273</v>
      </c>
      <c r="V12" t="s">
        <v>278</v>
      </c>
      <c r="W12" s="114" t="s">
        <v>259</v>
      </c>
      <c r="X12" t="s">
        <v>266</v>
      </c>
      <c r="Y12" s="114" t="s">
        <v>259</v>
      </c>
      <c r="Z12" t="s">
        <v>548</v>
      </c>
    </row>
    <row r="13" spans="2:26">
      <c r="B13" t="s">
        <v>549</v>
      </c>
      <c r="C13" t="s">
        <v>475</v>
      </c>
      <c r="F13" t="s">
        <v>534</v>
      </c>
      <c r="G13" s="114" t="s">
        <v>387</v>
      </c>
      <c r="H13" s="113">
        <v>0.1</v>
      </c>
      <c r="I13" s="114" t="s">
        <v>407</v>
      </c>
      <c r="J13" s="113">
        <v>0.6</v>
      </c>
      <c r="K13" s="114" t="s">
        <v>407</v>
      </c>
      <c r="Q13" t="s">
        <v>387</v>
      </c>
      <c r="R13" t="s">
        <v>530</v>
      </c>
      <c r="S13" t="s">
        <v>483</v>
      </c>
      <c r="T13" t="s">
        <v>300</v>
      </c>
      <c r="U13" t="s">
        <v>332</v>
      </c>
      <c r="V13" t="s">
        <v>387</v>
      </c>
      <c r="W13" s="112">
        <v>0.1</v>
      </c>
      <c r="X13" t="s">
        <v>530</v>
      </c>
      <c r="Y13" s="112">
        <v>0.2</v>
      </c>
      <c r="Z13" t="s">
        <v>483</v>
      </c>
    </row>
    <row r="14" spans="2:26">
      <c r="B14" t="s">
        <v>550</v>
      </c>
      <c r="C14" t="s">
        <v>407</v>
      </c>
      <c r="F14" t="s">
        <v>537</v>
      </c>
      <c r="G14" s="114" t="s">
        <v>387</v>
      </c>
      <c r="H14" s="113">
        <v>0.1</v>
      </c>
      <c r="I14" s="114" t="s">
        <v>411</v>
      </c>
      <c r="J14" s="113">
        <v>0.8</v>
      </c>
      <c r="K14" s="114" t="s">
        <v>478</v>
      </c>
      <c r="Q14" t="s">
        <v>387</v>
      </c>
      <c r="R14" t="s">
        <v>404</v>
      </c>
      <c r="S14" t="s">
        <v>483</v>
      </c>
      <c r="T14" t="s">
        <v>300</v>
      </c>
      <c r="U14" t="s">
        <v>332</v>
      </c>
      <c r="V14" t="s">
        <v>387</v>
      </c>
      <c r="W14" s="112">
        <v>0.1</v>
      </c>
      <c r="X14" t="s">
        <v>404</v>
      </c>
      <c r="Y14" s="112">
        <v>0.4</v>
      </c>
      <c r="Z14" t="s">
        <v>483</v>
      </c>
    </row>
    <row r="15" spans="2:26">
      <c r="B15" t="s">
        <v>551</v>
      </c>
      <c r="C15" t="s">
        <v>407</v>
      </c>
      <c r="F15" t="s">
        <v>540</v>
      </c>
      <c r="G15" s="114" t="s">
        <v>387</v>
      </c>
      <c r="H15" s="113">
        <v>0.1</v>
      </c>
      <c r="I15" s="114" t="s">
        <v>415</v>
      </c>
      <c r="J15" s="113">
        <v>1</v>
      </c>
      <c r="K15" s="114" t="s">
        <v>475</v>
      </c>
      <c r="Q15" t="s">
        <v>387</v>
      </c>
      <c r="R15" t="s">
        <v>407</v>
      </c>
      <c r="S15" t="s">
        <v>407</v>
      </c>
      <c r="T15" t="s">
        <v>300</v>
      </c>
      <c r="U15" t="s">
        <v>332</v>
      </c>
      <c r="V15" t="s">
        <v>387</v>
      </c>
      <c r="W15" s="112">
        <v>0.1</v>
      </c>
      <c r="X15" t="s">
        <v>407</v>
      </c>
      <c r="Y15" s="112">
        <v>0.6</v>
      </c>
      <c r="Z15" t="s">
        <v>407</v>
      </c>
    </row>
    <row r="16" spans="2:26">
      <c r="B16" t="s">
        <v>552</v>
      </c>
      <c r="C16" t="s">
        <v>407</v>
      </c>
      <c r="F16" t="s">
        <v>542</v>
      </c>
      <c r="G16" s="114" t="s">
        <v>387</v>
      </c>
      <c r="H16" s="113">
        <v>0.2</v>
      </c>
      <c r="I16" s="114" t="s">
        <v>530</v>
      </c>
      <c r="J16" s="113">
        <v>0.2</v>
      </c>
      <c r="K16" s="114" t="s">
        <v>483</v>
      </c>
      <c r="T16" t="s">
        <v>300</v>
      </c>
      <c r="U16" t="s">
        <v>332</v>
      </c>
    </row>
    <row r="17" spans="2:21">
      <c r="B17" t="s">
        <v>553</v>
      </c>
      <c r="C17" t="s">
        <v>538</v>
      </c>
      <c r="F17" t="s">
        <v>544</v>
      </c>
      <c r="G17" s="114" t="s">
        <v>387</v>
      </c>
      <c r="H17" s="113">
        <v>0.2</v>
      </c>
      <c r="I17" s="114" t="s">
        <v>404</v>
      </c>
      <c r="J17" s="113">
        <v>0.4</v>
      </c>
      <c r="K17" s="114" t="s">
        <v>483</v>
      </c>
      <c r="R17" s="113">
        <v>0.5</v>
      </c>
      <c r="S17" s="112">
        <v>0.5</v>
      </c>
      <c r="T17" t="s">
        <v>300</v>
      </c>
      <c r="U17" t="s">
        <v>332</v>
      </c>
    </row>
    <row r="18" spans="2:21">
      <c r="B18" t="s">
        <v>554</v>
      </c>
      <c r="C18" t="s">
        <v>475</v>
      </c>
      <c r="F18" t="s">
        <v>545</v>
      </c>
      <c r="G18" s="114" t="s">
        <v>387</v>
      </c>
      <c r="H18" s="113">
        <v>0.2</v>
      </c>
      <c r="I18" s="114" t="s">
        <v>407</v>
      </c>
      <c r="J18" s="113">
        <v>0.6</v>
      </c>
      <c r="K18" s="114" t="s">
        <v>407</v>
      </c>
      <c r="R18" s="113">
        <v>0.45</v>
      </c>
      <c r="S18" s="112">
        <v>0.35</v>
      </c>
      <c r="T18" t="s">
        <v>300</v>
      </c>
      <c r="U18" t="s">
        <v>332</v>
      </c>
    </row>
    <row r="19" spans="2:21">
      <c r="B19" t="s">
        <v>555</v>
      </c>
      <c r="C19" t="s">
        <v>407</v>
      </c>
      <c r="F19" t="s">
        <v>546</v>
      </c>
      <c r="G19" s="114" t="s">
        <v>387</v>
      </c>
      <c r="H19" s="113">
        <v>0.2</v>
      </c>
      <c r="I19" s="114" t="s">
        <v>411</v>
      </c>
      <c r="J19" s="113">
        <v>0.8</v>
      </c>
      <c r="K19" s="114" t="s">
        <v>478</v>
      </c>
      <c r="R19" s="113">
        <v>0.4</v>
      </c>
      <c r="T19" t="s">
        <v>300</v>
      </c>
      <c r="U19" t="s">
        <v>332</v>
      </c>
    </row>
    <row r="20" spans="2:21">
      <c r="B20" t="s">
        <v>556</v>
      </c>
      <c r="C20" t="s">
        <v>407</v>
      </c>
      <c r="F20" t="s">
        <v>549</v>
      </c>
      <c r="G20" s="114" t="s">
        <v>387</v>
      </c>
      <c r="H20" s="113">
        <v>0.2</v>
      </c>
      <c r="I20" s="114" t="s">
        <v>415</v>
      </c>
      <c r="J20" s="113">
        <v>1</v>
      </c>
      <c r="K20" s="114" t="s">
        <v>475</v>
      </c>
      <c r="R20" s="113">
        <v>0.35</v>
      </c>
      <c r="T20" t="s">
        <v>300</v>
      </c>
      <c r="U20" t="s">
        <v>332</v>
      </c>
    </row>
    <row r="21" spans="2:21">
      <c r="B21" t="s">
        <v>557</v>
      </c>
      <c r="C21" t="s">
        <v>538</v>
      </c>
      <c r="F21" t="s">
        <v>550</v>
      </c>
      <c r="G21" s="114" t="s">
        <v>389</v>
      </c>
      <c r="H21" s="113">
        <v>0.3</v>
      </c>
      <c r="I21" s="114" t="s">
        <v>530</v>
      </c>
      <c r="J21" s="113">
        <v>0.2</v>
      </c>
      <c r="K21" s="114" t="s">
        <v>483</v>
      </c>
      <c r="R21" s="113">
        <v>0.35</v>
      </c>
      <c r="T21" t="s">
        <v>300</v>
      </c>
      <c r="U21" t="s">
        <v>332</v>
      </c>
    </row>
    <row r="22" spans="2:21">
      <c r="B22" t="s">
        <v>558</v>
      </c>
      <c r="C22" t="s">
        <v>538</v>
      </c>
      <c r="F22" t="s">
        <v>551</v>
      </c>
      <c r="G22" s="114" t="s">
        <v>389</v>
      </c>
      <c r="H22" s="113">
        <v>0.3</v>
      </c>
      <c r="I22" s="114" t="s">
        <v>404</v>
      </c>
      <c r="J22" s="113">
        <v>0.4</v>
      </c>
      <c r="K22" s="114" t="s">
        <v>407</v>
      </c>
      <c r="R22" s="113">
        <v>0.3</v>
      </c>
      <c r="T22" t="s">
        <v>300</v>
      </c>
      <c r="U22" t="s">
        <v>332</v>
      </c>
    </row>
    <row r="23" spans="2:21">
      <c r="B23" t="s">
        <v>559</v>
      </c>
      <c r="C23" t="s">
        <v>475</v>
      </c>
      <c r="F23" t="s">
        <v>552</v>
      </c>
      <c r="G23" s="114" t="s">
        <v>389</v>
      </c>
      <c r="H23" s="113">
        <v>0.3</v>
      </c>
      <c r="I23" s="114" t="s">
        <v>407</v>
      </c>
      <c r="J23" s="113">
        <v>0.6</v>
      </c>
      <c r="K23" s="114" t="s">
        <v>407</v>
      </c>
      <c r="T23" t="s">
        <v>300</v>
      </c>
      <c r="U23" t="s">
        <v>332</v>
      </c>
    </row>
    <row r="24" spans="2:21">
      <c r="B24" t="s">
        <v>560</v>
      </c>
      <c r="C24" t="s">
        <v>538</v>
      </c>
      <c r="F24" t="s">
        <v>553</v>
      </c>
      <c r="G24" s="114" t="s">
        <v>389</v>
      </c>
      <c r="H24" s="113">
        <v>0.3</v>
      </c>
      <c r="I24" s="114" t="s">
        <v>411</v>
      </c>
      <c r="J24" s="113">
        <v>0.8</v>
      </c>
      <c r="K24" s="114" t="s">
        <v>478</v>
      </c>
      <c r="T24" t="s">
        <v>300</v>
      </c>
      <c r="U24" t="s">
        <v>332</v>
      </c>
    </row>
    <row r="25" spans="2:21">
      <c r="B25" t="s">
        <v>561</v>
      </c>
      <c r="C25" t="s">
        <v>538</v>
      </c>
      <c r="F25" t="s">
        <v>554</v>
      </c>
      <c r="G25" s="114" t="s">
        <v>389</v>
      </c>
      <c r="H25" s="113">
        <v>0.3</v>
      </c>
      <c r="I25" s="114" t="s">
        <v>415</v>
      </c>
      <c r="J25" s="113">
        <v>1</v>
      </c>
      <c r="K25" s="114" t="s">
        <v>475</v>
      </c>
    </row>
    <row r="26" spans="2:21">
      <c r="B26" t="s">
        <v>562</v>
      </c>
      <c r="C26" t="s">
        <v>538</v>
      </c>
      <c r="F26" t="s">
        <v>555</v>
      </c>
      <c r="G26" s="114" t="s">
        <v>389</v>
      </c>
      <c r="H26" s="113">
        <v>0.4</v>
      </c>
      <c r="I26" s="114" t="s">
        <v>530</v>
      </c>
      <c r="J26" s="113">
        <v>0.2</v>
      </c>
      <c r="K26" s="114" t="s">
        <v>483</v>
      </c>
    </row>
    <row r="27" spans="2:21">
      <c r="B27" t="s">
        <v>563</v>
      </c>
      <c r="C27" t="s">
        <v>538</v>
      </c>
      <c r="F27" t="s">
        <v>556</v>
      </c>
      <c r="G27" s="114" t="s">
        <v>389</v>
      </c>
      <c r="H27" s="113">
        <v>0.4</v>
      </c>
      <c r="I27" s="114" t="s">
        <v>404</v>
      </c>
      <c r="J27" s="113">
        <v>0.4</v>
      </c>
      <c r="K27" s="114" t="s">
        <v>407</v>
      </c>
    </row>
    <row r="28" spans="2:21">
      <c r="B28" t="s">
        <v>564</v>
      </c>
      <c r="C28" t="s">
        <v>475</v>
      </c>
      <c r="F28" t="s">
        <v>557</v>
      </c>
      <c r="G28" s="114" t="s">
        <v>389</v>
      </c>
      <c r="H28" s="113">
        <v>0.4</v>
      </c>
      <c r="I28" s="114" t="s">
        <v>407</v>
      </c>
      <c r="J28" s="113">
        <v>0.6</v>
      </c>
      <c r="K28" s="114" t="s">
        <v>407</v>
      </c>
    </row>
    <row r="29" spans="2:21">
      <c r="F29" t="s">
        <v>558</v>
      </c>
      <c r="G29" s="114" t="s">
        <v>389</v>
      </c>
      <c r="H29" s="113">
        <v>0.4</v>
      </c>
      <c r="I29" s="114" t="s">
        <v>411</v>
      </c>
      <c r="J29" s="113">
        <v>0.8</v>
      </c>
      <c r="K29" s="114" t="s">
        <v>478</v>
      </c>
    </row>
    <row r="30" spans="2:21">
      <c r="F30" t="s">
        <v>559</v>
      </c>
      <c r="G30" s="114" t="s">
        <v>389</v>
      </c>
      <c r="H30" s="113">
        <v>0.4</v>
      </c>
      <c r="I30" s="114" t="s">
        <v>415</v>
      </c>
      <c r="J30" s="113">
        <v>1</v>
      </c>
      <c r="K30" s="114" t="s">
        <v>475</v>
      </c>
    </row>
    <row r="31" spans="2:21">
      <c r="F31" t="s">
        <v>565</v>
      </c>
      <c r="G31" s="114" t="s">
        <v>391</v>
      </c>
      <c r="H31" s="113">
        <v>0.5</v>
      </c>
      <c r="I31" s="114" t="s">
        <v>530</v>
      </c>
      <c r="J31" s="113">
        <v>0.2</v>
      </c>
      <c r="K31" s="114" t="s">
        <v>407</v>
      </c>
    </row>
    <row r="32" spans="2:21">
      <c r="F32" t="s">
        <v>566</v>
      </c>
      <c r="G32" s="114" t="s">
        <v>391</v>
      </c>
      <c r="H32" s="113">
        <v>0.5</v>
      </c>
      <c r="I32" s="114" t="s">
        <v>404</v>
      </c>
      <c r="J32" s="113">
        <v>0.4</v>
      </c>
      <c r="K32" s="114" t="s">
        <v>407</v>
      </c>
    </row>
    <row r="33" spans="6:11">
      <c r="F33" t="s">
        <v>567</v>
      </c>
      <c r="G33" s="114" t="s">
        <v>391</v>
      </c>
      <c r="H33" s="113">
        <v>0.5</v>
      </c>
      <c r="I33" s="114" t="s">
        <v>407</v>
      </c>
      <c r="J33" s="113">
        <v>0.6</v>
      </c>
      <c r="K33" s="114" t="s">
        <v>407</v>
      </c>
    </row>
    <row r="34" spans="6:11">
      <c r="F34" t="s">
        <v>568</v>
      </c>
      <c r="G34" s="114" t="s">
        <v>391</v>
      </c>
      <c r="H34" s="113">
        <v>0.5</v>
      </c>
      <c r="I34" s="114" t="s">
        <v>411</v>
      </c>
      <c r="J34" s="113">
        <v>0.8</v>
      </c>
      <c r="K34" s="114" t="s">
        <v>478</v>
      </c>
    </row>
    <row r="35" spans="6:11">
      <c r="F35" t="s">
        <v>569</v>
      </c>
      <c r="G35" s="114" t="s">
        <v>391</v>
      </c>
      <c r="H35" s="113">
        <v>0.5</v>
      </c>
      <c r="I35" s="114" t="s">
        <v>415</v>
      </c>
      <c r="J35" s="113">
        <v>1</v>
      </c>
      <c r="K35" s="114" t="s">
        <v>475</v>
      </c>
    </row>
    <row r="37" spans="6:11" ht="45">
      <c r="G37" s="115" t="s">
        <v>570</v>
      </c>
    </row>
    <row r="38" spans="6:11" ht="105">
      <c r="G38" s="115" t="s">
        <v>571</v>
      </c>
    </row>
    <row r="39" spans="6:11" ht="75">
      <c r="G39" s="115" t="s">
        <v>572</v>
      </c>
    </row>
    <row r="40" spans="6:11" ht="75">
      <c r="G40" s="115" t="s">
        <v>573</v>
      </c>
    </row>
    <row r="41" spans="6:11" ht="75">
      <c r="G41" s="115" t="s">
        <v>574</v>
      </c>
    </row>
    <row r="42" spans="6:11" ht="45">
      <c r="G42" s="115" t="s">
        <v>575</v>
      </c>
    </row>
    <row r="43" spans="6:11" ht="105">
      <c r="G43" s="115" t="s">
        <v>576</v>
      </c>
    </row>
    <row r="44" spans="6:11" ht="75">
      <c r="G44" s="115" t="s">
        <v>577</v>
      </c>
    </row>
    <row r="45" spans="6:11" ht="75">
      <c r="G45" s="115" t="s">
        <v>578</v>
      </c>
    </row>
    <row r="46" spans="6:11" ht="75">
      <c r="G46" s="115" t="s">
        <v>579</v>
      </c>
    </row>
    <row r="47" spans="6:11" ht="45">
      <c r="G47" s="115" t="s">
        <v>580</v>
      </c>
    </row>
    <row r="48" spans="6:11" ht="105">
      <c r="G48" s="115" t="s">
        <v>581</v>
      </c>
    </row>
    <row r="49" spans="7:7" ht="75">
      <c r="G49" s="115" t="s">
        <v>582</v>
      </c>
    </row>
    <row r="50" spans="7:7" ht="75">
      <c r="G50" s="115" t="s">
        <v>583</v>
      </c>
    </row>
    <row r="51" spans="7:7" ht="75">
      <c r="G51" s="115" t="s">
        <v>584</v>
      </c>
    </row>
    <row r="52" spans="7:7" ht="45">
      <c r="G52" s="115" t="s">
        <v>585</v>
      </c>
    </row>
    <row r="53" spans="7:7" ht="105">
      <c r="G53" s="115" t="s">
        <v>586</v>
      </c>
    </row>
    <row r="54" spans="7:7" ht="75">
      <c r="G54" s="115" t="s">
        <v>587</v>
      </c>
    </row>
    <row r="55" spans="7:7" ht="75">
      <c r="G55" s="115" t="s">
        <v>588</v>
      </c>
    </row>
    <row r="56" spans="7:7" ht="75">
      <c r="G56" s="115" t="s">
        <v>589</v>
      </c>
    </row>
    <row r="57" spans="7:7" ht="45">
      <c r="G57" s="115" t="s">
        <v>590</v>
      </c>
    </row>
    <row r="58" spans="7:7" ht="105">
      <c r="G58" s="115" t="s">
        <v>591</v>
      </c>
    </row>
    <row r="59" spans="7:7" ht="75">
      <c r="G59" s="115" t="s">
        <v>592</v>
      </c>
    </row>
    <row r="60" spans="7:7" ht="75">
      <c r="G60" s="115" t="s">
        <v>593</v>
      </c>
    </row>
    <row r="61" spans="7:7" ht="75">
      <c r="G61" s="115" t="s">
        <v>594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3" t="s">
        <v>502</v>
      </c>
      <c r="C2" s="3" t="s">
        <v>595</v>
      </c>
      <c r="D2" s="3" t="s">
        <v>596</v>
      </c>
      <c r="E2" s="5" t="s">
        <v>597</v>
      </c>
      <c r="F2" s="3" t="s">
        <v>598</v>
      </c>
      <c r="G2" s="3" t="s">
        <v>599</v>
      </c>
      <c r="H2" s="3" t="s">
        <v>600</v>
      </c>
      <c r="I2" s="3" t="s">
        <v>601</v>
      </c>
      <c r="J2" s="3" t="s">
        <v>602</v>
      </c>
      <c r="K2" s="3" t="s">
        <v>603</v>
      </c>
    </row>
    <row r="3" spans="2:11" ht="30">
      <c r="B3" t="s">
        <v>604</v>
      </c>
      <c r="C3" s="77" t="s">
        <v>284</v>
      </c>
      <c r="D3" s="4" t="s">
        <v>403</v>
      </c>
      <c r="E3" t="s">
        <v>300</v>
      </c>
      <c r="F3" t="s">
        <v>332</v>
      </c>
      <c r="G3" t="s">
        <v>317</v>
      </c>
      <c r="H3" t="s">
        <v>302</v>
      </c>
      <c r="I3" t="s">
        <v>291</v>
      </c>
      <c r="J3" t="s">
        <v>306</v>
      </c>
      <c r="K3" t="s">
        <v>605</v>
      </c>
    </row>
    <row r="4" spans="2:11" ht="75">
      <c r="B4" s="124" t="s">
        <v>280</v>
      </c>
      <c r="C4" t="s">
        <v>606</v>
      </c>
      <c r="D4" s="4" t="s">
        <v>406</v>
      </c>
      <c r="E4" t="s">
        <v>287</v>
      </c>
      <c r="F4" t="s">
        <v>288</v>
      </c>
      <c r="G4" t="s">
        <v>289</v>
      </c>
      <c r="H4" t="s">
        <v>290</v>
      </c>
      <c r="I4" t="s">
        <v>298</v>
      </c>
      <c r="J4" t="s">
        <v>295</v>
      </c>
      <c r="K4" t="s">
        <v>346</v>
      </c>
    </row>
    <row r="5" spans="2:11" ht="60">
      <c r="B5" s="124" t="s">
        <v>311</v>
      </c>
      <c r="C5" t="s">
        <v>343</v>
      </c>
      <c r="D5" s="4" t="s">
        <v>410</v>
      </c>
      <c r="E5" t="s">
        <v>297</v>
      </c>
      <c r="K5" t="s">
        <v>318</v>
      </c>
    </row>
    <row r="6" spans="2:11" ht="45">
      <c r="B6" s="124" t="s">
        <v>441</v>
      </c>
      <c r="C6" t="s">
        <v>607</v>
      </c>
      <c r="D6" s="4" t="s">
        <v>414</v>
      </c>
      <c r="K6" t="s">
        <v>292</v>
      </c>
    </row>
    <row r="7" spans="2:11" ht="60">
      <c r="B7" s="124" t="s">
        <v>608</v>
      </c>
      <c r="C7" t="s">
        <v>609</v>
      </c>
      <c r="D7" s="78" t="s">
        <v>418</v>
      </c>
    </row>
    <row r="8" spans="2:11" ht="30">
      <c r="B8" s="124" t="s">
        <v>339</v>
      </c>
      <c r="C8" t="s">
        <v>610</v>
      </c>
      <c r="D8" s="4" t="s">
        <v>419</v>
      </c>
    </row>
    <row r="9" spans="2:11" ht="30">
      <c r="B9" s="124" t="s">
        <v>611</v>
      </c>
      <c r="C9" t="s">
        <v>612</v>
      </c>
      <c r="D9" s="4" t="s">
        <v>420</v>
      </c>
    </row>
    <row r="10" spans="2:11" ht="30">
      <c r="C10" t="s">
        <v>613</v>
      </c>
      <c r="D10" s="4" t="s">
        <v>285</v>
      </c>
    </row>
    <row r="11" spans="2:11" ht="30">
      <c r="D11" s="4" t="s">
        <v>361</v>
      </c>
    </row>
    <row r="12" spans="2:11" ht="30">
      <c r="D12" s="4" t="s">
        <v>421</v>
      </c>
    </row>
    <row r="13" spans="2:11" ht="30">
      <c r="D13" s="163" t="s">
        <v>422</v>
      </c>
    </row>
    <row r="14" spans="2:11" ht="30">
      <c r="D14" s="163" t="s">
        <v>423</v>
      </c>
    </row>
    <row r="15" spans="2:11" ht="30">
      <c r="D15" s="163" t="s">
        <v>424</v>
      </c>
    </row>
    <row r="16" spans="2:11" ht="30">
      <c r="D16" s="163" t="s">
        <v>425</v>
      </c>
    </row>
    <row r="17" spans="4:4" ht="30">
      <c r="D17" s="163" t="s">
        <v>426</v>
      </c>
    </row>
    <row r="18" spans="4:4" ht="60">
      <c r="D18" s="77" t="s">
        <v>614</v>
      </c>
    </row>
    <row r="19" spans="4:4" ht="60">
      <c r="D19" s="77" t="s">
        <v>615</v>
      </c>
    </row>
    <row r="20" spans="4:4" ht="30">
      <c r="D20" s="115" t="s">
        <v>428</v>
      </c>
    </row>
    <row r="21" spans="4:4" ht="30">
      <c r="D21" s="115" t="s">
        <v>616</v>
      </c>
    </row>
    <row r="22" spans="4:4" ht="30">
      <c r="D22" s="115" t="s">
        <v>617</v>
      </c>
    </row>
    <row r="23" spans="4:4" ht="30">
      <c r="D23" s="115" t="s">
        <v>315</v>
      </c>
    </row>
    <row r="24" spans="4:4" ht="45">
      <c r="D24" s="115" t="s">
        <v>618</v>
      </c>
    </row>
    <row r="25" spans="4:4" ht="45">
      <c r="D25" s="115" t="s">
        <v>344</v>
      </c>
    </row>
    <row r="26" spans="4:4" ht="60">
      <c r="D26" s="115" t="s">
        <v>445</v>
      </c>
    </row>
    <row r="27" spans="4:4" ht="45">
      <c r="D27" s="115" t="s">
        <v>619</v>
      </c>
    </row>
    <row r="28" spans="4:4" ht="45">
      <c r="D28" s="115" t="s">
        <v>620</v>
      </c>
    </row>
    <row r="29" spans="4:4" ht="45">
      <c r="D29" s="115" t="s">
        <v>621</v>
      </c>
    </row>
    <row r="30" spans="4:4" ht="45">
      <c r="D30" s="115" t="s">
        <v>622</v>
      </c>
    </row>
    <row r="31" spans="4:4" ht="45">
      <c r="D31" s="115" t="s">
        <v>623</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sheetPr>
  <dimension ref="A1:JR34"/>
  <sheetViews>
    <sheetView topLeftCell="K14" zoomScaleNormal="100" workbookViewId="0">
      <selection activeCell="O25" sqref="O25:T29"/>
    </sheetView>
  </sheetViews>
  <sheetFormatPr baseColWidth="10" defaultColWidth="11.42578125" defaultRowHeight="15"/>
  <cols>
    <col min="1" max="2" width="18.42578125" style="77" customWidth="1"/>
    <col min="3" max="3" width="15.5703125" customWidth="1"/>
    <col min="4" max="4" width="43.2851562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38.140625" customWidth="1"/>
    <col min="16" max="16" width="15" customWidth="1"/>
    <col min="17" max="17" width="15.85546875" customWidth="1"/>
    <col min="18" max="18" width="16" customWidth="1"/>
    <col min="19" max="19" width="16.28515625" customWidth="1"/>
    <col min="20" max="20" width="17.5703125" customWidth="1"/>
    <col min="21" max="176" width="11.42578125" style="6"/>
  </cols>
  <sheetData>
    <row r="1" spans="1:278" s="126" customFormat="1" ht="16.5" customHeight="1">
      <c r="A1" s="335"/>
      <c r="B1" s="336"/>
      <c r="C1" s="336"/>
      <c r="D1" s="445" t="s">
        <v>624</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tr">
        <f>'Mapa Final'!D5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Medio Ambiental y Salud y Seguridad en el Trabajo de la Rama Judicial.</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39.7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625</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56.2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66" t="str">
        <f>+'Seguimiento 1 Trimestre'!O10:O14</f>
        <v>1.Verificar los Estados de cuentas en la pagina de la DIAN. 
2.Reportar incidentes generados por las fallas de los sistemas de información.
3.Contar con dos perfiles pagaduría y en contabilidad con conocimiento en el portales empresariales y el pago de las declaraciones tributarias.
4.Requerir la necesidad de un profesional para el manejo del central de cuentas del área financiera. 
5.Verificar el correcto cumplimiento de la guia de radicación implementada por el área.
6.Verificar los primeros meses del año las paginas web de los Municipios y de la DIAN y validar la exitencia de cambios normativos y calendarios para la vigencia.
7.Consultar de la normatividad tributaria a la DIAN, al Ministerio de Hacienda y a las Secretarias de Hacienda Municipales en caso de requerirse.</v>
      </c>
      <c r="P10" s="497"/>
      <c r="Q10" s="472" t="s">
        <v>10</v>
      </c>
      <c r="R10" s="454">
        <v>44378</v>
      </c>
      <c r="S10" s="454">
        <v>44469</v>
      </c>
      <c r="T10" s="466" t="s">
        <v>626</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56.25" customHeight="1">
      <c r="A11" s="488"/>
      <c r="B11" s="300"/>
      <c r="C11" s="491"/>
      <c r="D11" s="491"/>
      <c r="E11" s="474"/>
      <c r="F11" s="474"/>
      <c r="G11" s="474"/>
      <c r="H11" s="477"/>
      <c r="I11" s="480"/>
      <c r="J11" s="483"/>
      <c r="K11" s="464"/>
      <c r="L11" s="464"/>
      <c r="M11" s="461"/>
      <c r="N11" s="464"/>
      <c r="O11" s="467"/>
      <c r="P11" s="498"/>
      <c r="Q11" s="455"/>
      <c r="R11" s="455"/>
      <c r="S11" s="455"/>
      <c r="T11" s="467"/>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56.25" customHeight="1">
      <c r="A12" s="488"/>
      <c r="B12" s="300"/>
      <c r="C12" s="491"/>
      <c r="D12" s="491"/>
      <c r="E12" s="474"/>
      <c r="F12" s="474"/>
      <c r="G12" s="474"/>
      <c r="H12" s="477"/>
      <c r="I12" s="480"/>
      <c r="J12" s="483"/>
      <c r="K12" s="464"/>
      <c r="L12" s="464"/>
      <c r="M12" s="461"/>
      <c r="N12" s="464"/>
      <c r="O12" s="467"/>
      <c r="P12" s="498"/>
      <c r="Q12" s="455"/>
      <c r="R12" s="455"/>
      <c r="S12" s="455"/>
      <c r="T12" s="467"/>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56.25" customHeight="1">
      <c r="A13" s="488"/>
      <c r="B13" s="300"/>
      <c r="C13" s="491"/>
      <c r="D13" s="491"/>
      <c r="E13" s="474"/>
      <c r="F13" s="474"/>
      <c r="G13" s="474"/>
      <c r="H13" s="477"/>
      <c r="I13" s="480"/>
      <c r="J13" s="483"/>
      <c r="K13" s="464"/>
      <c r="L13" s="464"/>
      <c r="M13" s="461"/>
      <c r="N13" s="464"/>
      <c r="O13" s="467"/>
      <c r="P13" s="498"/>
      <c r="Q13" s="455"/>
      <c r="R13" s="455"/>
      <c r="S13" s="455"/>
      <c r="T13" s="467"/>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56.25" customHeight="1" thickBot="1">
      <c r="A14" s="489"/>
      <c r="B14" s="494"/>
      <c r="C14" s="492"/>
      <c r="D14" s="492"/>
      <c r="E14" s="475"/>
      <c r="F14" s="475"/>
      <c r="G14" s="475"/>
      <c r="H14" s="478"/>
      <c r="I14" s="481"/>
      <c r="J14" s="484"/>
      <c r="K14" s="465"/>
      <c r="L14" s="465"/>
      <c r="M14" s="462"/>
      <c r="N14" s="465"/>
      <c r="O14" s="468"/>
      <c r="P14" s="499"/>
      <c r="Q14" s="456"/>
      <c r="R14" s="456"/>
      <c r="S14" s="456"/>
      <c r="T14" s="468"/>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ht="29.25" customHeight="1">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
        <v>292</v>
      </c>
      <c r="O15" s="466" t="s">
        <v>627</v>
      </c>
      <c r="P15" s="497"/>
      <c r="Q15" s="472" t="s">
        <v>10</v>
      </c>
      <c r="R15" s="454">
        <v>44378</v>
      </c>
      <c r="S15" s="454">
        <v>44469</v>
      </c>
      <c r="T15" s="466" t="s">
        <v>628</v>
      </c>
      <c r="U15" s="34"/>
      <c r="V15" s="34"/>
    </row>
    <row r="16" spans="1:278" ht="29.25" customHeight="1">
      <c r="A16" s="488"/>
      <c r="B16" s="300"/>
      <c r="C16" s="491"/>
      <c r="D16" s="491"/>
      <c r="E16" s="474"/>
      <c r="F16" s="474"/>
      <c r="G16" s="474"/>
      <c r="H16" s="477"/>
      <c r="I16" s="480"/>
      <c r="J16" s="483"/>
      <c r="K16" s="464"/>
      <c r="L16" s="464"/>
      <c r="M16" s="461"/>
      <c r="N16" s="464"/>
      <c r="O16" s="467"/>
      <c r="P16" s="498"/>
      <c r="Q16" s="455"/>
      <c r="R16" s="455"/>
      <c r="S16" s="455"/>
      <c r="T16" s="467"/>
      <c r="U16" s="34"/>
      <c r="V16" s="34"/>
    </row>
    <row r="17" spans="1:22" ht="29.25" customHeight="1">
      <c r="A17" s="488"/>
      <c r="B17" s="300"/>
      <c r="C17" s="491"/>
      <c r="D17" s="491"/>
      <c r="E17" s="474"/>
      <c r="F17" s="474"/>
      <c r="G17" s="474"/>
      <c r="H17" s="477"/>
      <c r="I17" s="480"/>
      <c r="J17" s="483"/>
      <c r="K17" s="464"/>
      <c r="L17" s="464"/>
      <c r="M17" s="461"/>
      <c r="N17" s="464"/>
      <c r="O17" s="467"/>
      <c r="P17" s="498"/>
      <c r="Q17" s="455"/>
      <c r="R17" s="455"/>
      <c r="S17" s="455"/>
      <c r="T17" s="467"/>
      <c r="U17" s="34"/>
      <c r="V17" s="34"/>
    </row>
    <row r="18" spans="1:22" ht="29.25" customHeight="1">
      <c r="A18" s="488"/>
      <c r="B18" s="300"/>
      <c r="C18" s="491"/>
      <c r="D18" s="491"/>
      <c r="E18" s="474"/>
      <c r="F18" s="474"/>
      <c r="G18" s="474"/>
      <c r="H18" s="477"/>
      <c r="I18" s="480"/>
      <c r="J18" s="483"/>
      <c r="K18" s="464"/>
      <c r="L18" s="464"/>
      <c r="M18" s="461"/>
      <c r="N18" s="464"/>
      <c r="O18" s="467"/>
      <c r="P18" s="498"/>
      <c r="Q18" s="455"/>
      <c r="R18" s="455"/>
      <c r="S18" s="455"/>
      <c r="T18" s="467"/>
      <c r="U18" s="34"/>
      <c r="V18" s="34"/>
    </row>
    <row r="19" spans="1:22" ht="58.5" customHeight="1" thickBot="1">
      <c r="A19" s="489"/>
      <c r="B19" s="494"/>
      <c r="C19" s="492"/>
      <c r="D19" s="492"/>
      <c r="E19" s="475"/>
      <c r="F19" s="475"/>
      <c r="G19" s="475"/>
      <c r="H19" s="478"/>
      <c r="I19" s="481"/>
      <c r="J19" s="484"/>
      <c r="K19" s="465"/>
      <c r="L19" s="465"/>
      <c r="M19" s="462"/>
      <c r="N19" s="465"/>
      <c r="O19" s="468"/>
      <c r="P19" s="499"/>
      <c r="Q19" s="456"/>
      <c r="R19" s="456"/>
      <c r="S19" s="456"/>
      <c r="T19" s="468"/>
      <c r="U19" s="34"/>
      <c r="V19" s="34"/>
    </row>
    <row r="20" spans="1:22" ht="4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+'Seguimiento 1 Trimestre'!O20:O24</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  4-Mesas de trabajo con las áreas con el fin de socializar los cronogramas de ejecución de recusos asignador a la Seccional y procedimientos. (4 y 6) 5-Comunicar a las áreas el cumplimiento o incumplimiento del cronograma. (4)</v>
      </c>
      <c r="P20" s="497"/>
      <c r="Q20" s="472" t="s">
        <v>10</v>
      </c>
      <c r="R20" s="454">
        <v>44378</v>
      </c>
      <c r="S20" s="454">
        <v>44469</v>
      </c>
      <c r="T20" s="466" t="s">
        <v>629</v>
      </c>
    </row>
    <row r="21" spans="1:22" ht="45" customHeight="1">
      <c r="A21" s="488"/>
      <c r="B21" s="300"/>
      <c r="C21" s="491"/>
      <c r="D21" s="491"/>
      <c r="E21" s="474"/>
      <c r="F21" s="474"/>
      <c r="G21" s="474"/>
      <c r="H21" s="477"/>
      <c r="I21" s="480"/>
      <c r="J21" s="483"/>
      <c r="K21" s="464"/>
      <c r="L21" s="464"/>
      <c r="M21" s="461"/>
      <c r="N21" s="464"/>
      <c r="O21" s="467"/>
      <c r="P21" s="498"/>
      <c r="Q21" s="455"/>
      <c r="R21" s="455"/>
      <c r="S21" s="455"/>
      <c r="T21" s="467"/>
    </row>
    <row r="22" spans="1:22" ht="45" customHeight="1">
      <c r="A22" s="488"/>
      <c r="B22" s="300"/>
      <c r="C22" s="491"/>
      <c r="D22" s="491"/>
      <c r="E22" s="474"/>
      <c r="F22" s="474"/>
      <c r="G22" s="474"/>
      <c r="H22" s="477"/>
      <c r="I22" s="480"/>
      <c r="J22" s="483"/>
      <c r="K22" s="464"/>
      <c r="L22" s="464"/>
      <c r="M22" s="461"/>
      <c r="N22" s="464"/>
      <c r="O22" s="467"/>
      <c r="P22" s="498"/>
      <c r="Q22" s="455"/>
      <c r="R22" s="455"/>
      <c r="S22" s="455"/>
      <c r="T22" s="467"/>
    </row>
    <row r="23" spans="1:22" ht="45" customHeight="1">
      <c r="A23" s="488"/>
      <c r="B23" s="300"/>
      <c r="C23" s="491"/>
      <c r="D23" s="491"/>
      <c r="E23" s="474"/>
      <c r="F23" s="474"/>
      <c r="G23" s="474"/>
      <c r="H23" s="477"/>
      <c r="I23" s="480"/>
      <c r="J23" s="483"/>
      <c r="K23" s="464"/>
      <c r="L23" s="464"/>
      <c r="M23" s="461"/>
      <c r="N23" s="464"/>
      <c r="O23" s="467"/>
      <c r="P23" s="498"/>
      <c r="Q23" s="455"/>
      <c r="R23" s="455"/>
      <c r="S23" s="455"/>
      <c r="T23" s="467"/>
    </row>
    <row r="24" spans="1:22" ht="45" customHeight="1" thickBot="1">
      <c r="A24" s="489"/>
      <c r="B24" s="494"/>
      <c r="C24" s="492"/>
      <c r="D24" s="492"/>
      <c r="E24" s="475"/>
      <c r="F24" s="475"/>
      <c r="G24" s="475"/>
      <c r="H24" s="478"/>
      <c r="I24" s="481"/>
      <c r="J24" s="484"/>
      <c r="K24" s="465"/>
      <c r="L24" s="465"/>
      <c r="M24" s="462"/>
      <c r="N24" s="465"/>
      <c r="O24" s="468"/>
      <c r="P24" s="499"/>
      <c r="Q24" s="456"/>
      <c r="R24" s="456"/>
      <c r="S24" s="456"/>
      <c r="T24" s="468"/>
    </row>
    <row r="25" spans="1:22" ht="35.25" customHeight="1">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+'Seguimiento 1 Trimestre'!O25:O29</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497"/>
      <c r="Q25" s="472" t="s">
        <v>10</v>
      </c>
      <c r="R25" s="454">
        <v>44378</v>
      </c>
      <c r="S25" s="454">
        <v>44469</v>
      </c>
      <c r="T25" s="466" t="s">
        <v>630</v>
      </c>
    </row>
    <row r="26" spans="1:22" ht="35.25" customHeight="1">
      <c r="A26" s="488"/>
      <c r="B26" s="300"/>
      <c r="C26" s="491"/>
      <c r="D26" s="491"/>
      <c r="E26" s="474"/>
      <c r="F26" s="474"/>
      <c r="G26" s="474"/>
      <c r="H26" s="477"/>
      <c r="I26" s="480"/>
      <c r="J26" s="483"/>
      <c r="K26" s="464"/>
      <c r="L26" s="464"/>
      <c r="M26" s="461"/>
      <c r="N26" s="464"/>
      <c r="O26" s="467"/>
      <c r="P26" s="498"/>
      <c r="Q26" s="455"/>
      <c r="R26" s="455"/>
      <c r="S26" s="455"/>
      <c r="T26" s="467"/>
    </row>
    <row r="27" spans="1:22" ht="35.25" customHeight="1">
      <c r="A27" s="488"/>
      <c r="B27" s="300"/>
      <c r="C27" s="491"/>
      <c r="D27" s="491"/>
      <c r="E27" s="474"/>
      <c r="F27" s="474"/>
      <c r="G27" s="474"/>
      <c r="H27" s="477"/>
      <c r="I27" s="480"/>
      <c r="J27" s="483"/>
      <c r="K27" s="464"/>
      <c r="L27" s="464"/>
      <c r="M27" s="461"/>
      <c r="N27" s="464"/>
      <c r="O27" s="467"/>
      <c r="P27" s="498"/>
      <c r="Q27" s="455"/>
      <c r="R27" s="455"/>
      <c r="S27" s="455"/>
      <c r="T27" s="467"/>
    </row>
    <row r="28" spans="1:22" ht="35.25" customHeight="1">
      <c r="A28" s="488"/>
      <c r="B28" s="300"/>
      <c r="C28" s="491"/>
      <c r="D28" s="491"/>
      <c r="E28" s="474"/>
      <c r="F28" s="474"/>
      <c r="G28" s="474"/>
      <c r="H28" s="477"/>
      <c r="I28" s="480"/>
      <c r="J28" s="483"/>
      <c r="K28" s="464"/>
      <c r="L28" s="464"/>
      <c r="M28" s="461"/>
      <c r="N28" s="464"/>
      <c r="O28" s="467"/>
      <c r="P28" s="498"/>
      <c r="Q28" s="455"/>
      <c r="R28" s="455"/>
      <c r="S28" s="455"/>
      <c r="T28" s="467"/>
    </row>
    <row r="29" spans="1:22" ht="35.25" customHeight="1" thickBot="1">
      <c r="A29" s="489"/>
      <c r="B29" s="494"/>
      <c r="C29" s="492"/>
      <c r="D29" s="492"/>
      <c r="E29" s="475"/>
      <c r="F29" s="475"/>
      <c r="G29" s="475"/>
      <c r="H29" s="478"/>
      <c r="I29" s="481"/>
      <c r="J29" s="484"/>
      <c r="K29" s="465"/>
      <c r="L29" s="465"/>
      <c r="M29" s="462"/>
      <c r="N29" s="465"/>
      <c r="O29" s="468"/>
      <c r="P29" s="499"/>
      <c r="Q29" s="456"/>
      <c r="R29" s="456"/>
      <c r="S29" s="456"/>
      <c r="T29" s="468"/>
    </row>
    <row r="30" spans="1:22" ht="33.7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
        <v>631</v>
      </c>
      <c r="P30" s="497"/>
      <c r="Q30" s="472" t="s">
        <v>632</v>
      </c>
      <c r="R30" s="454">
        <v>44378</v>
      </c>
      <c r="S30" s="454">
        <v>44469</v>
      </c>
      <c r="T30" s="510" t="s">
        <v>633</v>
      </c>
    </row>
    <row r="31" spans="1:22" ht="33.75" customHeight="1">
      <c r="A31" s="488"/>
      <c r="B31" s="300"/>
      <c r="C31" s="491"/>
      <c r="D31" s="491"/>
      <c r="E31" s="474"/>
      <c r="F31" s="474"/>
      <c r="G31" s="474"/>
      <c r="H31" s="477"/>
      <c r="I31" s="480"/>
      <c r="J31" s="483"/>
      <c r="K31" s="464"/>
      <c r="L31" s="464"/>
      <c r="M31" s="461"/>
      <c r="N31" s="464"/>
      <c r="O31" s="455"/>
      <c r="P31" s="498"/>
      <c r="Q31" s="455"/>
      <c r="R31" s="455"/>
      <c r="S31" s="455"/>
      <c r="T31" s="511"/>
    </row>
    <row r="32" spans="1:22" ht="33.75" customHeight="1">
      <c r="A32" s="488"/>
      <c r="B32" s="300"/>
      <c r="C32" s="491"/>
      <c r="D32" s="491"/>
      <c r="E32" s="474"/>
      <c r="F32" s="474"/>
      <c r="G32" s="474"/>
      <c r="H32" s="477"/>
      <c r="I32" s="480"/>
      <c r="J32" s="483"/>
      <c r="K32" s="464"/>
      <c r="L32" s="464"/>
      <c r="M32" s="461"/>
      <c r="N32" s="464"/>
      <c r="O32" s="455"/>
      <c r="P32" s="498"/>
      <c r="Q32" s="455"/>
      <c r="R32" s="455"/>
      <c r="S32" s="455"/>
      <c r="T32" s="511"/>
    </row>
    <row r="33" spans="1:20" ht="33.75" customHeight="1">
      <c r="A33" s="488"/>
      <c r="B33" s="300"/>
      <c r="C33" s="491"/>
      <c r="D33" s="491"/>
      <c r="E33" s="474"/>
      <c r="F33" s="474"/>
      <c r="G33" s="474"/>
      <c r="H33" s="477"/>
      <c r="I33" s="480"/>
      <c r="J33" s="483"/>
      <c r="K33" s="464"/>
      <c r="L33" s="464"/>
      <c r="M33" s="461"/>
      <c r="N33" s="464"/>
      <c r="O33" s="455"/>
      <c r="P33" s="498"/>
      <c r="Q33" s="455"/>
      <c r="R33" s="455"/>
      <c r="S33" s="455"/>
      <c r="T33" s="511"/>
    </row>
    <row r="34" spans="1:20" ht="132.75" customHeight="1" thickBot="1">
      <c r="A34" s="489"/>
      <c r="B34" s="494"/>
      <c r="C34" s="492"/>
      <c r="D34" s="492"/>
      <c r="E34" s="475"/>
      <c r="F34" s="475"/>
      <c r="G34" s="475"/>
      <c r="H34" s="478"/>
      <c r="I34" s="481"/>
      <c r="J34" s="484"/>
      <c r="K34" s="465"/>
      <c r="L34" s="465"/>
      <c r="M34" s="462"/>
      <c r="N34" s="465"/>
      <c r="O34" s="456"/>
      <c r="P34" s="499"/>
      <c r="Q34" s="456"/>
      <c r="R34" s="456"/>
      <c r="S34" s="456"/>
      <c r="T34" s="512"/>
    </row>
  </sheetData>
  <mergeCells count="119">
    <mergeCell ref="B20:B24"/>
    <mergeCell ref="B25:B29"/>
    <mergeCell ref="B30:B34"/>
    <mergeCell ref="Q30:Q34"/>
    <mergeCell ref="R30:R34"/>
    <mergeCell ref="S30:S34"/>
    <mergeCell ref="T30:T34"/>
    <mergeCell ref="J30:J34"/>
    <mergeCell ref="K30:K34"/>
    <mergeCell ref="L30:L34"/>
    <mergeCell ref="M30:M34"/>
    <mergeCell ref="N30:N34"/>
    <mergeCell ref="O30:O34"/>
    <mergeCell ref="R25:R29"/>
    <mergeCell ref="S25:S29"/>
    <mergeCell ref="T25:T29"/>
    <mergeCell ref="Q25:Q29"/>
    <mergeCell ref="P20:P24"/>
    <mergeCell ref="Q20:Q24"/>
    <mergeCell ref="R20:R24"/>
    <mergeCell ref="S20:S24"/>
    <mergeCell ref="T20:T24"/>
    <mergeCell ref="J20:J24"/>
    <mergeCell ref="K20:K24"/>
    <mergeCell ref="A25:A29"/>
    <mergeCell ref="C30:C34"/>
    <mergeCell ref="D30:D34"/>
    <mergeCell ref="E30:E34"/>
    <mergeCell ref="F30:F34"/>
    <mergeCell ref="G30:G34"/>
    <mergeCell ref="H30:H34"/>
    <mergeCell ref="I30:I34"/>
    <mergeCell ref="P30:P34"/>
    <mergeCell ref="A30:A34"/>
    <mergeCell ref="J25:J29"/>
    <mergeCell ref="K25:K29"/>
    <mergeCell ref="L25:L29"/>
    <mergeCell ref="M25:M29"/>
    <mergeCell ref="N25:N29"/>
    <mergeCell ref="O25:O29"/>
    <mergeCell ref="C25:C29"/>
    <mergeCell ref="D25:D29"/>
    <mergeCell ref="E25:E29"/>
    <mergeCell ref="F25:F29"/>
    <mergeCell ref="G25:G29"/>
    <mergeCell ref="H25:H29"/>
    <mergeCell ref="I25:I29"/>
    <mergeCell ref="P25:P29"/>
    <mergeCell ref="S15:S19"/>
    <mergeCell ref="T15:T19"/>
    <mergeCell ref="A20:A24"/>
    <mergeCell ref="C20:C24"/>
    <mergeCell ref="D20:D24"/>
    <mergeCell ref="E20:E24"/>
    <mergeCell ref="F20:F24"/>
    <mergeCell ref="G20:G24"/>
    <mergeCell ref="H20:H24"/>
    <mergeCell ref="I20:I24"/>
    <mergeCell ref="M15:M19"/>
    <mergeCell ref="N15:N19"/>
    <mergeCell ref="O15:O19"/>
    <mergeCell ref="P15:P19"/>
    <mergeCell ref="Q15:Q19"/>
    <mergeCell ref="R15:R19"/>
    <mergeCell ref="G15:G19"/>
    <mergeCell ref="H15:H19"/>
    <mergeCell ref="I15:I19"/>
    <mergeCell ref="L20:L24"/>
    <mergeCell ref="M20:M24"/>
    <mergeCell ref="N20:N24"/>
    <mergeCell ref="O20:O24"/>
    <mergeCell ref="A15:A19"/>
    <mergeCell ref="A9:N9"/>
    <mergeCell ref="A10:A14"/>
    <mergeCell ref="C10:C14"/>
    <mergeCell ref="D10:D14"/>
    <mergeCell ref="E10:E14"/>
    <mergeCell ref="F10:F14"/>
    <mergeCell ref="B10:B14"/>
    <mergeCell ref="B15:B19"/>
    <mergeCell ref="J15:J19"/>
    <mergeCell ref="K15:K19"/>
    <mergeCell ref="L15:L19"/>
    <mergeCell ref="C15:C19"/>
    <mergeCell ref="D15:D19"/>
    <mergeCell ref="E15:E19"/>
    <mergeCell ref="F15:F19"/>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H35:J1048576">
    <cfRule type="containsText" dxfId="353" priority="672" operator="containsText" text="3- Bajo">
      <formula>NOT(ISERROR(SEARCH("3- Bajo",A7)))</formula>
    </cfRule>
    <cfRule type="containsText" dxfId="352" priority="673" operator="containsText" text="4- Bajo">
      <formula>NOT(ISERROR(SEARCH("4- Bajo",A7)))</formula>
    </cfRule>
    <cfRule type="containsText" dxfId="351" priority="674" operator="containsText" text="1- Bajo">
      <formula>NOT(ISERROR(SEARCH("1- Bajo",A7)))</formula>
    </cfRule>
  </conditionalFormatting>
  <conditionalFormatting sqref="A15:G15">
    <cfRule type="containsText" dxfId="350" priority="530" operator="containsText" text="3- Moderado">
      <formula>NOT(ISERROR(SEARCH("3- Moderado",A15)))</formula>
    </cfRule>
    <cfRule type="containsText" dxfId="349" priority="531" operator="containsText" text="6- Moderado">
      <formula>NOT(ISERROR(SEARCH("6- Moderado",A15)))</formula>
    </cfRule>
    <cfRule type="containsText" dxfId="348" priority="532" operator="containsText" text="4- Moderado">
      <formula>NOT(ISERROR(SEARCH("4- Moderado",A15)))</formula>
    </cfRule>
    <cfRule type="containsText" dxfId="347" priority="533" operator="containsText" text="3- Bajo">
      <formula>NOT(ISERROR(SEARCH("3- Bajo",A15)))</formula>
    </cfRule>
    <cfRule type="containsText" dxfId="346" priority="534" operator="containsText" text="4- Bajo">
      <formula>NOT(ISERROR(SEARCH("4- Bajo",A15)))</formula>
    </cfRule>
    <cfRule type="containsText" dxfId="345" priority="535" operator="containsText" text="1- Bajo">
      <formula>NOT(ISERROR(SEARCH("1- Bajo",A15)))</formula>
    </cfRule>
  </conditionalFormatting>
  <conditionalFormatting sqref="A10:I10">
    <cfRule type="containsText" dxfId="344" priority="627" operator="containsText" text="3- Moderado">
      <formula>NOT(ISERROR(SEARCH("3- Moderado",A10)))</formula>
    </cfRule>
    <cfRule type="containsText" dxfId="343" priority="628" operator="containsText" text="6- Moderado">
      <formula>NOT(ISERROR(SEARCH("6- Moderado",A10)))</formula>
    </cfRule>
    <cfRule type="containsText" dxfId="342" priority="629" operator="containsText" text="4- Moderado">
      <formula>NOT(ISERROR(SEARCH("4- Moderado",A10)))</formula>
    </cfRule>
    <cfRule type="containsText" dxfId="341" priority="630" operator="containsText" text="3- Bajo">
      <formula>NOT(ISERROR(SEARCH("3- Bajo",A10)))</formula>
    </cfRule>
    <cfRule type="containsText" dxfId="340" priority="631" operator="containsText" text="4- Bajo">
      <formula>NOT(ISERROR(SEARCH("4- Bajo",A10)))</formula>
    </cfRule>
    <cfRule type="containsText" dxfId="339" priority="632" operator="containsText" text="1- Bajo">
      <formula>NOT(ISERROR(SEARCH("1- Bajo",A10)))</formula>
    </cfRule>
  </conditionalFormatting>
  <conditionalFormatting sqref="A20:I20">
    <cfRule type="containsText" dxfId="338" priority="506" operator="containsText" text="3- Moderado">
      <formula>NOT(ISERROR(SEARCH("3- Moderado",A20)))</formula>
    </cfRule>
    <cfRule type="containsText" dxfId="337" priority="507" operator="containsText" text="6- Moderado">
      <formula>NOT(ISERROR(SEARCH("6- Moderado",A20)))</formula>
    </cfRule>
    <cfRule type="containsText" dxfId="336" priority="508" operator="containsText" text="4- Moderado">
      <formula>NOT(ISERROR(SEARCH("4- Moderado",A20)))</formula>
    </cfRule>
    <cfRule type="containsText" dxfId="335" priority="509" operator="containsText" text="3- Bajo">
      <formula>NOT(ISERROR(SEARCH("3- Bajo",A20)))</formula>
    </cfRule>
    <cfRule type="containsText" dxfId="334" priority="510" operator="containsText" text="4- Bajo">
      <formula>NOT(ISERROR(SEARCH("4- Bajo",A20)))</formula>
    </cfRule>
    <cfRule type="containsText" dxfId="333" priority="511" operator="containsText" text="1- Bajo">
      <formula>NOT(ISERROR(SEARCH("1- Bajo",A20)))</formula>
    </cfRule>
  </conditionalFormatting>
  <conditionalFormatting sqref="A25:I25">
    <cfRule type="containsText" dxfId="332" priority="372" operator="containsText" text="3- Moderado">
      <formula>NOT(ISERROR(SEARCH("3- Moderado",A25)))</formula>
    </cfRule>
    <cfRule type="containsText" dxfId="331" priority="373" operator="containsText" text="6- Moderado">
      <formula>NOT(ISERROR(SEARCH("6- Moderado",A25)))</formula>
    </cfRule>
    <cfRule type="containsText" dxfId="330" priority="374" operator="containsText" text="4- Moderado">
      <formula>NOT(ISERROR(SEARCH("4- Moderado",A25)))</formula>
    </cfRule>
    <cfRule type="containsText" dxfId="329" priority="375" operator="containsText" text="3- Bajo">
      <formula>NOT(ISERROR(SEARCH("3- Bajo",A25)))</formula>
    </cfRule>
    <cfRule type="containsText" dxfId="328" priority="376" operator="containsText" text="4- Bajo">
      <formula>NOT(ISERROR(SEARCH("4- Bajo",A25)))</formula>
    </cfRule>
    <cfRule type="containsText" dxfId="327" priority="377" operator="containsText" text="1- Bajo">
      <formula>NOT(ISERROR(SEARCH("1- Bajo",A25)))</formula>
    </cfRule>
  </conditionalFormatting>
  <conditionalFormatting sqref="A30:I30">
    <cfRule type="containsText" dxfId="326" priority="238" operator="containsText" text="3- Moderado">
      <formula>NOT(ISERROR(SEARCH("3- Moderado",A30)))</formula>
    </cfRule>
    <cfRule type="containsText" dxfId="325" priority="239" operator="containsText" text="6- Moderado">
      <formula>NOT(ISERROR(SEARCH("6- Moderado",A30)))</formula>
    </cfRule>
    <cfRule type="containsText" dxfId="324" priority="240" operator="containsText" text="4- Moderado">
      <formula>NOT(ISERROR(SEARCH("4- Moderado",A30)))</formula>
    </cfRule>
    <cfRule type="containsText" dxfId="323" priority="241" operator="containsText" text="3- Bajo">
      <formula>NOT(ISERROR(SEARCH("3- Bajo",A30)))</formula>
    </cfRule>
    <cfRule type="containsText" dxfId="322" priority="242" operator="containsText" text="4- Bajo">
      <formula>NOT(ISERROR(SEARCH("4- Bajo",A30)))</formula>
    </cfRule>
    <cfRule type="containsText" dxfId="321" priority="243" operator="containsText" text="1- Bajo">
      <formula>NOT(ISERROR(SEARCH("1- Bajo",A30)))</formula>
    </cfRule>
  </conditionalFormatting>
  <conditionalFormatting sqref="D8:J8">
    <cfRule type="containsText" dxfId="320" priority="662" operator="containsText" text="3- Moderado">
      <formula>NOT(ISERROR(SEARCH("3- Moderado",D8)))</formula>
    </cfRule>
    <cfRule type="containsText" dxfId="319" priority="663" operator="containsText" text="6- Moderado">
      <formula>NOT(ISERROR(SEARCH("6- Moderado",D8)))</formula>
    </cfRule>
    <cfRule type="containsText" dxfId="318" priority="664" operator="containsText" text="4- Moderado">
      <formula>NOT(ISERROR(SEARCH("4- Moderado",D8)))</formula>
    </cfRule>
    <cfRule type="containsText" dxfId="317" priority="665" operator="containsText" text="3- Bajo">
      <formula>NOT(ISERROR(SEARCH("3- Bajo",D8)))</formula>
    </cfRule>
    <cfRule type="containsText" dxfId="316" priority="666" operator="containsText" text="4- Bajo">
      <formula>NOT(ISERROR(SEARCH("4- Bajo",D8)))</formula>
    </cfRule>
    <cfRule type="containsText" dxfId="315" priority="668" operator="containsText" text="1- Bajo">
      <formula>NOT(ISERROR(SEARCH("1- Bajo",D8)))</formula>
    </cfRule>
  </conditionalFormatting>
  <conditionalFormatting sqref="H10:H19">
    <cfRule type="containsText" dxfId="314" priority="581" operator="containsText" text="Alta">
      <formula>NOT(ISERROR(SEARCH("Alta",H10)))</formula>
    </cfRule>
    <cfRule type="containsText" dxfId="313" priority="582" operator="containsText" text="Muy Alta">
      <formula>NOT(ISERROR(SEARCH("Muy Alta",H10)))</formula>
    </cfRule>
    <cfRule type="containsText" dxfId="312" priority="587" operator="containsText" text="Muy Baja">
      <formula>NOT(ISERROR(SEARCH("Muy Baja",H10)))</formula>
    </cfRule>
    <cfRule type="containsText" dxfId="311" priority="588" operator="containsText" text="Baja">
      <formula>NOT(ISERROR(SEARCH("Baja",H10)))</formula>
    </cfRule>
    <cfRule type="containsText" dxfId="310" priority="589" operator="containsText" text="Media">
      <formula>NOT(ISERROR(SEARCH("Media",H10)))</formula>
    </cfRule>
    <cfRule type="containsText" dxfId="309" priority="590" operator="containsText" text="Alta">
      <formula>NOT(ISERROR(SEARCH("Alta",H10)))</formula>
    </cfRule>
    <cfRule type="containsText" dxfId="308" priority="592" operator="containsText" text="Muy Alta">
      <formula>NOT(ISERROR(SEARCH("Muy Alta",H10)))</formula>
    </cfRule>
  </conditionalFormatting>
  <conditionalFormatting sqref="H10:H24">
    <cfRule type="containsText" dxfId="307" priority="489" operator="containsText" text="Muy Alta">
      <formula>NOT(ISERROR(SEARCH("Muy Alta",H10)))</formula>
    </cfRule>
  </conditionalFormatting>
  <conditionalFormatting sqref="H20:H24">
    <cfRule type="containsText" dxfId="306" priority="478" operator="containsText" text="Alta">
      <formula>NOT(ISERROR(SEARCH("Alta",H20)))</formula>
    </cfRule>
    <cfRule type="containsText" dxfId="305" priority="479" operator="containsText" text="Muy Alta">
      <formula>NOT(ISERROR(SEARCH("Muy Alta",H20)))</formula>
    </cfRule>
    <cfRule type="containsText" dxfId="304" priority="484" operator="containsText" text="Muy Baja">
      <formula>NOT(ISERROR(SEARCH("Muy Baja",H20)))</formula>
    </cfRule>
    <cfRule type="containsText" dxfId="303" priority="485" operator="containsText" text="Baja">
      <formula>NOT(ISERROR(SEARCH("Baja",H20)))</formula>
    </cfRule>
    <cfRule type="containsText" dxfId="302" priority="486" operator="containsText" text="Media">
      <formula>NOT(ISERROR(SEARCH("Media",H20)))</formula>
    </cfRule>
    <cfRule type="containsText" dxfId="301" priority="487" operator="containsText" text="Alta">
      <formula>NOT(ISERROR(SEARCH("Alta",H20)))</formula>
    </cfRule>
  </conditionalFormatting>
  <conditionalFormatting sqref="H20:H29">
    <cfRule type="containsText" dxfId="300" priority="355" operator="containsText" text="Muy Alta">
      <formula>NOT(ISERROR(SEARCH("Muy Alta",H20)))</formula>
    </cfRule>
  </conditionalFormatting>
  <conditionalFormatting sqref="H25:H29">
    <cfRule type="containsText" dxfId="299" priority="344" operator="containsText" text="Alta">
      <formula>NOT(ISERROR(SEARCH("Alta",H25)))</formula>
    </cfRule>
    <cfRule type="containsText" dxfId="298" priority="345" operator="containsText" text="Muy Alta">
      <formula>NOT(ISERROR(SEARCH("Muy Alta",H25)))</formula>
    </cfRule>
    <cfRule type="containsText" dxfId="297" priority="350" operator="containsText" text="Muy Baja">
      <formula>NOT(ISERROR(SEARCH("Muy Baja",H25)))</formula>
    </cfRule>
    <cfRule type="containsText" dxfId="296" priority="351" operator="containsText" text="Baja">
      <formula>NOT(ISERROR(SEARCH("Baja",H25)))</formula>
    </cfRule>
    <cfRule type="containsText" dxfId="295" priority="352" operator="containsText" text="Media">
      <formula>NOT(ISERROR(SEARCH("Media",H25)))</formula>
    </cfRule>
    <cfRule type="containsText" dxfId="294" priority="353" operator="containsText" text="Alta">
      <formula>NOT(ISERROR(SEARCH("Alta",H25)))</formula>
    </cfRule>
  </conditionalFormatting>
  <conditionalFormatting sqref="H25:H34">
    <cfRule type="containsText" dxfId="293" priority="221" operator="containsText" text="Muy Alta">
      <formula>NOT(ISERROR(SEARCH("Muy Alta",H25)))</formula>
    </cfRule>
  </conditionalFormatting>
  <conditionalFormatting sqref="H30:H34">
    <cfRule type="containsText" dxfId="292" priority="209" operator="containsText" text="Muy Alta">
      <formula>NOT(ISERROR(SEARCH("Muy Alta",H30)))</formula>
    </cfRule>
    <cfRule type="containsText" dxfId="291" priority="210" operator="containsText" text="Alta">
      <formula>NOT(ISERROR(SEARCH("Alta",H30)))</formula>
    </cfRule>
    <cfRule type="containsText" dxfId="290" priority="211" operator="containsText" text="Muy Alta">
      <formula>NOT(ISERROR(SEARCH("Muy Alta",H30)))</formula>
    </cfRule>
    <cfRule type="containsText" dxfId="289" priority="216" operator="containsText" text="Muy Baja">
      <formula>NOT(ISERROR(SEARCH("Muy Baja",H30)))</formula>
    </cfRule>
    <cfRule type="containsText" dxfId="288" priority="217" operator="containsText" text="Baja">
      <formula>NOT(ISERROR(SEARCH("Baja",H30)))</formula>
    </cfRule>
    <cfRule type="containsText" dxfId="287" priority="218" operator="containsText" text="Media">
      <formula>NOT(ISERROR(SEARCH("Media",H30)))</formula>
    </cfRule>
    <cfRule type="containsText" dxfId="286" priority="219" operator="containsText" text="Alta">
      <formula>NOT(ISERROR(SEARCH("Alta",H30)))</formula>
    </cfRule>
  </conditionalFormatting>
  <conditionalFormatting sqref="H15:I15">
    <cfRule type="containsText" dxfId="285" priority="639" operator="containsText" text="3- Moderado">
      <formula>NOT(ISERROR(SEARCH("3- Moderado",H15)))</formula>
    </cfRule>
    <cfRule type="containsText" dxfId="284" priority="640" operator="containsText" text="6- Moderado">
      <formula>NOT(ISERROR(SEARCH("6- Moderado",H15)))</formula>
    </cfRule>
    <cfRule type="containsText" dxfId="283" priority="641" operator="containsText" text="4- Moderado">
      <formula>NOT(ISERROR(SEARCH("4- Moderado",H15)))</formula>
    </cfRule>
    <cfRule type="containsText" dxfId="282" priority="642" operator="containsText" text="3- Bajo">
      <formula>NOT(ISERROR(SEARCH("3- Bajo",H15)))</formula>
    </cfRule>
    <cfRule type="containsText" dxfId="281" priority="643" operator="containsText" text="4- Bajo">
      <formula>NOT(ISERROR(SEARCH("4- Bajo",H15)))</formula>
    </cfRule>
    <cfRule type="containsText" dxfId="280" priority="644" operator="containsText" text="1- Bajo">
      <formula>NOT(ISERROR(SEARCH("1- Bajo",H15)))</formula>
    </cfRule>
  </conditionalFormatting>
  <conditionalFormatting sqref="H35:J1048576 A7:B7 H7">
    <cfRule type="containsText" dxfId="279" priority="669" operator="containsText" text="3- Moderado">
      <formula>NOT(ISERROR(SEARCH("3- Moderado",A7)))</formula>
    </cfRule>
    <cfRule type="containsText" dxfId="278" priority="670" operator="containsText" text="6- Moderado">
      <formula>NOT(ISERROR(SEARCH("6- Moderado",A7)))</formula>
    </cfRule>
    <cfRule type="containsText" dxfId="277" priority="671" operator="containsText" text="4- Moderado">
      <formula>NOT(ISERROR(SEARCH("4- Moderado",A7)))</formula>
    </cfRule>
  </conditionalFormatting>
  <conditionalFormatting sqref="I10:I34">
    <cfRule type="containsText" dxfId="276" priority="212" operator="containsText" text="Catastrófico">
      <formula>NOT(ISERROR(SEARCH("Catastrófico",I10)))</formula>
    </cfRule>
    <cfRule type="containsText" dxfId="275" priority="213" operator="containsText" text="Mayor">
      <formula>NOT(ISERROR(SEARCH("Mayor",I10)))</formula>
    </cfRule>
    <cfRule type="containsText" dxfId="274" priority="214" operator="containsText" text="Menor">
      <formula>NOT(ISERROR(SEARCH("Menor",I10)))</formula>
    </cfRule>
    <cfRule type="containsText" dxfId="273" priority="215" operator="containsText" text="Leve">
      <formula>NOT(ISERROR(SEARCH("Leve",I10)))</formula>
    </cfRule>
  </conditionalFormatting>
  <conditionalFormatting sqref="I30:I34">
    <cfRule type="containsText" dxfId="272" priority="220" operator="containsText" text="Moderado">
      <formula>NOT(ISERROR(SEARCH("Moderado",I30)))</formula>
    </cfRule>
  </conditionalFormatting>
  <conditionalFormatting sqref="I10:J29">
    <cfRule type="containsText" dxfId="271" priority="339" operator="containsText" text="Moderado">
      <formula>NOT(ISERROR(SEARCH("Moderado",I10)))</formula>
    </cfRule>
  </conditionalFormatting>
  <conditionalFormatting sqref="J8 J35:J1048576">
    <cfRule type="containsText" dxfId="270" priority="651" operator="containsText" text="25- Extremo">
      <formula>NOT(ISERROR(SEARCH("25- Extremo",J8)))</formula>
    </cfRule>
    <cfRule type="containsText" dxfId="269" priority="652" operator="containsText" text="20- Extremo">
      <formula>NOT(ISERROR(SEARCH("20- Extremo",J8)))</formula>
    </cfRule>
    <cfRule type="containsText" dxfId="268" priority="653" operator="containsText" text="15- Extremo">
      <formula>NOT(ISERROR(SEARCH("15- Extremo",J8)))</formula>
    </cfRule>
    <cfRule type="containsText" dxfId="267" priority="654" operator="containsText" text="10- Extremo">
      <formula>NOT(ISERROR(SEARCH("10- Extremo",J8)))</formula>
    </cfRule>
    <cfRule type="containsText" dxfId="266" priority="655" operator="containsText" text="5- Extremo">
      <formula>NOT(ISERROR(SEARCH("5- Extremo",J8)))</formula>
    </cfRule>
    <cfRule type="containsText" dxfId="265" priority="656" operator="containsText" text="12- Alto">
      <formula>NOT(ISERROR(SEARCH("12- Alto",J8)))</formula>
    </cfRule>
    <cfRule type="containsText" dxfId="264" priority="657" operator="containsText" text="10- Alto">
      <formula>NOT(ISERROR(SEARCH("10- Alto",J8)))</formula>
    </cfRule>
    <cfRule type="containsText" dxfId="263" priority="658" operator="containsText" text="9- Alto">
      <formula>NOT(ISERROR(SEARCH("9- Alto",J8)))</formula>
    </cfRule>
    <cfRule type="containsText" dxfId="262" priority="659" operator="containsText" text="8- Alto">
      <formula>NOT(ISERROR(SEARCH("8- Alto",J8)))</formula>
    </cfRule>
    <cfRule type="containsText" dxfId="261" priority="660" operator="containsText" text="5- Alto">
      <formula>NOT(ISERROR(SEARCH("5- Alto",J8)))</formula>
    </cfRule>
    <cfRule type="containsText" dxfId="260" priority="661" operator="containsText" text="4- Alto">
      <formula>NOT(ISERROR(SEARCH("4- Alto",J8)))</formula>
    </cfRule>
    <cfRule type="containsText" dxfId="259" priority="667" operator="containsText" text="2- Bajo">
      <formula>NOT(ISERROR(SEARCH("2- Bajo",J8)))</formula>
    </cfRule>
  </conditionalFormatting>
  <conditionalFormatting sqref="J10:J19">
    <cfRule type="colorScale" priority="913">
      <colorScale>
        <cfvo type="min"/>
        <cfvo type="max"/>
        <color rgb="FFFF7128"/>
        <color rgb="FFFFEF9C"/>
      </colorScale>
    </cfRule>
  </conditionalFormatting>
  <conditionalFormatting sqref="J10:J29">
    <cfRule type="containsText" dxfId="258" priority="367" operator="containsText" text="Bajo">
      <formula>NOT(ISERROR(SEARCH("Bajo",J10)))</formula>
    </cfRule>
    <cfRule type="containsText" dxfId="257" priority="368" operator="containsText" text="Moderado">
      <formula>NOT(ISERROR(SEARCH("Moderado",J10)))</formula>
    </cfRule>
    <cfRule type="containsText" dxfId="256" priority="369" operator="containsText" text="Alto">
      <formula>NOT(ISERROR(SEARCH("Alto",J10)))</formula>
    </cfRule>
    <cfRule type="containsText" dxfId="255" priority="370" operator="containsText" text="Extremo">
      <formula>NOT(ISERROR(SEARCH("Extremo",J10)))</formula>
    </cfRule>
  </conditionalFormatting>
  <conditionalFormatting sqref="J10:J34">
    <cfRule type="containsText" dxfId="254" priority="203" operator="containsText" text="Bajo">
      <formula>NOT(ISERROR(SEARCH("Bajo",J10)))</formula>
    </cfRule>
    <cfRule type="containsText" dxfId="253" priority="204" operator="containsText" text="Extremo">
      <formula>NOT(ISERROR(SEARCH("Extremo",J10)))</formula>
    </cfRule>
  </conditionalFormatting>
  <conditionalFormatting sqref="J20:J24">
    <cfRule type="colorScale" priority="505">
      <colorScale>
        <cfvo type="min"/>
        <cfvo type="max"/>
        <color rgb="FFFF7128"/>
        <color rgb="FFFFEF9C"/>
      </colorScale>
    </cfRule>
  </conditionalFormatting>
  <conditionalFormatting sqref="J25:J29">
    <cfRule type="colorScale" priority="371">
      <colorScale>
        <cfvo type="min"/>
        <cfvo type="max"/>
        <color rgb="FFFF7128"/>
        <color rgb="FFFFEF9C"/>
      </colorScale>
    </cfRule>
  </conditionalFormatting>
  <conditionalFormatting sqref="J30:J34">
    <cfRule type="containsText" dxfId="252" priority="205" operator="containsText" text="Moderado">
      <formula>NOT(ISERROR(SEARCH("Moderado",J30)))</formula>
    </cfRule>
    <cfRule type="containsText" dxfId="251" priority="233" operator="containsText" text="Bajo">
      <formula>NOT(ISERROR(SEARCH("Bajo",J30)))</formula>
    </cfRule>
    <cfRule type="containsText" dxfId="250" priority="234" operator="containsText" text="Moderado">
      <formula>NOT(ISERROR(SEARCH("Moderado",J30)))</formula>
    </cfRule>
    <cfRule type="containsText" dxfId="249" priority="235" operator="containsText" text="Alto">
      <formula>NOT(ISERROR(SEARCH("Alto",J30)))</formula>
    </cfRule>
    <cfRule type="containsText" dxfId="248" priority="236" operator="containsText" text="Extremo">
      <formula>NOT(ISERROR(SEARCH("Extremo",J30)))</formula>
    </cfRule>
    <cfRule type="colorScale" priority="237">
      <colorScale>
        <cfvo type="min"/>
        <cfvo type="max"/>
        <color rgb="FFFF7128"/>
        <color rgb="FFFFEF9C"/>
      </colorScale>
    </cfRule>
  </conditionalFormatting>
  <conditionalFormatting sqref="K10:K34">
    <cfRule type="containsText" dxfId="247" priority="199" operator="containsText" text="Muy Alta">
      <formula>NOT(ISERROR(SEARCH("Muy Alta",K10)))</formula>
    </cfRule>
    <cfRule type="containsText" dxfId="246" priority="200" operator="containsText" text="Alta">
      <formula>NOT(ISERROR(SEARCH("Alta",K10)))</formula>
    </cfRule>
    <cfRule type="containsText" dxfId="245" priority="201" operator="containsText" text="Baja">
      <formula>NOT(ISERROR(SEARCH("Baja",K10)))</formula>
    </cfRule>
    <cfRule type="containsText" dxfId="244" priority="202" operator="containsText" text="Muy Baja">
      <formula>NOT(ISERROR(SEARCH("Muy Baja",K10)))</formula>
    </cfRule>
    <cfRule type="containsText" dxfId="243" priority="207" operator="containsText" text="Media">
      <formula>NOT(ISERROR(SEARCH("Media",K10)))</formula>
    </cfRule>
  </conditionalFormatting>
  <conditionalFormatting sqref="K10:L10 K15:L15">
    <cfRule type="containsText" dxfId="242" priority="645" operator="containsText" text="3- Moderado">
      <formula>NOT(ISERROR(SEARCH("3- Moderado",K10)))</formula>
    </cfRule>
    <cfRule type="containsText" dxfId="241" priority="646" operator="containsText" text="6- Moderado">
      <formula>NOT(ISERROR(SEARCH("6- Moderado",K10)))</formula>
    </cfRule>
    <cfRule type="containsText" dxfId="240" priority="647" operator="containsText" text="4- Moderado">
      <formula>NOT(ISERROR(SEARCH("4- Moderado",K10)))</formula>
    </cfRule>
    <cfRule type="containsText" dxfId="239" priority="648" operator="containsText" text="3- Bajo">
      <formula>NOT(ISERROR(SEARCH("3- Bajo",K10)))</formula>
    </cfRule>
    <cfRule type="containsText" dxfId="238" priority="649" operator="containsText" text="4- Bajo">
      <formula>NOT(ISERROR(SEARCH("4- Bajo",K10)))</formula>
    </cfRule>
    <cfRule type="containsText" dxfId="237" priority="650" operator="containsText" text="1- Bajo">
      <formula>NOT(ISERROR(SEARCH("1- Bajo",K10)))</formula>
    </cfRule>
  </conditionalFormatting>
  <conditionalFormatting sqref="K20:L20">
    <cfRule type="containsText" dxfId="236" priority="524" operator="containsText" text="3- Moderado">
      <formula>NOT(ISERROR(SEARCH("3- Moderado",K20)))</formula>
    </cfRule>
    <cfRule type="containsText" dxfId="235" priority="525" operator="containsText" text="6- Moderado">
      <formula>NOT(ISERROR(SEARCH("6- Moderado",K20)))</formula>
    </cfRule>
    <cfRule type="containsText" dxfId="234" priority="526" operator="containsText" text="4- Moderado">
      <formula>NOT(ISERROR(SEARCH("4- Moderado",K20)))</formula>
    </cfRule>
    <cfRule type="containsText" dxfId="233" priority="527" operator="containsText" text="3- Bajo">
      <formula>NOT(ISERROR(SEARCH("3- Bajo",K20)))</formula>
    </cfRule>
    <cfRule type="containsText" dxfId="232" priority="528" operator="containsText" text="4- Bajo">
      <formula>NOT(ISERROR(SEARCH("4- Bajo",K20)))</formula>
    </cfRule>
    <cfRule type="containsText" dxfId="231" priority="529" operator="containsText" text="1- Bajo">
      <formula>NOT(ISERROR(SEARCH("1- Bajo",K20)))</formula>
    </cfRule>
  </conditionalFormatting>
  <conditionalFormatting sqref="K25:L25">
    <cfRule type="containsText" dxfId="230" priority="390" operator="containsText" text="3- Moderado">
      <formula>NOT(ISERROR(SEARCH("3- Moderado",K25)))</formula>
    </cfRule>
    <cfRule type="containsText" dxfId="229" priority="391" operator="containsText" text="6- Moderado">
      <formula>NOT(ISERROR(SEARCH("6- Moderado",K25)))</formula>
    </cfRule>
    <cfRule type="containsText" dxfId="228" priority="392" operator="containsText" text="4- Moderado">
      <formula>NOT(ISERROR(SEARCH("4- Moderado",K25)))</formula>
    </cfRule>
    <cfRule type="containsText" dxfId="227" priority="393" operator="containsText" text="3- Bajo">
      <formula>NOT(ISERROR(SEARCH("3- Bajo",K25)))</formula>
    </cfRule>
    <cfRule type="containsText" dxfId="226" priority="394" operator="containsText" text="4- Bajo">
      <formula>NOT(ISERROR(SEARCH("4- Bajo",K25)))</formula>
    </cfRule>
    <cfRule type="containsText" dxfId="225" priority="395" operator="containsText" text="1- Bajo">
      <formula>NOT(ISERROR(SEARCH("1- Bajo",K25)))</formula>
    </cfRule>
  </conditionalFormatting>
  <conditionalFormatting sqref="K30:L30">
    <cfRule type="containsText" dxfId="224" priority="256" operator="containsText" text="3- Moderado">
      <formula>NOT(ISERROR(SEARCH("3- Moderado",K30)))</formula>
    </cfRule>
    <cfRule type="containsText" dxfId="223" priority="257" operator="containsText" text="6- Moderado">
      <formula>NOT(ISERROR(SEARCH("6- Moderado",K30)))</formula>
    </cfRule>
    <cfRule type="containsText" dxfId="222" priority="258" operator="containsText" text="4- Moderado">
      <formula>NOT(ISERROR(SEARCH("4- Moderado",K30)))</formula>
    </cfRule>
    <cfRule type="containsText" dxfId="221" priority="259" operator="containsText" text="3- Bajo">
      <formula>NOT(ISERROR(SEARCH("3- Bajo",K30)))</formula>
    </cfRule>
    <cfRule type="containsText" dxfId="220" priority="260" operator="containsText" text="4- Bajo">
      <formula>NOT(ISERROR(SEARCH("4- Bajo",K30)))</formula>
    </cfRule>
    <cfRule type="containsText" dxfId="219" priority="261" operator="containsText" text="1- Bajo">
      <formula>NOT(ISERROR(SEARCH("1- Bajo",K30)))</formula>
    </cfRule>
  </conditionalFormatting>
  <conditionalFormatting sqref="K8:M8">
    <cfRule type="containsText" dxfId="218" priority="609" operator="containsText" text="3- Moderado">
      <formula>NOT(ISERROR(SEARCH("3- Moderado",K8)))</formula>
    </cfRule>
    <cfRule type="containsText" dxfId="217" priority="610" operator="containsText" text="6- Moderado">
      <formula>NOT(ISERROR(SEARCH("6- Moderado",K8)))</formula>
    </cfRule>
    <cfRule type="containsText" dxfId="216" priority="611" operator="containsText" text="4- Moderado">
      <formula>NOT(ISERROR(SEARCH("4- Moderado",K8)))</formula>
    </cfRule>
    <cfRule type="containsText" dxfId="215" priority="612" operator="containsText" text="3- Bajo">
      <formula>NOT(ISERROR(SEARCH("3- Bajo",K8)))</formula>
    </cfRule>
    <cfRule type="containsText" dxfId="214" priority="613" operator="containsText" text="4- Bajo">
      <formula>NOT(ISERROR(SEARCH("4- Bajo",K8)))</formula>
    </cfRule>
    <cfRule type="containsText" dxfId="213" priority="614" operator="containsText" text="1- Bajo">
      <formula>NOT(ISERROR(SEARCH("1- Bajo",K8)))</formula>
    </cfRule>
  </conditionalFormatting>
  <conditionalFormatting sqref="L10:L34">
    <cfRule type="containsText" dxfId="212" priority="195" operator="containsText" text="Catastrófico">
      <formula>NOT(ISERROR(SEARCH("Catastrófico",L10)))</formula>
    </cfRule>
    <cfRule type="containsText" dxfId="211" priority="196" operator="containsText" text="Mayor">
      <formula>NOT(ISERROR(SEARCH("Mayor",L10)))</formula>
    </cfRule>
    <cfRule type="containsText" dxfId="210" priority="197" operator="containsText" text="Menor">
      <formula>NOT(ISERROR(SEARCH("Menor",L10)))</formula>
    </cfRule>
    <cfRule type="containsText" dxfId="209" priority="198" operator="containsText" text="Leve">
      <formula>NOT(ISERROR(SEARCH("Leve",L10)))</formula>
    </cfRule>
  </conditionalFormatting>
  <conditionalFormatting sqref="L10:M34">
    <cfRule type="containsText" dxfId="208" priority="206" operator="containsText" text="Moderado">
      <formula>NOT(ISERROR(SEARCH("Moderado",L10)))</formula>
    </cfRule>
  </conditionalFormatting>
  <conditionalFormatting sqref="M10:M19">
    <cfRule type="colorScale" priority="924">
      <colorScale>
        <cfvo type="min"/>
        <cfvo type="max"/>
        <color rgb="FFFF7128"/>
        <color rgb="FFFFEF9C"/>
      </colorScale>
    </cfRule>
  </conditionalFormatting>
  <conditionalFormatting sqref="M10:M34">
    <cfRule type="containsText" dxfId="207" priority="228" operator="containsText" text="Bajo">
      <formula>NOT(ISERROR(SEARCH("Bajo",M10)))</formula>
    </cfRule>
    <cfRule type="containsText" dxfId="206" priority="229" operator="containsText" text="Moderado">
      <formula>NOT(ISERROR(SEARCH("Moderado",M10)))</formula>
    </cfRule>
    <cfRule type="containsText" dxfId="205" priority="230" operator="containsText" text="Alto">
      <formula>NOT(ISERROR(SEARCH("Alto",M10)))</formula>
    </cfRule>
    <cfRule type="containsText" dxfId="204" priority="231" operator="containsText" text="Extremo">
      <formula>NOT(ISERROR(SEARCH("Extremo",M10)))</formula>
    </cfRule>
  </conditionalFormatting>
  <conditionalFormatting sqref="M20:M24">
    <cfRule type="colorScale" priority="500">
      <colorScale>
        <cfvo type="min"/>
        <cfvo type="max"/>
        <color rgb="FFFF7128"/>
        <color rgb="FFFFEF9C"/>
      </colorScale>
    </cfRule>
  </conditionalFormatting>
  <conditionalFormatting sqref="M25:M29">
    <cfRule type="colorScale" priority="366">
      <colorScale>
        <cfvo type="min"/>
        <cfvo type="max"/>
        <color rgb="FFFF7128"/>
        <color rgb="FFFFEF9C"/>
      </colorScale>
    </cfRule>
  </conditionalFormatting>
  <conditionalFormatting sqref="M30:M34">
    <cfRule type="colorScale" priority="232">
      <colorScale>
        <cfvo type="min"/>
        <cfvo type="max"/>
        <color rgb="FFFF7128"/>
        <color rgb="FFFFEF9C"/>
      </colorScale>
    </cfRule>
  </conditionalFormatting>
  <conditionalFormatting sqref="N10">
    <cfRule type="containsText" dxfId="203" priority="593" operator="containsText" text="3- Moderado">
      <formula>NOT(ISERROR(SEARCH("3- Moderado",N10)))</formula>
    </cfRule>
    <cfRule type="containsText" dxfId="202" priority="594" operator="containsText" text="6- Moderado">
      <formula>NOT(ISERROR(SEARCH("6- Moderado",N10)))</formula>
    </cfRule>
    <cfRule type="containsText" dxfId="201" priority="595" operator="containsText" text="4- Moderado">
      <formula>NOT(ISERROR(SEARCH("4- Moderado",N10)))</formula>
    </cfRule>
    <cfRule type="containsText" dxfId="200" priority="596" operator="containsText" text="3- Bajo">
      <formula>NOT(ISERROR(SEARCH("3- Bajo",N10)))</formula>
    </cfRule>
    <cfRule type="containsText" dxfId="199" priority="597" operator="containsText" text="4- Bajo">
      <formula>NOT(ISERROR(SEARCH("4- Bajo",N10)))</formula>
    </cfRule>
    <cfRule type="containsText" dxfId="198" priority="598" operator="containsText" text="1- Bajo">
      <formula>NOT(ISERROR(SEARCH("1- Bajo",N10)))</formula>
    </cfRule>
  </conditionalFormatting>
  <conditionalFormatting sqref="N15">
    <cfRule type="containsText" dxfId="197" priority="1" operator="containsText" text="3- Moderado">
      <formula>NOT(ISERROR(SEARCH("3- Moderado",N15)))</formula>
    </cfRule>
    <cfRule type="containsText" dxfId="196" priority="2" operator="containsText" text="6- Moderado">
      <formula>NOT(ISERROR(SEARCH("6- Moderado",N15)))</formula>
    </cfRule>
    <cfRule type="containsText" dxfId="195" priority="3" operator="containsText" text="4- Moderado">
      <formula>NOT(ISERROR(SEARCH("4- Moderado",N15)))</formula>
    </cfRule>
    <cfRule type="containsText" dxfId="194" priority="4" operator="containsText" text="3- Bajo">
      <formula>NOT(ISERROR(SEARCH("3- Bajo",N15)))</formula>
    </cfRule>
    <cfRule type="containsText" dxfId="193" priority="5" operator="containsText" text="4- Bajo">
      <formula>NOT(ISERROR(SEARCH("4- Bajo",N15)))</formula>
    </cfRule>
    <cfRule type="containsText" dxfId="192" priority="6" operator="containsText" text="1- Bajo">
      <formula>NOT(ISERROR(SEARCH("1- Bajo",N15)))</formula>
    </cfRule>
  </conditionalFormatting>
  <conditionalFormatting sqref="N20">
    <cfRule type="containsText" dxfId="191" priority="490" operator="containsText" text="3- Moderado">
      <formula>NOT(ISERROR(SEARCH("3- Moderado",N20)))</formula>
    </cfRule>
    <cfRule type="containsText" dxfId="190" priority="491" operator="containsText" text="6- Moderado">
      <formula>NOT(ISERROR(SEARCH("6- Moderado",N20)))</formula>
    </cfRule>
    <cfRule type="containsText" dxfId="189" priority="492" operator="containsText" text="4- Moderado">
      <formula>NOT(ISERROR(SEARCH("4- Moderado",N20)))</formula>
    </cfRule>
    <cfRule type="containsText" dxfId="188" priority="493" operator="containsText" text="3- Bajo">
      <formula>NOT(ISERROR(SEARCH("3- Bajo",N20)))</formula>
    </cfRule>
    <cfRule type="containsText" dxfId="187" priority="494" operator="containsText" text="4- Bajo">
      <formula>NOT(ISERROR(SEARCH("4- Bajo",N20)))</formula>
    </cfRule>
    <cfRule type="containsText" dxfId="186" priority="495" operator="containsText" text="1- Bajo">
      <formula>NOT(ISERROR(SEARCH("1- Bajo",N20)))</formula>
    </cfRule>
  </conditionalFormatting>
  <conditionalFormatting sqref="N25">
    <cfRule type="containsText" dxfId="185" priority="356" operator="containsText" text="3- Moderado">
      <formula>NOT(ISERROR(SEARCH("3- Moderado",N25)))</formula>
    </cfRule>
    <cfRule type="containsText" dxfId="184" priority="357" operator="containsText" text="6- Moderado">
      <formula>NOT(ISERROR(SEARCH("6- Moderado",N25)))</formula>
    </cfRule>
    <cfRule type="containsText" dxfId="183" priority="358" operator="containsText" text="4- Moderado">
      <formula>NOT(ISERROR(SEARCH("4- Moderado",N25)))</formula>
    </cfRule>
    <cfRule type="containsText" dxfId="182" priority="359" operator="containsText" text="3- Bajo">
      <formula>NOT(ISERROR(SEARCH("3- Bajo",N25)))</formula>
    </cfRule>
    <cfRule type="containsText" dxfId="181" priority="360" operator="containsText" text="4- Bajo">
      <formula>NOT(ISERROR(SEARCH("4- Bajo",N25)))</formula>
    </cfRule>
    <cfRule type="containsText" dxfId="180" priority="361" operator="containsText" text="1- Bajo">
      <formula>NOT(ISERROR(SEARCH("1- Bajo",N25)))</formula>
    </cfRule>
  </conditionalFormatting>
  <conditionalFormatting sqref="N30">
    <cfRule type="containsText" dxfId="179" priority="222" operator="containsText" text="3- Moderado">
      <formula>NOT(ISERROR(SEARCH("3- Moderado",N30)))</formula>
    </cfRule>
    <cfRule type="containsText" dxfId="178" priority="223" operator="containsText" text="6- Moderado">
      <formula>NOT(ISERROR(SEARCH("6- Moderado",N30)))</formula>
    </cfRule>
    <cfRule type="containsText" dxfId="177" priority="224" operator="containsText" text="4- Moderado">
      <formula>NOT(ISERROR(SEARCH("4- Moderado",N30)))</formula>
    </cfRule>
    <cfRule type="containsText" dxfId="176" priority="225" operator="containsText" text="3- Bajo">
      <formula>NOT(ISERROR(SEARCH("3- Bajo",N30)))</formula>
    </cfRule>
    <cfRule type="containsText" dxfId="175" priority="226" operator="containsText" text="4- Bajo">
      <formula>NOT(ISERROR(SEARCH("4- Bajo",N30)))</formula>
    </cfRule>
    <cfRule type="containsText" dxfId="174" priority="227" operator="containsText" text="1- Bajo">
      <formula>NOT(ISERROR(SEARCH("1- Bajo",N30)))</formula>
    </cfRule>
  </conditionalFormatting>
  <dataValidations count="7">
    <dataValidation allowBlank="1" showInputMessage="1" showErrorMessage="1" prompt="seleccionar si el responsable de ejecutar las acciones es el nivel central" sqref="Q8" xr:uid="{00000000-0002-0000-1000-000000000000}"/>
    <dataValidation allowBlank="1" showInputMessage="1" showErrorMessage="1" prompt="Seleccionar si el responsable es el responsable de las acciones es el nivel central" sqref="P7:P8" xr:uid="{00000000-0002-0000-1000-000001000000}"/>
    <dataValidation allowBlank="1" showInputMessage="1" showErrorMessage="1" prompt="Describir las actividades que se van a desarrollar para el proyecto" sqref="O7" xr:uid="{00000000-0002-0000-1000-000002000000}"/>
    <dataValidation allowBlank="1" showInputMessage="1" showErrorMessage="1" prompt="El grado de afectación puede ser " sqref="I8" xr:uid="{00000000-0002-0000-1000-000003000000}"/>
    <dataValidation allowBlank="1" showInputMessage="1" showErrorMessage="1" prompt="Que tan factible es que materialize el riesgo?" sqref="H8" xr:uid="{00000000-0002-0000-10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5000000}"/>
    <dataValidation allowBlank="1" showInputMessage="1" showErrorMessage="1" prompt="Seleccionar el tipo de riesgo teniendo en cuenta que  factor organizaconal afecta. Ver explicacion en hoja " sqref="E8" xr:uid="{00000000-0002-0000-10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tint="-0.249977111117893"/>
  </sheetPr>
  <dimension ref="A1:JR34"/>
  <sheetViews>
    <sheetView topLeftCell="A7" zoomScaleNormal="100" workbookViewId="0">
      <pane xSplit="2" ySplit="3" topLeftCell="N25" activePane="bottomRight" state="frozen"/>
      <selection pane="topRight" activeCell="C7" sqref="C7"/>
      <selection pane="bottomLeft" activeCell="A10" sqref="A10"/>
      <selection pane="bottomRight" activeCell="T30" sqref="T30:T34"/>
    </sheetView>
  </sheetViews>
  <sheetFormatPr baseColWidth="10" defaultColWidth="11.42578125" defaultRowHeight="15"/>
  <cols>
    <col min="1" max="2" width="18.42578125" style="77" customWidth="1"/>
    <col min="3" max="3" width="15.5703125" customWidth="1"/>
    <col min="4" max="4" width="44.85546875" style="77" customWidth="1"/>
    <col min="5" max="5" width="18" style="138" customWidth="1"/>
    <col min="6" max="6" width="40.140625" customWidth="1"/>
    <col min="7" max="7" width="20.42578125" customWidth="1"/>
    <col min="8" max="8" width="10.42578125" style="139" customWidth="1"/>
    <col min="9" max="9" width="11.42578125" style="139" customWidth="1"/>
    <col min="10" max="10" width="10.140625" style="140" customWidth="1"/>
    <col min="11" max="11" width="11.42578125" style="139" customWidth="1"/>
    <col min="12" max="12" width="10.85546875" style="139" customWidth="1"/>
    <col min="13" max="13" width="18.28515625" style="139" bestFit="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29.140625" customWidth="1"/>
    <col min="21" max="176" width="11.42578125" style="6"/>
  </cols>
  <sheetData>
    <row r="1" spans="1:278" s="126" customFormat="1" ht="16.5" customHeight="1">
      <c r="A1" s="335"/>
      <c r="B1" s="336"/>
      <c r="C1" s="336"/>
      <c r="D1" s="445" t="s">
        <v>634</v>
      </c>
      <c r="E1" s="445"/>
      <c r="F1" s="445"/>
      <c r="G1" s="445"/>
      <c r="H1" s="445"/>
      <c r="I1" s="445"/>
      <c r="J1" s="445"/>
      <c r="K1" s="445"/>
      <c r="L1" s="445"/>
      <c r="M1" s="445"/>
      <c r="N1" s="445"/>
      <c r="O1" s="445"/>
      <c r="P1" s="445"/>
      <c r="Q1" s="446"/>
      <c r="R1" s="327" t="s">
        <v>242</v>
      </c>
      <c r="S1" s="327"/>
      <c r="T1" s="327"/>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row>
    <row r="2" spans="1:278" s="126" customFormat="1" ht="39.75" customHeight="1">
      <c r="A2" s="337"/>
      <c r="B2" s="338"/>
      <c r="C2" s="338"/>
      <c r="D2" s="447"/>
      <c r="E2" s="447"/>
      <c r="F2" s="447"/>
      <c r="G2" s="447"/>
      <c r="H2" s="447"/>
      <c r="I2" s="447"/>
      <c r="J2" s="447"/>
      <c r="K2" s="447"/>
      <c r="L2" s="447"/>
      <c r="M2" s="447"/>
      <c r="N2" s="447"/>
      <c r="O2" s="447"/>
      <c r="P2" s="447"/>
      <c r="Q2" s="448"/>
      <c r="R2" s="327"/>
      <c r="S2" s="327"/>
      <c r="T2" s="327"/>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row>
    <row r="3" spans="1:278" s="126" customFormat="1" ht="3" customHeight="1">
      <c r="A3" s="2"/>
      <c r="B3" s="2"/>
      <c r="C3" s="167"/>
      <c r="D3" s="447"/>
      <c r="E3" s="447"/>
      <c r="F3" s="447"/>
      <c r="G3" s="447"/>
      <c r="H3" s="447"/>
      <c r="I3" s="447"/>
      <c r="J3" s="447"/>
      <c r="K3" s="447"/>
      <c r="L3" s="447"/>
      <c r="M3" s="447"/>
      <c r="N3" s="447"/>
      <c r="O3" s="447"/>
      <c r="P3" s="447"/>
      <c r="Q3" s="448"/>
      <c r="R3" s="327"/>
      <c r="S3" s="327"/>
      <c r="T3" s="327"/>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row>
    <row r="4" spans="1:278" s="126" customFormat="1" ht="41.25" customHeight="1">
      <c r="A4" s="328" t="s">
        <v>243</v>
      </c>
      <c r="B4" s="329"/>
      <c r="C4" s="330"/>
      <c r="D4" s="331" t="str">
        <f>'Mapa Final'!D4</f>
        <v>Gestión financiera y presupuestal</v>
      </c>
      <c r="E4" s="332"/>
      <c r="F4" s="332"/>
      <c r="G4" s="332"/>
      <c r="H4" s="332"/>
      <c r="I4" s="332"/>
      <c r="J4" s="332"/>
      <c r="K4" s="332"/>
      <c r="L4" s="332"/>
      <c r="M4" s="332"/>
      <c r="N4" s="333"/>
      <c r="O4" s="334"/>
      <c r="P4" s="334"/>
      <c r="Q4" s="334"/>
      <c r="R4" s="1"/>
      <c r="S4" s="1"/>
      <c r="T4" s="1"/>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row>
    <row r="5" spans="1:278" s="126" customFormat="1" ht="52.5" customHeight="1">
      <c r="A5" s="328" t="s">
        <v>245</v>
      </c>
      <c r="B5" s="329"/>
      <c r="C5" s="330"/>
      <c r="D5" s="339" t="str">
        <f>'Mapa Final'!D5</f>
        <v>Gestionar las actividades relacionadas con los recursos financieros y presupuestales a través de la planeación, programación, ejecución, registro, seguimiento, control, análisis, evaluación y mejora para cumplir con los objetivos de la organización, en el marco  del Sistema de Gestión de la Calidad, Medio Ambiental y Salud y Seguridad en el Trabajo de la Rama Judicial.</v>
      </c>
      <c r="E5" s="340"/>
      <c r="F5" s="340"/>
      <c r="G5" s="340"/>
      <c r="H5" s="340"/>
      <c r="I5" s="340"/>
      <c r="J5" s="340"/>
      <c r="K5" s="340"/>
      <c r="L5" s="340"/>
      <c r="M5" s="340"/>
      <c r="N5" s="341"/>
      <c r="O5" s="1"/>
      <c r="P5" s="1"/>
      <c r="Q5" s="1"/>
      <c r="R5" s="1"/>
      <c r="S5" s="1"/>
      <c r="T5" s="1"/>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row>
    <row r="6" spans="1:278" s="126" customFormat="1" ht="32.25" customHeight="1" thickBot="1">
      <c r="A6" s="328" t="s">
        <v>247</v>
      </c>
      <c r="B6" s="329"/>
      <c r="C6" s="330"/>
      <c r="D6" s="339" t="str">
        <f>'Mapa Final'!D6</f>
        <v>Nivel Central - Nivel Seccional</v>
      </c>
      <c r="E6" s="340"/>
      <c r="F6" s="340"/>
      <c r="G6" s="340"/>
      <c r="H6" s="340"/>
      <c r="I6" s="340"/>
      <c r="J6" s="340"/>
      <c r="K6" s="340"/>
      <c r="L6" s="340"/>
      <c r="M6" s="340"/>
      <c r="N6" s="341"/>
      <c r="O6" s="1"/>
      <c r="P6" s="1"/>
      <c r="Q6" s="1"/>
      <c r="R6" s="1"/>
      <c r="S6" s="1"/>
      <c r="T6" s="1"/>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row>
    <row r="7" spans="1:278" s="134" customFormat="1" ht="38.25" customHeight="1" thickTop="1" thickBot="1">
      <c r="A7" s="440" t="s">
        <v>493</v>
      </c>
      <c r="B7" s="441"/>
      <c r="C7" s="441"/>
      <c r="D7" s="441"/>
      <c r="E7" s="441"/>
      <c r="F7" s="442"/>
      <c r="G7" s="141"/>
      <c r="H7" s="443" t="s">
        <v>494</v>
      </c>
      <c r="I7" s="443"/>
      <c r="J7" s="443"/>
      <c r="K7" s="443" t="s">
        <v>495</v>
      </c>
      <c r="L7" s="443"/>
      <c r="M7" s="443"/>
      <c r="N7" s="444" t="s">
        <v>496</v>
      </c>
      <c r="O7" s="449" t="s">
        <v>497</v>
      </c>
      <c r="P7" s="451" t="s">
        <v>498</v>
      </c>
      <c r="Q7" s="452"/>
      <c r="R7" s="451" t="s">
        <v>499</v>
      </c>
      <c r="S7" s="452"/>
      <c r="T7" s="453" t="s">
        <v>635</v>
      </c>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6"/>
      <c r="BR7" s="146"/>
      <c r="BS7" s="146"/>
      <c r="BT7" s="146"/>
      <c r="BU7" s="146"/>
      <c r="BV7" s="146"/>
      <c r="BW7" s="146"/>
      <c r="BX7" s="146"/>
      <c r="BY7" s="146"/>
      <c r="BZ7" s="146"/>
      <c r="CA7" s="146"/>
      <c r="CB7" s="146"/>
      <c r="CC7" s="146"/>
      <c r="CD7" s="146"/>
      <c r="CE7" s="146"/>
      <c r="CF7" s="146"/>
      <c r="CG7" s="146"/>
      <c r="CH7" s="146"/>
      <c r="CI7" s="146"/>
      <c r="CJ7" s="146"/>
      <c r="CK7" s="146"/>
      <c r="CL7" s="146"/>
      <c r="CM7" s="146"/>
      <c r="CN7" s="146"/>
      <c r="CO7" s="146"/>
      <c r="CP7" s="146"/>
      <c r="CQ7" s="146"/>
      <c r="CR7" s="146"/>
      <c r="CS7" s="146"/>
      <c r="CT7" s="146"/>
      <c r="CU7" s="146"/>
      <c r="CV7" s="146"/>
      <c r="CW7" s="146"/>
      <c r="CX7" s="146"/>
      <c r="CY7" s="146"/>
      <c r="CZ7" s="146"/>
      <c r="DA7" s="146"/>
      <c r="DB7" s="146"/>
      <c r="DC7" s="146"/>
      <c r="DD7" s="146"/>
      <c r="DE7" s="146"/>
      <c r="DF7" s="146"/>
      <c r="DG7" s="146"/>
      <c r="DH7" s="146"/>
      <c r="DI7" s="146"/>
      <c r="DJ7" s="146"/>
      <c r="DK7" s="146"/>
      <c r="DL7" s="146"/>
      <c r="DM7" s="146"/>
      <c r="DN7" s="146"/>
      <c r="DO7" s="146"/>
      <c r="DP7" s="146"/>
      <c r="DQ7" s="146"/>
      <c r="DR7" s="146"/>
      <c r="DS7" s="146"/>
      <c r="DT7" s="146"/>
      <c r="DU7" s="146"/>
      <c r="DV7" s="146"/>
      <c r="DW7" s="146"/>
      <c r="DX7" s="146"/>
      <c r="DY7" s="146"/>
      <c r="DZ7" s="146"/>
      <c r="EA7" s="146"/>
      <c r="EB7" s="146"/>
      <c r="EC7" s="146"/>
      <c r="ED7" s="146"/>
      <c r="EE7" s="146"/>
      <c r="EF7" s="146"/>
      <c r="EG7" s="146"/>
      <c r="EH7" s="146"/>
      <c r="EI7" s="146"/>
      <c r="EJ7" s="146"/>
      <c r="EK7" s="146"/>
      <c r="EL7" s="146"/>
      <c r="EM7" s="146"/>
      <c r="EN7" s="146"/>
      <c r="EO7" s="146"/>
      <c r="EP7" s="146"/>
      <c r="EQ7" s="146"/>
      <c r="ER7" s="146"/>
      <c r="ES7" s="146"/>
      <c r="ET7" s="146"/>
      <c r="EU7" s="146"/>
      <c r="EV7" s="146"/>
      <c r="EW7" s="146"/>
      <c r="EX7" s="146"/>
      <c r="EY7" s="146"/>
      <c r="EZ7" s="146"/>
      <c r="FA7" s="146"/>
      <c r="FB7" s="146"/>
      <c r="FC7" s="146"/>
      <c r="FD7" s="146"/>
      <c r="FE7" s="146"/>
      <c r="FF7" s="146"/>
      <c r="FG7" s="146"/>
      <c r="FH7" s="146"/>
      <c r="FI7" s="146"/>
      <c r="FJ7" s="146"/>
      <c r="FK7" s="146"/>
      <c r="FL7" s="146"/>
      <c r="FM7" s="146"/>
      <c r="FN7" s="146"/>
      <c r="FO7" s="146"/>
      <c r="FP7" s="146"/>
      <c r="FQ7" s="146"/>
      <c r="FR7" s="146"/>
      <c r="FS7" s="146"/>
      <c r="FT7" s="146"/>
    </row>
    <row r="8" spans="1:278" s="135" customFormat="1" ht="60.95" customHeight="1" thickTop="1" thickBot="1">
      <c r="A8" s="149" t="s">
        <v>27</v>
      </c>
      <c r="B8" s="149" t="s">
        <v>255</v>
      </c>
      <c r="C8" s="150" t="s">
        <v>195</v>
      </c>
      <c r="D8" s="142" t="s">
        <v>256</v>
      </c>
      <c r="E8" s="172" t="s">
        <v>199</v>
      </c>
      <c r="F8" s="172" t="s">
        <v>201</v>
      </c>
      <c r="G8" s="172" t="s">
        <v>203</v>
      </c>
      <c r="H8" s="143" t="s">
        <v>501</v>
      </c>
      <c r="I8" s="143" t="s">
        <v>502</v>
      </c>
      <c r="J8" s="143" t="s">
        <v>503</v>
      </c>
      <c r="K8" s="143" t="s">
        <v>501</v>
      </c>
      <c r="L8" s="143" t="s">
        <v>504</v>
      </c>
      <c r="M8" s="143" t="s">
        <v>503</v>
      </c>
      <c r="N8" s="444"/>
      <c r="O8" s="450"/>
      <c r="P8" s="144" t="s">
        <v>505</v>
      </c>
      <c r="Q8" s="144" t="s">
        <v>506</v>
      </c>
      <c r="R8" s="144" t="s">
        <v>507</v>
      </c>
      <c r="S8" s="144" t="s">
        <v>508</v>
      </c>
      <c r="T8" s="453"/>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147"/>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147"/>
      <c r="CH8" s="147"/>
      <c r="CI8" s="147"/>
      <c r="CJ8" s="147"/>
      <c r="CK8" s="147"/>
      <c r="CL8" s="147"/>
      <c r="CM8" s="147"/>
      <c r="CN8" s="147"/>
      <c r="CO8" s="147"/>
      <c r="CP8" s="147"/>
      <c r="CQ8" s="147"/>
      <c r="CR8" s="147"/>
      <c r="CS8" s="147"/>
      <c r="CT8" s="147"/>
      <c r="CU8" s="147"/>
      <c r="CV8" s="147"/>
      <c r="CW8" s="147"/>
      <c r="CX8" s="147"/>
      <c r="CY8" s="147"/>
      <c r="CZ8" s="147"/>
      <c r="DA8" s="147"/>
      <c r="DB8" s="147"/>
      <c r="DC8" s="147"/>
      <c r="DD8" s="147"/>
      <c r="DE8" s="147"/>
      <c r="DF8" s="147"/>
      <c r="DG8" s="147"/>
      <c r="DH8" s="147"/>
      <c r="DI8" s="147"/>
      <c r="DJ8" s="147"/>
      <c r="DK8" s="147"/>
      <c r="DL8" s="147"/>
      <c r="DM8" s="147"/>
      <c r="DN8" s="147"/>
      <c r="DO8" s="147"/>
      <c r="DP8" s="147"/>
      <c r="DQ8" s="147"/>
      <c r="DR8" s="147"/>
      <c r="DS8" s="147"/>
      <c r="DT8" s="147"/>
      <c r="DU8" s="147"/>
      <c r="DV8" s="147"/>
      <c r="DW8" s="147"/>
      <c r="DX8" s="147"/>
      <c r="DY8" s="147"/>
      <c r="DZ8" s="147"/>
      <c r="EA8" s="147"/>
      <c r="EB8" s="147"/>
      <c r="EC8" s="147"/>
      <c r="ED8" s="147"/>
      <c r="EE8" s="147"/>
      <c r="EF8" s="147"/>
      <c r="EG8" s="147"/>
      <c r="EH8" s="147"/>
      <c r="EI8" s="147"/>
      <c r="EJ8" s="147"/>
      <c r="EK8" s="147"/>
      <c r="EL8" s="147"/>
      <c r="EM8" s="147"/>
      <c r="EN8" s="147"/>
      <c r="EO8" s="147"/>
      <c r="EP8" s="147"/>
      <c r="EQ8" s="147"/>
      <c r="ER8" s="147"/>
      <c r="ES8" s="147"/>
      <c r="ET8" s="147"/>
      <c r="EU8" s="147"/>
      <c r="EV8" s="147"/>
      <c r="EW8" s="147"/>
      <c r="EX8" s="147"/>
      <c r="EY8" s="147"/>
      <c r="EZ8" s="147"/>
      <c r="FA8" s="147"/>
      <c r="FB8" s="147"/>
      <c r="FC8" s="147"/>
      <c r="FD8" s="147"/>
      <c r="FE8" s="147"/>
      <c r="FF8" s="147"/>
      <c r="FG8" s="147"/>
      <c r="FH8" s="147"/>
      <c r="FI8" s="147"/>
      <c r="FJ8" s="147"/>
      <c r="FK8" s="147"/>
      <c r="FL8" s="147"/>
      <c r="FM8" s="147"/>
      <c r="FN8" s="147"/>
      <c r="FO8" s="147"/>
      <c r="FP8" s="147"/>
      <c r="FQ8" s="147"/>
      <c r="FR8" s="147"/>
      <c r="FS8" s="147"/>
      <c r="FT8" s="147"/>
    </row>
    <row r="9" spans="1:278" s="136" customFormat="1" ht="10.5" customHeight="1" thickTop="1" thickBot="1">
      <c r="A9" s="485"/>
      <c r="B9" s="486"/>
      <c r="C9" s="486"/>
      <c r="D9" s="486"/>
      <c r="E9" s="486"/>
      <c r="F9" s="486"/>
      <c r="G9" s="486"/>
      <c r="H9" s="486"/>
      <c r="I9" s="486"/>
      <c r="J9" s="486"/>
      <c r="K9" s="486"/>
      <c r="L9" s="486"/>
      <c r="M9" s="486"/>
      <c r="N9" s="486"/>
      <c r="T9" s="145"/>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c r="DY9" s="148"/>
      <c r="DZ9" s="148"/>
      <c r="EA9" s="148"/>
      <c r="EB9" s="148"/>
      <c r="EC9" s="148"/>
      <c r="ED9" s="148"/>
      <c r="EE9" s="148"/>
      <c r="EF9" s="148"/>
      <c r="EG9" s="148"/>
      <c r="EH9" s="148"/>
      <c r="EI9" s="148"/>
      <c r="EJ9" s="148"/>
      <c r="EK9" s="148"/>
      <c r="EL9" s="148"/>
      <c r="EM9" s="148"/>
      <c r="EN9" s="148"/>
      <c r="EO9" s="148"/>
      <c r="EP9" s="148"/>
      <c r="EQ9" s="148"/>
      <c r="ER9" s="148"/>
      <c r="ES9" s="148"/>
      <c r="ET9" s="148"/>
      <c r="EU9" s="148"/>
      <c r="EV9" s="148"/>
      <c r="EW9" s="148"/>
      <c r="EX9" s="148"/>
      <c r="EY9" s="148"/>
      <c r="EZ9" s="148"/>
      <c r="FA9" s="148"/>
      <c r="FB9" s="148"/>
      <c r="FC9" s="148"/>
      <c r="FD9" s="148"/>
      <c r="FE9" s="148"/>
      <c r="FF9" s="148"/>
      <c r="FG9" s="148"/>
      <c r="FH9" s="148"/>
      <c r="FI9" s="148"/>
      <c r="FJ9" s="148"/>
      <c r="FK9" s="148"/>
      <c r="FL9" s="148"/>
      <c r="FM9" s="148"/>
      <c r="FN9" s="148"/>
      <c r="FO9" s="148"/>
      <c r="FP9" s="148"/>
      <c r="FQ9" s="148"/>
      <c r="FR9" s="148"/>
      <c r="FS9" s="148"/>
      <c r="FT9" s="148"/>
    </row>
    <row r="10" spans="1:278" s="137" customFormat="1" ht="15" customHeight="1">
      <c r="A10" s="487">
        <f>'Mapa Final'!A10</f>
        <v>1</v>
      </c>
      <c r="B10" s="493" t="str">
        <f>'Mapa Final'!B10</f>
        <v xml:space="preserve">INCUMPLIMIENTO EN OBLIGACIONES TRIBUTARIAS 
</v>
      </c>
      <c r="C10" s="490" t="str">
        <f>'Mapa Final'!C10</f>
        <v>Afectación Económica</v>
      </c>
      <c r="D10" s="490" t="str">
        <f>'Mapa Final'!D10</f>
        <v>1. Fallas en los sistemas de información (SIIF ,DIAN, aplicativos de las sceretarias de hacienda municipales e internet)
2. Ausencia de programas de capacitación institucional en temas tributarios.
3. Rotación del personal o ausencia temporal por vacaciones y licencias y /o no contar con otro empleado capacitado en el manejo de portales bancarios y/o aplicativos para el pago de impuestos.
4. Ante la compleja y cambiante legistación tributaria, la Entidad no cuenta con asesores tributarios para la Seccional.
5. No existe profesional encargado de manera exclusiva al perfil Entidad Central de Cuentas
6. Recibir de las demas areas generadoras de información financiera datos errados, extemporaneos o incompletos
7. Falta de  actualización constante de los calendarios y normatividad tributaria Municipal</v>
      </c>
      <c r="E10" s="473" t="str">
        <f>'Mapa Final'!E10</f>
        <v>Presentación y/o pago inoportuno, y/o diligenciamiento errado de las obligaciones tributarias</v>
      </c>
      <c r="F10" s="473" t="str">
        <f>'Mapa Final'!F10</f>
        <v>Posibilidad de afectación economica por la Presentación y/o pago inoportuno, y/o diligenciamiento errado de las obligaciones tributarias</v>
      </c>
      <c r="G10" s="473" t="str">
        <f>'Mapa Final'!G10</f>
        <v>Ejecución y Administración de Procesos</v>
      </c>
      <c r="H10" s="476" t="str">
        <f>'Mapa Final'!I10</f>
        <v>Media</v>
      </c>
      <c r="I10" s="479" t="str">
        <f>'Mapa Final'!L10</f>
        <v>Moderado</v>
      </c>
      <c r="J10" s="482" t="str">
        <f>'Mapa Final'!N10</f>
        <v>Moderado</v>
      </c>
      <c r="K10" s="463" t="str">
        <f>'Mapa Final'!AA10</f>
        <v>Muy Baja</v>
      </c>
      <c r="L10" s="463" t="str">
        <f>'Mapa Final'!AE10</f>
        <v>Moderado</v>
      </c>
      <c r="M10" s="460" t="str">
        <f>'Mapa Final'!AG10</f>
        <v>Moderado</v>
      </c>
      <c r="N10" s="463" t="str">
        <f>'Mapa Final'!AH10</f>
        <v>Reducir(mitigar)</v>
      </c>
      <c r="O10" s="466" t="str">
        <f>+'Seguimiento 1 Trimestre'!O10:O14</f>
        <v>1.Verificar los Estados de cuentas en la pagina de la DIAN. 
2.Reportar incidentes generados por las fallas de los sistemas de información.
3.Contar con dos perfiles pagaduría y en contabilidad con conocimiento en el portales empresariales y el pago de las declaraciones tributarias.
4.Requerir la necesidad de un profesional para el manejo del central de cuentas del área financiera. 
5.Verificar el correcto cumplimiento de la guia de radicación implementada por el área.
6.Verificar los primeros meses del año las paginas web de los Municipios y de la DIAN y validar la exitencia de cambios normativos y calendarios para la vigencia.
7.Consultar de la normatividad tributaria a la DIAN, al Ministerio de Hacienda y a las Secretarias de Hacienda Municipales en caso de requerirse.</v>
      </c>
      <c r="P10" s="497"/>
      <c r="Q10" s="472" t="s">
        <v>10</v>
      </c>
      <c r="R10" s="454">
        <v>44470</v>
      </c>
      <c r="S10" s="454">
        <v>44561</v>
      </c>
      <c r="T10" s="466" t="s">
        <v>636</v>
      </c>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row>
    <row r="11" spans="1:278" s="137" customFormat="1" ht="13.5" customHeight="1">
      <c r="A11" s="488"/>
      <c r="B11" s="513"/>
      <c r="C11" s="491"/>
      <c r="D11" s="491"/>
      <c r="E11" s="474"/>
      <c r="F11" s="474"/>
      <c r="G11" s="474"/>
      <c r="H11" s="477"/>
      <c r="I11" s="480"/>
      <c r="J11" s="483"/>
      <c r="K11" s="464"/>
      <c r="L11" s="464"/>
      <c r="M11" s="461"/>
      <c r="N11" s="464"/>
      <c r="O11" s="467"/>
      <c r="P11" s="498"/>
      <c r="Q11" s="455"/>
      <c r="R11" s="455"/>
      <c r="S11" s="455"/>
      <c r="T11" s="467"/>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row>
    <row r="12" spans="1:278" s="137" customFormat="1" ht="13.5" customHeight="1">
      <c r="A12" s="488"/>
      <c r="B12" s="513"/>
      <c r="C12" s="491"/>
      <c r="D12" s="491"/>
      <c r="E12" s="474"/>
      <c r="F12" s="474"/>
      <c r="G12" s="474"/>
      <c r="H12" s="477"/>
      <c r="I12" s="480"/>
      <c r="J12" s="483"/>
      <c r="K12" s="464"/>
      <c r="L12" s="464"/>
      <c r="M12" s="461"/>
      <c r="N12" s="464"/>
      <c r="O12" s="467"/>
      <c r="P12" s="498"/>
      <c r="Q12" s="455"/>
      <c r="R12" s="455"/>
      <c r="S12" s="455"/>
      <c r="T12" s="467"/>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row>
    <row r="13" spans="1:278" s="137" customFormat="1" ht="13.5" customHeight="1">
      <c r="A13" s="488"/>
      <c r="B13" s="513"/>
      <c r="C13" s="491"/>
      <c r="D13" s="491"/>
      <c r="E13" s="474"/>
      <c r="F13" s="474"/>
      <c r="G13" s="474"/>
      <c r="H13" s="477"/>
      <c r="I13" s="480"/>
      <c r="J13" s="483"/>
      <c r="K13" s="464"/>
      <c r="L13" s="464"/>
      <c r="M13" s="461"/>
      <c r="N13" s="464"/>
      <c r="O13" s="467"/>
      <c r="P13" s="498"/>
      <c r="Q13" s="455"/>
      <c r="R13" s="455"/>
      <c r="S13" s="455"/>
      <c r="T13" s="467"/>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row>
    <row r="14" spans="1:278" s="137" customFormat="1" ht="180" customHeight="1" thickBot="1">
      <c r="A14" s="489"/>
      <c r="B14" s="514"/>
      <c r="C14" s="492"/>
      <c r="D14" s="492"/>
      <c r="E14" s="475"/>
      <c r="F14" s="475"/>
      <c r="G14" s="475"/>
      <c r="H14" s="478"/>
      <c r="I14" s="481"/>
      <c r="J14" s="484"/>
      <c r="K14" s="465"/>
      <c r="L14" s="465"/>
      <c r="M14" s="462"/>
      <c r="N14" s="465"/>
      <c r="O14" s="468"/>
      <c r="P14" s="499"/>
      <c r="Q14" s="456"/>
      <c r="R14" s="456"/>
      <c r="S14" s="456"/>
      <c r="T14" s="468"/>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row>
    <row r="15" spans="1:278">
      <c r="A15" s="487">
        <f>'Mapa Final'!A19</f>
        <v>2</v>
      </c>
      <c r="B15" s="493" t="str">
        <f>'Mapa Final'!B19</f>
        <v xml:space="preserve">BAJA EJECUCIÓN PRESUPUESTAL
</v>
      </c>
      <c r="C15" s="490" t="str">
        <f>'Mapa Final'!C19</f>
        <v>Incumplimiento de las metas establecidas</v>
      </c>
      <c r="D15" s="490" t="str">
        <f>'Mapa Final'!D19</f>
        <v xml:space="preserve">1. Falta de seguimiento a la ejecución presupuestal, por parte de cada una de las áreas que son responsables de la ejecución de las partidas. 
2.Limitado personal para realizar los procesos propias de las áreas de la DESAj. 
</v>
      </c>
      <c r="E15" s="473" t="str">
        <f>'Mapa Final'!E19</f>
        <v>poco seguimiento por parte de los responsables de diferentes contratos que tiene la entidad.</v>
      </c>
      <c r="F15" s="473" t="str">
        <f>'Mapa Final'!F19</f>
        <v>Posibilidad de incumplimiento de las metas establecidas debido a la no ejecucion presupuestal de los recursos asignados, ocasionando el desaprovechamiento de los mismos, esto se puede dar debido a la falta de seguimiento por parte de los supervisores responsables de los diferentes contratos que tiene la entidad.</v>
      </c>
      <c r="G15" s="473" t="str">
        <f>'Mapa Final'!G19</f>
        <v>Ejecución y Administración de Procesos</v>
      </c>
      <c r="H15" s="476" t="str">
        <f>'Mapa Final'!I19</f>
        <v>Alta</v>
      </c>
      <c r="I15" s="479" t="str">
        <f>'Mapa Final'!L19</f>
        <v>Mayor</v>
      </c>
      <c r="J15" s="482" t="str">
        <f>'Mapa Final'!N19</f>
        <v xml:space="preserve">Alto </v>
      </c>
      <c r="K15" s="463" t="str">
        <f>'Mapa Final'!AA19</f>
        <v>Baja</v>
      </c>
      <c r="L15" s="463" t="str">
        <f>'Mapa Final'!AE19</f>
        <v>Mayor</v>
      </c>
      <c r="M15" s="460" t="str">
        <f>'Mapa Final'!AG19</f>
        <v xml:space="preserve">Alto </v>
      </c>
      <c r="N15" s="463" t="str">
        <f>'Mapa Final'!AH19</f>
        <v>Reducir(compartir)</v>
      </c>
      <c r="O15" s="466" t="s">
        <v>637</v>
      </c>
      <c r="P15" s="497"/>
      <c r="Q15" s="472" t="s">
        <v>10</v>
      </c>
      <c r="R15" s="454">
        <v>44470</v>
      </c>
      <c r="S15" s="454">
        <v>44561</v>
      </c>
      <c r="T15" s="466" t="s">
        <v>638</v>
      </c>
      <c r="U15" s="34"/>
      <c r="V15" s="34"/>
    </row>
    <row r="16" spans="1:278">
      <c r="A16" s="488"/>
      <c r="B16" s="513"/>
      <c r="C16" s="491"/>
      <c r="D16" s="491"/>
      <c r="E16" s="474"/>
      <c r="F16" s="474"/>
      <c r="G16" s="474"/>
      <c r="H16" s="477"/>
      <c r="I16" s="480"/>
      <c r="J16" s="483"/>
      <c r="K16" s="464"/>
      <c r="L16" s="464"/>
      <c r="M16" s="461"/>
      <c r="N16" s="464"/>
      <c r="O16" s="467"/>
      <c r="P16" s="498"/>
      <c r="Q16" s="455"/>
      <c r="R16" s="455"/>
      <c r="S16" s="455"/>
      <c r="T16" s="467"/>
      <c r="U16" s="34"/>
      <c r="V16" s="34"/>
    </row>
    <row r="17" spans="1:22">
      <c r="A17" s="488"/>
      <c r="B17" s="513"/>
      <c r="C17" s="491"/>
      <c r="D17" s="491"/>
      <c r="E17" s="474"/>
      <c r="F17" s="474"/>
      <c r="G17" s="474"/>
      <c r="H17" s="477"/>
      <c r="I17" s="480"/>
      <c r="J17" s="483"/>
      <c r="K17" s="464"/>
      <c r="L17" s="464"/>
      <c r="M17" s="461"/>
      <c r="N17" s="464"/>
      <c r="O17" s="467"/>
      <c r="P17" s="498"/>
      <c r="Q17" s="455"/>
      <c r="R17" s="455"/>
      <c r="S17" s="455"/>
      <c r="T17" s="467"/>
      <c r="U17" s="34"/>
      <c r="V17" s="34"/>
    </row>
    <row r="18" spans="1:22">
      <c r="A18" s="488"/>
      <c r="B18" s="513"/>
      <c r="C18" s="491"/>
      <c r="D18" s="491"/>
      <c r="E18" s="474"/>
      <c r="F18" s="474"/>
      <c r="G18" s="474"/>
      <c r="H18" s="477"/>
      <c r="I18" s="480"/>
      <c r="J18" s="483"/>
      <c r="K18" s="464"/>
      <c r="L18" s="464"/>
      <c r="M18" s="461"/>
      <c r="N18" s="464"/>
      <c r="O18" s="467"/>
      <c r="P18" s="498"/>
      <c r="Q18" s="455"/>
      <c r="R18" s="455"/>
      <c r="S18" s="455"/>
      <c r="T18" s="467"/>
      <c r="U18" s="34"/>
      <c r="V18" s="34"/>
    </row>
    <row r="19" spans="1:22" ht="173.25" customHeight="1" thickBot="1">
      <c r="A19" s="489"/>
      <c r="B19" s="514"/>
      <c r="C19" s="492"/>
      <c r="D19" s="492"/>
      <c r="E19" s="475"/>
      <c r="F19" s="475"/>
      <c r="G19" s="475"/>
      <c r="H19" s="478"/>
      <c r="I19" s="481"/>
      <c r="J19" s="484"/>
      <c r="K19" s="465"/>
      <c r="L19" s="465"/>
      <c r="M19" s="462"/>
      <c r="N19" s="465"/>
      <c r="O19" s="468"/>
      <c r="P19" s="499"/>
      <c r="Q19" s="456"/>
      <c r="R19" s="456"/>
      <c r="S19" s="456"/>
      <c r="T19" s="468"/>
      <c r="U19" s="34"/>
      <c r="V19" s="34"/>
    </row>
    <row r="20" spans="1:22" ht="15" customHeight="1">
      <c r="A20" s="487">
        <f>'Mapa Final'!A23</f>
        <v>3</v>
      </c>
      <c r="B20" s="493" t="str">
        <f>'Mapa Final'!B23</f>
        <v xml:space="preserve">INCUMPLIMIENTO EN EL PAGO DE OBLIGACIONES
</v>
      </c>
      <c r="C20" s="490" t="str">
        <f>'Mapa Final'!C23</f>
        <v>Afectación Económica</v>
      </c>
      <c r="D20" s="490" t="str">
        <f>'Mapa Final'!D23</f>
        <v xml:space="preserve">1. Fallas tecnológicas en la red, SIIF, Olimpia y demás sistemas de información.
2.Los documentos para cadena presupuestal o no son entregados oportunamente o incompletos por las áreas ejecutoras.
3. Faltantes de apropiación presupuestal y/o PAC.
4. Radicación extemporanea de los documentos para pago, fuera del horario laboral o del cronograma establecido.
5. Facturación electronica NO aprobada por el Supervisor.
6. Fallas en la creación de los terceros beneficiarios del pago.
7. Limitado personal en el área para cumplir oportunamente con las obligaciones urgentes allegadas por las áreas lo que genera una sobrecarga laboral 
8. Falta de personal capacitado en el area para cubrir las ausencias temporales y/o permanente.
</v>
      </c>
      <c r="E20" s="473" t="str">
        <f>'Mapa Final'!E23</f>
        <v>Fallas tecnologicas, operativas, administrativas que retracen o impidan el pago oportuno de la obligación</v>
      </c>
      <c r="F20" s="473" t="str">
        <f>'Mapa Final'!F23</f>
        <v>Posibilidad de Afectación Económica por fallas tecnologicas, operativas y/o administrativas que retracen o impidan el pago oportuno de la obligación</v>
      </c>
      <c r="G20" s="473" t="str">
        <f>'Mapa Final'!G23</f>
        <v>Ejecución y Administración de Procesos</v>
      </c>
      <c r="H20" s="476" t="str">
        <f>'Mapa Final'!I23</f>
        <v>Alta</v>
      </c>
      <c r="I20" s="479" t="str">
        <f>'Mapa Final'!L23</f>
        <v>Mayor</v>
      </c>
      <c r="J20" s="482" t="str">
        <f>'Mapa Final'!N23</f>
        <v xml:space="preserve">Alto </v>
      </c>
      <c r="K20" s="463" t="str">
        <f>'Mapa Final'!AA23</f>
        <v>Baja</v>
      </c>
      <c r="L20" s="463" t="str">
        <f>'Mapa Final'!AE23</f>
        <v>Mayor</v>
      </c>
      <c r="M20" s="460" t="str">
        <f>'Mapa Final'!AG23</f>
        <v xml:space="preserve">Alto </v>
      </c>
      <c r="N20" s="463" t="str">
        <f>'Mapa Final'!AH23</f>
        <v>Reducir(mitigar)</v>
      </c>
      <c r="O20" s="466" t="str">
        <f>+'Seguimiento 1 Trimestre'!O20:O24</f>
        <v xml:space="preserve">  1-Solicitar soporte  a la mesa de ayuda y/o soporte SIIF (1).  2-Recibir la solicitud junto con la lista de chequeo de los documentos que se deben presentar y la verificación del tercero en SIIF y o devolver en caso de estar incompletos al área respectiva. (2)(5)  3-Verificar la asignación de los recursos de PAC de manera oportuna y eficaz (3).  4-Mesas de trabajo con las áreas con el fin de socializar los cronogramas de ejecución de recusos asignador a la Seccional y procedimientos. (4 y 6) 5-Comunicar a las áreas el cumplimiento o incumplimiento del cronograma. (4)</v>
      </c>
      <c r="P20" s="497"/>
      <c r="Q20" s="472" t="s">
        <v>10</v>
      </c>
      <c r="R20" s="454">
        <v>44470</v>
      </c>
      <c r="S20" s="454">
        <v>44561</v>
      </c>
      <c r="T20" s="466" t="s">
        <v>639</v>
      </c>
    </row>
    <row r="21" spans="1:22">
      <c r="A21" s="488"/>
      <c r="B21" s="513"/>
      <c r="C21" s="491"/>
      <c r="D21" s="491"/>
      <c r="E21" s="474"/>
      <c r="F21" s="474"/>
      <c r="G21" s="474"/>
      <c r="H21" s="477"/>
      <c r="I21" s="480"/>
      <c r="J21" s="483"/>
      <c r="K21" s="464"/>
      <c r="L21" s="464"/>
      <c r="M21" s="461"/>
      <c r="N21" s="464"/>
      <c r="O21" s="467"/>
      <c r="P21" s="498"/>
      <c r="Q21" s="455"/>
      <c r="R21" s="455"/>
      <c r="S21" s="455"/>
      <c r="T21" s="467"/>
    </row>
    <row r="22" spans="1:22">
      <c r="A22" s="488"/>
      <c r="B22" s="513"/>
      <c r="C22" s="491"/>
      <c r="D22" s="491"/>
      <c r="E22" s="474"/>
      <c r="F22" s="474"/>
      <c r="G22" s="474"/>
      <c r="H22" s="477"/>
      <c r="I22" s="480"/>
      <c r="J22" s="483"/>
      <c r="K22" s="464"/>
      <c r="L22" s="464"/>
      <c r="M22" s="461"/>
      <c r="N22" s="464"/>
      <c r="O22" s="467"/>
      <c r="P22" s="498"/>
      <c r="Q22" s="455"/>
      <c r="R22" s="455"/>
      <c r="S22" s="455"/>
      <c r="T22" s="467"/>
    </row>
    <row r="23" spans="1:22">
      <c r="A23" s="488"/>
      <c r="B23" s="513"/>
      <c r="C23" s="491"/>
      <c r="D23" s="491"/>
      <c r="E23" s="474"/>
      <c r="F23" s="474"/>
      <c r="G23" s="474"/>
      <c r="H23" s="477"/>
      <c r="I23" s="480"/>
      <c r="J23" s="483"/>
      <c r="K23" s="464"/>
      <c r="L23" s="464"/>
      <c r="M23" s="461"/>
      <c r="N23" s="464"/>
      <c r="O23" s="467"/>
      <c r="P23" s="498"/>
      <c r="Q23" s="455"/>
      <c r="R23" s="455"/>
      <c r="S23" s="455"/>
      <c r="T23" s="467"/>
    </row>
    <row r="24" spans="1:22" ht="156" customHeight="1" thickBot="1">
      <c r="A24" s="489"/>
      <c r="B24" s="514"/>
      <c r="C24" s="492"/>
      <c r="D24" s="492"/>
      <c r="E24" s="475"/>
      <c r="F24" s="475"/>
      <c r="G24" s="475"/>
      <c r="H24" s="478"/>
      <c r="I24" s="481"/>
      <c r="J24" s="484"/>
      <c r="K24" s="465"/>
      <c r="L24" s="465"/>
      <c r="M24" s="462"/>
      <c r="N24" s="465"/>
      <c r="O24" s="468"/>
      <c r="P24" s="499"/>
      <c r="Q24" s="456"/>
      <c r="R24" s="456"/>
      <c r="S24" s="456"/>
      <c r="T24" s="468"/>
    </row>
    <row r="25" spans="1:22">
      <c r="A25" s="487">
        <f>'Mapa Final'!A29</f>
        <v>4</v>
      </c>
      <c r="B25" s="493" t="str">
        <f>'Mapa Final'!B29</f>
        <v xml:space="preserve">CORRUPCIÓN
</v>
      </c>
      <c r="C25" s="490" t="str">
        <f>'Mapa Final'!C29</f>
        <v>Reputacional(Corrupción)</v>
      </c>
      <c r="D25" s="490"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5" s="473" t="str">
        <f>'Mapa Final'!E29</f>
        <v>Carencia de transparencia, imparcialidad, moralidad y ética Judicial</v>
      </c>
      <c r="F25" s="473" t="str">
        <f>'Mapa Final'!F29</f>
        <v>Posibilidad de afectar la Reputación(Corrupción) de la Entidad debido a la carencia de transparencia, imparcialidad, moralidad y ética Judicial</v>
      </c>
      <c r="G25" s="473" t="str">
        <f>'Mapa Final'!G29</f>
        <v>Fraude Interno</v>
      </c>
      <c r="H25" s="476" t="str">
        <f>'Mapa Final'!I29</f>
        <v>Media</v>
      </c>
      <c r="I25" s="479" t="str">
        <f>'Mapa Final'!L29</f>
        <v>Mayor</v>
      </c>
      <c r="J25" s="482" t="str">
        <f>'Mapa Final'!N29</f>
        <v xml:space="preserve">Alto </v>
      </c>
      <c r="K25" s="463" t="str">
        <f>'Mapa Final'!AA29</f>
        <v>Baja</v>
      </c>
      <c r="L25" s="463" t="str">
        <f>'Mapa Final'!AE29</f>
        <v>Mayor</v>
      </c>
      <c r="M25" s="460" t="str">
        <f>'Mapa Final'!AG29</f>
        <v xml:space="preserve">Alto </v>
      </c>
      <c r="N25" s="463" t="str">
        <f>'Mapa Final'!AH29</f>
        <v>Evitar</v>
      </c>
      <c r="O25" s="466" t="str">
        <f>+'Seguimiento 1 Trimestre'!O25:O29</f>
        <v xml:space="preserve">  1-Plan anticorrupción y de atención al ciudadano de la Rama Judicial    2-Conocimiento Código Iberoamericano de Ética Judicial.  3-Conocimiento de la Ley 1474 del 2011 Ley Anticorrupccion y la Ley 1712 del 2014 Ley de Transparencia.  4-Auditorias Internas, Externas de Control Interno y de entes de control.</v>
      </c>
      <c r="P25" s="497"/>
      <c r="Q25" s="472" t="s">
        <v>10</v>
      </c>
      <c r="R25" s="454">
        <v>44470</v>
      </c>
      <c r="S25" s="454">
        <v>44561</v>
      </c>
      <c r="T25" s="466" t="s">
        <v>630</v>
      </c>
    </row>
    <row r="26" spans="1:22">
      <c r="A26" s="488"/>
      <c r="B26" s="513"/>
      <c r="C26" s="491"/>
      <c r="D26" s="491"/>
      <c r="E26" s="474"/>
      <c r="F26" s="474"/>
      <c r="G26" s="474"/>
      <c r="H26" s="477"/>
      <c r="I26" s="480"/>
      <c r="J26" s="483"/>
      <c r="K26" s="464"/>
      <c r="L26" s="464"/>
      <c r="M26" s="461"/>
      <c r="N26" s="464"/>
      <c r="O26" s="467"/>
      <c r="P26" s="498"/>
      <c r="Q26" s="455"/>
      <c r="R26" s="455"/>
      <c r="S26" s="455"/>
      <c r="T26" s="467"/>
    </row>
    <row r="27" spans="1:22">
      <c r="A27" s="488"/>
      <c r="B27" s="513"/>
      <c r="C27" s="491"/>
      <c r="D27" s="491"/>
      <c r="E27" s="474"/>
      <c r="F27" s="474"/>
      <c r="G27" s="474"/>
      <c r="H27" s="477"/>
      <c r="I27" s="480"/>
      <c r="J27" s="483"/>
      <c r="K27" s="464"/>
      <c r="L27" s="464"/>
      <c r="M27" s="461"/>
      <c r="N27" s="464"/>
      <c r="O27" s="467"/>
      <c r="P27" s="498"/>
      <c r="Q27" s="455"/>
      <c r="R27" s="455"/>
      <c r="S27" s="455"/>
      <c r="T27" s="467"/>
    </row>
    <row r="28" spans="1:22">
      <c r="A28" s="488"/>
      <c r="B28" s="513"/>
      <c r="C28" s="491"/>
      <c r="D28" s="491"/>
      <c r="E28" s="474"/>
      <c r="F28" s="474"/>
      <c r="G28" s="474"/>
      <c r="H28" s="477"/>
      <c r="I28" s="480"/>
      <c r="J28" s="483"/>
      <c r="K28" s="464"/>
      <c r="L28" s="464"/>
      <c r="M28" s="461"/>
      <c r="N28" s="464"/>
      <c r="O28" s="467"/>
      <c r="P28" s="498"/>
      <c r="Q28" s="455"/>
      <c r="R28" s="455"/>
      <c r="S28" s="455"/>
      <c r="T28" s="467"/>
    </row>
    <row r="29" spans="1:22" ht="121.5" customHeight="1" thickBot="1">
      <c r="A29" s="489"/>
      <c r="B29" s="514"/>
      <c r="C29" s="492"/>
      <c r="D29" s="492"/>
      <c r="E29" s="475"/>
      <c r="F29" s="475"/>
      <c r="G29" s="475"/>
      <c r="H29" s="478"/>
      <c r="I29" s="481"/>
      <c r="J29" s="484"/>
      <c r="K29" s="465"/>
      <c r="L29" s="465"/>
      <c r="M29" s="462"/>
      <c r="N29" s="465"/>
      <c r="O29" s="468"/>
      <c r="P29" s="499"/>
      <c r="Q29" s="456"/>
      <c r="R29" s="456"/>
      <c r="S29" s="456"/>
      <c r="T29" s="468"/>
    </row>
    <row r="30" spans="1:22" ht="25.5" customHeight="1">
      <c r="A30" s="487">
        <f>'Mapa Final'!A34</f>
        <v>5</v>
      </c>
      <c r="B30" s="493" t="str">
        <f>'Mapa Final'!B34</f>
        <v xml:space="preserve">INTERRUPCIÓN O DEMORA EN EL PROCESO DE GESTIÓN FINANCIERA Y PRESUPUESTAL </v>
      </c>
      <c r="C30" s="490" t="str">
        <f>'Mapa Final'!C34</f>
        <v>Incumplimiento de las metas establecidas</v>
      </c>
      <c r="D30" s="490" t="str">
        <f>'Mapa Final'!D34</f>
        <v>1. Paros/movilizaciones que afectan el proceso
2. Disturbios o hechos violentos.
3.Decreto de estado de emergencia económica y social.
4.Emergencias Ambientales.
5. Fallas técnologicas en los equipos propios de la Entidad o los equipos propios de los teletrabajadores.                                                                                                  6.Sobre carga laboral por el personal limitado para las operaciones laborales del área (vacaciones, permisos, incapacidades y/o ausentismo).</v>
      </c>
      <c r="E30" s="473" t="str">
        <f>'Mapa Final'!E34</f>
        <v>Sucesos de fuerza mayor que imposibilitan el cumplimiento de las actividades asociadas al proceso</v>
      </c>
      <c r="F30" s="473" t="str">
        <f>'Mapa Final'!F34</f>
        <v xml:space="preserve">
Posibilidad de afectación en la prestación oportuna de las actividades a cargo del proceso gestión financiera y presupuestal, generando incumpliento de las metas establecidas debido a sucesos de fuerza mayor que imposibilitan la realización de las actividades establecidas en el Area.</v>
      </c>
      <c r="G30" s="473" t="str">
        <f>'Mapa Final'!G34</f>
        <v>Ejecución y Administración de Procesos</v>
      </c>
      <c r="H30" s="476" t="str">
        <f>'Mapa Final'!I34</f>
        <v>Media</v>
      </c>
      <c r="I30" s="479" t="str">
        <f>'Mapa Final'!L34</f>
        <v>Mayor</v>
      </c>
      <c r="J30" s="482" t="str">
        <f>'Mapa Final'!N34</f>
        <v xml:space="preserve">Alto </v>
      </c>
      <c r="K30" s="463" t="str">
        <f>'Mapa Final'!AA34</f>
        <v>Baja</v>
      </c>
      <c r="L30" s="463" t="str">
        <f>'Mapa Final'!AE34</f>
        <v>Mayor</v>
      </c>
      <c r="M30" s="460" t="str">
        <f>'Mapa Final'!AG34</f>
        <v xml:space="preserve">Alto </v>
      </c>
      <c r="N30" s="463" t="str">
        <f>'Mapa Final'!AH34</f>
        <v>Reducir(mitigar)</v>
      </c>
      <c r="O30" s="466" t="s">
        <v>640</v>
      </c>
      <c r="P30" s="497"/>
      <c r="Q30" s="472" t="s">
        <v>10</v>
      </c>
      <c r="R30" s="454">
        <v>44470</v>
      </c>
      <c r="S30" s="454">
        <v>44561</v>
      </c>
      <c r="T30" s="469" t="s">
        <v>641</v>
      </c>
    </row>
    <row r="31" spans="1:22" ht="25.5" customHeight="1">
      <c r="A31" s="488"/>
      <c r="B31" s="513"/>
      <c r="C31" s="491"/>
      <c r="D31" s="491"/>
      <c r="E31" s="474"/>
      <c r="F31" s="474"/>
      <c r="G31" s="474"/>
      <c r="H31" s="477"/>
      <c r="I31" s="480"/>
      <c r="J31" s="483"/>
      <c r="K31" s="464"/>
      <c r="L31" s="464"/>
      <c r="M31" s="461"/>
      <c r="N31" s="464"/>
      <c r="O31" s="467"/>
      <c r="P31" s="498"/>
      <c r="Q31" s="455"/>
      <c r="R31" s="455"/>
      <c r="S31" s="455"/>
      <c r="T31" s="470"/>
    </row>
    <row r="32" spans="1:22" ht="25.5" customHeight="1">
      <c r="A32" s="488"/>
      <c r="B32" s="513"/>
      <c r="C32" s="491"/>
      <c r="D32" s="491"/>
      <c r="E32" s="474"/>
      <c r="F32" s="474"/>
      <c r="G32" s="474"/>
      <c r="H32" s="477"/>
      <c r="I32" s="480"/>
      <c r="J32" s="483"/>
      <c r="K32" s="464"/>
      <c r="L32" s="464"/>
      <c r="M32" s="461"/>
      <c r="N32" s="464"/>
      <c r="O32" s="467"/>
      <c r="P32" s="498"/>
      <c r="Q32" s="455"/>
      <c r="R32" s="455"/>
      <c r="S32" s="455"/>
      <c r="T32" s="470"/>
    </row>
    <row r="33" spans="1:20" ht="25.5" customHeight="1">
      <c r="A33" s="488"/>
      <c r="B33" s="513"/>
      <c r="C33" s="491"/>
      <c r="D33" s="491"/>
      <c r="E33" s="474"/>
      <c r="F33" s="474"/>
      <c r="G33" s="474"/>
      <c r="H33" s="477"/>
      <c r="I33" s="480"/>
      <c r="J33" s="483"/>
      <c r="K33" s="464"/>
      <c r="L33" s="464"/>
      <c r="M33" s="461"/>
      <c r="N33" s="464"/>
      <c r="O33" s="467"/>
      <c r="P33" s="498"/>
      <c r="Q33" s="455"/>
      <c r="R33" s="455"/>
      <c r="S33" s="455"/>
      <c r="T33" s="470"/>
    </row>
    <row r="34" spans="1:20" ht="84" customHeight="1" thickBot="1">
      <c r="A34" s="489"/>
      <c r="B34" s="514"/>
      <c r="C34" s="492"/>
      <c r="D34" s="492"/>
      <c r="E34" s="475"/>
      <c r="F34" s="475"/>
      <c r="G34" s="475"/>
      <c r="H34" s="478"/>
      <c r="I34" s="481"/>
      <c r="J34" s="484"/>
      <c r="K34" s="465"/>
      <c r="L34" s="465"/>
      <c r="M34" s="462"/>
      <c r="N34" s="465"/>
      <c r="O34" s="468"/>
      <c r="P34" s="499"/>
      <c r="Q34" s="456"/>
      <c r="R34" s="456"/>
      <c r="S34" s="456"/>
      <c r="T34" s="471"/>
    </row>
  </sheetData>
  <mergeCells count="119">
    <mergeCell ref="Q20:Q24"/>
    <mergeCell ref="R20:R24"/>
    <mergeCell ref="S20:S24"/>
    <mergeCell ref="T20:T24"/>
    <mergeCell ref="B20:B24"/>
    <mergeCell ref="B25:B29"/>
    <mergeCell ref="B30:B34"/>
    <mergeCell ref="Q30:Q34"/>
    <mergeCell ref="R30:R34"/>
    <mergeCell ref="S30:S34"/>
    <mergeCell ref="T30:T34"/>
    <mergeCell ref="J30:J34"/>
    <mergeCell ref="K30:K34"/>
    <mergeCell ref="L30:L34"/>
    <mergeCell ref="M30:M34"/>
    <mergeCell ref="N30:N34"/>
    <mergeCell ref="O30:O34"/>
    <mergeCell ref="R25:R29"/>
    <mergeCell ref="S25:S29"/>
    <mergeCell ref="T25:T29"/>
    <mergeCell ref="Q25:Q29"/>
    <mergeCell ref="P20:P24"/>
    <mergeCell ref="E25:E29"/>
    <mergeCell ref="F25:F29"/>
    <mergeCell ref="Q15:Q19"/>
    <mergeCell ref="R15:R19"/>
    <mergeCell ref="S15:S19"/>
    <mergeCell ref="T15:T19"/>
    <mergeCell ref="J20:J24"/>
    <mergeCell ref="K20:K24"/>
    <mergeCell ref="A25:A29"/>
    <mergeCell ref="C30:C34"/>
    <mergeCell ref="D30:D34"/>
    <mergeCell ref="E30:E34"/>
    <mergeCell ref="F30:F34"/>
    <mergeCell ref="G30:G34"/>
    <mergeCell ref="H30:H34"/>
    <mergeCell ref="I30:I34"/>
    <mergeCell ref="P30:P34"/>
    <mergeCell ref="A30:A34"/>
    <mergeCell ref="J25:J29"/>
    <mergeCell ref="K25:K29"/>
    <mergeCell ref="L25:L29"/>
    <mergeCell ref="M25:M29"/>
    <mergeCell ref="N25:N29"/>
    <mergeCell ref="O25:O29"/>
    <mergeCell ref="C25:C29"/>
    <mergeCell ref="D25:D29"/>
    <mergeCell ref="G25:G29"/>
    <mergeCell ref="H25:H29"/>
    <mergeCell ref="I25:I29"/>
    <mergeCell ref="P25:P29"/>
    <mergeCell ref="A20:A24"/>
    <mergeCell ref="C20:C24"/>
    <mergeCell ref="D20:D24"/>
    <mergeCell ref="E20:E24"/>
    <mergeCell ref="F20:F24"/>
    <mergeCell ref="G20:G24"/>
    <mergeCell ref="H20:H24"/>
    <mergeCell ref="I20:I24"/>
    <mergeCell ref="O15:O19"/>
    <mergeCell ref="P15:P19"/>
    <mergeCell ref="G15:G19"/>
    <mergeCell ref="H15:H19"/>
    <mergeCell ref="I15:I19"/>
    <mergeCell ref="L20:L24"/>
    <mergeCell ref="M20:M24"/>
    <mergeCell ref="N20:N24"/>
    <mergeCell ref="O20:O24"/>
    <mergeCell ref="A15:A19"/>
    <mergeCell ref="A9:N9"/>
    <mergeCell ref="A10:A14"/>
    <mergeCell ref="C10:C14"/>
    <mergeCell ref="D10:D14"/>
    <mergeCell ref="E10:E14"/>
    <mergeCell ref="F10:F14"/>
    <mergeCell ref="B10:B14"/>
    <mergeCell ref="B15:B19"/>
    <mergeCell ref="J15:J19"/>
    <mergeCell ref="K15:K19"/>
    <mergeCell ref="L15:L19"/>
    <mergeCell ref="C15:C19"/>
    <mergeCell ref="D15:D19"/>
    <mergeCell ref="E15:E19"/>
    <mergeCell ref="F15:F19"/>
    <mergeCell ref="M15:M19"/>
    <mergeCell ref="N15:N19"/>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H35:J1048576">
    <cfRule type="containsText" dxfId="173" priority="672" operator="containsText" text="3- Bajo">
      <formula>NOT(ISERROR(SEARCH("3- Bajo",A7)))</formula>
    </cfRule>
    <cfRule type="containsText" dxfId="172" priority="673" operator="containsText" text="4- Bajo">
      <formula>NOT(ISERROR(SEARCH("4- Bajo",A7)))</formula>
    </cfRule>
    <cfRule type="containsText" dxfId="171" priority="674" operator="containsText" text="1- Bajo">
      <formula>NOT(ISERROR(SEARCH("1- Bajo",A7)))</formula>
    </cfRule>
  </conditionalFormatting>
  <conditionalFormatting sqref="A15:G15">
    <cfRule type="containsText" dxfId="170" priority="530" operator="containsText" text="3- Moderado">
      <formula>NOT(ISERROR(SEARCH("3- Moderado",A15)))</formula>
    </cfRule>
    <cfRule type="containsText" dxfId="169" priority="531" operator="containsText" text="6- Moderado">
      <formula>NOT(ISERROR(SEARCH("6- Moderado",A15)))</formula>
    </cfRule>
    <cfRule type="containsText" dxfId="168" priority="532" operator="containsText" text="4- Moderado">
      <formula>NOT(ISERROR(SEARCH("4- Moderado",A15)))</formula>
    </cfRule>
    <cfRule type="containsText" dxfId="167" priority="533" operator="containsText" text="3- Bajo">
      <formula>NOT(ISERROR(SEARCH("3- Bajo",A15)))</formula>
    </cfRule>
    <cfRule type="containsText" dxfId="166" priority="534" operator="containsText" text="4- Bajo">
      <formula>NOT(ISERROR(SEARCH("4- Bajo",A15)))</formula>
    </cfRule>
    <cfRule type="containsText" dxfId="165" priority="535" operator="containsText" text="1- Bajo">
      <formula>NOT(ISERROR(SEARCH("1- Bajo",A15)))</formula>
    </cfRule>
  </conditionalFormatting>
  <conditionalFormatting sqref="A10:I10">
    <cfRule type="containsText" dxfId="164" priority="627" operator="containsText" text="3- Moderado">
      <formula>NOT(ISERROR(SEARCH("3- Moderado",A10)))</formula>
    </cfRule>
    <cfRule type="containsText" dxfId="163" priority="628" operator="containsText" text="6- Moderado">
      <formula>NOT(ISERROR(SEARCH("6- Moderado",A10)))</formula>
    </cfRule>
    <cfRule type="containsText" dxfId="162" priority="629" operator="containsText" text="4- Moderado">
      <formula>NOT(ISERROR(SEARCH("4- Moderado",A10)))</formula>
    </cfRule>
    <cfRule type="containsText" dxfId="161" priority="630" operator="containsText" text="3- Bajo">
      <formula>NOT(ISERROR(SEARCH("3- Bajo",A10)))</formula>
    </cfRule>
    <cfRule type="containsText" dxfId="160" priority="631" operator="containsText" text="4- Bajo">
      <formula>NOT(ISERROR(SEARCH("4- Bajo",A10)))</formula>
    </cfRule>
    <cfRule type="containsText" dxfId="159" priority="632" operator="containsText" text="1- Bajo">
      <formula>NOT(ISERROR(SEARCH("1- Bajo",A10)))</formula>
    </cfRule>
  </conditionalFormatting>
  <conditionalFormatting sqref="A20:I20">
    <cfRule type="containsText" dxfId="158" priority="506" operator="containsText" text="3- Moderado">
      <formula>NOT(ISERROR(SEARCH("3- Moderado",A20)))</formula>
    </cfRule>
    <cfRule type="containsText" dxfId="157" priority="507" operator="containsText" text="6- Moderado">
      <formula>NOT(ISERROR(SEARCH("6- Moderado",A20)))</formula>
    </cfRule>
    <cfRule type="containsText" dxfId="156" priority="508" operator="containsText" text="4- Moderado">
      <formula>NOT(ISERROR(SEARCH("4- Moderado",A20)))</formula>
    </cfRule>
    <cfRule type="containsText" dxfId="155" priority="509" operator="containsText" text="3- Bajo">
      <formula>NOT(ISERROR(SEARCH("3- Bajo",A20)))</formula>
    </cfRule>
    <cfRule type="containsText" dxfId="154" priority="510" operator="containsText" text="4- Bajo">
      <formula>NOT(ISERROR(SEARCH("4- Bajo",A20)))</formula>
    </cfRule>
    <cfRule type="containsText" dxfId="153" priority="511" operator="containsText" text="1- Bajo">
      <formula>NOT(ISERROR(SEARCH("1- Bajo",A20)))</formula>
    </cfRule>
  </conditionalFormatting>
  <conditionalFormatting sqref="A25:I25">
    <cfRule type="containsText" dxfId="152" priority="372" operator="containsText" text="3- Moderado">
      <formula>NOT(ISERROR(SEARCH("3- Moderado",A25)))</formula>
    </cfRule>
    <cfRule type="containsText" dxfId="151" priority="373" operator="containsText" text="6- Moderado">
      <formula>NOT(ISERROR(SEARCH("6- Moderado",A25)))</formula>
    </cfRule>
    <cfRule type="containsText" dxfId="150" priority="374" operator="containsText" text="4- Moderado">
      <formula>NOT(ISERROR(SEARCH("4- Moderado",A25)))</formula>
    </cfRule>
    <cfRule type="containsText" dxfId="149" priority="375" operator="containsText" text="3- Bajo">
      <formula>NOT(ISERROR(SEARCH("3- Bajo",A25)))</formula>
    </cfRule>
    <cfRule type="containsText" dxfId="148" priority="376" operator="containsText" text="4- Bajo">
      <formula>NOT(ISERROR(SEARCH("4- Bajo",A25)))</formula>
    </cfRule>
    <cfRule type="containsText" dxfId="147" priority="377" operator="containsText" text="1- Bajo">
      <formula>NOT(ISERROR(SEARCH("1- Bajo",A25)))</formula>
    </cfRule>
  </conditionalFormatting>
  <conditionalFormatting sqref="A30:I30">
    <cfRule type="containsText" dxfId="146" priority="238" operator="containsText" text="3- Moderado">
      <formula>NOT(ISERROR(SEARCH("3- Moderado",A30)))</formula>
    </cfRule>
    <cfRule type="containsText" dxfId="145" priority="239" operator="containsText" text="6- Moderado">
      <formula>NOT(ISERROR(SEARCH("6- Moderado",A30)))</formula>
    </cfRule>
    <cfRule type="containsText" dxfId="144" priority="240" operator="containsText" text="4- Moderado">
      <formula>NOT(ISERROR(SEARCH("4- Moderado",A30)))</formula>
    </cfRule>
    <cfRule type="containsText" dxfId="143" priority="241" operator="containsText" text="3- Bajo">
      <formula>NOT(ISERROR(SEARCH("3- Bajo",A30)))</formula>
    </cfRule>
    <cfRule type="containsText" dxfId="142" priority="242" operator="containsText" text="4- Bajo">
      <formula>NOT(ISERROR(SEARCH("4- Bajo",A30)))</formula>
    </cfRule>
    <cfRule type="containsText" dxfId="141" priority="243" operator="containsText" text="1- Bajo">
      <formula>NOT(ISERROR(SEARCH("1- Bajo",A30)))</formula>
    </cfRule>
  </conditionalFormatting>
  <conditionalFormatting sqref="D8:J8">
    <cfRule type="containsText" dxfId="140" priority="662" operator="containsText" text="3- Moderado">
      <formula>NOT(ISERROR(SEARCH("3- Moderado",D8)))</formula>
    </cfRule>
    <cfRule type="containsText" dxfId="139" priority="663" operator="containsText" text="6- Moderado">
      <formula>NOT(ISERROR(SEARCH("6- Moderado",D8)))</formula>
    </cfRule>
    <cfRule type="containsText" dxfId="138" priority="664" operator="containsText" text="4- Moderado">
      <formula>NOT(ISERROR(SEARCH("4- Moderado",D8)))</formula>
    </cfRule>
    <cfRule type="containsText" dxfId="137" priority="665" operator="containsText" text="3- Bajo">
      <formula>NOT(ISERROR(SEARCH("3- Bajo",D8)))</formula>
    </cfRule>
    <cfRule type="containsText" dxfId="136" priority="666" operator="containsText" text="4- Bajo">
      <formula>NOT(ISERROR(SEARCH("4- Bajo",D8)))</formula>
    </cfRule>
    <cfRule type="containsText" dxfId="135" priority="668" operator="containsText" text="1- Bajo">
      <formula>NOT(ISERROR(SEARCH("1- Bajo",D8)))</formula>
    </cfRule>
  </conditionalFormatting>
  <conditionalFormatting sqref="H10:H19">
    <cfRule type="containsText" dxfId="134" priority="581" operator="containsText" text="Alta">
      <formula>NOT(ISERROR(SEARCH("Alta",H10)))</formula>
    </cfRule>
    <cfRule type="containsText" dxfId="133" priority="582" operator="containsText" text="Muy Alta">
      <formula>NOT(ISERROR(SEARCH("Muy Alta",H10)))</formula>
    </cfRule>
    <cfRule type="containsText" dxfId="132" priority="587" operator="containsText" text="Muy Baja">
      <formula>NOT(ISERROR(SEARCH("Muy Baja",H10)))</formula>
    </cfRule>
    <cfRule type="containsText" dxfId="131" priority="588" operator="containsText" text="Baja">
      <formula>NOT(ISERROR(SEARCH("Baja",H10)))</formula>
    </cfRule>
    <cfRule type="containsText" dxfId="130" priority="589" operator="containsText" text="Media">
      <formula>NOT(ISERROR(SEARCH("Media",H10)))</formula>
    </cfRule>
    <cfRule type="containsText" dxfId="129" priority="590" operator="containsText" text="Alta">
      <formula>NOT(ISERROR(SEARCH("Alta",H10)))</formula>
    </cfRule>
    <cfRule type="containsText" dxfId="128" priority="592" operator="containsText" text="Muy Alta">
      <formula>NOT(ISERROR(SEARCH("Muy Alta",H10)))</formula>
    </cfRule>
  </conditionalFormatting>
  <conditionalFormatting sqref="H10:H24">
    <cfRule type="containsText" dxfId="127" priority="489" operator="containsText" text="Muy Alta">
      <formula>NOT(ISERROR(SEARCH("Muy Alta",H10)))</formula>
    </cfRule>
  </conditionalFormatting>
  <conditionalFormatting sqref="H20:H24">
    <cfRule type="containsText" dxfId="126" priority="478" operator="containsText" text="Alta">
      <formula>NOT(ISERROR(SEARCH("Alta",H20)))</formula>
    </cfRule>
    <cfRule type="containsText" dxfId="125" priority="479" operator="containsText" text="Muy Alta">
      <formula>NOT(ISERROR(SEARCH("Muy Alta",H20)))</formula>
    </cfRule>
    <cfRule type="containsText" dxfId="124" priority="484" operator="containsText" text="Muy Baja">
      <formula>NOT(ISERROR(SEARCH("Muy Baja",H20)))</formula>
    </cfRule>
    <cfRule type="containsText" dxfId="123" priority="485" operator="containsText" text="Baja">
      <formula>NOT(ISERROR(SEARCH("Baja",H20)))</formula>
    </cfRule>
    <cfRule type="containsText" dxfId="122" priority="486" operator="containsText" text="Media">
      <formula>NOT(ISERROR(SEARCH("Media",H20)))</formula>
    </cfRule>
    <cfRule type="containsText" dxfId="121" priority="487" operator="containsText" text="Alta">
      <formula>NOT(ISERROR(SEARCH("Alta",H20)))</formula>
    </cfRule>
  </conditionalFormatting>
  <conditionalFormatting sqref="H20:H29">
    <cfRule type="containsText" dxfId="120" priority="355" operator="containsText" text="Muy Alta">
      <formula>NOT(ISERROR(SEARCH("Muy Alta",H20)))</formula>
    </cfRule>
  </conditionalFormatting>
  <conditionalFormatting sqref="H25:H29">
    <cfRule type="containsText" dxfId="119" priority="344" operator="containsText" text="Alta">
      <formula>NOT(ISERROR(SEARCH("Alta",H25)))</formula>
    </cfRule>
    <cfRule type="containsText" dxfId="118" priority="345" operator="containsText" text="Muy Alta">
      <formula>NOT(ISERROR(SEARCH("Muy Alta",H25)))</formula>
    </cfRule>
    <cfRule type="containsText" dxfId="117" priority="350" operator="containsText" text="Muy Baja">
      <formula>NOT(ISERROR(SEARCH("Muy Baja",H25)))</formula>
    </cfRule>
    <cfRule type="containsText" dxfId="116" priority="351" operator="containsText" text="Baja">
      <formula>NOT(ISERROR(SEARCH("Baja",H25)))</formula>
    </cfRule>
    <cfRule type="containsText" dxfId="115" priority="352" operator="containsText" text="Media">
      <formula>NOT(ISERROR(SEARCH("Media",H25)))</formula>
    </cfRule>
    <cfRule type="containsText" dxfId="114" priority="353" operator="containsText" text="Alta">
      <formula>NOT(ISERROR(SEARCH("Alta",H25)))</formula>
    </cfRule>
  </conditionalFormatting>
  <conditionalFormatting sqref="H25:H34">
    <cfRule type="containsText" dxfId="113" priority="221" operator="containsText" text="Muy Alta">
      <formula>NOT(ISERROR(SEARCH("Muy Alta",H25)))</formula>
    </cfRule>
  </conditionalFormatting>
  <conditionalFormatting sqref="H30:H34">
    <cfRule type="containsText" dxfId="112" priority="209" operator="containsText" text="Muy Alta">
      <formula>NOT(ISERROR(SEARCH("Muy Alta",H30)))</formula>
    </cfRule>
    <cfRule type="containsText" dxfId="111" priority="210" operator="containsText" text="Alta">
      <formula>NOT(ISERROR(SEARCH("Alta",H30)))</formula>
    </cfRule>
    <cfRule type="containsText" dxfId="110" priority="211" operator="containsText" text="Muy Alta">
      <formula>NOT(ISERROR(SEARCH("Muy Alta",H30)))</formula>
    </cfRule>
    <cfRule type="containsText" dxfId="109" priority="216" operator="containsText" text="Muy Baja">
      <formula>NOT(ISERROR(SEARCH("Muy Baja",H30)))</formula>
    </cfRule>
    <cfRule type="containsText" dxfId="108" priority="217" operator="containsText" text="Baja">
      <formula>NOT(ISERROR(SEARCH("Baja",H30)))</formula>
    </cfRule>
    <cfRule type="containsText" dxfId="107" priority="218" operator="containsText" text="Media">
      <formula>NOT(ISERROR(SEARCH("Media",H30)))</formula>
    </cfRule>
    <cfRule type="containsText" dxfId="106" priority="219" operator="containsText" text="Alta">
      <formula>NOT(ISERROR(SEARCH("Alta",H30)))</formula>
    </cfRule>
  </conditionalFormatting>
  <conditionalFormatting sqref="H15:I15">
    <cfRule type="containsText" dxfId="105" priority="639" operator="containsText" text="3- Moderado">
      <formula>NOT(ISERROR(SEARCH("3- Moderado",H15)))</formula>
    </cfRule>
    <cfRule type="containsText" dxfId="104" priority="640" operator="containsText" text="6- Moderado">
      <formula>NOT(ISERROR(SEARCH("6- Moderado",H15)))</formula>
    </cfRule>
    <cfRule type="containsText" dxfId="103" priority="641" operator="containsText" text="4- Moderado">
      <formula>NOT(ISERROR(SEARCH("4- Moderado",H15)))</formula>
    </cfRule>
    <cfRule type="containsText" dxfId="102" priority="642" operator="containsText" text="3- Bajo">
      <formula>NOT(ISERROR(SEARCH("3- Bajo",H15)))</formula>
    </cfRule>
    <cfRule type="containsText" dxfId="101" priority="643" operator="containsText" text="4- Bajo">
      <formula>NOT(ISERROR(SEARCH("4- Bajo",H15)))</formula>
    </cfRule>
    <cfRule type="containsText" dxfId="100" priority="644" operator="containsText" text="1- Bajo">
      <formula>NOT(ISERROR(SEARCH("1- Bajo",H15)))</formula>
    </cfRule>
  </conditionalFormatting>
  <conditionalFormatting sqref="H35:J1048576 A7:B7 H7">
    <cfRule type="containsText" dxfId="99" priority="669" operator="containsText" text="3- Moderado">
      <formula>NOT(ISERROR(SEARCH("3- Moderado",A7)))</formula>
    </cfRule>
    <cfRule type="containsText" dxfId="98" priority="670" operator="containsText" text="6- Moderado">
      <formula>NOT(ISERROR(SEARCH("6- Moderado",A7)))</formula>
    </cfRule>
    <cfRule type="containsText" dxfId="97" priority="671" operator="containsText" text="4- Moderado">
      <formula>NOT(ISERROR(SEARCH("4- Moderado",A7)))</formula>
    </cfRule>
  </conditionalFormatting>
  <conditionalFormatting sqref="I10:I34">
    <cfRule type="containsText" dxfId="96" priority="212" operator="containsText" text="Catastrófico">
      <formula>NOT(ISERROR(SEARCH("Catastrófico",I10)))</formula>
    </cfRule>
    <cfRule type="containsText" dxfId="95" priority="213" operator="containsText" text="Mayor">
      <formula>NOT(ISERROR(SEARCH("Mayor",I10)))</formula>
    </cfRule>
    <cfRule type="containsText" dxfId="94" priority="214" operator="containsText" text="Menor">
      <formula>NOT(ISERROR(SEARCH("Menor",I10)))</formula>
    </cfRule>
    <cfRule type="containsText" dxfId="93" priority="215" operator="containsText" text="Leve">
      <formula>NOT(ISERROR(SEARCH("Leve",I10)))</formula>
    </cfRule>
  </conditionalFormatting>
  <conditionalFormatting sqref="I30:I34">
    <cfRule type="containsText" dxfId="92" priority="220" operator="containsText" text="Moderado">
      <formula>NOT(ISERROR(SEARCH("Moderado",I30)))</formula>
    </cfRule>
  </conditionalFormatting>
  <conditionalFormatting sqref="I10:J29">
    <cfRule type="containsText" dxfId="91" priority="339" operator="containsText" text="Moderado">
      <formula>NOT(ISERROR(SEARCH("Moderado",I10)))</formula>
    </cfRule>
  </conditionalFormatting>
  <conditionalFormatting sqref="J8 J35:J1048576">
    <cfRule type="containsText" dxfId="90" priority="651" operator="containsText" text="25- Extremo">
      <formula>NOT(ISERROR(SEARCH("25- Extremo",J8)))</formula>
    </cfRule>
    <cfRule type="containsText" dxfId="89" priority="652" operator="containsText" text="20- Extremo">
      <formula>NOT(ISERROR(SEARCH("20- Extremo",J8)))</formula>
    </cfRule>
    <cfRule type="containsText" dxfId="88" priority="653" operator="containsText" text="15- Extremo">
      <formula>NOT(ISERROR(SEARCH("15- Extremo",J8)))</formula>
    </cfRule>
    <cfRule type="containsText" dxfId="87" priority="654" operator="containsText" text="10- Extremo">
      <formula>NOT(ISERROR(SEARCH("10- Extremo",J8)))</formula>
    </cfRule>
    <cfRule type="containsText" dxfId="86" priority="655" operator="containsText" text="5- Extremo">
      <formula>NOT(ISERROR(SEARCH("5- Extremo",J8)))</formula>
    </cfRule>
    <cfRule type="containsText" dxfId="85" priority="656" operator="containsText" text="12- Alto">
      <formula>NOT(ISERROR(SEARCH("12- Alto",J8)))</formula>
    </cfRule>
    <cfRule type="containsText" dxfId="84" priority="657" operator="containsText" text="10- Alto">
      <formula>NOT(ISERROR(SEARCH("10- Alto",J8)))</formula>
    </cfRule>
    <cfRule type="containsText" dxfId="83" priority="658" operator="containsText" text="9- Alto">
      <formula>NOT(ISERROR(SEARCH("9- Alto",J8)))</formula>
    </cfRule>
    <cfRule type="containsText" dxfId="82" priority="659" operator="containsText" text="8- Alto">
      <formula>NOT(ISERROR(SEARCH("8- Alto",J8)))</formula>
    </cfRule>
    <cfRule type="containsText" dxfId="81" priority="660" operator="containsText" text="5- Alto">
      <formula>NOT(ISERROR(SEARCH("5- Alto",J8)))</formula>
    </cfRule>
    <cfRule type="containsText" dxfId="80" priority="661" operator="containsText" text="4- Alto">
      <formula>NOT(ISERROR(SEARCH("4- Alto",J8)))</formula>
    </cfRule>
    <cfRule type="containsText" dxfId="79" priority="667" operator="containsText" text="2- Bajo">
      <formula>NOT(ISERROR(SEARCH("2- Bajo",J8)))</formula>
    </cfRule>
  </conditionalFormatting>
  <conditionalFormatting sqref="J10:J19">
    <cfRule type="colorScale" priority="923">
      <colorScale>
        <cfvo type="min"/>
        <cfvo type="max"/>
        <color rgb="FFFF7128"/>
        <color rgb="FFFFEF9C"/>
      </colorScale>
    </cfRule>
  </conditionalFormatting>
  <conditionalFormatting sqref="J10:J29">
    <cfRule type="containsText" dxfId="78" priority="367" operator="containsText" text="Bajo">
      <formula>NOT(ISERROR(SEARCH("Bajo",J10)))</formula>
    </cfRule>
    <cfRule type="containsText" dxfId="77" priority="368" operator="containsText" text="Moderado">
      <formula>NOT(ISERROR(SEARCH("Moderado",J10)))</formula>
    </cfRule>
    <cfRule type="containsText" dxfId="76" priority="369" operator="containsText" text="Alto">
      <formula>NOT(ISERROR(SEARCH("Alto",J10)))</formula>
    </cfRule>
    <cfRule type="containsText" dxfId="75" priority="370" operator="containsText" text="Extremo">
      <formula>NOT(ISERROR(SEARCH("Extremo",J10)))</formula>
    </cfRule>
  </conditionalFormatting>
  <conditionalFormatting sqref="J10:J34">
    <cfRule type="containsText" dxfId="74" priority="203" operator="containsText" text="Bajo">
      <formula>NOT(ISERROR(SEARCH("Bajo",J10)))</formula>
    </cfRule>
    <cfRule type="containsText" dxfId="73" priority="204" operator="containsText" text="Extremo">
      <formula>NOT(ISERROR(SEARCH("Extremo",J10)))</formula>
    </cfRule>
  </conditionalFormatting>
  <conditionalFormatting sqref="J20:J24">
    <cfRule type="colorScale" priority="505">
      <colorScale>
        <cfvo type="min"/>
        <cfvo type="max"/>
        <color rgb="FFFF7128"/>
        <color rgb="FFFFEF9C"/>
      </colorScale>
    </cfRule>
  </conditionalFormatting>
  <conditionalFormatting sqref="J25:J29">
    <cfRule type="colorScale" priority="371">
      <colorScale>
        <cfvo type="min"/>
        <cfvo type="max"/>
        <color rgb="FFFF7128"/>
        <color rgb="FFFFEF9C"/>
      </colorScale>
    </cfRule>
  </conditionalFormatting>
  <conditionalFormatting sqref="J30:J34">
    <cfRule type="containsText" dxfId="72" priority="205" operator="containsText" text="Moderado">
      <formula>NOT(ISERROR(SEARCH("Moderado",J30)))</formula>
    </cfRule>
    <cfRule type="containsText" dxfId="71" priority="233" operator="containsText" text="Bajo">
      <formula>NOT(ISERROR(SEARCH("Bajo",J30)))</formula>
    </cfRule>
    <cfRule type="containsText" dxfId="70" priority="234" operator="containsText" text="Moderado">
      <formula>NOT(ISERROR(SEARCH("Moderado",J30)))</formula>
    </cfRule>
    <cfRule type="containsText" dxfId="69" priority="235" operator="containsText" text="Alto">
      <formula>NOT(ISERROR(SEARCH("Alto",J30)))</formula>
    </cfRule>
    <cfRule type="containsText" dxfId="68" priority="236" operator="containsText" text="Extremo">
      <formula>NOT(ISERROR(SEARCH("Extremo",J30)))</formula>
    </cfRule>
    <cfRule type="colorScale" priority="237">
      <colorScale>
        <cfvo type="min"/>
        <cfvo type="max"/>
        <color rgb="FFFF7128"/>
        <color rgb="FFFFEF9C"/>
      </colorScale>
    </cfRule>
  </conditionalFormatting>
  <conditionalFormatting sqref="K10:K34">
    <cfRule type="containsText" dxfId="67" priority="199" operator="containsText" text="Muy Alta">
      <formula>NOT(ISERROR(SEARCH("Muy Alta",K10)))</formula>
    </cfRule>
    <cfRule type="containsText" dxfId="66" priority="200" operator="containsText" text="Alta">
      <formula>NOT(ISERROR(SEARCH("Alta",K10)))</formula>
    </cfRule>
    <cfRule type="containsText" dxfId="65" priority="201" operator="containsText" text="Baja">
      <formula>NOT(ISERROR(SEARCH("Baja",K10)))</formula>
    </cfRule>
    <cfRule type="containsText" dxfId="64" priority="202" operator="containsText" text="Muy Baja">
      <formula>NOT(ISERROR(SEARCH("Muy Baja",K10)))</formula>
    </cfRule>
    <cfRule type="containsText" dxfId="63" priority="207" operator="containsText" text="Media">
      <formula>NOT(ISERROR(SEARCH("Media",K10)))</formula>
    </cfRule>
  </conditionalFormatting>
  <conditionalFormatting sqref="K10:L10 K15:L15">
    <cfRule type="containsText" dxfId="62" priority="645" operator="containsText" text="3- Moderado">
      <formula>NOT(ISERROR(SEARCH("3- Moderado",K10)))</formula>
    </cfRule>
    <cfRule type="containsText" dxfId="61" priority="646" operator="containsText" text="6- Moderado">
      <formula>NOT(ISERROR(SEARCH("6- Moderado",K10)))</formula>
    </cfRule>
    <cfRule type="containsText" dxfId="60" priority="647" operator="containsText" text="4- Moderado">
      <formula>NOT(ISERROR(SEARCH("4- Moderado",K10)))</formula>
    </cfRule>
    <cfRule type="containsText" dxfId="59" priority="648" operator="containsText" text="3- Bajo">
      <formula>NOT(ISERROR(SEARCH("3- Bajo",K10)))</formula>
    </cfRule>
    <cfRule type="containsText" dxfId="58" priority="649" operator="containsText" text="4- Bajo">
      <formula>NOT(ISERROR(SEARCH("4- Bajo",K10)))</formula>
    </cfRule>
    <cfRule type="containsText" dxfId="57" priority="650" operator="containsText" text="1- Bajo">
      <formula>NOT(ISERROR(SEARCH("1- Bajo",K10)))</formula>
    </cfRule>
  </conditionalFormatting>
  <conditionalFormatting sqref="K20:L20">
    <cfRule type="containsText" dxfId="56" priority="524" operator="containsText" text="3- Moderado">
      <formula>NOT(ISERROR(SEARCH("3- Moderado",K20)))</formula>
    </cfRule>
    <cfRule type="containsText" dxfId="55" priority="525" operator="containsText" text="6- Moderado">
      <formula>NOT(ISERROR(SEARCH("6- Moderado",K20)))</formula>
    </cfRule>
    <cfRule type="containsText" dxfId="54" priority="526" operator="containsText" text="4- Moderado">
      <formula>NOT(ISERROR(SEARCH("4- Moderado",K20)))</formula>
    </cfRule>
    <cfRule type="containsText" dxfId="53" priority="527" operator="containsText" text="3- Bajo">
      <formula>NOT(ISERROR(SEARCH("3- Bajo",K20)))</formula>
    </cfRule>
    <cfRule type="containsText" dxfId="52" priority="528" operator="containsText" text="4- Bajo">
      <formula>NOT(ISERROR(SEARCH("4- Bajo",K20)))</formula>
    </cfRule>
    <cfRule type="containsText" dxfId="51" priority="529" operator="containsText" text="1- Bajo">
      <formula>NOT(ISERROR(SEARCH("1- Bajo",K20)))</formula>
    </cfRule>
  </conditionalFormatting>
  <conditionalFormatting sqref="K25:L25">
    <cfRule type="containsText" dxfId="50" priority="390" operator="containsText" text="3- Moderado">
      <formula>NOT(ISERROR(SEARCH("3- Moderado",K25)))</formula>
    </cfRule>
    <cfRule type="containsText" dxfId="49" priority="391" operator="containsText" text="6- Moderado">
      <formula>NOT(ISERROR(SEARCH("6- Moderado",K25)))</formula>
    </cfRule>
    <cfRule type="containsText" dxfId="48" priority="392" operator="containsText" text="4- Moderado">
      <formula>NOT(ISERROR(SEARCH("4- Moderado",K25)))</formula>
    </cfRule>
    <cfRule type="containsText" dxfId="47" priority="393" operator="containsText" text="3- Bajo">
      <formula>NOT(ISERROR(SEARCH("3- Bajo",K25)))</formula>
    </cfRule>
    <cfRule type="containsText" dxfId="46" priority="394" operator="containsText" text="4- Bajo">
      <formula>NOT(ISERROR(SEARCH("4- Bajo",K25)))</formula>
    </cfRule>
    <cfRule type="containsText" dxfId="45" priority="395" operator="containsText" text="1- Bajo">
      <formula>NOT(ISERROR(SEARCH("1- Bajo",K25)))</formula>
    </cfRule>
  </conditionalFormatting>
  <conditionalFormatting sqref="K30:L30">
    <cfRule type="containsText" dxfId="44" priority="256" operator="containsText" text="3- Moderado">
      <formula>NOT(ISERROR(SEARCH("3- Moderado",K30)))</formula>
    </cfRule>
    <cfRule type="containsText" dxfId="43" priority="257" operator="containsText" text="6- Moderado">
      <formula>NOT(ISERROR(SEARCH("6- Moderado",K30)))</formula>
    </cfRule>
    <cfRule type="containsText" dxfId="42" priority="258" operator="containsText" text="4- Moderado">
      <formula>NOT(ISERROR(SEARCH("4- Moderado",K30)))</formula>
    </cfRule>
    <cfRule type="containsText" dxfId="41" priority="259" operator="containsText" text="3- Bajo">
      <formula>NOT(ISERROR(SEARCH("3- Bajo",K30)))</formula>
    </cfRule>
    <cfRule type="containsText" dxfId="40" priority="260" operator="containsText" text="4- Bajo">
      <formula>NOT(ISERROR(SEARCH("4- Bajo",K30)))</formula>
    </cfRule>
    <cfRule type="containsText" dxfId="39" priority="261" operator="containsText" text="1- Bajo">
      <formula>NOT(ISERROR(SEARCH("1- Bajo",K30)))</formula>
    </cfRule>
  </conditionalFormatting>
  <conditionalFormatting sqref="K8:M8">
    <cfRule type="containsText" dxfId="38" priority="609" operator="containsText" text="3- Moderado">
      <formula>NOT(ISERROR(SEARCH("3- Moderado",K8)))</formula>
    </cfRule>
    <cfRule type="containsText" dxfId="37" priority="610" operator="containsText" text="6- Moderado">
      <formula>NOT(ISERROR(SEARCH("6- Moderado",K8)))</formula>
    </cfRule>
    <cfRule type="containsText" dxfId="36" priority="611" operator="containsText" text="4- Moderado">
      <formula>NOT(ISERROR(SEARCH("4- Moderado",K8)))</formula>
    </cfRule>
    <cfRule type="containsText" dxfId="35" priority="612" operator="containsText" text="3- Bajo">
      <formula>NOT(ISERROR(SEARCH("3- Bajo",K8)))</formula>
    </cfRule>
    <cfRule type="containsText" dxfId="34" priority="613" operator="containsText" text="4- Bajo">
      <formula>NOT(ISERROR(SEARCH("4- Bajo",K8)))</formula>
    </cfRule>
    <cfRule type="containsText" dxfId="33" priority="614" operator="containsText" text="1- Bajo">
      <formula>NOT(ISERROR(SEARCH("1- Bajo",K8)))</formula>
    </cfRule>
  </conditionalFormatting>
  <conditionalFormatting sqref="L10:L34">
    <cfRule type="containsText" dxfId="32" priority="195" operator="containsText" text="Catastrófico">
      <formula>NOT(ISERROR(SEARCH("Catastrófico",L10)))</formula>
    </cfRule>
    <cfRule type="containsText" dxfId="31" priority="196" operator="containsText" text="Mayor">
      <formula>NOT(ISERROR(SEARCH("Mayor",L10)))</formula>
    </cfRule>
    <cfRule type="containsText" dxfId="30" priority="197" operator="containsText" text="Menor">
      <formula>NOT(ISERROR(SEARCH("Menor",L10)))</formula>
    </cfRule>
    <cfRule type="containsText" dxfId="29" priority="198" operator="containsText" text="Leve">
      <formula>NOT(ISERROR(SEARCH("Leve",L10)))</formula>
    </cfRule>
  </conditionalFormatting>
  <conditionalFormatting sqref="L10:M34">
    <cfRule type="containsText" dxfId="28" priority="206" operator="containsText" text="Moderado">
      <formula>NOT(ISERROR(SEARCH("Moderado",L10)))</formula>
    </cfRule>
  </conditionalFormatting>
  <conditionalFormatting sqref="M10:M19">
    <cfRule type="colorScale" priority="934">
      <colorScale>
        <cfvo type="min"/>
        <cfvo type="max"/>
        <color rgb="FFFF7128"/>
        <color rgb="FFFFEF9C"/>
      </colorScale>
    </cfRule>
  </conditionalFormatting>
  <conditionalFormatting sqref="M10:M34">
    <cfRule type="containsText" dxfId="27" priority="228" operator="containsText" text="Bajo">
      <formula>NOT(ISERROR(SEARCH("Bajo",M10)))</formula>
    </cfRule>
    <cfRule type="containsText" dxfId="26" priority="229" operator="containsText" text="Moderado">
      <formula>NOT(ISERROR(SEARCH("Moderado",M10)))</formula>
    </cfRule>
    <cfRule type="containsText" dxfId="25" priority="230" operator="containsText" text="Alto">
      <formula>NOT(ISERROR(SEARCH("Alto",M10)))</formula>
    </cfRule>
    <cfRule type="containsText" dxfId="24" priority="231" operator="containsText" text="Extremo">
      <formula>NOT(ISERROR(SEARCH("Extremo",M10)))</formula>
    </cfRule>
  </conditionalFormatting>
  <conditionalFormatting sqref="M20:M24">
    <cfRule type="colorScale" priority="500">
      <colorScale>
        <cfvo type="min"/>
        <cfvo type="max"/>
        <color rgb="FFFF7128"/>
        <color rgb="FFFFEF9C"/>
      </colorScale>
    </cfRule>
  </conditionalFormatting>
  <conditionalFormatting sqref="M25:M29">
    <cfRule type="colorScale" priority="366">
      <colorScale>
        <cfvo type="min"/>
        <cfvo type="max"/>
        <color rgb="FFFF7128"/>
        <color rgb="FFFFEF9C"/>
      </colorScale>
    </cfRule>
  </conditionalFormatting>
  <conditionalFormatting sqref="M30:M34">
    <cfRule type="colorScale" priority="232">
      <colorScale>
        <cfvo type="min"/>
        <cfvo type="max"/>
        <color rgb="FFFF7128"/>
        <color rgb="FFFFEF9C"/>
      </colorScale>
    </cfRule>
  </conditionalFormatting>
  <conditionalFormatting sqref="N10 N15">
    <cfRule type="containsText" dxfId="23" priority="593" operator="containsText" text="3- Moderado">
      <formula>NOT(ISERROR(SEARCH("3- Moderado",N10)))</formula>
    </cfRule>
    <cfRule type="containsText" dxfId="22" priority="594" operator="containsText" text="6- Moderado">
      <formula>NOT(ISERROR(SEARCH("6- Moderado",N10)))</formula>
    </cfRule>
    <cfRule type="containsText" dxfId="21" priority="595" operator="containsText" text="4- Moderado">
      <formula>NOT(ISERROR(SEARCH("4- Moderado",N10)))</formula>
    </cfRule>
    <cfRule type="containsText" dxfId="20" priority="596" operator="containsText" text="3- Bajo">
      <formula>NOT(ISERROR(SEARCH("3- Bajo",N10)))</formula>
    </cfRule>
    <cfRule type="containsText" dxfId="19" priority="597" operator="containsText" text="4- Bajo">
      <formula>NOT(ISERROR(SEARCH("4- Bajo",N10)))</formula>
    </cfRule>
    <cfRule type="containsText" dxfId="18" priority="598" operator="containsText" text="1- Bajo">
      <formula>NOT(ISERROR(SEARCH("1- Bajo",N10)))</formula>
    </cfRule>
  </conditionalFormatting>
  <conditionalFormatting sqref="N20">
    <cfRule type="containsText" dxfId="17" priority="490" operator="containsText" text="3- Moderado">
      <formula>NOT(ISERROR(SEARCH("3- Moderado",N20)))</formula>
    </cfRule>
    <cfRule type="containsText" dxfId="16" priority="491" operator="containsText" text="6- Moderado">
      <formula>NOT(ISERROR(SEARCH("6- Moderado",N20)))</formula>
    </cfRule>
    <cfRule type="containsText" dxfId="15" priority="492" operator="containsText" text="4- Moderado">
      <formula>NOT(ISERROR(SEARCH("4- Moderado",N20)))</formula>
    </cfRule>
    <cfRule type="containsText" dxfId="14" priority="493" operator="containsText" text="3- Bajo">
      <formula>NOT(ISERROR(SEARCH("3- Bajo",N20)))</formula>
    </cfRule>
    <cfRule type="containsText" dxfId="13" priority="494" operator="containsText" text="4- Bajo">
      <formula>NOT(ISERROR(SEARCH("4- Bajo",N20)))</formula>
    </cfRule>
    <cfRule type="containsText" dxfId="12" priority="495" operator="containsText" text="1- Bajo">
      <formula>NOT(ISERROR(SEARCH("1- Bajo",N20)))</formula>
    </cfRule>
  </conditionalFormatting>
  <conditionalFormatting sqref="N25">
    <cfRule type="containsText" dxfId="11" priority="356" operator="containsText" text="3- Moderado">
      <formula>NOT(ISERROR(SEARCH("3- Moderado",N25)))</formula>
    </cfRule>
    <cfRule type="containsText" dxfId="10" priority="357" operator="containsText" text="6- Moderado">
      <formula>NOT(ISERROR(SEARCH("6- Moderado",N25)))</formula>
    </cfRule>
    <cfRule type="containsText" dxfId="9" priority="358" operator="containsText" text="4- Moderado">
      <formula>NOT(ISERROR(SEARCH("4- Moderado",N25)))</formula>
    </cfRule>
    <cfRule type="containsText" dxfId="8" priority="359" operator="containsText" text="3- Bajo">
      <formula>NOT(ISERROR(SEARCH("3- Bajo",N25)))</formula>
    </cfRule>
    <cfRule type="containsText" dxfId="7" priority="360" operator="containsText" text="4- Bajo">
      <formula>NOT(ISERROR(SEARCH("4- Bajo",N25)))</formula>
    </cfRule>
    <cfRule type="containsText" dxfId="6" priority="361" operator="containsText" text="1- Bajo">
      <formula>NOT(ISERROR(SEARCH("1- Bajo",N25)))</formula>
    </cfRule>
  </conditionalFormatting>
  <conditionalFormatting sqref="N30">
    <cfRule type="containsText" dxfId="5" priority="222" operator="containsText" text="3- Moderado">
      <formula>NOT(ISERROR(SEARCH("3- Moderado",N30)))</formula>
    </cfRule>
    <cfRule type="containsText" dxfId="4" priority="223" operator="containsText" text="6- Moderado">
      <formula>NOT(ISERROR(SEARCH("6- Moderado",N30)))</formula>
    </cfRule>
    <cfRule type="containsText" dxfId="3" priority="224" operator="containsText" text="4- Moderado">
      <formula>NOT(ISERROR(SEARCH("4- Moderado",N30)))</formula>
    </cfRule>
    <cfRule type="containsText" dxfId="2" priority="225" operator="containsText" text="3- Bajo">
      <formula>NOT(ISERROR(SEARCH("3- Bajo",N30)))</formula>
    </cfRule>
    <cfRule type="containsText" dxfId="1" priority="226" operator="containsText" text="4- Bajo">
      <formula>NOT(ISERROR(SEARCH("4- Bajo",N30)))</formula>
    </cfRule>
    <cfRule type="containsText" dxfId="0" priority="227" operator="containsText" text="1- Bajo">
      <formula>NOT(ISERROR(SEARCH("1- Bajo",N30)))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1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1000000}"/>
    <dataValidation allowBlank="1" showInputMessage="1" showErrorMessage="1" prompt="Que tan factible es que materialize el riesgo?" sqref="H8" xr:uid="{00000000-0002-0000-1100-000002000000}"/>
    <dataValidation allowBlank="1" showInputMessage="1" showErrorMessage="1" prompt="El grado de afectación puede ser " sqref="I8" xr:uid="{00000000-0002-0000-1100-000003000000}"/>
    <dataValidation allowBlank="1" showInputMessage="1" showErrorMessage="1" prompt="Describir las actividades que se van a desarrollar para el proyecto" sqref="O7" xr:uid="{00000000-0002-0000-1100-000004000000}"/>
    <dataValidation allowBlank="1" showInputMessage="1" showErrorMessage="1" prompt="Seleccionar si el responsable es el responsable de las acciones es el nivel central" sqref="P7:P8" xr:uid="{00000000-0002-0000-1100-000005000000}"/>
    <dataValidation allowBlank="1" showInputMessage="1" showErrorMessage="1" prompt="seleccionar si el responsable de ejecutar las acciones es el nivel central" sqref="Q8" xr:uid="{00000000-0002-0000-11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90F1A-3DC3-4C85-ABAE-4DE4F8B31724}">
  <sheetPr codeName="Sheet8"/>
  <dimension ref="A1:J82"/>
  <sheetViews>
    <sheetView showGridLines="0" view="pageBreakPreview" topLeftCell="A19" zoomScale="70" zoomScaleNormal="96" zoomScaleSheetLayoutView="70" workbookViewId="0">
      <selection activeCell="E45" sqref="E45"/>
    </sheetView>
  </sheetViews>
  <sheetFormatPr baseColWidth="10" defaultColWidth="10.42578125" defaultRowHeight="14.25"/>
  <cols>
    <col min="1" max="1" width="53.28515625" style="212" customWidth="1"/>
    <col min="2" max="2" width="15.42578125" style="213" customWidth="1"/>
    <col min="3" max="3" width="55.7109375" style="180" customWidth="1"/>
    <col min="4" max="4" width="24.140625" style="213" customWidth="1"/>
    <col min="5" max="5" width="55.7109375" style="180" customWidth="1"/>
    <col min="6" max="6" width="4.7109375" style="180" customWidth="1"/>
    <col min="7" max="16384" width="10.42578125" style="180"/>
  </cols>
  <sheetData>
    <row r="1" spans="1:8" ht="79.900000000000006" customHeight="1">
      <c r="A1" s="178"/>
      <c r="B1" s="241" t="s">
        <v>13</v>
      </c>
      <c r="C1" s="241"/>
      <c r="D1" s="241"/>
      <c r="E1" s="178"/>
      <c r="F1" s="179"/>
      <c r="G1" s="179"/>
      <c r="H1" s="179"/>
    </row>
    <row r="2" spans="1:8" ht="54.75" customHeight="1">
      <c r="A2" s="181" t="s">
        <v>14</v>
      </c>
      <c r="B2" s="242" t="s">
        <v>15</v>
      </c>
      <c r="C2" s="243"/>
      <c r="D2" s="182" t="s">
        <v>16</v>
      </c>
      <c r="E2" s="183" t="s">
        <v>17</v>
      </c>
    </row>
    <row r="3" spans="1:8" ht="16.899999999999999" customHeight="1">
      <c r="A3" s="184"/>
      <c r="B3" s="185"/>
      <c r="C3" s="185"/>
      <c r="D3" s="186"/>
      <c r="E3" s="185"/>
    </row>
    <row r="4" spans="1:8" ht="54.75" customHeight="1">
      <c r="A4" s="181" t="s">
        <v>18</v>
      </c>
      <c r="B4" s="244" t="s">
        <v>15</v>
      </c>
      <c r="C4" s="245"/>
      <c r="D4" s="245"/>
      <c r="E4" s="245"/>
    </row>
    <row r="5" spans="1:8" ht="13.15" customHeight="1">
      <c r="A5" s="187"/>
      <c r="B5" s="188"/>
      <c r="D5" s="186"/>
      <c r="E5" s="186"/>
    </row>
    <row r="6" spans="1:8" ht="21" customHeight="1">
      <c r="A6" s="246" t="s">
        <v>19</v>
      </c>
      <c r="B6" s="247" t="s">
        <v>20</v>
      </c>
      <c r="C6" s="247"/>
      <c r="D6" s="247" t="s">
        <v>21</v>
      </c>
      <c r="E6" s="247"/>
    </row>
    <row r="7" spans="1:8" ht="136.5" customHeight="1">
      <c r="A7" s="246"/>
      <c r="B7" s="248" t="s">
        <v>22</v>
      </c>
      <c r="C7" s="249"/>
      <c r="D7" s="250"/>
      <c r="E7" s="250"/>
    </row>
    <row r="8" spans="1:8" ht="21" customHeight="1">
      <c r="A8" s="187"/>
      <c r="B8" s="188"/>
      <c r="D8" s="186"/>
      <c r="E8" s="186"/>
    </row>
    <row r="9" spans="1:8" ht="19.899999999999999" customHeight="1">
      <c r="A9" s="252" t="s">
        <v>23</v>
      </c>
      <c r="B9" s="252"/>
      <c r="C9" s="252"/>
      <c r="D9" s="252"/>
      <c r="E9" s="252"/>
    </row>
    <row r="10" spans="1:8" ht="19.899999999999999" customHeight="1">
      <c r="A10" s="189" t="s">
        <v>24</v>
      </c>
      <c r="B10" s="189" t="s">
        <v>25</v>
      </c>
      <c r="C10" s="189" t="s">
        <v>26</v>
      </c>
      <c r="D10" s="189" t="s">
        <v>27</v>
      </c>
      <c r="E10" s="189" t="s">
        <v>28</v>
      </c>
    </row>
    <row r="11" spans="1:8" s="193" customFormat="1" ht="118.5" customHeight="1">
      <c r="A11" s="253" t="s">
        <v>29</v>
      </c>
      <c r="B11" s="190">
        <v>1</v>
      </c>
      <c r="C11" s="191" t="s">
        <v>30</v>
      </c>
      <c r="D11" s="192">
        <v>1</v>
      </c>
      <c r="E11" s="191" t="s">
        <v>31</v>
      </c>
    </row>
    <row r="12" spans="1:8" s="193" customFormat="1" ht="113.25" customHeight="1">
      <c r="A12" s="253"/>
      <c r="B12" s="190">
        <v>2</v>
      </c>
      <c r="C12" s="191" t="s">
        <v>32</v>
      </c>
      <c r="D12" s="192"/>
      <c r="E12" s="191"/>
    </row>
    <row r="13" spans="1:8" ht="79.900000000000006" customHeight="1">
      <c r="A13" s="254" t="s">
        <v>33</v>
      </c>
      <c r="B13" s="194">
        <v>3</v>
      </c>
      <c r="C13" s="195" t="s">
        <v>34</v>
      </c>
      <c r="D13" s="194">
        <v>2</v>
      </c>
      <c r="E13" s="195" t="s">
        <v>35</v>
      </c>
    </row>
    <row r="14" spans="1:8" ht="79.900000000000006" customHeight="1">
      <c r="A14" s="254"/>
      <c r="B14" s="194">
        <v>4</v>
      </c>
      <c r="C14" s="195" t="s">
        <v>36</v>
      </c>
      <c r="D14" s="194"/>
      <c r="E14" s="195"/>
    </row>
    <row r="15" spans="1:8" ht="79.900000000000006" customHeight="1">
      <c r="A15" s="254"/>
      <c r="B15" s="194">
        <v>5</v>
      </c>
      <c r="C15" s="195" t="s">
        <v>37</v>
      </c>
      <c r="D15" s="194"/>
      <c r="E15" s="195"/>
    </row>
    <row r="16" spans="1:8" ht="79.900000000000006" customHeight="1">
      <c r="A16" s="251" t="s">
        <v>38</v>
      </c>
      <c r="B16" s="194">
        <v>6</v>
      </c>
      <c r="C16" s="195" t="s">
        <v>39</v>
      </c>
      <c r="D16" s="194">
        <v>3</v>
      </c>
      <c r="E16" s="191" t="s">
        <v>40</v>
      </c>
    </row>
    <row r="17" spans="1:10" ht="79.900000000000006" customHeight="1">
      <c r="A17" s="251"/>
      <c r="B17" s="194">
        <v>7</v>
      </c>
      <c r="C17" s="195" t="s">
        <v>41</v>
      </c>
      <c r="D17" s="194">
        <v>4</v>
      </c>
      <c r="E17" s="191" t="s">
        <v>42</v>
      </c>
    </row>
    <row r="18" spans="1:10" ht="79.900000000000006" customHeight="1">
      <c r="A18" s="251"/>
      <c r="B18" s="194">
        <v>8</v>
      </c>
      <c r="C18" s="195" t="s">
        <v>43</v>
      </c>
      <c r="D18" s="194"/>
      <c r="E18" s="196"/>
    </row>
    <row r="19" spans="1:10" ht="79.900000000000006" customHeight="1">
      <c r="A19" s="251"/>
      <c r="B19" s="194">
        <v>9</v>
      </c>
      <c r="C19" s="195" t="s">
        <v>44</v>
      </c>
      <c r="D19" s="194"/>
      <c r="E19" s="195"/>
    </row>
    <row r="20" spans="1:10" ht="79.900000000000006" customHeight="1">
      <c r="A20" s="251"/>
      <c r="B20" s="194">
        <v>10</v>
      </c>
      <c r="C20" s="195" t="s">
        <v>45</v>
      </c>
      <c r="D20" s="194"/>
      <c r="E20" s="191"/>
      <c r="J20" s="197"/>
    </row>
    <row r="21" spans="1:10" ht="79.900000000000006" customHeight="1">
      <c r="A21" s="251"/>
      <c r="B21" s="194">
        <v>11</v>
      </c>
      <c r="C21" s="195" t="s">
        <v>46</v>
      </c>
      <c r="D21" s="194"/>
      <c r="E21" s="195"/>
      <c r="J21" s="197"/>
    </row>
    <row r="22" spans="1:10" ht="79.900000000000006" customHeight="1">
      <c r="A22" s="251"/>
      <c r="B22" s="194">
        <v>12</v>
      </c>
      <c r="C22" s="195" t="s">
        <v>47</v>
      </c>
      <c r="D22" s="194"/>
      <c r="E22" s="195"/>
      <c r="J22" s="197"/>
    </row>
    <row r="23" spans="1:10" ht="79.900000000000006" customHeight="1">
      <c r="A23" s="251" t="s">
        <v>48</v>
      </c>
      <c r="B23" s="194">
        <v>13</v>
      </c>
      <c r="C23" s="191" t="s">
        <v>49</v>
      </c>
      <c r="D23" s="190">
        <v>5</v>
      </c>
      <c r="E23" s="191" t="s">
        <v>50</v>
      </c>
    </row>
    <row r="24" spans="1:10" ht="79.900000000000006" customHeight="1">
      <c r="A24" s="251"/>
      <c r="B24" s="194">
        <v>14</v>
      </c>
      <c r="C24" s="191" t="s">
        <v>51</v>
      </c>
      <c r="D24" s="190">
        <v>6</v>
      </c>
      <c r="E24" s="191" t="s">
        <v>52</v>
      </c>
    </row>
    <row r="25" spans="1:10" ht="79.900000000000006" customHeight="1">
      <c r="A25" s="251"/>
      <c r="B25" s="194">
        <v>15</v>
      </c>
      <c r="C25" s="191" t="s">
        <v>53</v>
      </c>
      <c r="D25" s="190">
        <v>7</v>
      </c>
      <c r="E25" s="191" t="s">
        <v>54</v>
      </c>
    </row>
    <row r="26" spans="1:10" ht="79.900000000000006" customHeight="1">
      <c r="A26" s="251"/>
      <c r="B26" s="194">
        <v>16</v>
      </c>
      <c r="C26" s="191" t="s">
        <v>55</v>
      </c>
      <c r="D26" s="190"/>
      <c r="E26" s="191"/>
    </row>
    <row r="27" spans="1:10" ht="174.4" customHeight="1">
      <c r="A27" s="198" t="s">
        <v>56</v>
      </c>
      <c r="B27" s="194">
        <v>17</v>
      </c>
      <c r="C27" s="191" t="s">
        <v>57</v>
      </c>
      <c r="D27" s="190">
        <v>8</v>
      </c>
      <c r="E27" s="191" t="s">
        <v>58</v>
      </c>
    </row>
    <row r="28" spans="1:10" ht="48.75" customHeight="1">
      <c r="A28" s="251" t="s">
        <v>59</v>
      </c>
      <c r="B28" s="194">
        <v>18</v>
      </c>
      <c r="C28" s="199" t="s">
        <v>60</v>
      </c>
      <c r="D28" s="194"/>
      <c r="E28" s="195"/>
    </row>
    <row r="29" spans="1:10" ht="87" customHeight="1">
      <c r="A29" s="251"/>
      <c r="B29" s="194">
        <v>19</v>
      </c>
      <c r="C29" s="199" t="s">
        <v>61</v>
      </c>
      <c r="D29" s="194"/>
      <c r="E29" s="195"/>
    </row>
    <row r="30" spans="1:10" ht="19.899999999999999" customHeight="1">
      <c r="A30" s="252" t="s">
        <v>62</v>
      </c>
      <c r="B30" s="252"/>
      <c r="C30" s="252"/>
      <c r="D30" s="252"/>
      <c r="E30" s="252"/>
    </row>
    <row r="31" spans="1:10" ht="19.899999999999999" customHeight="1">
      <c r="A31" s="189" t="s">
        <v>24</v>
      </c>
      <c r="B31" s="189" t="s">
        <v>25</v>
      </c>
      <c r="C31" s="189" t="s">
        <v>63</v>
      </c>
      <c r="D31" s="189" t="s">
        <v>27</v>
      </c>
      <c r="E31" s="189" t="s">
        <v>64</v>
      </c>
    </row>
    <row r="32" spans="1:10" ht="98.65" customHeight="1">
      <c r="A32" s="251" t="s">
        <v>65</v>
      </c>
      <c r="B32" s="190">
        <v>1</v>
      </c>
      <c r="C32" s="191" t="s">
        <v>66</v>
      </c>
      <c r="D32" s="190">
        <v>1</v>
      </c>
      <c r="E32" s="191" t="s">
        <v>67</v>
      </c>
    </row>
    <row r="33" spans="1:5" ht="81" customHeight="1">
      <c r="A33" s="251"/>
      <c r="B33" s="190">
        <v>2</v>
      </c>
      <c r="C33" s="191" t="s">
        <v>68</v>
      </c>
      <c r="D33" s="190">
        <v>2</v>
      </c>
      <c r="E33" s="191" t="s">
        <v>69</v>
      </c>
    </row>
    <row r="34" spans="1:5" ht="91.9" customHeight="1">
      <c r="A34" s="251"/>
      <c r="B34" s="190"/>
      <c r="C34" s="191"/>
      <c r="D34" s="190">
        <v>3</v>
      </c>
      <c r="E34" s="191" t="s">
        <v>70</v>
      </c>
    </row>
    <row r="35" spans="1:5" ht="68.25" customHeight="1">
      <c r="A35" s="251"/>
      <c r="B35" s="190"/>
      <c r="C35" s="191"/>
      <c r="D35" s="190">
        <v>4</v>
      </c>
      <c r="E35" s="191" t="s">
        <v>71</v>
      </c>
    </row>
    <row r="36" spans="1:5" ht="68.25" customHeight="1">
      <c r="A36" s="251"/>
      <c r="B36" s="190"/>
      <c r="C36" s="193"/>
      <c r="D36" s="190">
        <v>5</v>
      </c>
      <c r="E36" s="191" t="s">
        <v>72</v>
      </c>
    </row>
    <row r="37" spans="1:5" ht="41.65" customHeight="1">
      <c r="A37" s="251"/>
      <c r="B37" s="190"/>
      <c r="C37" s="199"/>
      <c r="D37" s="190">
        <v>6</v>
      </c>
      <c r="E37" s="191" t="s">
        <v>73</v>
      </c>
    </row>
    <row r="38" spans="1:5" ht="49.5" customHeight="1">
      <c r="A38" s="251"/>
      <c r="B38" s="190"/>
      <c r="C38" s="199"/>
      <c r="D38" s="190">
        <v>7</v>
      </c>
      <c r="E38" s="199" t="s">
        <v>74</v>
      </c>
    </row>
    <row r="39" spans="1:5" ht="49.5" customHeight="1">
      <c r="A39" s="251" t="s">
        <v>75</v>
      </c>
      <c r="B39" s="190">
        <v>3</v>
      </c>
      <c r="C39" s="199" t="s">
        <v>76</v>
      </c>
      <c r="D39" s="190">
        <v>8</v>
      </c>
      <c r="E39" s="199" t="s">
        <v>77</v>
      </c>
    </row>
    <row r="40" spans="1:5" ht="49.5" customHeight="1">
      <c r="A40" s="251"/>
      <c r="B40" s="190"/>
      <c r="C40" s="199"/>
      <c r="D40" s="190">
        <v>9</v>
      </c>
      <c r="E40" s="199" t="s">
        <v>78</v>
      </c>
    </row>
    <row r="41" spans="1:5" s="200" customFormat="1" ht="68.25" customHeight="1">
      <c r="A41" s="251"/>
      <c r="B41" s="190"/>
      <c r="C41" s="199"/>
      <c r="D41" s="190">
        <v>10</v>
      </c>
      <c r="E41" s="199" t="s">
        <v>79</v>
      </c>
    </row>
    <row r="42" spans="1:5" s="200" customFormat="1" ht="78.75" customHeight="1">
      <c r="A42" s="251"/>
      <c r="B42" s="190"/>
      <c r="C42" s="201"/>
      <c r="D42" s="190">
        <v>11</v>
      </c>
      <c r="E42" s="199" t="s">
        <v>80</v>
      </c>
    </row>
    <row r="43" spans="1:5" s="200" customFormat="1" ht="42.75">
      <c r="A43" s="251" t="s">
        <v>81</v>
      </c>
      <c r="B43" s="190">
        <v>4</v>
      </c>
      <c r="C43" s="191" t="s">
        <v>82</v>
      </c>
      <c r="D43" s="190">
        <v>12</v>
      </c>
      <c r="E43" s="202" t="s">
        <v>83</v>
      </c>
    </row>
    <row r="44" spans="1:5" s="200" customFormat="1" ht="55.5" customHeight="1">
      <c r="A44" s="251"/>
      <c r="B44" s="190">
        <v>5</v>
      </c>
      <c r="C44" s="191" t="s">
        <v>84</v>
      </c>
      <c r="D44" s="190"/>
      <c r="E44" s="191"/>
    </row>
    <row r="45" spans="1:5" s="200" customFormat="1" ht="57">
      <c r="A45" s="251"/>
      <c r="B45" s="190">
        <v>6</v>
      </c>
      <c r="C45" s="191" t="s">
        <v>85</v>
      </c>
      <c r="D45" s="190">
        <v>13</v>
      </c>
      <c r="E45" s="191" t="s">
        <v>86</v>
      </c>
    </row>
    <row r="46" spans="1:5" s="200" customFormat="1" ht="61.5" customHeight="1">
      <c r="A46" s="251"/>
      <c r="B46" s="190">
        <v>7</v>
      </c>
      <c r="C46" s="191" t="s">
        <v>87</v>
      </c>
      <c r="D46" s="190">
        <v>14</v>
      </c>
      <c r="E46" s="191" t="s">
        <v>88</v>
      </c>
    </row>
    <row r="47" spans="1:5" ht="71.25" customHeight="1">
      <c r="A47" s="251"/>
      <c r="B47" s="190">
        <v>8</v>
      </c>
      <c r="C47" s="202" t="s">
        <v>89</v>
      </c>
      <c r="D47" s="190">
        <v>15</v>
      </c>
      <c r="E47" s="191" t="s">
        <v>90</v>
      </c>
    </row>
    <row r="48" spans="1:5" ht="105" customHeight="1">
      <c r="A48" s="251"/>
      <c r="B48" s="190">
        <v>9</v>
      </c>
      <c r="C48" s="191" t="s">
        <v>91</v>
      </c>
      <c r="D48" s="190">
        <v>16</v>
      </c>
      <c r="E48" s="191" t="s">
        <v>92</v>
      </c>
    </row>
    <row r="49" spans="1:5" ht="75.400000000000006" customHeight="1">
      <c r="A49" s="251" t="s">
        <v>93</v>
      </c>
      <c r="B49" s="190">
        <v>10</v>
      </c>
      <c r="C49" s="191" t="s">
        <v>94</v>
      </c>
      <c r="D49" s="190">
        <v>17</v>
      </c>
      <c r="E49" s="191" t="s">
        <v>95</v>
      </c>
    </row>
    <row r="50" spans="1:5" ht="62.65" customHeight="1">
      <c r="A50" s="251"/>
      <c r="B50" s="190">
        <v>11</v>
      </c>
      <c r="C50" s="191" t="s">
        <v>96</v>
      </c>
      <c r="D50" s="192">
        <v>18</v>
      </c>
      <c r="E50" s="191" t="s">
        <v>97</v>
      </c>
    </row>
    <row r="51" spans="1:5" ht="42.75">
      <c r="A51" s="251"/>
      <c r="B51" s="190">
        <v>12</v>
      </c>
      <c r="C51" s="191" t="s">
        <v>98</v>
      </c>
      <c r="D51" s="192">
        <v>19</v>
      </c>
      <c r="E51" s="191" t="s">
        <v>99</v>
      </c>
    </row>
    <row r="52" spans="1:5" ht="57">
      <c r="A52" s="251" t="s">
        <v>100</v>
      </c>
      <c r="B52" s="190">
        <v>13</v>
      </c>
      <c r="C52" s="191" t="s">
        <v>101</v>
      </c>
      <c r="D52" s="192">
        <v>20</v>
      </c>
      <c r="E52" s="202" t="s">
        <v>102</v>
      </c>
    </row>
    <row r="53" spans="1:5" ht="28.5">
      <c r="A53" s="251"/>
      <c r="B53" s="190">
        <v>14</v>
      </c>
      <c r="C53" s="191" t="s">
        <v>103</v>
      </c>
      <c r="D53" s="192">
        <v>21</v>
      </c>
      <c r="E53" s="202" t="s">
        <v>104</v>
      </c>
    </row>
    <row r="54" spans="1:5" ht="71.25">
      <c r="A54" s="251"/>
      <c r="B54" s="190">
        <v>15</v>
      </c>
      <c r="C54" s="191" t="s">
        <v>105</v>
      </c>
      <c r="D54" s="192"/>
      <c r="E54" s="202"/>
    </row>
    <row r="55" spans="1:5" ht="28.5">
      <c r="A55" s="251"/>
      <c r="B55" s="190">
        <v>16</v>
      </c>
      <c r="C55" s="191" t="s">
        <v>106</v>
      </c>
      <c r="D55" s="192"/>
      <c r="E55" s="202"/>
    </row>
    <row r="56" spans="1:5">
      <c r="A56" s="251"/>
      <c r="B56" s="190">
        <v>17</v>
      </c>
      <c r="C56" s="191" t="s">
        <v>107</v>
      </c>
      <c r="D56" s="192"/>
      <c r="E56" s="202"/>
    </row>
    <row r="57" spans="1:5" ht="28.5">
      <c r="A57" s="251"/>
      <c r="B57" s="190">
        <v>18</v>
      </c>
      <c r="C57" s="191" t="s">
        <v>108</v>
      </c>
      <c r="D57" s="192"/>
      <c r="E57" s="202"/>
    </row>
    <row r="58" spans="1:5" ht="28.5">
      <c r="A58" s="251"/>
      <c r="B58" s="190">
        <v>19</v>
      </c>
      <c r="C58" s="191" t="s">
        <v>109</v>
      </c>
      <c r="D58" s="192"/>
      <c r="E58" s="202"/>
    </row>
    <row r="59" spans="1:5" ht="28.5">
      <c r="A59" s="251"/>
      <c r="B59" s="190">
        <v>20</v>
      </c>
      <c r="C59" s="191" t="s">
        <v>110</v>
      </c>
      <c r="D59" s="192"/>
      <c r="E59" s="202"/>
    </row>
    <row r="60" spans="1:5" ht="42.75">
      <c r="A60" s="251"/>
      <c r="B60" s="190">
        <v>21</v>
      </c>
      <c r="C60" s="191" t="s">
        <v>111</v>
      </c>
      <c r="D60" s="192"/>
      <c r="E60" s="202"/>
    </row>
    <row r="61" spans="1:5" ht="28.5">
      <c r="A61" s="251"/>
      <c r="B61" s="190">
        <v>22</v>
      </c>
      <c r="C61" s="191" t="s">
        <v>112</v>
      </c>
      <c r="D61" s="192"/>
      <c r="E61" s="203"/>
    </row>
    <row r="62" spans="1:5" ht="57">
      <c r="A62" s="251" t="s">
        <v>113</v>
      </c>
      <c r="B62" s="190">
        <v>23</v>
      </c>
      <c r="C62" s="191" t="s">
        <v>114</v>
      </c>
      <c r="D62" s="192">
        <v>22</v>
      </c>
      <c r="E62" s="202" t="s">
        <v>115</v>
      </c>
    </row>
    <row r="63" spans="1:5" ht="42.75">
      <c r="A63" s="251"/>
      <c r="B63" s="190">
        <v>24</v>
      </c>
      <c r="C63" s="191" t="s">
        <v>116</v>
      </c>
      <c r="D63" s="192">
        <v>23</v>
      </c>
      <c r="E63" s="191" t="s">
        <v>117</v>
      </c>
    </row>
    <row r="64" spans="1:5" ht="28.5">
      <c r="A64" s="251"/>
      <c r="B64" s="190">
        <v>25</v>
      </c>
      <c r="C64" s="191" t="s">
        <v>118</v>
      </c>
      <c r="D64" s="192"/>
      <c r="E64" s="202"/>
    </row>
    <row r="65" spans="1:10" ht="57">
      <c r="A65" s="255" t="s">
        <v>119</v>
      </c>
      <c r="B65" s="190">
        <v>26</v>
      </c>
      <c r="C65" s="191" t="s">
        <v>120</v>
      </c>
      <c r="D65" s="192">
        <v>24</v>
      </c>
      <c r="E65" s="202" t="s">
        <v>121</v>
      </c>
    </row>
    <row r="66" spans="1:10" ht="45" customHeight="1">
      <c r="A66" s="256"/>
      <c r="B66" s="190"/>
      <c r="C66" s="191"/>
      <c r="D66" s="192"/>
      <c r="E66" s="192"/>
    </row>
    <row r="67" spans="1:10" ht="76.900000000000006" customHeight="1">
      <c r="A67" s="251" t="s">
        <v>122</v>
      </c>
      <c r="B67" s="190">
        <v>27</v>
      </c>
      <c r="C67" s="191" t="s">
        <v>123</v>
      </c>
      <c r="D67" s="192">
        <v>25</v>
      </c>
      <c r="E67" s="191" t="s">
        <v>124</v>
      </c>
    </row>
    <row r="68" spans="1:10" ht="16.149999999999999" customHeight="1">
      <c r="A68" s="251"/>
      <c r="B68" s="190"/>
      <c r="C68" s="191"/>
      <c r="D68" s="192">
        <v>26</v>
      </c>
      <c r="E68" s="191" t="s">
        <v>125</v>
      </c>
    </row>
    <row r="69" spans="1:10" ht="49.9" customHeight="1">
      <c r="A69" s="251" t="s">
        <v>126</v>
      </c>
      <c r="B69" s="190">
        <v>28</v>
      </c>
      <c r="C69" s="202" t="s">
        <v>127</v>
      </c>
      <c r="D69" s="192">
        <v>27</v>
      </c>
      <c r="E69" s="202" t="s">
        <v>128</v>
      </c>
    </row>
    <row r="70" spans="1:10" ht="49.9" customHeight="1">
      <c r="A70" s="251"/>
      <c r="B70" s="190">
        <v>29</v>
      </c>
      <c r="C70" s="202" t="s">
        <v>129</v>
      </c>
      <c r="D70" s="192">
        <v>28</v>
      </c>
      <c r="E70" s="202" t="s">
        <v>130</v>
      </c>
    </row>
    <row r="71" spans="1:10" ht="49.9" customHeight="1">
      <c r="A71" s="251"/>
      <c r="B71" s="190"/>
      <c r="C71" s="193"/>
      <c r="D71" s="192">
        <v>29</v>
      </c>
      <c r="E71" s="202" t="s">
        <v>131</v>
      </c>
    </row>
    <row r="72" spans="1:10" ht="49.9" customHeight="1">
      <c r="A72" s="251"/>
      <c r="B72" s="190"/>
      <c r="C72" s="204"/>
      <c r="D72" s="192">
        <v>30</v>
      </c>
      <c r="E72" s="202" t="s">
        <v>132</v>
      </c>
    </row>
    <row r="73" spans="1:10" ht="49.9" customHeight="1">
      <c r="A73" s="251"/>
      <c r="B73" s="190"/>
      <c r="C73" s="202"/>
      <c r="D73" s="192">
        <v>31</v>
      </c>
      <c r="E73" s="202" t="s">
        <v>133</v>
      </c>
    </row>
    <row r="74" spans="1:10" ht="49.9" customHeight="1">
      <c r="A74" s="251"/>
      <c r="B74" s="190"/>
      <c r="C74" s="202"/>
      <c r="D74" s="192">
        <v>32</v>
      </c>
      <c r="E74" s="202" t="s">
        <v>134</v>
      </c>
    </row>
    <row r="75" spans="1:10" ht="49.9" customHeight="1">
      <c r="A75" s="251"/>
      <c r="B75" s="190"/>
      <c r="C75" s="202"/>
      <c r="D75" s="192">
        <v>33</v>
      </c>
      <c r="E75" s="204" t="s">
        <v>135</v>
      </c>
    </row>
    <row r="76" spans="1:10" ht="40.15" customHeight="1">
      <c r="A76" s="251"/>
      <c r="B76" s="190"/>
      <c r="C76" s="192"/>
      <c r="D76" s="192">
        <v>34</v>
      </c>
      <c r="E76" s="202" t="s">
        <v>136</v>
      </c>
    </row>
    <row r="77" spans="1:10" ht="40.15" customHeight="1">
      <c r="A77" s="255" t="s">
        <v>137</v>
      </c>
      <c r="B77" s="190">
        <v>30</v>
      </c>
      <c r="C77" s="191" t="s">
        <v>138</v>
      </c>
      <c r="D77" s="192">
        <v>35</v>
      </c>
      <c r="E77" s="191" t="s">
        <v>139</v>
      </c>
    </row>
    <row r="78" spans="1:10" ht="72" customHeight="1">
      <c r="A78" s="257"/>
      <c r="B78" s="190">
        <v>31</v>
      </c>
      <c r="C78" s="191" t="s">
        <v>140</v>
      </c>
      <c r="D78" s="192">
        <v>36</v>
      </c>
      <c r="E78" s="191" t="s">
        <v>141</v>
      </c>
    </row>
    <row r="79" spans="1:10" ht="72" customHeight="1">
      <c r="A79" s="257"/>
      <c r="B79" s="190">
        <v>32</v>
      </c>
      <c r="C79" s="191" t="s">
        <v>142</v>
      </c>
      <c r="D79" s="205">
        <v>37</v>
      </c>
      <c r="E79" s="191" t="s">
        <v>143</v>
      </c>
    </row>
    <row r="80" spans="1:10" ht="72" customHeight="1">
      <c r="A80" s="257"/>
      <c r="B80" s="190">
        <v>33</v>
      </c>
      <c r="C80" s="191" t="s">
        <v>144</v>
      </c>
      <c r="D80" s="205">
        <v>38</v>
      </c>
      <c r="E80" s="191" t="s">
        <v>145</v>
      </c>
      <c r="J80" s="180" t="s">
        <v>146</v>
      </c>
    </row>
    <row r="81" spans="1:5" ht="72" customHeight="1">
      <c r="A81" s="257"/>
      <c r="B81" s="206">
        <v>34</v>
      </c>
      <c r="C81" s="207" t="s">
        <v>147</v>
      </c>
      <c r="D81" s="208">
        <v>39</v>
      </c>
      <c r="E81" s="207" t="s">
        <v>148</v>
      </c>
    </row>
    <row r="82" spans="1:5" ht="72" customHeight="1">
      <c r="A82" s="209"/>
      <c r="B82" s="210"/>
      <c r="C82" s="211"/>
      <c r="D82" s="210"/>
      <c r="E82" s="211"/>
    </row>
  </sheetData>
  <mergeCells count="25">
    <mergeCell ref="A62:A64"/>
    <mergeCell ref="A65:A66"/>
    <mergeCell ref="A67:A68"/>
    <mergeCell ref="A69:A76"/>
    <mergeCell ref="A77:A81"/>
    <mergeCell ref="A52:A61"/>
    <mergeCell ref="A9:E9"/>
    <mergeCell ref="A11:A12"/>
    <mergeCell ref="A13:A15"/>
    <mergeCell ref="A16:A22"/>
    <mergeCell ref="A23:A26"/>
    <mergeCell ref="A28:A29"/>
    <mergeCell ref="A30:E30"/>
    <mergeCell ref="A32:A38"/>
    <mergeCell ref="A39:A42"/>
    <mergeCell ref="A43:A48"/>
    <mergeCell ref="A49:A51"/>
    <mergeCell ref="B1:D1"/>
    <mergeCell ref="B2:C2"/>
    <mergeCell ref="B4:E4"/>
    <mergeCell ref="A6:A7"/>
    <mergeCell ref="B6:C6"/>
    <mergeCell ref="D6:E6"/>
    <mergeCell ref="B7:C7"/>
    <mergeCell ref="D7:E7"/>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1E20C-8E06-4689-A47E-7B1B2B477ED2}">
  <sheetPr codeName="Sheet9"/>
  <dimension ref="A1:F13"/>
  <sheetViews>
    <sheetView showGridLines="0" view="pageBreakPreview" topLeftCell="A4" zoomScale="84" zoomScaleNormal="90" zoomScaleSheetLayoutView="84" workbookViewId="0">
      <selection activeCell="D12" sqref="D12"/>
    </sheetView>
  </sheetViews>
  <sheetFormatPr baseColWidth="10" defaultColWidth="10.42578125" defaultRowHeight="15"/>
  <cols>
    <col min="1" max="1" width="60.7109375" style="229" customWidth="1"/>
    <col min="2" max="2" width="15.7109375" style="230" customWidth="1"/>
    <col min="3" max="5" width="15.7109375" style="231" customWidth="1"/>
    <col min="6" max="6" width="40.7109375" style="229" customWidth="1"/>
    <col min="7" max="7" width="2.7109375" style="215" customWidth="1"/>
    <col min="8" max="16384" width="10.42578125" style="215"/>
  </cols>
  <sheetData>
    <row r="1" spans="1:6" ht="79.900000000000006" customHeight="1">
      <c r="A1" s="214"/>
      <c r="B1" s="258" t="s">
        <v>149</v>
      </c>
      <c r="C1" s="258"/>
      <c r="D1" s="258"/>
      <c r="E1" s="258"/>
      <c r="F1" s="214"/>
    </row>
    <row r="2" spans="1:6">
      <c r="A2" s="259" t="s">
        <v>150</v>
      </c>
      <c r="B2" s="259"/>
      <c r="C2" s="259"/>
      <c r="D2" s="259"/>
      <c r="E2" s="259"/>
      <c r="F2" s="259"/>
    </row>
    <row r="3" spans="1:6" ht="28.5" customHeight="1">
      <c r="A3" s="260" t="s">
        <v>151</v>
      </c>
      <c r="B3" s="261" t="s">
        <v>152</v>
      </c>
      <c r="C3" s="261"/>
      <c r="D3" s="261"/>
      <c r="E3" s="261"/>
      <c r="F3" s="216" t="s">
        <v>153</v>
      </c>
    </row>
    <row r="4" spans="1:6" ht="46.5" customHeight="1">
      <c r="A4" s="260"/>
      <c r="B4" s="217" t="s">
        <v>154</v>
      </c>
      <c r="C4" s="217" t="s">
        <v>155</v>
      </c>
      <c r="D4" s="217" t="s">
        <v>156</v>
      </c>
      <c r="E4" s="217" t="s">
        <v>157</v>
      </c>
      <c r="F4" s="218"/>
    </row>
    <row r="5" spans="1:6" ht="64.900000000000006" customHeight="1">
      <c r="A5" s="219" t="s">
        <v>158</v>
      </c>
      <c r="B5" s="220"/>
      <c r="C5" s="221"/>
      <c r="D5" s="221">
        <v>8.9</v>
      </c>
      <c r="E5" s="221">
        <v>13.16</v>
      </c>
      <c r="F5" s="222" t="s">
        <v>159</v>
      </c>
    </row>
    <row r="6" spans="1:6" ht="64.900000000000006" customHeight="1">
      <c r="A6" s="223" t="s">
        <v>160</v>
      </c>
      <c r="B6" s="220"/>
      <c r="C6" s="221"/>
      <c r="D6" s="221">
        <v>11</v>
      </c>
      <c r="E6" s="221" t="s">
        <v>161</v>
      </c>
      <c r="F6" s="222" t="s">
        <v>159</v>
      </c>
    </row>
    <row r="7" spans="1:6" ht="64.900000000000006" customHeight="1">
      <c r="A7" s="223" t="s">
        <v>162</v>
      </c>
      <c r="B7" s="224"/>
      <c r="C7" s="225"/>
      <c r="D7" s="225">
        <v>1</v>
      </c>
      <c r="E7" s="225" t="s">
        <v>163</v>
      </c>
      <c r="F7" s="222" t="s">
        <v>159</v>
      </c>
    </row>
    <row r="8" spans="1:6" ht="64.900000000000006" customHeight="1">
      <c r="A8" s="226" t="s">
        <v>164</v>
      </c>
      <c r="B8" s="224">
        <v>16</v>
      </c>
      <c r="C8" s="225">
        <v>3.4</v>
      </c>
      <c r="D8" s="225" t="s">
        <v>165</v>
      </c>
      <c r="E8" s="225" t="s">
        <v>166</v>
      </c>
      <c r="F8" s="222" t="s">
        <v>159</v>
      </c>
    </row>
    <row r="9" spans="1:6" ht="79.150000000000006" customHeight="1">
      <c r="A9" s="226" t="s">
        <v>167</v>
      </c>
      <c r="B9" s="224" t="s">
        <v>168</v>
      </c>
      <c r="C9" s="224">
        <v>7</v>
      </c>
      <c r="D9" s="221" t="s">
        <v>169</v>
      </c>
      <c r="E9" s="221" t="s">
        <v>170</v>
      </c>
      <c r="F9" s="222" t="s">
        <v>159</v>
      </c>
    </row>
    <row r="10" spans="1:6" ht="64.900000000000006" customHeight="1">
      <c r="A10" s="223" t="s">
        <v>171</v>
      </c>
      <c r="B10" s="220"/>
      <c r="C10" s="221"/>
      <c r="D10" s="221" t="s">
        <v>172</v>
      </c>
      <c r="E10" s="221">
        <v>28</v>
      </c>
      <c r="F10" s="222" t="s">
        <v>159</v>
      </c>
    </row>
    <row r="11" spans="1:6" ht="64.900000000000006" customHeight="1">
      <c r="A11" s="227" t="s">
        <v>173</v>
      </c>
      <c r="B11" s="224"/>
      <c r="C11" s="225"/>
      <c r="D11" s="225" t="s">
        <v>174</v>
      </c>
      <c r="E11" s="225">
        <v>20.21</v>
      </c>
      <c r="F11" s="228" t="s">
        <v>159</v>
      </c>
    </row>
    <row r="12" spans="1:6" ht="64.900000000000006" customHeight="1">
      <c r="A12" s="227" t="s">
        <v>175</v>
      </c>
      <c r="B12" s="224"/>
      <c r="C12" s="225"/>
      <c r="D12" s="221" t="s">
        <v>176</v>
      </c>
      <c r="E12" s="225" t="s">
        <v>177</v>
      </c>
      <c r="F12" s="228" t="s">
        <v>159</v>
      </c>
    </row>
    <row r="13" spans="1:6" ht="64.900000000000006" customHeight="1">
      <c r="A13" s="227" t="s">
        <v>178</v>
      </c>
      <c r="B13" s="224">
        <v>2.17</v>
      </c>
      <c r="C13" s="225">
        <v>8</v>
      </c>
      <c r="D13" s="225">
        <v>1</v>
      </c>
      <c r="E13" s="225" t="s">
        <v>179</v>
      </c>
      <c r="F13" s="228" t="s">
        <v>180</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DD45B184-0E2D-4B0F-A0BB-E3FE00BB069D}"/>
    <dataValidation allowBlank="1" showInputMessage="1" showErrorMessage="1" prompt="Proponer y escribir en una frase la estrategia para gestionar la debilidad, la oportunidad, la amenaza o la fortaleza.Usar verbo de acción en infinitivo._x000a_" sqref="G1 A3" xr:uid="{12BAF2BF-3180-4DE8-8F51-88A4DCCB49F9}"/>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A10" zoomScaleNormal="100" workbookViewId="0">
      <selection activeCell="E18" sqref="E18:F18"/>
    </sheetView>
  </sheetViews>
  <sheetFormatPr baseColWidth="10" defaultColWidth="11.42578125" defaultRowHeight="15"/>
  <cols>
    <col min="1" max="1" width="2.85546875" style="6" customWidth="1"/>
    <col min="2" max="3" width="24.7109375" style="6" customWidth="1"/>
    <col min="4" max="4" width="16" style="6" customWidth="1"/>
    <col min="5" max="5" width="24.7109375" style="6" customWidth="1"/>
    <col min="6" max="6" width="27.7109375" style="6" customWidth="1"/>
    <col min="7" max="8" width="24.7109375" style="6" customWidth="1"/>
    <col min="9" max="16384" width="11.42578125" style="6"/>
  </cols>
  <sheetData>
    <row r="1" spans="2:8" ht="15.75" thickBot="1"/>
    <row r="2" spans="2:8" ht="18">
      <c r="B2" s="266" t="s">
        <v>181</v>
      </c>
      <c r="C2" s="267"/>
      <c r="D2" s="267"/>
      <c r="E2" s="267"/>
      <c r="F2" s="267"/>
      <c r="G2" s="267"/>
      <c r="H2" s="268"/>
    </row>
    <row r="3" spans="2:8" ht="16.5">
      <c r="B3" s="269" t="s">
        <v>182</v>
      </c>
      <c r="C3" s="270"/>
      <c r="D3" s="270"/>
      <c r="E3" s="270"/>
      <c r="F3" s="270"/>
      <c r="G3" s="270"/>
      <c r="H3" s="271"/>
    </row>
    <row r="4" spans="2:8" ht="88.5" customHeight="1">
      <c r="B4" s="272" t="s">
        <v>183</v>
      </c>
      <c r="C4" s="273"/>
      <c r="D4" s="273"/>
      <c r="E4" s="273"/>
      <c r="F4" s="273"/>
      <c r="G4" s="273"/>
      <c r="H4" s="274"/>
    </row>
    <row r="5" spans="2:8" ht="16.5">
      <c r="B5" s="7"/>
      <c r="C5" s="8"/>
      <c r="D5" s="8"/>
      <c r="E5" s="8"/>
      <c r="F5" s="8"/>
      <c r="G5" s="8"/>
      <c r="H5" s="9"/>
    </row>
    <row r="6" spans="2:8" ht="16.5" customHeight="1">
      <c r="B6" s="275" t="s">
        <v>184</v>
      </c>
      <c r="C6" s="276"/>
      <c r="D6" s="276"/>
      <c r="E6" s="276"/>
      <c r="F6" s="276"/>
      <c r="G6" s="276"/>
      <c r="H6" s="277"/>
    </row>
    <row r="7" spans="2:8" ht="44.25" customHeight="1">
      <c r="B7" s="275"/>
      <c r="C7" s="276"/>
      <c r="D7" s="276"/>
      <c r="E7" s="276"/>
      <c r="F7" s="276"/>
      <c r="G7" s="276"/>
      <c r="H7" s="277"/>
    </row>
    <row r="8" spans="2:8" ht="15.75" thickBot="1">
      <c r="B8" s="10"/>
      <c r="C8" s="11"/>
      <c r="D8" s="12"/>
      <c r="E8" s="13"/>
      <c r="F8" s="13"/>
      <c r="G8" s="14"/>
      <c r="H8" s="15"/>
    </row>
    <row r="9" spans="2:8">
      <c r="B9" s="10"/>
      <c r="C9" s="262" t="s">
        <v>185</v>
      </c>
      <c r="D9" s="263"/>
      <c r="E9" s="264" t="s">
        <v>186</v>
      </c>
      <c r="F9" s="265"/>
      <c r="G9" s="11"/>
      <c r="H9" s="15"/>
    </row>
    <row r="10" spans="2:8" ht="35.25" customHeight="1">
      <c r="B10" s="10"/>
      <c r="C10" s="278" t="s">
        <v>187</v>
      </c>
      <c r="D10" s="279"/>
      <c r="E10" s="280" t="s">
        <v>188</v>
      </c>
      <c r="F10" s="281"/>
      <c r="G10" s="11"/>
      <c r="H10" s="15"/>
    </row>
    <row r="11" spans="2:8" ht="17.25" customHeight="1">
      <c r="B11" s="10"/>
      <c r="C11" s="278" t="s">
        <v>189</v>
      </c>
      <c r="D11" s="279"/>
      <c r="E11" s="280" t="s">
        <v>190</v>
      </c>
      <c r="F11" s="281"/>
      <c r="G11" s="11"/>
      <c r="H11" s="15"/>
    </row>
    <row r="12" spans="2:8" ht="19.5" customHeight="1">
      <c r="B12" s="10"/>
      <c r="C12" s="278" t="s">
        <v>191</v>
      </c>
      <c r="D12" s="279"/>
      <c r="E12" s="280" t="s">
        <v>192</v>
      </c>
      <c r="F12" s="281"/>
      <c r="G12" s="11"/>
      <c r="H12" s="15"/>
    </row>
    <row r="13" spans="2:8" ht="27" customHeight="1">
      <c r="B13" s="10"/>
      <c r="C13" s="278" t="s">
        <v>193</v>
      </c>
      <c r="D13" s="279"/>
      <c r="E13" s="280" t="s">
        <v>194</v>
      </c>
      <c r="F13" s="281"/>
      <c r="G13" s="11"/>
      <c r="H13" s="15"/>
    </row>
    <row r="14" spans="2:8" ht="34.5" customHeight="1">
      <c r="B14" s="10"/>
      <c r="C14" s="282" t="s">
        <v>195</v>
      </c>
      <c r="D14" s="283"/>
      <c r="E14" s="284" t="s">
        <v>196</v>
      </c>
      <c r="F14" s="285"/>
      <c r="G14" s="11"/>
      <c r="H14" s="15"/>
    </row>
    <row r="15" spans="2:8" ht="27.75" customHeight="1">
      <c r="B15" s="10"/>
      <c r="C15" s="282" t="s">
        <v>197</v>
      </c>
      <c r="D15" s="283"/>
      <c r="E15" s="284" t="s">
        <v>198</v>
      </c>
      <c r="F15" s="285"/>
      <c r="G15" s="11"/>
      <c r="H15" s="15"/>
    </row>
    <row r="16" spans="2:8" ht="28.5" customHeight="1">
      <c r="B16" s="10"/>
      <c r="C16" s="282" t="s">
        <v>199</v>
      </c>
      <c r="D16" s="283"/>
      <c r="E16" s="284" t="s">
        <v>200</v>
      </c>
      <c r="F16" s="285"/>
      <c r="G16" s="11"/>
      <c r="H16" s="15"/>
    </row>
    <row r="17" spans="2:8" ht="72.75" customHeight="1">
      <c r="B17" s="10"/>
      <c r="C17" s="282" t="s">
        <v>201</v>
      </c>
      <c r="D17" s="283"/>
      <c r="E17" s="284" t="s">
        <v>202</v>
      </c>
      <c r="F17" s="285"/>
      <c r="G17" s="11"/>
      <c r="H17" s="15"/>
    </row>
    <row r="18" spans="2:8" ht="64.5" customHeight="1">
      <c r="B18" s="10"/>
      <c r="C18" s="282" t="s">
        <v>203</v>
      </c>
      <c r="D18" s="283"/>
      <c r="E18" s="284" t="s">
        <v>204</v>
      </c>
      <c r="F18" s="285"/>
      <c r="G18" s="11"/>
      <c r="H18" s="15"/>
    </row>
    <row r="19" spans="2:8" ht="71.25" customHeight="1">
      <c r="B19" s="10"/>
      <c r="C19" s="282" t="s">
        <v>205</v>
      </c>
      <c r="D19" s="283"/>
      <c r="E19" s="284" t="s">
        <v>206</v>
      </c>
      <c r="F19" s="285"/>
      <c r="G19" s="11"/>
      <c r="H19" s="15"/>
    </row>
    <row r="20" spans="2:8" ht="55.5" customHeight="1">
      <c r="B20" s="10"/>
      <c r="C20" s="286" t="s">
        <v>207</v>
      </c>
      <c r="D20" s="287"/>
      <c r="E20" s="284" t="s">
        <v>208</v>
      </c>
      <c r="F20" s="285"/>
      <c r="G20" s="11"/>
      <c r="H20" s="15"/>
    </row>
    <row r="21" spans="2:8" ht="42" customHeight="1">
      <c r="B21" s="10"/>
      <c r="C21" s="286" t="s">
        <v>209</v>
      </c>
      <c r="D21" s="287"/>
      <c r="E21" s="284" t="s">
        <v>210</v>
      </c>
      <c r="F21" s="285"/>
      <c r="G21" s="11"/>
      <c r="H21" s="15"/>
    </row>
    <row r="22" spans="2:8" ht="59.25" customHeight="1">
      <c r="B22" s="10"/>
      <c r="C22" s="286" t="s">
        <v>211</v>
      </c>
      <c r="D22" s="287"/>
      <c r="E22" s="284" t="s">
        <v>212</v>
      </c>
      <c r="F22" s="285"/>
      <c r="G22" s="11"/>
      <c r="H22" s="15"/>
    </row>
    <row r="23" spans="2:8" ht="23.25" customHeight="1">
      <c r="B23" s="10"/>
      <c r="C23" s="286" t="s">
        <v>213</v>
      </c>
      <c r="D23" s="287"/>
      <c r="E23" s="284" t="s">
        <v>214</v>
      </c>
      <c r="F23" s="285"/>
      <c r="G23" s="11"/>
      <c r="H23" s="15"/>
    </row>
    <row r="24" spans="2:8" ht="30.75" customHeight="1">
      <c r="B24" s="10"/>
      <c r="C24" s="286" t="s">
        <v>215</v>
      </c>
      <c r="D24" s="287"/>
      <c r="E24" s="284" t="s">
        <v>216</v>
      </c>
      <c r="F24" s="285"/>
      <c r="G24" s="11"/>
      <c r="H24" s="15"/>
    </row>
    <row r="25" spans="2:8" ht="33" customHeight="1">
      <c r="B25" s="10"/>
      <c r="C25" s="286" t="s">
        <v>217</v>
      </c>
      <c r="D25" s="287"/>
      <c r="E25" s="284" t="s">
        <v>218</v>
      </c>
      <c r="F25" s="285"/>
      <c r="G25" s="11"/>
      <c r="H25" s="15"/>
    </row>
    <row r="26" spans="2:8" ht="30" customHeight="1">
      <c r="B26" s="10"/>
      <c r="C26" s="286" t="s">
        <v>219</v>
      </c>
      <c r="D26" s="287"/>
      <c r="E26" s="284" t="s">
        <v>220</v>
      </c>
      <c r="F26" s="285"/>
      <c r="G26" s="11"/>
      <c r="H26" s="15"/>
    </row>
    <row r="27" spans="2:8" ht="35.25" customHeight="1">
      <c r="B27" s="10"/>
      <c r="C27" s="286" t="s">
        <v>221</v>
      </c>
      <c r="D27" s="287"/>
      <c r="E27" s="284" t="s">
        <v>222</v>
      </c>
      <c r="F27" s="285"/>
      <c r="G27" s="11"/>
      <c r="H27" s="15"/>
    </row>
    <row r="28" spans="2:8" ht="31.5" customHeight="1">
      <c r="B28" s="10"/>
      <c r="C28" s="286" t="s">
        <v>223</v>
      </c>
      <c r="D28" s="287"/>
      <c r="E28" s="284" t="s">
        <v>224</v>
      </c>
      <c r="F28" s="285"/>
      <c r="G28" s="11"/>
      <c r="H28" s="15"/>
    </row>
    <row r="29" spans="2:8" ht="35.25" customHeight="1">
      <c r="B29" s="10"/>
      <c r="C29" s="286" t="s">
        <v>225</v>
      </c>
      <c r="D29" s="287"/>
      <c r="E29" s="284" t="s">
        <v>226</v>
      </c>
      <c r="F29" s="285"/>
      <c r="G29" s="11"/>
      <c r="H29" s="15"/>
    </row>
    <row r="30" spans="2:8" ht="59.25" customHeight="1">
      <c r="B30" s="10"/>
      <c r="C30" s="286" t="s">
        <v>227</v>
      </c>
      <c r="D30" s="287"/>
      <c r="E30" s="284" t="s">
        <v>228</v>
      </c>
      <c r="F30" s="285"/>
      <c r="G30" s="11"/>
      <c r="H30" s="15"/>
    </row>
    <row r="31" spans="2:8" ht="57" customHeight="1">
      <c r="B31" s="10"/>
      <c r="C31" s="286" t="s">
        <v>229</v>
      </c>
      <c r="D31" s="287"/>
      <c r="E31" s="284" t="s">
        <v>230</v>
      </c>
      <c r="F31" s="285"/>
      <c r="G31" s="11"/>
      <c r="H31" s="15"/>
    </row>
    <row r="32" spans="2:8" ht="82.5" customHeight="1">
      <c r="B32" s="10"/>
      <c r="C32" s="286" t="s">
        <v>231</v>
      </c>
      <c r="D32" s="287"/>
      <c r="E32" s="284" t="s">
        <v>232</v>
      </c>
      <c r="F32" s="285"/>
      <c r="G32" s="11"/>
      <c r="H32" s="15"/>
    </row>
    <row r="33" spans="2:8" ht="46.5" customHeight="1">
      <c r="B33" s="10"/>
      <c r="C33" s="286" t="s">
        <v>233</v>
      </c>
      <c r="D33" s="287"/>
      <c r="E33" s="284" t="s">
        <v>234</v>
      </c>
      <c r="F33" s="285"/>
      <c r="G33" s="11"/>
      <c r="H33" s="15"/>
    </row>
    <row r="34" spans="2:8" ht="6.75" customHeight="1" thickBot="1">
      <c r="B34" s="10"/>
      <c r="C34" s="294"/>
      <c r="D34" s="295"/>
      <c r="E34" s="296"/>
      <c r="F34" s="297"/>
      <c r="G34" s="11"/>
      <c r="H34" s="15"/>
    </row>
    <row r="35" spans="2:8" ht="15.75" thickTop="1">
      <c r="B35" s="10"/>
      <c r="C35" s="16"/>
      <c r="D35" s="16"/>
      <c r="E35" s="17"/>
      <c r="F35" s="17"/>
      <c r="G35" s="11"/>
      <c r="H35" s="15"/>
    </row>
    <row r="36" spans="2:8" ht="21" customHeight="1">
      <c r="B36" s="288" t="s">
        <v>235</v>
      </c>
      <c r="C36" s="289"/>
      <c r="D36" s="289"/>
      <c r="E36" s="289"/>
      <c r="F36" s="289"/>
      <c r="G36" s="289"/>
      <c r="H36" s="290"/>
    </row>
    <row r="37" spans="2:8" ht="20.25" customHeight="1">
      <c r="B37" s="288" t="s">
        <v>236</v>
      </c>
      <c r="C37" s="289"/>
      <c r="D37" s="289"/>
      <c r="E37" s="289"/>
      <c r="F37" s="289"/>
      <c r="G37" s="289"/>
      <c r="H37" s="290"/>
    </row>
    <row r="38" spans="2:8" ht="20.25" customHeight="1">
      <c r="B38" s="288" t="s">
        <v>237</v>
      </c>
      <c r="C38" s="289"/>
      <c r="D38" s="289"/>
      <c r="E38" s="289"/>
      <c r="F38" s="289"/>
      <c r="G38" s="289"/>
      <c r="H38" s="290"/>
    </row>
    <row r="39" spans="2:8" ht="21.75" customHeight="1">
      <c r="B39" s="288" t="s">
        <v>238</v>
      </c>
      <c r="C39" s="289"/>
      <c r="D39" s="289"/>
      <c r="E39" s="289"/>
      <c r="F39" s="289"/>
      <c r="G39" s="289"/>
      <c r="H39" s="290"/>
    </row>
    <row r="40" spans="2:8" ht="22.5" customHeight="1">
      <c r="B40" s="288" t="s">
        <v>239</v>
      </c>
      <c r="C40" s="289"/>
      <c r="D40" s="289"/>
      <c r="E40" s="289"/>
      <c r="F40" s="289"/>
      <c r="G40" s="289"/>
      <c r="H40" s="290"/>
    </row>
    <row r="41" spans="2:8" ht="32.25" customHeight="1" thickBot="1">
      <c r="B41" s="291" t="s">
        <v>240</v>
      </c>
      <c r="C41" s="292"/>
      <c r="D41" s="292"/>
      <c r="E41" s="292"/>
      <c r="F41" s="292"/>
      <c r="G41" s="292"/>
      <c r="H41" s="293"/>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37"/>
  <sheetViews>
    <sheetView topLeftCell="J19" zoomScale="110" zoomScaleNormal="110" workbookViewId="0">
      <selection activeCell="P26" sqref="P26"/>
    </sheetView>
  </sheetViews>
  <sheetFormatPr baseColWidth="10" defaultColWidth="11.42578125" defaultRowHeight="15"/>
  <cols>
    <col min="2" max="2" width="33.140625" customWidth="1"/>
    <col min="3" max="3" width="25.7109375" customWidth="1"/>
    <col min="4" max="4" width="64.7109375" customWidth="1"/>
    <col min="5" max="5" width="24.42578125" customWidth="1"/>
    <col min="6" max="6" width="42.28515625" customWidth="1"/>
    <col min="7" max="7" width="23.28515625" customWidth="1"/>
    <col min="8" max="8" width="18.5703125" customWidth="1"/>
    <col min="9" max="9" width="13.28515625" customWidth="1"/>
    <col min="10" max="10" width="11.42578125" customWidth="1"/>
    <col min="11" max="11" width="24.28515625" customWidth="1"/>
    <col min="12" max="12" width="22.85546875" customWidth="1"/>
    <col min="13" max="13" width="11.42578125" customWidth="1"/>
    <col min="14" max="14" width="12" customWidth="1"/>
    <col min="15" max="15" width="11.42578125" customWidth="1"/>
    <col min="16" max="16" width="41.2851562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hidden="1" customWidth="1"/>
    <col min="30" max="30" width="6.5703125" hidden="1" customWidth="1"/>
    <col min="31" max="31" width="13.42578125" customWidth="1"/>
    <col min="33" max="33" width="13.42578125" customWidth="1"/>
    <col min="34" max="34" width="19" customWidth="1"/>
    <col min="35" max="35" width="24" customWidth="1"/>
    <col min="36" max="36" width="15" customWidth="1"/>
    <col min="37" max="37" width="16.140625" customWidth="1"/>
    <col min="38" max="38" width="17.85546875" bestFit="1" customWidth="1"/>
    <col min="39" max="39" width="12" bestFit="1" customWidth="1"/>
    <col min="41" max="298" width="11.42578125" style="25"/>
    <col min="299" max="16384" width="11.42578125" style="28"/>
  </cols>
  <sheetData>
    <row r="1" spans="1:298" s="126" customFormat="1" ht="16.5" customHeight="1">
      <c r="A1" s="335"/>
      <c r="B1" s="336"/>
      <c r="C1" s="336"/>
      <c r="D1" s="325" t="s">
        <v>241</v>
      </c>
      <c r="E1" s="325"/>
      <c r="F1" s="325"/>
      <c r="G1" s="325"/>
      <c r="H1" s="325"/>
      <c r="I1" s="325"/>
      <c r="J1" s="325"/>
      <c r="K1" s="325"/>
      <c r="L1" s="325"/>
      <c r="M1" s="325"/>
      <c r="N1" s="325"/>
      <c r="O1" s="325"/>
      <c r="P1" s="325"/>
      <c r="Q1" s="325"/>
      <c r="R1" s="325"/>
      <c r="S1" s="325"/>
      <c r="T1" s="325"/>
      <c r="U1" s="325"/>
      <c r="V1" s="325"/>
      <c r="W1" s="325"/>
      <c r="X1" s="325"/>
      <c r="Y1" s="325"/>
      <c r="Z1" s="325"/>
      <c r="AA1" s="325"/>
      <c r="AB1" s="325"/>
      <c r="AC1" s="325"/>
      <c r="AD1" s="325"/>
      <c r="AE1" s="325"/>
      <c r="AF1" s="325"/>
      <c r="AG1" s="325"/>
      <c r="AH1" s="325"/>
      <c r="AI1" s="325"/>
      <c r="AJ1" s="325"/>
      <c r="AK1" s="325"/>
      <c r="AL1" s="327" t="s">
        <v>242</v>
      </c>
      <c r="AM1" s="327"/>
      <c r="AN1" s="327"/>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c r="GJ1" s="125"/>
      <c r="GK1" s="125"/>
      <c r="GL1" s="125"/>
      <c r="GM1" s="125"/>
      <c r="GN1" s="125"/>
      <c r="GO1" s="125"/>
      <c r="GP1" s="125"/>
      <c r="GQ1" s="125"/>
      <c r="GR1" s="125"/>
      <c r="GS1" s="125"/>
      <c r="GT1" s="125"/>
      <c r="GU1" s="125"/>
      <c r="GV1" s="125"/>
      <c r="GW1" s="125"/>
      <c r="GX1" s="125"/>
      <c r="GY1" s="125"/>
      <c r="GZ1" s="125"/>
      <c r="HA1" s="125"/>
      <c r="HB1" s="125"/>
      <c r="HC1" s="125"/>
      <c r="HD1" s="125"/>
      <c r="HE1" s="125"/>
      <c r="HF1" s="125"/>
      <c r="HG1" s="125"/>
      <c r="HH1" s="125"/>
      <c r="HI1" s="125"/>
      <c r="HJ1" s="125"/>
      <c r="HK1" s="125"/>
      <c r="HL1" s="125"/>
      <c r="HM1" s="125"/>
      <c r="HN1" s="125"/>
      <c r="HO1" s="125"/>
      <c r="HP1" s="125"/>
      <c r="HQ1" s="125"/>
      <c r="HR1" s="125"/>
      <c r="HS1" s="125"/>
      <c r="HT1" s="125"/>
      <c r="HU1" s="125"/>
      <c r="HV1" s="125"/>
      <c r="HW1" s="125"/>
      <c r="HX1" s="125"/>
      <c r="HY1" s="125"/>
      <c r="HZ1" s="125"/>
      <c r="IA1" s="125"/>
      <c r="IB1" s="125"/>
      <c r="IC1" s="125"/>
      <c r="ID1" s="125"/>
      <c r="IE1" s="125"/>
      <c r="IF1" s="125"/>
      <c r="IG1" s="125"/>
      <c r="IH1" s="125"/>
      <c r="II1" s="125"/>
      <c r="IJ1" s="125"/>
      <c r="IK1" s="125"/>
      <c r="IL1" s="125"/>
      <c r="IM1" s="125"/>
      <c r="IN1" s="125"/>
      <c r="IO1" s="125"/>
      <c r="IP1" s="125"/>
      <c r="IQ1" s="125"/>
      <c r="IR1" s="125"/>
      <c r="IS1" s="125"/>
      <c r="IT1" s="125"/>
      <c r="IU1" s="125"/>
      <c r="IV1" s="125"/>
      <c r="IW1" s="125"/>
      <c r="IX1" s="125"/>
      <c r="IY1" s="125"/>
      <c r="IZ1" s="125"/>
      <c r="JA1" s="125"/>
      <c r="JB1" s="125"/>
      <c r="JC1" s="125"/>
      <c r="JD1" s="125"/>
      <c r="JE1" s="125"/>
      <c r="JF1" s="125"/>
      <c r="JG1" s="125"/>
      <c r="JH1" s="125"/>
      <c r="JI1" s="125"/>
      <c r="JJ1" s="125"/>
      <c r="JK1" s="125"/>
      <c r="JL1" s="125"/>
      <c r="JM1" s="125"/>
      <c r="JN1" s="125"/>
      <c r="JO1" s="125"/>
      <c r="JP1" s="125"/>
      <c r="JQ1" s="125"/>
      <c r="JR1" s="125"/>
      <c r="JS1" s="125"/>
      <c r="JT1" s="125"/>
      <c r="JU1" s="125"/>
      <c r="JV1" s="125"/>
      <c r="JW1" s="125"/>
      <c r="JX1" s="125"/>
      <c r="JY1" s="125"/>
      <c r="JZ1" s="125"/>
      <c r="KA1" s="125"/>
      <c r="KB1" s="125"/>
      <c r="KC1" s="125"/>
      <c r="KD1" s="125"/>
      <c r="KE1" s="125"/>
      <c r="KF1" s="125"/>
      <c r="KG1" s="125"/>
      <c r="KH1" s="125"/>
      <c r="KI1" s="125"/>
      <c r="KJ1" s="125"/>
      <c r="KK1" s="125"/>
      <c r="KL1" s="125"/>
    </row>
    <row r="2" spans="1:298" s="126" customFormat="1" ht="39.75" customHeight="1">
      <c r="A2" s="337"/>
      <c r="B2" s="338"/>
      <c r="C2" s="338"/>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7"/>
      <c r="AM2" s="327"/>
      <c r="AN2" s="327"/>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c r="BZ2" s="125"/>
      <c r="CA2" s="125"/>
      <c r="CB2" s="125"/>
      <c r="CC2" s="125"/>
      <c r="CD2" s="125"/>
      <c r="CE2" s="125"/>
      <c r="CF2" s="125"/>
      <c r="CG2" s="125"/>
      <c r="CH2" s="125"/>
      <c r="CI2" s="125"/>
      <c r="CJ2" s="125"/>
      <c r="CK2" s="125"/>
      <c r="CL2" s="125"/>
      <c r="CM2" s="125"/>
      <c r="CN2" s="125"/>
      <c r="CO2" s="125"/>
      <c r="CP2" s="125"/>
      <c r="CQ2" s="125"/>
      <c r="CR2" s="125"/>
      <c r="CS2" s="125"/>
      <c r="CT2" s="125"/>
      <c r="CU2" s="125"/>
      <c r="CV2" s="125"/>
      <c r="CW2" s="125"/>
      <c r="CX2" s="125"/>
      <c r="CY2" s="125"/>
      <c r="CZ2" s="125"/>
      <c r="DA2" s="125"/>
      <c r="DB2" s="125"/>
      <c r="DC2" s="125"/>
      <c r="DD2" s="125"/>
      <c r="DE2" s="125"/>
      <c r="DF2" s="125"/>
      <c r="DG2" s="125"/>
      <c r="DH2" s="125"/>
      <c r="DI2" s="125"/>
      <c r="DJ2" s="125"/>
      <c r="DK2" s="125"/>
      <c r="DL2" s="125"/>
      <c r="DM2" s="125"/>
      <c r="DN2" s="125"/>
      <c r="DO2" s="125"/>
      <c r="DP2" s="125"/>
      <c r="DQ2" s="125"/>
      <c r="DR2" s="125"/>
      <c r="DS2" s="125"/>
      <c r="DT2" s="125"/>
      <c r="DU2" s="125"/>
      <c r="DV2" s="125"/>
      <c r="DW2" s="125"/>
      <c r="DX2" s="125"/>
      <c r="DY2" s="125"/>
      <c r="DZ2" s="125"/>
      <c r="EA2" s="125"/>
      <c r="EB2" s="125"/>
      <c r="EC2" s="125"/>
      <c r="ED2" s="125"/>
      <c r="EE2" s="125"/>
      <c r="EF2" s="125"/>
      <c r="EG2" s="125"/>
      <c r="EH2" s="125"/>
      <c r="EI2" s="125"/>
      <c r="EJ2" s="125"/>
      <c r="EK2" s="125"/>
      <c r="EL2" s="125"/>
      <c r="EM2" s="125"/>
      <c r="EN2" s="125"/>
      <c r="EO2" s="125"/>
      <c r="EP2" s="125"/>
      <c r="EQ2" s="125"/>
      <c r="ER2" s="125"/>
      <c r="ES2" s="125"/>
      <c r="ET2" s="125"/>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c r="FU2" s="125"/>
      <c r="FV2" s="125"/>
      <c r="FW2" s="125"/>
      <c r="FX2" s="125"/>
      <c r="FY2" s="125"/>
      <c r="FZ2" s="125"/>
      <c r="GA2" s="125"/>
      <c r="GB2" s="125"/>
      <c r="GC2" s="125"/>
      <c r="GD2" s="125"/>
      <c r="GE2" s="125"/>
      <c r="GF2" s="125"/>
      <c r="GG2" s="125"/>
      <c r="GH2" s="125"/>
      <c r="GI2" s="125"/>
      <c r="GJ2" s="125"/>
      <c r="GK2" s="125"/>
      <c r="GL2" s="125"/>
      <c r="GM2" s="125"/>
      <c r="GN2" s="125"/>
      <c r="GO2" s="125"/>
      <c r="GP2" s="125"/>
      <c r="GQ2" s="125"/>
      <c r="GR2" s="125"/>
      <c r="GS2" s="125"/>
      <c r="GT2" s="125"/>
      <c r="GU2" s="125"/>
      <c r="GV2" s="125"/>
      <c r="GW2" s="125"/>
      <c r="GX2" s="125"/>
      <c r="GY2" s="125"/>
      <c r="GZ2" s="125"/>
      <c r="HA2" s="125"/>
      <c r="HB2" s="125"/>
      <c r="HC2" s="125"/>
      <c r="HD2" s="125"/>
      <c r="HE2" s="125"/>
      <c r="HF2" s="125"/>
      <c r="HG2" s="125"/>
      <c r="HH2" s="125"/>
      <c r="HI2" s="125"/>
      <c r="HJ2" s="125"/>
      <c r="HK2" s="125"/>
      <c r="HL2" s="125"/>
      <c r="HM2" s="125"/>
      <c r="HN2" s="125"/>
      <c r="HO2" s="125"/>
      <c r="HP2" s="125"/>
      <c r="HQ2" s="125"/>
      <c r="HR2" s="125"/>
      <c r="HS2" s="125"/>
      <c r="HT2" s="125"/>
      <c r="HU2" s="125"/>
      <c r="HV2" s="125"/>
      <c r="HW2" s="125"/>
      <c r="HX2" s="125"/>
      <c r="HY2" s="125"/>
      <c r="HZ2" s="125"/>
      <c r="IA2" s="125"/>
      <c r="IB2" s="125"/>
      <c r="IC2" s="125"/>
      <c r="ID2" s="125"/>
      <c r="IE2" s="125"/>
      <c r="IF2" s="125"/>
      <c r="IG2" s="125"/>
      <c r="IH2" s="125"/>
      <c r="II2" s="125"/>
      <c r="IJ2" s="125"/>
      <c r="IK2" s="125"/>
      <c r="IL2" s="125"/>
      <c r="IM2" s="125"/>
      <c r="IN2" s="125"/>
      <c r="IO2" s="125"/>
      <c r="IP2" s="125"/>
      <c r="IQ2" s="125"/>
      <c r="IR2" s="125"/>
      <c r="IS2" s="125"/>
      <c r="IT2" s="125"/>
      <c r="IU2" s="125"/>
      <c r="IV2" s="125"/>
      <c r="IW2" s="125"/>
      <c r="IX2" s="125"/>
      <c r="IY2" s="125"/>
      <c r="IZ2" s="125"/>
      <c r="JA2" s="125"/>
      <c r="JB2" s="125"/>
      <c r="JC2" s="125"/>
      <c r="JD2" s="125"/>
      <c r="JE2" s="125"/>
      <c r="JF2" s="125"/>
      <c r="JG2" s="125"/>
      <c r="JH2" s="125"/>
      <c r="JI2" s="125"/>
      <c r="JJ2" s="125"/>
      <c r="JK2" s="125"/>
      <c r="JL2" s="125"/>
      <c r="JM2" s="125"/>
      <c r="JN2" s="125"/>
      <c r="JO2" s="125"/>
      <c r="JP2" s="125"/>
      <c r="JQ2" s="125"/>
      <c r="JR2" s="125"/>
      <c r="JS2" s="125"/>
      <c r="JT2" s="125"/>
      <c r="JU2" s="125"/>
      <c r="JV2" s="125"/>
      <c r="JW2" s="125"/>
      <c r="JX2" s="125"/>
      <c r="JY2" s="125"/>
      <c r="JZ2" s="125"/>
      <c r="KA2" s="125"/>
      <c r="KB2" s="125"/>
      <c r="KC2" s="125"/>
      <c r="KD2" s="125"/>
      <c r="KE2" s="125"/>
      <c r="KF2" s="125"/>
      <c r="KG2" s="125"/>
      <c r="KH2" s="125"/>
      <c r="KI2" s="125"/>
      <c r="KJ2" s="125"/>
      <c r="KK2" s="125"/>
      <c r="KL2" s="125"/>
    </row>
    <row r="3" spans="1:298" s="126" customFormat="1" ht="16.5">
      <c r="A3" s="2"/>
      <c r="B3" s="2"/>
      <c r="C3" s="167"/>
      <c r="D3" s="326"/>
      <c r="E3" s="326"/>
      <c r="F3" s="326"/>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7"/>
      <c r="AM3" s="327"/>
      <c r="AN3" s="327"/>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125"/>
      <c r="BU3" s="125"/>
      <c r="BV3" s="125"/>
      <c r="BW3" s="125"/>
      <c r="BX3" s="125"/>
      <c r="BY3" s="125"/>
      <c r="BZ3" s="125"/>
      <c r="CA3" s="125"/>
      <c r="CB3" s="125"/>
      <c r="CC3" s="125"/>
      <c r="CD3" s="125"/>
      <c r="CE3" s="125"/>
      <c r="CF3" s="125"/>
      <c r="CG3" s="125"/>
      <c r="CH3" s="125"/>
      <c r="CI3" s="125"/>
      <c r="CJ3" s="125"/>
      <c r="CK3" s="125"/>
      <c r="CL3" s="125"/>
      <c r="CM3" s="125"/>
      <c r="CN3" s="125"/>
      <c r="CO3" s="125"/>
      <c r="CP3" s="125"/>
      <c r="CQ3" s="125"/>
      <c r="CR3" s="125"/>
      <c r="CS3" s="125"/>
      <c r="CT3" s="125"/>
      <c r="CU3" s="125"/>
      <c r="CV3" s="125"/>
      <c r="CW3" s="125"/>
      <c r="CX3" s="125"/>
      <c r="CY3" s="125"/>
      <c r="CZ3" s="125"/>
      <c r="DA3" s="125"/>
      <c r="DB3" s="125"/>
      <c r="DC3" s="125"/>
      <c r="DD3" s="125"/>
      <c r="DE3" s="125"/>
      <c r="DF3" s="125"/>
      <c r="DG3" s="125"/>
      <c r="DH3" s="125"/>
      <c r="DI3" s="125"/>
      <c r="DJ3" s="125"/>
      <c r="DK3" s="125"/>
      <c r="DL3" s="125"/>
      <c r="DM3" s="125"/>
      <c r="DN3" s="125"/>
      <c r="DO3" s="125"/>
      <c r="DP3" s="125"/>
      <c r="DQ3" s="125"/>
      <c r="DR3" s="125"/>
      <c r="DS3" s="125"/>
      <c r="DT3" s="125"/>
      <c r="DU3" s="125"/>
      <c r="DV3" s="125"/>
      <c r="DW3" s="125"/>
      <c r="DX3" s="125"/>
      <c r="DY3" s="125"/>
      <c r="DZ3" s="125"/>
      <c r="EA3" s="125"/>
      <c r="EB3" s="125"/>
      <c r="EC3" s="125"/>
      <c r="ED3" s="125"/>
      <c r="EE3" s="125"/>
      <c r="EF3" s="125"/>
      <c r="EG3" s="125"/>
      <c r="EH3" s="125"/>
      <c r="EI3" s="125"/>
      <c r="EJ3" s="125"/>
      <c r="EK3" s="125"/>
      <c r="EL3" s="125"/>
      <c r="EM3" s="125"/>
      <c r="EN3" s="125"/>
      <c r="EO3" s="125"/>
      <c r="EP3" s="125"/>
      <c r="EQ3" s="125"/>
      <c r="ER3" s="125"/>
      <c r="ES3" s="125"/>
      <c r="ET3" s="125"/>
      <c r="EU3" s="125"/>
      <c r="EV3" s="125"/>
      <c r="EW3" s="125"/>
      <c r="EX3" s="125"/>
      <c r="EY3" s="125"/>
      <c r="EZ3" s="125"/>
      <c r="FA3" s="125"/>
      <c r="FB3" s="125"/>
      <c r="FC3" s="125"/>
      <c r="FD3" s="125"/>
      <c r="FE3" s="125"/>
      <c r="FF3" s="125"/>
      <c r="FG3" s="125"/>
      <c r="FH3" s="125"/>
      <c r="FI3" s="125"/>
      <c r="FJ3" s="125"/>
      <c r="FK3" s="125"/>
      <c r="FL3" s="125"/>
      <c r="FM3" s="125"/>
      <c r="FN3" s="125"/>
      <c r="FO3" s="125"/>
      <c r="FP3" s="125"/>
      <c r="FQ3" s="125"/>
      <c r="FR3" s="125"/>
      <c r="FS3" s="125"/>
      <c r="FT3" s="125"/>
      <c r="FU3" s="125"/>
      <c r="FV3" s="125"/>
      <c r="FW3" s="125"/>
      <c r="FX3" s="125"/>
      <c r="FY3" s="125"/>
      <c r="FZ3" s="125"/>
      <c r="GA3" s="125"/>
      <c r="GB3" s="125"/>
      <c r="GC3" s="125"/>
      <c r="GD3" s="125"/>
      <c r="GE3" s="125"/>
      <c r="GF3" s="125"/>
      <c r="GG3" s="125"/>
      <c r="GH3" s="125"/>
      <c r="GI3" s="125"/>
      <c r="GJ3" s="125"/>
      <c r="GK3" s="125"/>
      <c r="GL3" s="125"/>
      <c r="GM3" s="125"/>
      <c r="GN3" s="125"/>
      <c r="GO3" s="125"/>
      <c r="GP3" s="125"/>
      <c r="GQ3" s="125"/>
      <c r="GR3" s="125"/>
      <c r="GS3" s="125"/>
      <c r="GT3" s="125"/>
      <c r="GU3" s="125"/>
      <c r="GV3" s="125"/>
      <c r="GW3" s="125"/>
      <c r="GX3" s="125"/>
      <c r="GY3" s="125"/>
      <c r="GZ3" s="125"/>
      <c r="HA3" s="125"/>
      <c r="HB3" s="125"/>
      <c r="HC3" s="125"/>
      <c r="HD3" s="125"/>
      <c r="HE3" s="125"/>
      <c r="HF3" s="125"/>
      <c r="HG3" s="125"/>
      <c r="HH3" s="125"/>
      <c r="HI3" s="125"/>
      <c r="HJ3" s="125"/>
      <c r="HK3" s="125"/>
      <c r="HL3" s="125"/>
      <c r="HM3" s="125"/>
      <c r="HN3" s="125"/>
      <c r="HO3" s="125"/>
      <c r="HP3" s="125"/>
      <c r="HQ3" s="125"/>
      <c r="HR3" s="125"/>
      <c r="HS3" s="125"/>
      <c r="HT3" s="125"/>
      <c r="HU3" s="125"/>
      <c r="HV3" s="125"/>
      <c r="HW3" s="125"/>
      <c r="HX3" s="125"/>
      <c r="HY3" s="125"/>
      <c r="HZ3" s="125"/>
      <c r="IA3" s="125"/>
      <c r="IB3" s="125"/>
      <c r="IC3" s="125"/>
      <c r="ID3" s="125"/>
      <c r="IE3" s="125"/>
      <c r="IF3" s="125"/>
      <c r="IG3" s="125"/>
      <c r="IH3" s="125"/>
      <c r="II3" s="125"/>
      <c r="IJ3" s="125"/>
      <c r="IK3" s="125"/>
      <c r="IL3" s="125"/>
      <c r="IM3" s="125"/>
      <c r="IN3" s="125"/>
      <c r="IO3" s="125"/>
      <c r="IP3" s="125"/>
      <c r="IQ3" s="125"/>
      <c r="IR3" s="125"/>
      <c r="IS3" s="125"/>
      <c r="IT3" s="125"/>
      <c r="IU3" s="125"/>
      <c r="IV3" s="125"/>
      <c r="IW3" s="125"/>
      <c r="IX3" s="125"/>
      <c r="IY3" s="125"/>
      <c r="IZ3" s="125"/>
      <c r="JA3" s="125"/>
      <c r="JB3" s="125"/>
      <c r="JC3" s="125"/>
      <c r="JD3" s="125"/>
      <c r="JE3" s="125"/>
      <c r="JF3" s="125"/>
      <c r="JG3" s="125"/>
      <c r="JH3" s="125"/>
      <c r="JI3" s="125"/>
      <c r="JJ3" s="125"/>
      <c r="JK3" s="125"/>
      <c r="JL3" s="125"/>
      <c r="JM3" s="125"/>
      <c r="JN3" s="125"/>
      <c r="JO3" s="125"/>
      <c r="JP3" s="125"/>
      <c r="JQ3" s="125"/>
      <c r="JR3" s="125"/>
      <c r="JS3" s="125"/>
      <c r="JT3" s="125"/>
      <c r="JU3" s="125"/>
      <c r="JV3" s="125"/>
      <c r="JW3" s="125"/>
      <c r="JX3" s="125"/>
      <c r="JY3" s="125"/>
      <c r="JZ3" s="125"/>
      <c r="KA3" s="125"/>
      <c r="KB3" s="125"/>
      <c r="KC3" s="125"/>
      <c r="KD3" s="125"/>
      <c r="KE3" s="125"/>
      <c r="KF3" s="125"/>
      <c r="KG3" s="125"/>
      <c r="KH3" s="125"/>
      <c r="KI3" s="125"/>
      <c r="KJ3" s="125"/>
      <c r="KK3" s="125"/>
      <c r="KL3" s="125"/>
    </row>
    <row r="4" spans="1:298" s="126" customFormat="1" ht="26.25" customHeight="1">
      <c r="A4" s="328" t="s">
        <v>243</v>
      </c>
      <c r="B4" s="329"/>
      <c r="C4" s="330"/>
      <c r="D4" s="331" t="s">
        <v>244</v>
      </c>
      <c r="E4" s="332"/>
      <c r="F4" s="332"/>
      <c r="G4" s="332"/>
      <c r="H4" s="332"/>
      <c r="I4" s="332"/>
      <c r="J4" s="332"/>
      <c r="K4" s="332"/>
      <c r="L4" s="332"/>
      <c r="M4" s="332"/>
      <c r="N4" s="333"/>
      <c r="O4" s="334"/>
      <c r="P4" s="334"/>
      <c r="Q4" s="334"/>
      <c r="R4" s="1"/>
      <c r="S4" s="1"/>
      <c r="T4" s="1"/>
      <c r="U4" s="1"/>
      <c r="V4" s="1"/>
      <c r="W4" s="1"/>
      <c r="X4" s="1"/>
      <c r="Y4" s="1"/>
      <c r="Z4" s="1"/>
      <c r="AA4" s="1"/>
      <c r="AB4" s="1"/>
      <c r="AC4" s="1"/>
      <c r="AD4" s="1"/>
      <c r="AE4" s="1"/>
      <c r="AF4" s="1"/>
      <c r="AG4" s="1"/>
      <c r="AH4" s="1"/>
      <c r="AI4" s="1"/>
      <c r="AJ4" s="1"/>
      <c r="AK4" s="1"/>
      <c r="AL4" s="1"/>
      <c r="AM4" s="1"/>
      <c r="AN4" s="1"/>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c r="BO4" s="125"/>
      <c r="BP4" s="125"/>
      <c r="BQ4" s="125"/>
      <c r="BR4" s="125"/>
      <c r="BS4" s="125"/>
      <c r="BT4" s="125"/>
      <c r="BU4" s="125"/>
      <c r="BV4" s="125"/>
      <c r="BW4" s="125"/>
      <c r="BX4" s="125"/>
      <c r="BY4" s="125"/>
      <c r="BZ4" s="125"/>
      <c r="CA4" s="125"/>
      <c r="CB4" s="125"/>
      <c r="CC4" s="125"/>
      <c r="CD4" s="125"/>
      <c r="CE4" s="125"/>
      <c r="CF4" s="125"/>
      <c r="CG4" s="125"/>
      <c r="CH4" s="125"/>
      <c r="CI4" s="125"/>
      <c r="CJ4" s="125"/>
      <c r="CK4" s="125"/>
      <c r="CL4" s="125"/>
      <c r="CM4" s="125"/>
      <c r="CN4" s="125"/>
      <c r="CO4" s="125"/>
      <c r="CP4" s="125"/>
      <c r="CQ4" s="125"/>
      <c r="CR4" s="125"/>
      <c r="CS4" s="125"/>
      <c r="CT4" s="125"/>
      <c r="CU4" s="125"/>
      <c r="CV4" s="125"/>
      <c r="CW4" s="125"/>
      <c r="CX4" s="125"/>
      <c r="CY4" s="125"/>
      <c r="CZ4" s="125"/>
      <c r="DA4" s="125"/>
      <c r="DB4" s="125"/>
      <c r="DC4" s="125"/>
      <c r="DD4" s="125"/>
      <c r="DE4" s="125"/>
      <c r="DF4" s="125"/>
      <c r="DG4" s="125"/>
      <c r="DH4" s="125"/>
      <c r="DI4" s="125"/>
      <c r="DJ4" s="125"/>
      <c r="DK4" s="125"/>
      <c r="DL4" s="125"/>
      <c r="DM4" s="125"/>
      <c r="DN4" s="125"/>
      <c r="DO4" s="125"/>
      <c r="DP4" s="125"/>
      <c r="DQ4" s="125"/>
      <c r="DR4" s="125"/>
      <c r="DS4" s="125"/>
      <c r="DT4" s="125"/>
      <c r="DU4" s="125"/>
      <c r="DV4" s="125"/>
      <c r="DW4" s="125"/>
      <c r="DX4" s="125"/>
      <c r="DY4" s="125"/>
      <c r="DZ4" s="125"/>
      <c r="EA4" s="125"/>
      <c r="EB4" s="125"/>
      <c r="EC4" s="125"/>
      <c r="ED4" s="125"/>
      <c r="EE4" s="125"/>
      <c r="EF4" s="125"/>
      <c r="EG4" s="125"/>
      <c r="EH4" s="125"/>
      <c r="EI4" s="125"/>
      <c r="EJ4" s="125"/>
      <c r="EK4" s="125"/>
      <c r="EL4" s="125"/>
      <c r="EM4" s="125"/>
      <c r="EN4" s="125"/>
      <c r="EO4" s="125"/>
      <c r="EP4" s="125"/>
      <c r="EQ4" s="125"/>
      <c r="ER4" s="125"/>
      <c r="ES4" s="125"/>
      <c r="ET4" s="125"/>
      <c r="EU4" s="125"/>
      <c r="EV4" s="125"/>
      <c r="EW4" s="125"/>
      <c r="EX4" s="125"/>
      <c r="EY4" s="125"/>
      <c r="EZ4" s="125"/>
      <c r="FA4" s="125"/>
      <c r="FB4" s="125"/>
      <c r="FC4" s="125"/>
      <c r="FD4" s="125"/>
      <c r="FE4" s="125"/>
      <c r="FF4" s="125"/>
      <c r="FG4" s="125"/>
      <c r="FH4" s="125"/>
      <c r="FI4" s="125"/>
      <c r="FJ4" s="125"/>
      <c r="FK4" s="125"/>
      <c r="FL4" s="125"/>
      <c r="FM4" s="125"/>
      <c r="FN4" s="125"/>
      <c r="FO4" s="125"/>
      <c r="FP4" s="125"/>
      <c r="FQ4" s="125"/>
      <c r="FR4" s="125"/>
      <c r="FS4" s="125"/>
      <c r="FT4" s="125"/>
      <c r="FU4" s="125"/>
      <c r="FV4" s="125"/>
      <c r="FW4" s="125"/>
      <c r="FX4" s="125"/>
      <c r="FY4" s="125"/>
      <c r="FZ4" s="125"/>
      <c r="GA4" s="125"/>
      <c r="GB4" s="125"/>
      <c r="GC4" s="125"/>
      <c r="GD4" s="125"/>
      <c r="GE4" s="125"/>
      <c r="GF4" s="125"/>
      <c r="GG4" s="125"/>
      <c r="GH4" s="125"/>
      <c r="GI4" s="125"/>
      <c r="GJ4" s="125"/>
      <c r="GK4" s="125"/>
      <c r="GL4" s="125"/>
      <c r="GM4" s="125"/>
      <c r="GN4" s="125"/>
      <c r="GO4" s="125"/>
      <c r="GP4" s="125"/>
      <c r="GQ4" s="125"/>
      <c r="GR4" s="125"/>
      <c r="GS4" s="125"/>
      <c r="GT4" s="125"/>
      <c r="GU4" s="125"/>
      <c r="GV4" s="125"/>
      <c r="GW4" s="125"/>
      <c r="GX4" s="125"/>
      <c r="GY4" s="125"/>
      <c r="GZ4" s="125"/>
      <c r="HA4" s="125"/>
      <c r="HB4" s="125"/>
      <c r="HC4" s="125"/>
      <c r="HD4" s="125"/>
      <c r="HE4" s="125"/>
      <c r="HF4" s="125"/>
      <c r="HG4" s="125"/>
      <c r="HH4" s="125"/>
      <c r="HI4" s="125"/>
      <c r="HJ4" s="125"/>
      <c r="HK4" s="125"/>
      <c r="HL4" s="125"/>
      <c r="HM4" s="125"/>
      <c r="HN4" s="125"/>
      <c r="HO4" s="125"/>
      <c r="HP4" s="125"/>
      <c r="HQ4" s="125"/>
      <c r="HR4" s="125"/>
      <c r="HS4" s="125"/>
      <c r="HT4" s="125"/>
      <c r="HU4" s="125"/>
      <c r="HV4" s="125"/>
      <c r="HW4" s="125"/>
      <c r="HX4" s="125"/>
      <c r="HY4" s="125"/>
      <c r="HZ4" s="125"/>
      <c r="IA4" s="125"/>
      <c r="IB4" s="125"/>
      <c r="IC4" s="125"/>
      <c r="ID4" s="125"/>
      <c r="IE4" s="125"/>
      <c r="IF4" s="125"/>
      <c r="IG4" s="125"/>
      <c r="IH4" s="125"/>
      <c r="II4" s="125"/>
      <c r="IJ4" s="125"/>
      <c r="IK4" s="125"/>
      <c r="IL4" s="125"/>
      <c r="IM4" s="125"/>
      <c r="IN4" s="125"/>
      <c r="IO4" s="125"/>
      <c r="IP4" s="125"/>
      <c r="IQ4" s="125"/>
      <c r="IR4" s="125"/>
      <c r="IS4" s="125"/>
      <c r="IT4" s="125"/>
      <c r="IU4" s="125"/>
      <c r="IV4" s="125"/>
      <c r="IW4" s="125"/>
      <c r="IX4" s="125"/>
      <c r="IY4" s="125"/>
      <c r="IZ4" s="125"/>
      <c r="JA4" s="125"/>
      <c r="JB4" s="125"/>
      <c r="JC4" s="125"/>
      <c r="JD4" s="125"/>
      <c r="JE4" s="125"/>
      <c r="JF4" s="125"/>
      <c r="JG4" s="125"/>
      <c r="JH4" s="125"/>
      <c r="JI4" s="125"/>
      <c r="JJ4" s="125"/>
      <c r="JK4" s="125"/>
      <c r="JL4" s="125"/>
      <c r="JM4" s="125"/>
      <c r="JN4" s="125"/>
      <c r="JO4" s="125"/>
      <c r="JP4" s="125"/>
      <c r="JQ4" s="125"/>
      <c r="JR4" s="125"/>
      <c r="JS4" s="125"/>
      <c r="JT4" s="125"/>
      <c r="JU4" s="125"/>
      <c r="JV4" s="125"/>
      <c r="JW4" s="125"/>
      <c r="JX4" s="125"/>
      <c r="JY4" s="125"/>
      <c r="JZ4" s="125"/>
      <c r="KA4" s="125"/>
      <c r="KB4" s="125"/>
      <c r="KC4" s="125"/>
      <c r="KD4" s="125"/>
      <c r="KE4" s="125"/>
      <c r="KF4" s="125"/>
      <c r="KG4" s="125"/>
      <c r="KH4" s="125"/>
      <c r="KI4" s="125"/>
      <c r="KJ4" s="125"/>
      <c r="KK4" s="125"/>
      <c r="KL4" s="125"/>
    </row>
    <row r="5" spans="1:298" s="126" customFormat="1" ht="42" customHeight="1">
      <c r="A5" s="328" t="s">
        <v>245</v>
      </c>
      <c r="B5" s="329"/>
      <c r="C5" s="330"/>
      <c r="D5" s="339" t="s">
        <v>246</v>
      </c>
      <c r="E5" s="340"/>
      <c r="F5" s="340"/>
      <c r="G5" s="340"/>
      <c r="H5" s="340"/>
      <c r="I5" s="340"/>
      <c r="J5" s="340"/>
      <c r="K5" s="340"/>
      <c r="L5" s="340"/>
      <c r="M5" s="340"/>
      <c r="N5" s="341"/>
      <c r="O5" s="1"/>
      <c r="P5" s="1"/>
      <c r="Q5" s="1"/>
      <c r="R5" s="1"/>
      <c r="S5" s="1"/>
      <c r="T5" s="1"/>
      <c r="U5" s="1"/>
      <c r="V5" s="1"/>
      <c r="W5" s="1"/>
      <c r="X5" s="1"/>
      <c r="Y5" s="1"/>
      <c r="Z5" s="1"/>
      <c r="AA5" s="1"/>
      <c r="AB5" s="1"/>
      <c r="AC5" s="1"/>
      <c r="AD5" s="1"/>
      <c r="AE5" s="1"/>
      <c r="AF5" s="1"/>
      <c r="AG5" s="1"/>
      <c r="AH5" s="1"/>
      <c r="AI5" s="1"/>
      <c r="AJ5" s="1"/>
      <c r="AK5" s="1"/>
      <c r="AL5" s="1"/>
      <c r="AM5" s="1"/>
      <c r="AN5" s="1"/>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c r="BO5" s="125"/>
      <c r="BP5" s="125"/>
      <c r="BQ5" s="125"/>
      <c r="BR5" s="125"/>
      <c r="BS5" s="125"/>
      <c r="BT5" s="125"/>
      <c r="BU5" s="125"/>
      <c r="BV5" s="125"/>
      <c r="BW5" s="125"/>
      <c r="BX5" s="125"/>
      <c r="BY5" s="125"/>
      <c r="BZ5" s="125"/>
      <c r="CA5" s="125"/>
      <c r="CB5" s="125"/>
      <c r="CC5" s="125"/>
      <c r="CD5" s="125"/>
      <c r="CE5" s="125"/>
      <c r="CF5" s="125"/>
      <c r="CG5" s="125"/>
      <c r="CH5" s="125"/>
      <c r="CI5" s="125"/>
      <c r="CJ5" s="125"/>
      <c r="CK5" s="125"/>
      <c r="CL5" s="125"/>
      <c r="CM5" s="125"/>
      <c r="CN5" s="125"/>
      <c r="CO5" s="125"/>
      <c r="CP5" s="125"/>
      <c r="CQ5" s="125"/>
      <c r="CR5" s="125"/>
      <c r="CS5" s="125"/>
      <c r="CT5" s="125"/>
      <c r="CU5" s="125"/>
      <c r="CV5" s="125"/>
      <c r="CW5" s="125"/>
      <c r="CX5" s="125"/>
      <c r="CY5" s="125"/>
      <c r="CZ5" s="125"/>
      <c r="DA5" s="125"/>
      <c r="DB5" s="125"/>
      <c r="DC5" s="125"/>
      <c r="DD5" s="125"/>
      <c r="DE5" s="125"/>
      <c r="DF5" s="125"/>
      <c r="DG5" s="125"/>
      <c r="DH5" s="125"/>
      <c r="DI5" s="125"/>
      <c r="DJ5" s="125"/>
      <c r="DK5" s="125"/>
      <c r="DL5" s="125"/>
      <c r="DM5" s="125"/>
      <c r="DN5" s="125"/>
      <c r="DO5" s="125"/>
      <c r="DP5" s="125"/>
      <c r="DQ5" s="125"/>
      <c r="DR5" s="125"/>
      <c r="DS5" s="125"/>
      <c r="DT5" s="125"/>
      <c r="DU5" s="125"/>
      <c r="DV5" s="125"/>
      <c r="DW5" s="125"/>
      <c r="DX5" s="125"/>
      <c r="DY5" s="125"/>
      <c r="DZ5" s="125"/>
      <c r="EA5" s="125"/>
      <c r="EB5" s="125"/>
      <c r="EC5" s="125"/>
      <c r="ED5" s="125"/>
      <c r="EE5" s="125"/>
      <c r="EF5" s="125"/>
      <c r="EG5" s="125"/>
      <c r="EH5" s="125"/>
      <c r="EI5" s="125"/>
      <c r="EJ5" s="125"/>
      <c r="EK5" s="125"/>
      <c r="EL5" s="125"/>
      <c r="EM5" s="125"/>
      <c r="EN5" s="125"/>
      <c r="EO5" s="125"/>
      <c r="EP5" s="125"/>
      <c r="EQ5" s="125"/>
      <c r="ER5" s="125"/>
      <c r="ES5" s="125"/>
      <c r="ET5" s="125"/>
      <c r="EU5" s="125"/>
      <c r="EV5" s="125"/>
      <c r="EW5" s="125"/>
      <c r="EX5" s="125"/>
      <c r="EY5" s="125"/>
      <c r="EZ5" s="125"/>
      <c r="FA5" s="125"/>
      <c r="FB5" s="125"/>
      <c r="FC5" s="125"/>
      <c r="FD5" s="125"/>
      <c r="FE5" s="125"/>
      <c r="FF5" s="125"/>
      <c r="FG5" s="125"/>
      <c r="FH5" s="125"/>
      <c r="FI5" s="125"/>
      <c r="FJ5" s="125"/>
      <c r="FK5" s="125"/>
      <c r="FL5" s="125"/>
      <c r="FM5" s="125"/>
      <c r="FN5" s="125"/>
      <c r="FO5" s="125"/>
      <c r="FP5" s="125"/>
      <c r="FQ5" s="125"/>
      <c r="FR5" s="125"/>
      <c r="FS5" s="125"/>
      <c r="FT5" s="125"/>
      <c r="FU5" s="125"/>
      <c r="FV5" s="125"/>
      <c r="FW5" s="125"/>
      <c r="FX5" s="125"/>
      <c r="FY5" s="125"/>
      <c r="FZ5" s="125"/>
      <c r="GA5" s="125"/>
      <c r="GB5" s="125"/>
      <c r="GC5" s="125"/>
      <c r="GD5" s="125"/>
      <c r="GE5" s="125"/>
      <c r="GF5" s="125"/>
      <c r="GG5" s="125"/>
      <c r="GH5" s="125"/>
      <c r="GI5" s="125"/>
      <c r="GJ5" s="125"/>
      <c r="GK5" s="125"/>
      <c r="GL5" s="125"/>
      <c r="GM5" s="125"/>
      <c r="GN5" s="125"/>
      <c r="GO5" s="125"/>
      <c r="GP5" s="125"/>
      <c r="GQ5" s="125"/>
      <c r="GR5" s="125"/>
      <c r="GS5" s="125"/>
      <c r="GT5" s="125"/>
      <c r="GU5" s="125"/>
      <c r="GV5" s="125"/>
      <c r="GW5" s="125"/>
      <c r="GX5" s="125"/>
      <c r="GY5" s="125"/>
      <c r="GZ5" s="125"/>
      <c r="HA5" s="125"/>
      <c r="HB5" s="125"/>
      <c r="HC5" s="125"/>
      <c r="HD5" s="125"/>
      <c r="HE5" s="125"/>
      <c r="HF5" s="125"/>
      <c r="HG5" s="125"/>
      <c r="HH5" s="125"/>
      <c r="HI5" s="125"/>
      <c r="HJ5" s="125"/>
      <c r="HK5" s="125"/>
      <c r="HL5" s="125"/>
      <c r="HM5" s="125"/>
      <c r="HN5" s="125"/>
      <c r="HO5" s="125"/>
      <c r="HP5" s="125"/>
      <c r="HQ5" s="125"/>
      <c r="HR5" s="125"/>
      <c r="HS5" s="125"/>
      <c r="HT5" s="125"/>
      <c r="HU5" s="125"/>
      <c r="HV5" s="125"/>
      <c r="HW5" s="125"/>
      <c r="HX5" s="125"/>
      <c r="HY5" s="125"/>
      <c r="HZ5" s="125"/>
      <c r="IA5" s="125"/>
      <c r="IB5" s="125"/>
      <c r="IC5" s="125"/>
      <c r="ID5" s="125"/>
      <c r="IE5" s="125"/>
      <c r="IF5" s="125"/>
      <c r="IG5" s="125"/>
      <c r="IH5" s="125"/>
      <c r="II5" s="125"/>
      <c r="IJ5" s="125"/>
      <c r="IK5" s="125"/>
      <c r="IL5" s="125"/>
      <c r="IM5" s="125"/>
      <c r="IN5" s="125"/>
      <c r="IO5" s="125"/>
      <c r="IP5" s="125"/>
      <c r="IQ5" s="125"/>
      <c r="IR5" s="125"/>
      <c r="IS5" s="125"/>
      <c r="IT5" s="125"/>
      <c r="IU5" s="125"/>
      <c r="IV5" s="125"/>
      <c r="IW5" s="125"/>
      <c r="IX5" s="125"/>
      <c r="IY5" s="125"/>
      <c r="IZ5" s="125"/>
      <c r="JA5" s="125"/>
      <c r="JB5" s="125"/>
      <c r="JC5" s="125"/>
      <c r="JD5" s="125"/>
      <c r="JE5" s="125"/>
      <c r="JF5" s="125"/>
      <c r="JG5" s="125"/>
      <c r="JH5" s="125"/>
      <c r="JI5" s="125"/>
      <c r="JJ5" s="125"/>
      <c r="JK5" s="125"/>
      <c r="JL5" s="125"/>
      <c r="JM5" s="125"/>
      <c r="JN5" s="125"/>
      <c r="JO5" s="125"/>
      <c r="JP5" s="125"/>
      <c r="JQ5" s="125"/>
      <c r="JR5" s="125"/>
      <c r="JS5" s="125"/>
      <c r="JT5" s="125"/>
      <c r="JU5" s="125"/>
      <c r="JV5" s="125"/>
      <c r="JW5" s="125"/>
      <c r="JX5" s="125"/>
      <c r="JY5" s="125"/>
      <c r="JZ5" s="125"/>
      <c r="KA5" s="125"/>
      <c r="KB5" s="125"/>
      <c r="KC5" s="125"/>
      <c r="KD5" s="125"/>
      <c r="KE5" s="125"/>
      <c r="KF5" s="125"/>
      <c r="KG5" s="125"/>
      <c r="KH5" s="125"/>
      <c r="KI5" s="125"/>
      <c r="KJ5" s="125"/>
      <c r="KK5" s="125"/>
      <c r="KL5" s="125"/>
    </row>
    <row r="6" spans="1:298" s="126" customFormat="1" ht="49.5" customHeight="1">
      <c r="A6" s="328" t="s">
        <v>247</v>
      </c>
      <c r="B6" s="329"/>
      <c r="C6" s="330"/>
      <c r="D6" s="339" t="s">
        <v>248</v>
      </c>
      <c r="E6" s="340"/>
      <c r="F6" s="340"/>
      <c r="G6" s="340"/>
      <c r="H6" s="340"/>
      <c r="I6" s="340"/>
      <c r="J6" s="340"/>
      <c r="K6" s="340"/>
      <c r="L6" s="340"/>
      <c r="M6" s="340"/>
      <c r="N6" s="341"/>
      <c r="O6" s="1"/>
      <c r="P6" s="1"/>
      <c r="Q6" s="1"/>
      <c r="R6" s="1"/>
      <c r="S6" s="1"/>
      <c r="T6" s="1"/>
      <c r="U6" s="1"/>
      <c r="V6" s="1"/>
      <c r="W6" s="1"/>
      <c r="X6" s="1"/>
      <c r="Y6" s="1"/>
      <c r="Z6" s="1"/>
      <c r="AA6" s="1"/>
      <c r="AB6" s="1"/>
      <c r="AC6" s="1"/>
      <c r="AD6" s="1"/>
      <c r="AE6" s="1"/>
      <c r="AF6" s="1"/>
      <c r="AG6" s="1"/>
      <c r="AH6" s="1"/>
      <c r="AI6" s="1"/>
      <c r="AJ6" s="1"/>
      <c r="AK6" s="1"/>
      <c r="AL6" s="1"/>
      <c r="AM6" s="1"/>
      <c r="AN6" s="1"/>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c r="JS6" s="125"/>
      <c r="JT6" s="125"/>
      <c r="JU6" s="125"/>
      <c r="JV6" s="125"/>
      <c r="JW6" s="125"/>
      <c r="JX6" s="125"/>
      <c r="JY6" s="125"/>
      <c r="JZ6" s="125"/>
      <c r="KA6" s="125"/>
      <c r="KB6" s="125"/>
      <c r="KC6" s="125"/>
      <c r="KD6" s="125"/>
      <c r="KE6" s="125"/>
      <c r="KF6" s="125"/>
      <c r="KG6" s="125"/>
      <c r="KH6" s="125"/>
      <c r="KI6" s="125"/>
      <c r="KJ6" s="125"/>
      <c r="KK6" s="125"/>
      <c r="KL6" s="125"/>
    </row>
    <row r="7" spans="1:298" s="126" customFormat="1" ht="16.5">
      <c r="A7" s="322" t="s">
        <v>249</v>
      </c>
      <c r="B7" s="323"/>
      <c r="C7" s="323"/>
      <c r="D7" s="323"/>
      <c r="E7" s="323"/>
      <c r="F7" s="323"/>
      <c r="G7" s="323"/>
      <c r="H7" s="324"/>
      <c r="I7" s="322" t="s">
        <v>250</v>
      </c>
      <c r="J7" s="323"/>
      <c r="K7" s="323"/>
      <c r="L7" s="323"/>
      <c r="M7" s="323"/>
      <c r="N7" s="324"/>
      <c r="O7" s="322" t="s">
        <v>251</v>
      </c>
      <c r="P7" s="323"/>
      <c r="Q7" s="323"/>
      <c r="R7" s="323"/>
      <c r="S7" s="323"/>
      <c r="T7" s="323"/>
      <c r="U7" s="323"/>
      <c r="V7" s="323"/>
      <c r="W7" s="324"/>
      <c r="X7" s="322" t="s">
        <v>252</v>
      </c>
      <c r="Y7" s="323"/>
      <c r="Z7" s="323"/>
      <c r="AA7" s="323"/>
      <c r="AB7" s="323"/>
      <c r="AC7" s="323"/>
      <c r="AD7" s="323"/>
      <c r="AE7" s="323"/>
      <c r="AF7" s="323"/>
      <c r="AG7" s="323"/>
      <c r="AH7" s="324"/>
      <c r="AI7" s="322" t="s">
        <v>253</v>
      </c>
      <c r="AJ7" s="323"/>
      <c r="AK7" s="323"/>
      <c r="AL7" s="323"/>
      <c r="AM7" s="323"/>
      <c r="AN7" s="342"/>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5"/>
      <c r="EG7" s="125"/>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5"/>
      <c r="FZ7" s="125"/>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5"/>
      <c r="HS7" s="125"/>
      <c r="HT7" s="125"/>
      <c r="HU7" s="125"/>
      <c r="HV7" s="125"/>
      <c r="HW7" s="125"/>
      <c r="HX7" s="125"/>
      <c r="HY7" s="125"/>
      <c r="HZ7" s="125"/>
      <c r="IA7" s="125"/>
      <c r="IB7" s="125"/>
      <c r="IC7" s="125"/>
      <c r="ID7" s="125"/>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5"/>
      <c r="JW7" s="125"/>
      <c r="JX7" s="125"/>
      <c r="JY7" s="125"/>
      <c r="JZ7" s="125"/>
      <c r="KA7" s="125"/>
      <c r="KB7" s="125"/>
      <c r="KC7" s="125"/>
      <c r="KD7" s="125"/>
      <c r="KE7" s="125"/>
      <c r="KF7" s="125"/>
      <c r="KG7" s="125"/>
      <c r="KH7" s="125"/>
      <c r="KI7" s="125"/>
      <c r="KJ7" s="125"/>
      <c r="KK7" s="125"/>
      <c r="KL7" s="125"/>
    </row>
    <row r="8" spans="1:298" s="126" customFormat="1" ht="16.5" customHeight="1">
      <c r="A8" s="343" t="s">
        <v>254</v>
      </c>
      <c r="B8" s="346" t="s">
        <v>255</v>
      </c>
      <c r="C8" s="345" t="s">
        <v>195</v>
      </c>
      <c r="D8" s="347" t="s">
        <v>256</v>
      </c>
      <c r="E8" s="347" t="s">
        <v>199</v>
      </c>
      <c r="F8" s="349" t="s">
        <v>201</v>
      </c>
      <c r="G8" s="348" t="s">
        <v>203</v>
      </c>
      <c r="H8" s="347" t="s">
        <v>257</v>
      </c>
      <c r="I8" s="351" t="s">
        <v>258</v>
      </c>
      <c r="J8" s="352" t="s">
        <v>259</v>
      </c>
      <c r="K8" s="348" t="s">
        <v>260</v>
      </c>
      <c r="L8" s="348" t="s">
        <v>261</v>
      </c>
      <c r="M8" s="352" t="s">
        <v>259</v>
      </c>
      <c r="N8" s="347" t="s">
        <v>209</v>
      </c>
      <c r="O8" s="353" t="s">
        <v>262</v>
      </c>
      <c r="P8" s="350" t="s">
        <v>211</v>
      </c>
      <c r="Q8" s="348" t="s">
        <v>213</v>
      </c>
      <c r="R8" s="350" t="s">
        <v>263</v>
      </c>
      <c r="S8" s="350"/>
      <c r="T8" s="350"/>
      <c r="U8" s="350"/>
      <c r="V8" s="350"/>
      <c r="W8" s="350"/>
      <c r="X8" s="358" t="s">
        <v>264</v>
      </c>
      <c r="Y8" s="353" t="s">
        <v>265</v>
      </c>
      <c r="Z8" s="353" t="s">
        <v>259</v>
      </c>
      <c r="AA8" s="164"/>
      <c r="AB8" s="164"/>
      <c r="AC8" s="353" t="s">
        <v>266</v>
      </c>
      <c r="AD8" s="353" t="s">
        <v>259</v>
      </c>
      <c r="AE8" s="164"/>
      <c r="AF8" s="164"/>
      <c r="AG8" s="358" t="s">
        <v>267</v>
      </c>
      <c r="AH8" s="353" t="s">
        <v>229</v>
      </c>
      <c r="AI8" s="350" t="s">
        <v>253</v>
      </c>
      <c r="AJ8" s="350" t="s">
        <v>268</v>
      </c>
      <c r="AK8" s="350" t="s">
        <v>269</v>
      </c>
      <c r="AL8" s="350" t="s">
        <v>270</v>
      </c>
      <c r="AM8" s="356" t="s">
        <v>271</v>
      </c>
      <c r="AN8" s="356" t="s">
        <v>233</v>
      </c>
      <c r="AO8" s="125"/>
      <c r="AP8" s="125"/>
      <c r="AQ8" s="125"/>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5"/>
      <c r="HS8" s="125"/>
      <c r="HT8" s="125"/>
      <c r="HU8" s="125"/>
      <c r="HV8" s="125"/>
      <c r="HW8" s="125"/>
      <c r="HX8" s="125"/>
      <c r="HY8" s="125"/>
      <c r="HZ8" s="125"/>
      <c r="IA8" s="125"/>
      <c r="IB8" s="125"/>
      <c r="IC8" s="125"/>
      <c r="ID8" s="125"/>
      <c r="IE8" s="125"/>
      <c r="IF8" s="125"/>
      <c r="IG8" s="125"/>
      <c r="IH8" s="125"/>
      <c r="II8" s="125"/>
      <c r="IJ8" s="125"/>
      <c r="IK8" s="125"/>
      <c r="IL8" s="125"/>
      <c r="IM8" s="125"/>
      <c r="IN8" s="125"/>
      <c r="IO8" s="125"/>
      <c r="IP8" s="125"/>
      <c r="IQ8" s="125"/>
      <c r="IR8" s="125"/>
      <c r="IS8" s="125"/>
      <c r="IT8" s="125"/>
      <c r="IU8" s="125"/>
      <c r="IV8" s="125"/>
      <c r="IW8" s="125"/>
      <c r="IX8" s="125"/>
      <c r="IY8" s="125"/>
      <c r="IZ8" s="125"/>
      <c r="JA8" s="125"/>
      <c r="JB8" s="125"/>
      <c r="JC8" s="125"/>
      <c r="JD8" s="125"/>
      <c r="JE8" s="125"/>
      <c r="JF8" s="125"/>
      <c r="JG8" s="125"/>
      <c r="JH8" s="125"/>
      <c r="JI8" s="125"/>
      <c r="JJ8" s="125"/>
      <c r="JK8" s="125"/>
      <c r="JL8" s="125"/>
      <c r="JM8" s="125"/>
      <c r="JN8" s="125"/>
      <c r="JO8" s="125"/>
      <c r="JP8" s="125"/>
      <c r="JQ8" s="125"/>
      <c r="JR8" s="125"/>
      <c r="JS8" s="125"/>
      <c r="JT8" s="125"/>
      <c r="JU8" s="125"/>
      <c r="JV8" s="125"/>
      <c r="JW8" s="125"/>
      <c r="JX8" s="125"/>
      <c r="JY8" s="125"/>
      <c r="JZ8" s="125"/>
      <c r="KA8" s="125"/>
      <c r="KB8" s="125"/>
      <c r="KC8" s="125"/>
      <c r="KD8" s="125"/>
      <c r="KE8" s="125"/>
      <c r="KF8" s="125"/>
      <c r="KG8" s="125"/>
      <c r="KH8" s="125"/>
      <c r="KI8" s="125"/>
      <c r="KJ8" s="125"/>
      <c r="KK8" s="125"/>
      <c r="KL8" s="125"/>
    </row>
    <row r="9" spans="1:298" s="128" customFormat="1" ht="59.25" customHeight="1" thickBot="1">
      <c r="A9" s="344"/>
      <c r="B9" s="355"/>
      <c r="C9" s="346"/>
      <c r="D9" s="348"/>
      <c r="E9" s="348"/>
      <c r="F9" s="346"/>
      <c r="G9" s="351"/>
      <c r="H9" s="348"/>
      <c r="I9" s="351"/>
      <c r="J9" s="352"/>
      <c r="K9" s="351"/>
      <c r="L9" s="351"/>
      <c r="M9" s="352"/>
      <c r="N9" s="348"/>
      <c r="O9" s="354"/>
      <c r="P9" s="348"/>
      <c r="Q9" s="351"/>
      <c r="R9" s="116" t="s">
        <v>272</v>
      </c>
      <c r="S9" s="116" t="s">
        <v>273</v>
      </c>
      <c r="T9" s="116" t="s">
        <v>274</v>
      </c>
      <c r="U9" s="116" t="s">
        <v>275</v>
      </c>
      <c r="V9" s="116" t="s">
        <v>276</v>
      </c>
      <c r="W9" s="116" t="s">
        <v>277</v>
      </c>
      <c r="X9" s="353"/>
      <c r="Y9" s="359"/>
      <c r="Z9" s="359"/>
      <c r="AA9" s="166" t="s">
        <v>278</v>
      </c>
      <c r="AB9" s="166" t="s">
        <v>259</v>
      </c>
      <c r="AC9" s="359"/>
      <c r="AD9" s="359"/>
      <c r="AE9" s="165" t="s">
        <v>266</v>
      </c>
      <c r="AF9" s="165" t="s">
        <v>259</v>
      </c>
      <c r="AG9" s="353"/>
      <c r="AH9" s="354"/>
      <c r="AI9" s="348"/>
      <c r="AJ9" s="348"/>
      <c r="AK9" s="348"/>
      <c r="AL9" s="348"/>
      <c r="AM9" s="357"/>
      <c r="AN9" s="35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27"/>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27"/>
      <c r="EJ9" s="127"/>
      <c r="EK9" s="127"/>
      <c r="EL9" s="127"/>
      <c r="EM9" s="127"/>
      <c r="EN9" s="127"/>
      <c r="EO9" s="127"/>
      <c r="EP9" s="127"/>
      <c r="EQ9" s="127"/>
      <c r="ER9" s="127"/>
      <c r="ES9" s="127"/>
      <c r="ET9" s="127"/>
      <c r="EU9" s="127"/>
      <c r="EV9" s="127"/>
      <c r="EW9" s="127"/>
      <c r="EX9" s="127"/>
      <c r="EY9" s="127"/>
      <c r="EZ9" s="127"/>
      <c r="FA9" s="127"/>
      <c r="FB9" s="127"/>
      <c r="FC9" s="127"/>
      <c r="FD9" s="127"/>
      <c r="FE9" s="127"/>
      <c r="FF9" s="127"/>
      <c r="FG9" s="127"/>
      <c r="FH9" s="127"/>
      <c r="FI9" s="127"/>
      <c r="FJ9" s="127"/>
      <c r="FK9" s="127"/>
      <c r="FL9" s="127"/>
      <c r="FM9" s="127"/>
      <c r="FN9" s="127"/>
      <c r="FO9" s="127"/>
      <c r="FP9" s="127"/>
      <c r="FQ9" s="127"/>
      <c r="FR9" s="127"/>
      <c r="FS9" s="127"/>
      <c r="FT9" s="127"/>
      <c r="FU9" s="127"/>
      <c r="FV9" s="127"/>
      <c r="FW9" s="127"/>
      <c r="FX9" s="127"/>
      <c r="FY9" s="127"/>
      <c r="FZ9" s="127"/>
      <c r="GA9" s="127"/>
      <c r="GB9" s="127"/>
      <c r="GC9" s="127"/>
      <c r="GD9" s="127"/>
      <c r="GE9" s="127"/>
      <c r="GF9" s="127"/>
      <c r="GG9" s="127"/>
      <c r="GH9" s="127"/>
      <c r="GI9" s="127"/>
      <c r="GJ9" s="127"/>
      <c r="GK9" s="127"/>
      <c r="GL9" s="127"/>
      <c r="GM9" s="127"/>
      <c r="GN9" s="127"/>
      <c r="GO9" s="127"/>
      <c r="GP9" s="127"/>
      <c r="GQ9" s="127"/>
      <c r="GR9" s="127"/>
      <c r="GS9" s="127"/>
      <c r="GT9" s="127"/>
      <c r="GU9" s="127"/>
      <c r="GV9" s="127"/>
      <c r="GW9" s="127"/>
      <c r="GX9" s="127"/>
      <c r="GY9" s="127"/>
      <c r="GZ9" s="127"/>
      <c r="HA9" s="127"/>
      <c r="HB9" s="127"/>
      <c r="HC9" s="127"/>
      <c r="HD9" s="127"/>
      <c r="HE9" s="127"/>
      <c r="HF9" s="127"/>
      <c r="HG9" s="127"/>
      <c r="HH9" s="127"/>
      <c r="HI9" s="127"/>
      <c r="HJ9" s="127"/>
      <c r="HK9" s="127"/>
      <c r="HL9" s="127"/>
      <c r="HM9" s="127"/>
      <c r="HN9" s="127"/>
      <c r="HO9" s="127"/>
      <c r="HP9" s="127"/>
      <c r="HQ9" s="127"/>
      <c r="HR9" s="127"/>
      <c r="HS9" s="127"/>
      <c r="HT9" s="127"/>
      <c r="HU9" s="127"/>
      <c r="HV9" s="127"/>
      <c r="HW9" s="127"/>
      <c r="HX9" s="127"/>
      <c r="HY9" s="127"/>
      <c r="HZ9" s="127"/>
      <c r="IA9" s="127"/>
      <c r="IB9" s="127"/>
      <c r="IC9" s="127"/>
      <c r="ID9" s="127"/>
      <c r="IE9" s="127"/>
      <c r="IF9" s="127"/>
      <c r="IG9" s="127"/>
      <c r="IH9" s="127"/>
      <c r="II9" s="127"/>
      <c r="IJ9" s="127"/>
      <c r="IK9" s="127"/>
      <c r="IL9" s="127"/>
      <c r="IM9" s="127"/>
      <c r="IN9" s="127"/>
      <c r="IO9" s="127"/>
      <c r="IP9" s="127"/>
      <c r="IQ9" s="127"/>
      <c r="IR9" s="127"/>
      <c r="IS9" s="127"/>
      <c r="IT9" s="127"/>
      <c r="IU9" s="127"/>
      <c r="IV9" s="127"/>
      <c r="IW9" s="127"/>
      <c r="IX9" s="127"/>
      <c r="IY9" s="127"/>
      <c r="IZ9" s="127"/>
      <c r="JA9" s="127"/>
      <c r="JB9" s="127"/>
      <c r="JC9" s="127"/>
      <c r="JD9" s="127"/>
      <c r="JE9" s="127"/>
      <c r="JF9" s="127"/>
      <c r="JG9" s="127"/>
      <c r="JH9" s="127"/>
      <c r="JI9" s="127"/>
      <c r="JJ9" s="127"/>
      <c r="JK9" s="127"/>
      <c r="JL9" s="127"/>
      <c r="JM9" s="127"/>
      <c r="JN9" s="127"/>
      <c r="JO9" s="127"/>
      <c r="JP9" s="127"/>
      <c r="JQ9" s="127"/>
      <c r="JR9" s="127"/>
      <c r="JS9" s="127"/>
      <c r="JT9" s="127"/>
      <c r="JU9" s="127"/>
      <c r="JV9" s="127"/>
      <c r="JW9" s="127"/>
      <c r="JX9" s="127"/>
      <c r="JY9" s="127"/>
      <c r="JZ9" s="127"/>
      <c r="KA9" s="127"/>
      <c r="KB9" s="127"/>
      <c r="KC9" s="127"/>
      <c r="KD9" s="127"/>
      <c r="KE9" s="127"/>
      <c r="KF9" s="127"/>
      <c r="KG9" s="127"/>
      <c r="KH9" s="127"/>
      <c r="KI9" s="127"/>
      <c r="KJ9" s="127"/>
      <c r="KK9" s="127"/>
      <c r="KL9" s="127"/>
    </row>
    <row r="10" spans="1:298" ht="61.5" customHeight="1">
      <c r="A10" s="304">
        <v>1</v>
      </c>
      <c r="B10" s="304" t="s">
        <v>279</v>
      </c>
      <c r="C10" s="304" t="s">
        <v>280</v>
      </c>
      <c r="D10" s="360" t="s">
        <v>281</v>
      </c>
      <c r="E10" s="361" t="s">
        <v>282</v>
      </c>
      <c r="F10" s="304" t="s">
        <v>283</v>
      </c>
      <c r="G10" s="304" t="s">
        <v>284</v>
      </c>
      <c r="H10" s="304">
        <v>270</v>
      </c>
      <c r="I10" s="317" t="str">
        <f>IF(H10&lt;=2,'Tabla probabilidad'!$B$5,IF(H10&lt;=24,'Tabla probabilidad'!$B$6,IF(H10&lt;=500,'Tabla probabilidad'!$B$7,IF(H10&lt;=5000,'Tabla probabilidad'!$B$8,IF(H10&gt;5000,'Tabla probabilidad'!$B$9)))))</f>
        <v>Media</v>
      </c>
      <c r="J10" s="318">
        <f>IF(H10&lt;=2,'Tabla probabilidad'!$D$5,IF(H10&lt;=24,'Tabla probabilidad'!$D$6,IF(H10&lt;=500,'Tabla probabilidad'!$D$7,IF(H10&lt;=5000,'Tabla probabilidad'!$D$8,IF(H10&gt;5000,'Tabla probabilidad'!$D$9)))))</f>
        <v>0.6</v>
      </c>
      <c r="K10" s="304" t="s">
        <v>285</v>
      </c>
      <c r="L10" s="304"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04"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04" t="str">
        <f>VLOOKUP((I10&amp;L10),Hoja1!$B$4:$C$28,2,0)</f>
        <v>Moderado</v>
      </c>
      <c r="O10" s="161">
        <v>1</v>
      </c>
      <c r="P10" s="173" t="s">
        <v>286</v>
      </c>
      <c r="Q10" s="161" t="str">
        <f>IF(R10="Preventivo","Probabilidad",IF(R10="Detectivo","Probabilidad", IF(R10="Correctivo","Impacto")))</f>
        <v>Probabilidad</v>
      </c>
      <c r="R10" s="161" t="s">
        <v>287</v>
      </c>
      <c r="S10" s="161" t="s">
        <v>288</v>
      </c>
      <c r="T10" s="162">
        <f>VLOOKUP(R10&amp;S10,Hoja1!$Q$4:$R$9,2,0)</f>
        <v>0.35</v>
      </c>
      <c r="U10" s="161" t="s">
        <v>289</v>
      </c>
      <c r="V10" s="161" t="s">
        <v>290</v>
      </c>
      <c r="W10" s="161" t="s">
        <v>291</v>
      </c>
      <c r="X10" s="162">
        <f>IF(Q10="Probabilidad",($J$10*T10),IF(Q10="Impacto"," "))</f>
        <v>0.21</v>
      </c>
      <c r="Y10" s="162" t="str">
        <f>IF(Z10&lt;=20%,'Tabla probabilidad'!$B$5,IF(Z10&lt;=40%,'Tabla probabilidad'!$B$6,IF(Z10&lt;=60%,'Tabla probabilidad'!$B$7,IF(Z10&lt;=80%,'Tabla probabilidad'!$B$8,IF(Z10&lt;=100%,'Tabla probabilidad'!$B$9)))))</f>
        <v>Baja</v>
      </c>
      <c r="Z10" s="162">
        <f>IF(R10="Preventivo",(J10-(J10*T10)),IF(R10="Detectivo",(J10-(J10*T10)),IF(R10="Correctivo",(J10))))</f>
        <v>0.39</v>
      </c>
      <c r="AA10" s="306" t="str">
        <f>IF(AB10&lt;=20%,'Tabla probabilidad'!$B$5,IF(AB10&lt;=40%,'Tabla probabilidad'!$B$6,IF(AB10&lt;=60%,'Tabla probabilidad'!$B$7,IF(AB10&lt;=80%,'Tabla probabilidad'!$B$8,IF(AB10&lt;=100%,'Tabla probabilidad'!$B$9)))))</f>
        <v>Muy Baja</v>
      </c>
      <c r="AB10" s="306">
        <f>AVERAGE(Z10:Z18)</f>
        <v>0.11666666666666664</v>
      </c>
      <c r="AC10" s="162" t="str">
        <f t="shared" ref="AC10:AC28" si="0">IF(AD10&lt;=20%,"Leve",IF(AD10&lt;=40%,"Menor",IF(AD10&lt;=60%,"Moderado",IF(AD10&lt;=80%,"Mayor",IF(AD10&lt;=100%,"Catastrófico")))))</f>
        <v>Moderado</v>
      </c>
      <c r="AD10" s="162">
        <f>IF(Q10="Probabilidad",(($M$10-0)),IF(Q10="Impacto",($M$10-($M$10*T10))))</f>
        <v>0.6</v>
      </c>
      <c r="AE10" s="306" t="str">
        <f>IF(AF10&lt;=20%,"Leve",IF(AF10&lt;=40%,"Menor",IF(AF10&lt;=60%,"Moderado",IF(AF10&lt;=80%,"Mayor",IF(AF10&lt;=100%,"Catastrófico")))))</f>
        <v>Moderado</v>
      </c>
      <c r="AF10" s="306">
        <f>AVERAGE(AD10:AD18)</f>
        <v>0.6</v>
      </c>
      <c r="AG10" s="298" t="str">
        <f>VLOOKUP(AA10&amp;AE10,Hoja1!$B$4:$C$28,2,0)</f>
        <v>Moderado</v>
      </c>
      <c r="AH10" s="298" t="s">
        <v>292</v>
      </c>
      <c r="AI10" s="298" t="s">
        <v>293</v>
      </c>
      <c r="AJ10" s="298" t="s">
        <v>294</v>
      </c>
      <c r="AK10" s="301">
        <v>44927</v>
      </c>
      <c r="AL10" s="301">
        <v>45291</v>
      </c>
      <c r="AM10" s="298"/>
      <c r="AN10" s="298" t="s">
        <v>295</v>
      </c>
    </row>
    <row r="11" spans="1:298" ht="33" customHeight="1">
      <c r="A11" s="304"/>
      <c r="B11" s="304"/>
      <c r="C11" s="304"/>
      <c r="D11" s="360"/>
      <c r="E11" s="361"/>
      <c r="F11" s="304"/>
      <c r="G11" s="304"/>
      <c r="H11" s="304"/>
      <c r="I11" s="317"/>
      <c r="J11" s="318"/>
      <c r="K11" s="304"/>
      <c r="L11" s="304"/>
      <c r="M11" s="304"/>
      <c r="N11" s="304"/>
      <c r="O11" s="161">
        <v>2</v>
      </c>
      <c r="P11" s="176" t="s">
        <v>296</v>
      </c>
      <c r="Q11" s="161" t="str">
        <f>IF(R11="Preventivo","Probabilidad",IF(R11="Detectivo","Probabilidad", IF(R11="Correctivo","Impacto")))</f>
        <v>Impacto</v>
      </c>
      <c r="R11" s="161" t="s">
        <v>297</v>
      </c>
      <c r="S11" s="161" t="s">
        <v>288</v>
      </c>
      <c r="T11" s="162">
        <f>VLOOKUP(R11&amp;S11,Hoja1!$Q$4:$R$9,2,0)</f>
        <v>0.3</v>
      </c>
      <c r="U11" s="161" t="s">
        <v>289</v>
      </c>
      <c r="V11" s="161" t="s">
        <v>290</v>
      </c>
      <c r="W11" s="161" t="s">
        <v>298</v>
      </c>
      <c r="X11" s="162" t="str">
        <f t="shared" ref="X11:X37" si="1">IF(Q11="Probabilidad",($J$10*T11),IF(Q11="Impacto"," "))</f>
        <v xml:space="preserve"> </v>
      </c>
      <c r="Y11" s="162" t="str">
        <f>IF(Z11&lt;=20%,'Tabla probabilidad'!$B$5,IF(Z11&lt;=40%,'Tabla probabilidad'!$B$6,IF(Z11&lt;=60%,'Tabla probabilidad'!$B$7,IF(Z11&lt;=80%,'Tabla probabilidad'!$B$8,IF(Z11&lt;=100%,'Tabla probabilidad'!$B$9)))))</f>
        <v>Muy Baja</v>
      </c>
      <c r="Z11" s="162">
        <f>IF(R11="Preventivo",(J11-(J11*T11)),IF(R11="Detectivo",(J11-(J11*T11)),IF(R11="Correctivo",(J11))))</f>
        <v>0</v>
      </c>
      <c r="AA11" s="307"/>
      <c r="AB11" s="307"/>
      <c r="AC11" s="162"/>
      <c r="AD11" s="162"/>
      <c r="AE11" s="307"/>
      <c r="AF11" s="307"/>
      <c r="AG11" s="300"/>
      <c r="AH11" s="300"/>
      <c r="AI11" s="300"/>
      <c r="AJ11" s="300"/>
      <c r="AK11" s="302"/>
      <c r="AL11" s="302"/>
      <c r="AM11" s="300"/>
      <c r="AN11" s="300"/>
    </row>
    <row r="12" spans="1:298" ht="38.25">
      <c r="A12" s="304"/>
      <c r="B12" s="304"/>
      <c r="C12" s="304"/>
      <c r="D12" s="360"/>
      <c r="E12" s="361"/>
      <c r="F12" s="304"/>
      <c r="G12" s="304"/>
      <c r="H12" s="304"/>
      <c r="I12" s="317"/>
      <c r="J12" s="318"/>
      <c r="K12" s="304"/>
      <c r="L12" s="305"/>
      <c r="M12" s="305"/>
      <c r="N12" s="304"/>
      <c r="O12" s="161">
        <v>3</v>
      </c>
      <c r="P12" s="174" t="s">
        <v>299</v>
      </c>
      <c r="Q12" s="161" t="str">
        <f t="shared" ref="Q12:Q28" si="2">IF(R12="Preventivo","Probabilidad",IF(R12="Detectivo","Probabilidad", IF(R12="Correctivo","Impacto")))</f>
        <v>Probabilidad</v>
      </c>
      <c r="R12" s="161" t="s">
        <v>300</v>
      </c>
      <c r="S12" s="161" t="s">
        <v>288</v>
      </c>
      <c r="T12" s="162">
        <f>VLOOKUP(R12&amp;S12,Hoja1!$Q$4:$R$9,2,0)</f>
        <v>0.45</v>
      </c>
      <c r="U12" s="161" t="s">
        <v>289</v>
      </c>
      <c r="V12" s="161" t="s">
        <v>290</v>
      </c>
      <c r="W12" s="161" t="s">
        <v>298</v>
      </c>
      <c r="X12" s="162">
        <f t="shared" si="1"/>
        <v>0.27</v>
      </c>
      <c r="Y12" s="162" t="str">
        <f>IF(Z12&lt;=20%,'Tabla probabilidad'!$B$5,IF(Z12&lt;=40%,'Tabla probabilidad'!$B$6,IF(Z12&lt;=60%,'Tabla probabilidad'!$B$7,IF(Z12&lt;=80%,'Tabla probabilidad'!$B$8,IF(Z12&lt;=100%,'Tabla probabilidad'!$B$9)))))</f>
        <v>Baja</v>
      </c>
      <c r="Z12" s="162">
        <f>IF(R12="Preventivo",(J10-(J10*T12)),IF(R12="Detectivo",(J10-(J10*T12)),IF(R12="Correctivo",(J10))))</f>
        <v>0.32999999999999996</v>
      </c>
      <c r="AA12" s="307"/>
      <c r="AB12" s="307"/>
      <c r="AC12" s="162" t="str">
        <f t="shared" si="0"/>
        <v>Moderado</v>
      </c>
      <c r="AD12" s="162">
        <f>IF(Q12="Probabilidad",(($M$10-0)),IF(Q12="Impacto",($M$10-($M$10*T12))))</f>
        <v>0.6</v>
      </c>
      <c r="AE12" s="307"/>
      <c r="AF12" s="307"/>
      <c r="AG12" s="300"/>
      <c r="AH12" s="300"/>
      <c r="AI12" s="300"/>
      <c r="AJ12" s="300"/>
      <c r="AK12" s="302"/>
      <c r="AL12" s="302"/>
      <c r="AM12" s="300"/>
      <c r="AN12" s="300"/>
    </row>
    <row r="13" spans="1:298" ht="51">
      <c r="A13" s="304"/>
      <c r="B13" s="304"/>
      <c r="C13" s="304"/>
      <c r="D13" s="360"/>
      <c r="E13" s="361"/>
      <c r="F13" s="304"/>
      <c r="G13" s="304"/>
      <c r="H13" s="304"/>
      <c r="I13" s="317"/>
      <c r="J13" s="318"/>
      <c r="K13" s="304"/>
      <c r="L13" s="305"/>
      <c r="M13" s="305"/>
      <c r="N13" s="304"/>
      <c r="O13" s="161">
        <v>4</v>
      </c>
      <c r="P13" s="174" t="s">
        <v>301</v>
      </c>
      <c r="Q13" s="161" t="str">
        <f t="shared" si="2"/>
        <v>Probabilidad</v>
      </c>
      <c r="R13" s="161" t="s">
        <v>300</v>
      </c>
      <c r="S13" s="161" t="s">
        <v>288</v>
      </c>
      <c r="T13" s="162">
        <f>VLOOKUP(R13&amp;S13,Hoja1!$Q$4:$R$9,2,0)</f>
        <v>0.45</v>
      </c>
      <c r="U13" s="161" t="s">
        <v>289</v>
      </c>
      <c r="V13" s="161" t="s">
        <v>302</v>
      </c>
      <c r="W13" s="161" t="s">
        <v>291</v>
      </c>
      <c r="X13" s="162">
        <f t="shared" si="1"/>
        <v>0.27</v>
      </c>
      <c r="Y13" s="162" t="str">
        <f>IF(Z13&lt;=20%,'Tabla probabilidad'!$B$5,IF(Z13&lt;=40%,'Tabla probabilidad'!$B$6,IF(Z13&lt;=60%,'Tabla probabilidad'!$B$7,IF(Z13&lt;=80%,'Tabla probabilidad'!$B$8,IF(Z13&lt;=100%,'Tabla probabilidad'!$B$9)))))</f>
        <v>Baja</v>
      </c>
      <c r="Z13" s="162">
        <f t="shared" ref="Z13:Z18" si="3">IF(R13="Preventivo",(J10-(J10*T13)),IF(R13="Detectivo",(J10-(J10*T13)),IF(R13="Correctivo",(J10))))</f>
        <v>0.32999999999999996</v>
      </c>
      <c r="AA13" s="307"/>
      <c r="AB13" s="307"/>
      <c r="AC13" s="162" t="str">
        <f t="shared" si="0"/>
        <v>Moderado</v>
      </c>
      <c r="AD13" s="162">
        <f>IF(Q13="Probabilidad",(($M$10-0)),IF(Q13="Impacto",($M$10-($M$10*T13))))</f>
        <v>0.6</v>
      </c>
      <c r="AE13" s="307"/>
      <c r="AF13" s="307"/>
      <c r="AG13" s="300"/>
      <c r="AH13" s="300"/>
      <c r="AI13" s="300"/>
      <c r="AJ13" s="300"/>
      <c r="AK13" s="302"/>
      <c r="AL13" s="302"/>
      <c r="AM13" s="300"/>
      <c r="AN13" s="300"/>
    </row>
    <row r="14" spans="1:298" ht="39">
      <c r="A14" s="304"/>
      <c r="B14" s="304"/>
      <c r="C14" s="304"/>
      <c r="D14" s="360"/>
      <c r="E14" s="361"/>
      <c r="F14" s="304"/>
      <c r="G14" s="304"/>
      <c r="H14" s="304"/>
      <c r="I14" s="317"/>
      <c r="J14" s="318"/>
      <c r="K14" s="304"/>
      <c r="L14" s="305"/>
      <c r="M14" s="305"/>
      <c r="N14" s="304"/>
      <c r="O14" s="161">
        <v>5</v>
      </c>
      <c r="P14" s="232" t="s">
        <v>303</v>
      </c>
      <c r="Q14" s="161" t="str">
        <f t="shared" ref="Q14" si="4">IF(R14="Preventivo","Probabilidad",IF(R14="Detectivo","Probabilidad", IF(R14="Correctivo","Impacto")))</f>
        <v>Probabilidad</v>
      </c>
      <c r="R14" s="161" t="s">
        <v>300</v>
      </c>
      <c r="S14" s="161" t="s">
        <v>288</v>
      </c>
      <c r="T14" s="162">
        <f>VLOOKUP(R14&amp;S14,Hoja1!$Q$4:$R$9,2,0)</f>
        <v>0.45</v>
      </c>
      <c r="U14" s="161" t="s">
        <v>289</v>
      </c>
      <c r="V14" s="161" t="s">
        <v>302</v>
      </c>
      <c r="W14" s="161" t="s">
        <v>291</v>
      </c>
      <c r="X14" s="162">
        <f t="shared" si="1"/>
        <v>0.27</v>
      </c>
      <c r="Y14" s="162" t="str">
        <f>IF(Z14&lt;=20%,'Tabla probabilidad'!$B$5,IF(Z14&lt;=40%,'Tabla probabilidad'!$B$6,IF(Z14&lt;=60%,'Tabla probabilidad'!$B$7,IF(Z14&lt;=80%,'Tabla probabilidad'!$B$8,IF(Z14&lt;=100%,'Tabla probabilidad'!$B$9)))))</f>
        <v>Muy Baja</v>
      </c>
      <c r="Z14" s="162">
        <f t="shared" si="3"/>
        <v>0</v>
      </c>
      <c r="AA14" s="307"/>
      <c r="AB14" s="307"/>
      <c r="AC14" s="162"/>
      <c r="AD14" s="162"/>
      <c r="AE14" s="307"/>
      <c r="AF14" s="307"/>
      <c r="AG14" s="300"/>
      <c r="AH14" s="300"/>
      <c r="AI14" s="299"/>
      <c r="AJ14" s="299"/>
      <c r="AK14" s="303"/>
      <c r="AL14" s="303"/>
      <c r="AM14" s="299"/>
      <c r="AN14" s="299"/>
    </row>
    <row r="15" spans="1:298" ht="43.5" customHeight="1">
      <c r="A15" s="304"/>
      <c r="B15" s="304"/>
      <c r="C15" s="304"/>
      <c r="D15" s="360"/>
      <c r="E15" s="361"/>
      <c r="F15" s="304"/>
      <c r="G15" s="304"/>
      <c r="H15" s="304"/>
      <c r="I15" s="317"/>
      <c r="J15" s="318"/>
      <c r="K15" s="304"/>
      <c r="L15" s="305"/>
      <c r="M15" s="305"/>
      <c r="N15" s="304"/>
      <c r="O15" s="161">
        <v>6</v>
      </c>
      <c r="P15" s="175" t="s">
        <v>304</v>
      </c>
      <c r="Q15" s="161" t="str">
        <f t="shared" ref="Q15:Q16" si="5">IF(R15="Preventivo","Probabilidad",IF(R15="Detectivo","Probabilidad", IF(R15="Correctivo","Impacto")))</f>
        <v>Probabilidad</v>
      </c>
      <c r="R15" s="161" t="s">
        <v>300</v>
      </c>
      <c r="S15" s="161" t="s">
        <v>288</v>
      </c>
      <c r="T15" s="162">
        <f>VLOOKUP(R15&amp;S15,Hoja1!$Q$4:$R$9,2,0)</f>
        <v>0.45</v>
      </c>
      <c r="U15" s="161" t="s">
        <v>289</v>
      </c>
      <c r="V15" s="161" t="s">
        <v>290</v>
      </c>
      <c r="W15" s="161" t="s">
        <v>291</v>
      </c>
      <c r="X15" s="162">
        <f t="shared" si="1"/>
        <v>0.27</v>
      </c>
      <c r="Y15" s="162" t="str">
        <f>IF(Z15&lt;=20%,'Tabla probabilidad'!$B$5,IF(Z15&lt;=40%,'Tabla probabilidad'!$B$6,IF(Z15&lt;=60%,'Tabla probabilidad'!$B$7,IF(Z15&lt;=80%,'Tabla probabilidad'!$B$8,IF(Z15&lt;=100%,'Tabla probabilidad'!$B$9)))))</f>
        <v>Muy Baja</v>
      </c>
      <c r="Z15" s="162">
        <f t="shared" si="3"/>
        <v>0</v>
      </c>
      <c r="AA15" s="307"/>
      <c r="AB15" s="307"/>
      <c r="AC15" s="162"/>
      <c r="AD15" s="162"/>
      <c r="AE15" s="307"/>
      <c r="AF15" s="307"/>
      <c r="AG15" s="300"/>
      <c r="AH15" s="300"/>
      <c r="AI15" s="298" t="s">
        <v>305</v>
      </c>
      <c r="AJ15" s="298" t="s">
        <v>294</v>
      </c>
      <c r="AK15" s="301">
        <v>44927</v>
      </c>
      <c r="AL15" s="301">
        <v>45291</v>
      </c>
      <c r="AM15" s="298"/>
      <c r="AN15" s="298" t="s">
        <v>306</v>
      </c>
    </row>
    <row r="16" spans="1:298" ht="30" customHeight="1">
      <c r="A16" s="304"/>
      <c r="B16" s="304"/>
      <c r="C16" s="304"/>
      <c r="D16" s="360"/>
      <c r="E16" s="361"/>
      <c r="F16" s="304"/>
      <c r="G16" s="304"/>
      <c r="H16" s="304"/>
      <c r="I16" s="317"/>
      <c r="J16" s="318"/>
      <c r="K16" s="304"/>
      <c r="L16" s="305"/>
      <c r="M16" s="305"/>
      <c r="N16" s="304"/>
      <c r="O16" s="161">
        <v>7</v>
      </c>
      <c r="P16" s="175" t="s">
        <v>307</v>
      </c>
      <c r="Q16" s="161" t="str">
        <f t="shared" si="5"/>
        <v>Probabilidad</v>
      </c>
      <c r="R16" s="161" t="s">
        <v>300</v>
      </c>
      <c r="S16" s="161" t="s">
        <v>288</v>
      </c>
      <c r="T16" s="162">
        <f>VLOOKUP(R16&amp;S16,Hoja1!$Q$4:$R$9,2,0)</f>
        <v>0.45</v>
      </c>
      <c r="U16" s="161" t="s">
        <v>289</v>
      </c>
      <c r="V16" s="161" t="s">
        <v>290</v>
      </c>
      <c r="W16" s="161" t="s">
        <v>291</v>
      </c>
      <c r="X16" s="162">
        <f t="shared" si="1"/>
        <v>0.27</v>
      </c>
      <c r="Y16" s="162" t="str">
        <f>IF(Z16&lt;=20%,'Tabla probabilidad'!$B$5,IF(Z16&lt;=40%,'Tabla probabilidad'!$B$6,IF(Z16&lt;=60%,'Tabla probabilidad'!$B$7,IF(Z16&lt;=80%,'Tabla probabilidad'!$B$8,IF(Z16&lt;=100%,'Tabla probabilidad'!$B$9)))))</f>
        <v>Muy Baja</v>
      </c>
      <c r="Z16" s="162">
        <f t="shared" si="3"/>
        <v>0</v>
      </c>
      <c r="AA16" s="307"/>
      <c r="AB16" s="307"/>
      <c r="AC16" s="162"/>
      <c r="AD16" s="162"/>
      <c r="AE16" s="307"/>
      <c r="AF16" s="307"/>
      <c r="AG16" s="300"/>
      <c r="AH16" s="300"/>
      <c r="AI16" s="300"/>
      <c r="AJ16" s="300"/>
      <c r="AK16" s="302"/>
      <c r="AL16" s="302"/>
      <c r="AM16" s="300"/>
      <c r="AN16" s="300"/>
    </row>
    <row r="17" spans="1:40" ht="51">
      <c r="A17" s="304"/>
      <c r="B17" s="304"/>
      <c r="C17" s="304"/>
      <c r="D17" s="360"/>
      <c r="E17" s="361"/>
      <c r="F17" s="304"/>
      <c r="G17" s="304"/>
      <c r="H17" s="304"/>
      <c r="I17" s="317"/>
      <c r="J17" s="318"/>
      <c r="K17" s="304"/>
      <c r="L17" s="305"/>
      <c r="M17" s="305"/>
      <c r="N17" s="304"/>
      <c r="O17" s="161">
        <v>8</v>
      </c>
      <c r="P17" s="175" t="s">
        <v>308</v>
      </c>
      <c r="Q17" s="161" t="str">
        <f t="shared" ref="Q17:Q18" si="6">IF(R17="Preventivo","Probabilidad",IF(R17="Detectivo","Probabilidad", IF(R17="Correctivo","Impacto")))</f>
        <v>Probabilidad</v>
      </c>
      <c r="R17" s="161" t="s">
        <v>300</v>
      </c>
      <c r="S17" s="161" t="s">
        <v>288</v>
      </c>
      <c r="T17" s="162">
        <f>VLOOKUP(R17&amp;S17,Hoja1!$Q$4:$R$9,2,0)</f>
        <v>0.45</v>
      </c>
      <c r="U17" s="161" t="s">
        <v>289</v>
      </c>
      <c r="V17" s="161" t="s">
        <v>290</v>
      </c>
      <c r="W17" s="161" t="s">
        <v>291</v>
      </c>
      <c r="X17" s="162">
        <f t="shared" si="1"/>
        <v>0.27</v>
      </c>
      <c r="Y17" s="162" t="str">
        <f>IF(Z17&lt;=20%,'Tabla probabilidad'!$B$5,IF(Z17&lt;=40%,'Tabla probabilidad'!$B$6,IF(Z17&lt;=60%,'Tabla probabilidad'!$B$7,IF(Z17&lt;=80%,'Tabla probabilidad'!$B$8,IF(Z17&lt;=100%,'Tabla probabilidad'!$B$9)))))</f>
        <v>Muy Baja</v>
      </c>
      <c r="Z17" s="162">
        <f t="shared" si="3"/>
        <v>0</v>
      </c>
      <c r="AA17" s="307"/>
      <c r="AB17" s="307"/>
      <c r="AC17" s="162"/>
      <c r="AD17" s="162"/>
      <c r="AE17" s="307"/>
      <c r="AF17" s="307"/>
      <c r="AG17" s="300"/>
      <c r="AH17" s="300"/>
      <c r="AI17" s="300"/>
      <c r="AJ17" s="300"/>
      <c r="AK17" s="302"/>
      <c r="AL17" s="302"/>
      <c r="AM17" s="300"/>
      <c r="AN17" s="300"/>
    </row>
    <row r="18" spans="1:40" ht="51">
      <c r="A18" s="304"/>
      <c r="B18" s="304"/>
      <c r="C18" s="304"/>
      <c r="D18" s="360"/>
      <c r="E18" s="361"/>
      <c r="F18" s="304"/>
      <c r="G18" s="304"/>
      <c r="H18" s="304"/>
      <c r="I18" s="317"/>
      <c r="J18" s="318"/>
      <c r="K18" s="304"/>
      <c r="L18" s="305"/>
      <c r="M18" s="305"/>
      <c r="N18" s="304"/>
      <c r="O18" s="161">
        <v>9</v>
      </c>
      <c r="P18" s="175" t="s">
        <v>309</v>
      </c>
      <c r="Q18" s="161" t="str">
        <f t="shared" si="6"/>
        <v>Probabilidad</v>
      </c>
      <c r="R18" s="161" t="s">
        <v>287</v>
      </c>
      <c r="S18" s="161" t="s">
        <v>288</v>
      </c>
      <c r="T18" s="162">
        <f>VLOOKUP(R18&amp;S18,Hoja1!$Q$4:$R$9,2,0)</f>
        <v>0.35</v>
      </c>
      <c r="U18" s="161" t="s">
        <v>289</v>
      </c>
      <c r="V18" s="161" t="s">
        <v>290</v>
      </c>
      <c r="W18" s="161" t="s">
        <v>291</v>
      </c>
      <c r="X18" s="162">
        <f t="shared" si="1"/>
        <v>0.21</v>
      </c>
      <c r="Y18" s="162" t="str">
        <f>IF(Z18&lt;=20%,'Tabla probabilidad'!$B$5,IF(Z18&lt;=40%,'Tabla probabilidad'!$B$6,IF(Z18&lt;=60%,'Tabla probabilidad'!$B$7,IF(Z18&lt;=80%,'Tabla probabilidad'!$B$8,IF(Z18&lt;=100%,'Tabla probabilidad'!$B$9)))))</f>
        <v>Muy Baja</v>
      </c>
      <c r="Z18" s="162">
        <f t="shared" si="3"/>
        <v>0</v>
      </c>
      <c r="AA18" s="307"/>
      <c r="AB18" s="307"/>
      <c r="AC18" s="162"/>
      <c r="AD18" s="162"/>
      <c r="AE18" s="307"/>
      <c r="AF18" s="307"/>
      <c r="AG18" s="300"/>
      <c r="AH18" s="300"/>
      <c r="AI18" s="299"/>
      <c r="AJ18" s="299"/>
      <c r="AK18" s="303"/>
      <c r="AL18" s="303"/>
      <c r="AM18" s="299"/>
      <c r="AN18" s="299"/>
    </row>
    <row r="19" spans="1:40" ht="38.25" customHeight="1">
      <c r="A19" s="298">
        <v>2</v>
      </c>
      <c r="B19" s="298" t="s">
        <v>310</v>
      </c>
      <c r="C19" s="298" t="s">
        <v>311</v>
      </c>
      <c r="D19" s="362" t="s">
        <v>312</v>
      </c>
      <c r="E19" s="298" t="s">
        <v>313</v>
      </c>
      <c r="F19" s="298" t="s">
        <v>314</v>
      </c>
      <c r="G19" s="298" t="s">
        <v>284</v>
      </c>
      <c r="H19" s="298">
        <v>1184</v>
      </c>
      <c r="I19" s="313" t="str">
        <f>IF(H19&lt;=2,'Tabla probabilidad'!$B$5,IF(H19&lt;=24,'Tabla probabilidad'!$B$6,IF(H19&lt;=500,'Tabla probabilidad'!$B$7,IF(H19&lt;=5000,'Tabla probabilidad'!$B$8,IF(H19&gt;5000,'Tabla probabilidad'!$B$9)))))</f>
        <v>Alta</v>
      </c>
      <c r="J19" s="306">
        <f>IF(H19&lt;=2,'Tabla probabilidad'!$D$5,IF(H19&lt;=24,'Tabla probabilidad'!$D$6,IF(H19&lt;=500,'Tabla probabilidad'!$D$7,IF(H19&lt;=5000,'Tabla probabilidad'!$D$8,IF(H19&gt;5000,'Tabla probabilidad'!$D$9)))))</f>
        <v>0.8</v>
      </c>
      <c r="K19" s="298" t="s">
        <v>315</v>
      </c>
      <c r="L19" s="298"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Mayor</v>
      </c>
      <c r="M19" s="298"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80%</v>
      </c>
      <c r="N19" s="298" t="str">
        <f>VLOOKUP((I19&amp;L19),Hoja1!$B$4:$C$28,2,0)</f>
        <v xml:space="preserve">Alto </v>
      </c>
      <c r="O19" s="161">
        <v>1</v>
      </c>
      <c r="P19" s="176" t="s">
        <v>316</v>
      </c>
      <c r="Q19" s="161" t="str">
        <f t="shared" si="2"/>
        <v>Probabilidad</v>
      </c>
      <c r="R19" s="161" t="s">
        <v>300</v>
      </c>
      <c r="S19" s="161" t="s">
        <v>288</v>
      </c>
      <c r="T19" s="162">
        <f>VLOOKUP(R19&amp;S19,Hoja1!$Q$4:$R$9,2,0)</f>
        <v>0.45</v>
      </c>
      <c r="U19" s="161" t="s">
        <v>317</v>
      </c>
      <c r="V19" s="161" t="s">
        <v>302</v>
      </c>
      <c r="W19" s="161" t="s">
        <v>291</v>
      </c>
      <c r="X19" s="162">
        <f t="shared" si="1"/>
        <v>0.27</v>
      </c>
      <c r="Y19" s="162" t="str">
        <f>IF(Z19&lt;=20%,'Tabla probabilidad'!$B$5,IF(Z19&lt;=40%,'Tabla probabilidad'!$B$6,IF(Z19&lt;=60%,'Tabla probabilidad'!$B$7,IF(Z19&lt;=80%,'Tabla probabilidad'!$B$8,IF(Z19&lt;=100%,'Tabla probabilidad'!$B$9)))))</f>
        <v>Media</v>
      </c>
      <c r="Z19" s="162">
        <f>IF(R19="Preventivo",(J19-(J19*T19)),IF(R19="Detectivo",(J19-(J19*T19)),IF(R19="Correctivo",(J19))))</f>
        <v>0.44</v>
      </c>
      <c r="AA19" s="306" t="str">
        <f>IF(AB19&lt;=20%,'Tabla probabilidad'!$B$5,IF(AB19&lt;=40%,'Tabla probabilidad'!$B$6,IF(AB19&lt;=60%,'Tabla probabilidad'!$B$7,IF(AB19&lt;=80%,'Tabla probabilidad'!$B$8,IF(AB19&lt;=100%,'Tabla probabilidad'!$B$9)))))</f>
        <v>Baja</v>
      </c>
      <c r="AB19" s="306">
        <f>AVERAGE(Z19:Z21)</f>
        <v>0.29333333333333333</v>
      </c>
      <c r="AC19" s="162" t="str">
        <f t="shared" si="0"/>
        <v>Mayor</v>
      </c>
      <c r="AD19" s="162">
        <f>IF(Q19="Probabilidad",(($M$19-0)),IF(Q19="Impacto",($M$19-($M$19*T19))))</f>
        <v>0.8</v>
      </c>
      <c r="AE19" s="306" t="str">
        <f>IF(AF19&lt;=20%,"Leve",IF(AF19&lt;=40%,"Menor",IF(AF19&lt;=60%,"Moderado",IF(AF19&lt;=80%,"Mayor",IF(AF19&lt;=100%,"Catastrófico")))))</f>
        <v>Mayor</v>
      </c>
      <c r="AF19" s="306">
        <f>AVERAGE(AD19:AD21)</f>
        <v>0.8</v>
      </c>
      <c r="AG19" s="298" t="str">
        <f>VLOOKUP(AA19&amp;AE19,Hoja1!$B$4:$C$28,2,0)</f>
        <v xml:space="preserve">Alto </v>
      </c>
      <c r="AH19" s="298" t="s">
        <v>318</v>
      </c>
      <c r="AI19" s="298" t="s">
        <v>319</v>
      </c>
      <c r="AJ19" s="298" t="s">
        <v>320</v>
      </c>
      <c r="AK19" s="301">
        <v>44927</v>
      </c>
      <c r="AL19" s="301">
        <v>45291</v>
      </c>
      <c r="AM19" s="298"/>
      <c r="AN19" s="298" t="s">
        <v>295</v>
      </c>
    </row>
    <row r="20" spans="1:40" ht="38.25">
      <c r="A20" s="300"/>
      <c r="B20" s="300"/>
      <c r="C20" s="300"/>
      <c r="D20" s="363"/>
      <c r="E20" s="300"/>
      <c r="F20" s="300"/>
      <c r="G20" s="300"/>
      <c r="H20" s="300"/>
      <c r="I20" s="314"/>
      <c r="J20" s="307"/>
      <c r="K20" s="300"/>
      <c r="L20" s="300"/>
      <c r="M20" s="300"/>
      <c r="N20" s="300"/>
      <c r="O20" s="161">
        <v>2</v>
      </c>
      <c r="P20" s="174" t="s">
        <v>321</v>
      </c>
      <c r="Q20" s="161" t="str">
        <f t="shared" ref="Q20" si="7">IF(R20="Preventivo","Probabilidad",IF(R20="Detectivo","Probabilidad", IF(R20="Correctivo","Impacto")))</f>
        <v>Probabilidad</v>
      </c>
      <c r="R20" s="161" t="s">
        <v>300</v>
      </c>
      <c r="S20" s="161" t="s">
        <v>288</v>
      </c>
      <c r="T20" s="162">
        <f>VLOOKUP(R20&amp;S20,Hoja1!$Q$4:$R$9,2,0)</f>
        <v>0.45</v>
      </c>
      <c r="U20" s="161" t="s">
        <v>317</v>
      </c>
      <c r="V20" s="161" t="s">
        <v>302</v>
      </c>
      <c r="W20" s="161" t="s">
        <v>291</v>
      </c>
      <c r="X20" s="162">
        <f t="shared" si="1"/>
        <v>0.27</v>
      </c>
      <c r="Y20" s="162" t="str">
        <f>IF(Z20&lt;=20%,'Tabla probabilidad'!$B$5,IF(Z20&lt;=40%,'Tabla probabilidad'!$B$6,IF(Z20&lt;=60%,'Tabla probabilidad'!$B$7,IF(Z20&lt;=80%,'Tabla probabilidad'!$B$8,IF(Z20&lt;=100%,'Tabla probabilidad'!$B$9)))))</f>
        <v>Muy Baja</v>
      </c>
      <c r="Z20" s="162">
        <f>IF(R20="Preventivo",(J20-(J20*T20)),IF(R20="Detectivo",(J20-(J20*T20)),IF(R20="Correctivo",(J20))))</f>
        <v>0</v>
      </c>
      <c r="AA20" s="307"/>
      <c r="AB20" s="307"/>
      <c r="AC20" s="162"/>
      <c r="AD20" s="162"/>
      <c r="AE20" s="307"/>
      <c r="AF20" s="307"/>
      <c r="AG20" s="300"/>
      <c r="AH20" s="300"/>
      <c r="AI20" s="300"/>
      <c r="AJ20" s="300"/>
      <c r="AK20" s="300"/>
      <c r="AL20" s="300"/>
      <c r="AM20" s="300"/>
      <c r="AN20" s="300"/>
    </row>
    <row r="21" spans="1:40" ht="25.5">
      <c r="A21" s="300"/>
      <c r="B21" s="300"/>
      <c r="C21" s="300"/>
      <c r="D21" s="363"/>
      <c r="E21" s="300"/>
      <c r="F21" s="300"/>
      <c r="G21" s="300"/>
      <c r="H21" s="300"/>
      <c r="I21" s="314"/>
      <c r="J21" s="307"/>
      <c r="K21" s="300"/>
      <c r="L21" s="300"/>
      <c r="M21" s="300"/>
      <c r="N21" s="300"/>
      <c r="O21" s="161">
        <v>3</v>
      </c>
      <c r="P21" s="174" t="s">
        <v>322</v>
      </c>
      <c r="Q21" s="161" t="str">
        <f t="shared" si="2"/>
        <v>Probabilidad</v>
      </c>
      <c r="R21" s="161" t="s">
        <v>300</v>
      </c>
      <c r="S21" s="161" t="s">
        <v>288</v>
      </c>
      <c r="T21" s="162">
        <f>VLOOKUP(R21&amp;S21,Hoja1!$Q$4:$R$9,2,0)</f>
        <v>0.45</v>
      </c>
      <c r="U21" s="161" t="s">
        <v>317</v>
      </c>
      <c r="V21" s="161" t="s">
        <v>302</v>
      </c>
      <c r="W21" s="161" t="s">
        <v>291</v>
      </c>
      <c r="X21" s="162">
        <f t="shared" si="1"/>
        <v>0.27</v>
      </c>
      <c r="Y21" s="162" t="str">
        <f>IF(Z21&lt;=20%,'Tabla probabilidad'!$B$5,IF(Z21&lt;=40%,'Tabla probabilidad'!$B$6,IF(Z21&lt;=60%,'Tabla probabilidad'!$B$7,IF(Z21&lt;=80%,'Tabla probabilidad'!$B$8,IF(Z21&lt;=100%,'Tabla probabilidad'!$B$9)))))</f>
        <v>Media</v>
      </c>
      <c r="Z21" s="162">
        <f>IF(R21="Preventivo",(J19-(J19*T21)),IF(R21="Detectivo",(J19-(J19*T21)),IF(R21="Correctivo",(J19))))</f>
        <v>0.44</v>
      </c>
      <c r="AA21" s="307"/>
      <c r="AB21" s="307"/>
      <c r="AC21" s="162" t="str">
        <f t="shared" si="0"/>
        <v>Mayor</v>
      </c>
      <c r="AD21" s="162">
        <f t="shared" ref="AD21" si="8">IF(Q21="Probabilidad",(($M$19-0)),IF(Q21="Impacto",($M$19-($M$19*T21))))</f>
        <v>0.8</v>
      </c>
      <c r="AE21" s="307"/>
      <c r="AF21" s="307"/>
      <c r="AG21" s="300"/>
      <c r="AH21" s="300"/>
      <c r="AI21" s="300"/>
      <c r="AJ21" s="300"/>
      <c r="AK21" s="300"/>
      <c r="AL21" s="300"/>
      <c r="AM21" s="300"/>
      <c r="AN21" s="300"/>
    </row>
    <row r="22" spans="1:40" ht="25.5">
      <c r="A22" s="299"/>
      <c r="B22" s="299"/>
      <c r="C22" s="299"/>
      <c r="D22" s="364"/>
      <c r="E22" s="299"/>
      <c r="F22" s="299"/>
      <c r="G22" s="299"/>
      <c r="H22" s="299"/>
      <c r="I22" s="315"/>
      <c r="J22" s="308"/>
      <c r="K22" s="299"/>
      <c r="L22" s="299"/>
      <c r="M22" s="299"/>
      <c r="N22" s="299"/>
      <c r="O22" s="161">
        <v>4</v>
      </c>
      <c r="P22" s="174" t="s">
        <v>323</v>
      </c>
      <c r="Q22" s="161" t="str">
        <f t="shared" ref="Q22" si="9">IF(R22="Preventivo","Probabilidad",IF(R22="Detectivo","Probabilidad", IF(R22="Correctivo","Impacto")))</f>
        <v>Probabilidad</v>
      </c>
      <c r="R22" s="161" t="s">
        <v>300</v>
      </c>
      <c r="S22" s="161" t="s">
        <v>288</v>
      </c>
      <c r="T22" s="162">
        <f>VLOOKUP(R22&amp;S22,Hoja1!$Q$4:$R$9,2,0)</f>
        <v>0.45</v>
      </c>
      <c r="U22" s="161" t="s">
        <v>317</v>
      </c>
      <c r="V22" s="161" t="s">
        <v>302</v>
      </c>
      <c r="W22" s="161" t="s">
        <v>291</v>
      </c>
      <c r="X22" s="162">
        <f t="shared" si="1"/>
        <v>0.27</v>
      </c>
      <c r="Y22" s="162" t="str">
        <f>IF(Z22&lt;=20%,'Tabla probabilidad'!$B$5,IF(Z22&lt;=40%,'Tabla probabilidad'!$B$6,IF(Z22&lt;=60%,'Tabla probabilidad'!$B$7,IF(Z22&lt;=80%,'Tabla probabilidad'!$B$8,IF(Z22&lt;=100%,'Tabla probabilidad'!$B$9)))))</f>
        <v>Media</v>
      </c>
      <c r="Z22" s="162">
        <v>0.44</v>
      </c>
      <c r="AA22" s="308"/>
      <c r="AB22" s="308"/>
      <c r="AC22" s="162"/>
      <c r="AD22" s="162"/>
      <c r="AE22" s="308"/>
      <c r="AF22" s="308"/>
      <c r="AG22" s="299"/>
      <c r="AH22" s="299"/>
      <c r="AI22" s="299"/>
      <c r="AJ22" s="299"/>
      <c r="AK22" s="299"/>
      <c r="AL22" s="299"/>
      <c r="AM22" s="299"/>
      <c r="AN22" s="299"/>
    </row>
    <row r="23" spans="1:40" ht="36.75" customHeight="1">
      <c r="A23" s="304">
        <v>3</v>
      </c>
      <c r="B23" s="304" t="s">
        <v>324</v>
      </c>
      <c r="C23" s="304" t="s">
        <v>280</v>
      </c>
      <c r="D23" s="319" t="s">
        <v>325</v>
      </c>
      <c r="E23" s="304" t="s">
        <v>326</v>
      </c>
      <c r="F23" s="304" t="s">
        <v>327</v>
      </c>
      <c r="G23" s="304" t="s">
        <v>284</v>
      </c>
      <c r="H23" s="304">
        <v>2692</v>
      </c>
      <c r="I23" s="317" t="str">
        <f>IF(H23&lt;=2,'Tabla probabilidad'!$B$5,IF(H23&lt;=24,'Tabla probabilidad'!$B$6,IF(H23&lt;=500,'Tabla probabilidad'!$B$7,IF(H23&lt;=5000,'Tabla probabilidad'!$B$8,IF(H23&gt;5000,'Tabla probabilidad'!$B$9)))))</f>
        <v>Alta</v>
      </c>
      <c r="J23" s="318">
        <f>IF(H23&lt;=2,'Tabla probabilidad'!$D$5,IF(H23&lt;=24,'Tabla probabilidad'!$D$6,IF(H23&lt;=500,'Tabla probabilidad'!$D$7,IF(H23&lt;=5000,'Tabla probabilidad'!$D$8,IF(H23&gt;5000,'Tabla probabilidad'!$D$9)))))</f>
        <v>0.8</v>
      </c>
      <c r="K23" s="304" t="s">
        <v>315</v>
      </c>
      <c r="L23" s="304" t="str">
        <f>IF(K23="El riesgo afecta la imagen de alguna área de la organización","Leve",IF(K23="El riesgo afecta la imagen de la entidad internamente, de conocimiento general, nivel interno, alta dirección, contratista y/o de provedores","Menor",IF(K23="El riesgo afecta la imagen de la entidad con algunos usuarios de relevancia frente al logro de los objetivos","Moderado",IF(K23="El riesgo afecta la imagen de de la entidad con efecto publicitario sostenido a nivel del sector justicia","Mayor",IF(K23="El riesgo afecta la imagen de la entidad a nivel nacional, con efecto publicitarios sostenible a nivel país","Catastrófico",IF(K23="Impacto que afecte la ejecución presupuestal en un valor ≥0,5%.","Leve",IF(K23="Impacto que afecte la ejecución presupuestal en un valor ≥1%.","Menor",IF(K23="Impacto que afecte la ejecución presupuestal en un valor ≥5%.","Moderado",IF(K23="Impacto que afecte la ejecución presupuestal en un valor ≥20%.","Mayor",IF(K23="Impacto que afecte la ejecución presupuestal en un valor ≥50%.","Catastrófico",IF(K23="Incumplimiento máximo del 5% de la meta planeada","Leve",IF(K23="Incumplimiento máximo del 15% de la meta planeada","Menor",IF(K23="Incumplimiento máximo del 20% de la meta planeada","Moderado",IF(K23="Incumplimiento máximo del 50% de la meta planeada","Mayor",IF(K23="Incumplimiento máximo del 80% de la meta planeada","Catastrófico",IF(K23="Cualquier afectación a la violacion de los derechos de los ciudadanos se considera con consecuencias altas","Mayor",IF(K23="Cualquier afectación a la violacion de los derechos de los ciudadanos se considera con consecuencias desastrosas","Catastrófico",IF(K23="Afecta la Prestación del Servicio de Administración de Justicia en 5%","Leve",IF(K23="Afecta la Prestación del Servicio de Administración de Justicia en 10%","Menor",IF(K23="Afecta la Prestación del Servicio de Administración de Justicia en 15%","Moderado",IF(K23="Afecta la Prestación del Servicio de Administración de Justicia en 20%","Mayor",IF(K23="Afecta la Prestación del Servicio de Administración de Justicia en más del 50%","Catastrófico",IF(K23="Cualquier acto indebido de los servidores judiciales genera altas consecuencias para la entidad","Mayor",IF(K23="Cualquier acto indebido de los servidores judiciales genera consecuencias desastrosas para la entidad","Catastrófico",IF(K23="Si el hecho llegara a presentarse, tendría consecuencias o efectos mínimos sobre la entidad","Leve",IF(K23="Si el hecho llegara a presentarse, tendría bajo impacto o efecto sobre la entidad","Menor",IF(K23="Si el hecho llegara a presentarse, tendría medianas consecuencias o efectos sobre la entidad","Moderado",IF(K23="Si el hecho llegara a presentarse, tendría altas consecuencias o efectos sobre la entidad","Mayor",IF(K23="Si el hecho llegara a presentarse, tendría desastrosas consecuencias o efectos sobre la entidad","Catastrófico")))))))))))))))))))))))))))))</f>
        <v>Mayor</v>
      </c>
      <c r="M23" s="304" t="str">
        <f>IF(K23="El riesgo afecta la imagen de alguna área de la organización","20%",IF(K23="El riesgo afecta la imagen de la entidad internamente, de conocimiento general, nivel interno, alta dirección, contratista y/o de provedores","40%",IF(K23="El riesgo afecta la imagen de la entidad con algunos usuarios de relevancia frente al logro de los objetivos","60%",IF(K23="El riesgo afecta la imagen de de la entidad con efecto publicitario sostenido a nivel del sector justicia","80%",IF(K23="El riesgo afecta la imagen de la entidad a nivel nacional, con efecto publicitarios sostenible a nivel país","100%",IF(K23="Impacto que afecte la ejecución presupuestal en un valor ≥0,5%.","20%",IF(K23="Impacto que afecte la ejecución presupuestal en un valor ≥1%.","40%",IF(K23="Impacto que afecte la ejecución presupuestal en un valor ≥5%.","60%",IF(K23="Impacto que afecte la ejecución presupuestal en un valor ≥20%.","80%",IF(K23="Impacto que afecte la ejecución presupuestal en un valor ≥50%.","100%",IF(K23="Incumplimiento máximo del 5% de la meta planeada","20%",IF(K23="Incumplimiento máximo del 15% de la meta planeada","40%",IF(K23="Incumplimiento máximo del 20% de la meta planeada","60%",IF(K23="Incumplimiento máximo del 50% de la meta planeada","80%",IF(K23="Incumplimiento máximo del 80% de la meta planeada","100%",IF(K23="Cualquier afectación a la violacion de los derechos de los ciudadanos se considera con consecuencias altas","80%",IF(K23="Cualquier afectación a la violacion de los derechos de los ciudadanos se considera con consecuencias desastrosas","100%",IF(K23="Afecta la Prestación del Servicio de Administración de Justicia en 5%","20%",IF(K23="Afecta la Prestación del Servicio de Administración de Justicia en 10%","40%",IF(K23="Afecta la Prestación del Servicio de Administración de Justicia en 15%","60%",IF(K23="Afecta la Prestación del Servicio de Administración de Justicia en 20%","80%",IF(K23="Afecta la Prestación del Servicio de Administración de Justicia en más del 50%","100%",IF(K23="Cualquier acto indebido de los servidores judiciales genera altas consecuencias para la entidad","80%",IF(K23="Cualquier acto indebido de los servidores judiciales genera consecuencias desastrosas para la entidad","100%",IF(K23="Si el hecho llegara a presentarse, tendría consecuencias o efectos mínimos sobre la entidad","20%",IF(K23="Si el hecho llegara a presentarse, tendría bajo impacto o efecto sobre la entidad","40%",IF(K23="Si el hecho llegara a presentarse, tendría medianas consecuencias o efectos sobre la entidad","60%",IF(K23="Si el hecho llegara a presentarse, tendría altas consecuencias o efectos sobre la entidad","80%",IF(K23="Si el hecho llegara a presentarse, tendría desastrosas consecuencias o efectos sobre la entidad","100%")))))))))))))))))))))))))))))</f>
        <v>80%</v>
      </c>
      <c r="N23" s="304" t="str">
        <f>VLOOKUP((I23&amp;L23),Hoja1!$B$4:$C$28,2,0)</f>
        <v xml:space="preserve">Alto </v>
      </c>
      <c r="O23" s="161">
        <v>1</v>
      </c>
      <c r="P23" s="174" t="s">
        <v>328</v>
      </c>
      <c r="Q23" s="161" t="str">
        <f t="shared" si="2"/>
        <v>Probabilidad</v>
      </c>
      <c r="R23" s="161" t="s">
        <v>300</v>
      </c>
      <c r="S23" s="161" t="s">
        <v>288</v>
      </c>
      <c r="T23" s="162">
        <f>VLOOKUP(R23&amp;S23,Hoja1!$Q$4:$R$9,2,0)</f>
        <v>0.45</v>
      </c>
      <c r="U23" s="161" t="s">
        <v>317</v>
      </c>
      <c r="V23" s="161" t="s">
        <v>290</v>
      </c>
      <c r="W23" s="161" t="s">
        <v>291</v>
      </c>
      <c r="X23" s="162">
        <f t="shared" si="1"/>
        <v>0.27</v>
      </c>
      <c r="Y23" s="162" t="str">
        <f>IF(Z23&lt;=20%,'Tabla probabilidad'!$B$5,IF(Z23&lt;=40%,'Tabla probabilidad'!$B$6,IF(Z23&lt;=60%,'Tabla probabilidad'!$B$7,IF(Z23&lt;=80%,'Tabla probabilidad'!$B$8,IF(Z23&lt;=100%,'Tabla probabilidad'!$B$9)))))</f>
        <v>Media</v>
      </c>
      <c r="Z23" s="162">
        <f>IF(R23="Preventivo",(J23-(J23*T23)),IF(R23="Detectivo",(J23-(J23*T23)),IF(R23="Correctivo",(J23))))</f>
        <v>0.44</v>
      </c>
      <c r="AA23" s="306" t="str">
        <f>IF(AB23&lt;=20%,'Tabla probabilidad'!$B$5,IF(AB23&lt;=40%,'Tabla probabilidad'!$B$6,IF(AB23&lt;=60%,'Tabla probabilidad'!$B$7,IF(AB23&lt;=80%,'Tabla probabilidad'!$B$8,IF(AB23&lt;=100%,'Tabla probabilidad'!$B$9)))))</f>
        <v>Baja</v>
      </c>
      <c r="AB23" s="306">
        <f>AVERAGE(Z23:Z28)</f>
        <v>0.28000000000000003</v>
      </c>
      <c r="AC23" s="162" t="str">
        <f t="shared" si="0"/>
        <v>Mayor</v>
      </c>
      <c r="AD23" s="162">
        <f>IF(Q23="Probabilidad",(($M$23-0)),IF(Q23="Impacto",($M$23-($M$23*T23))))</f>
        <v>0.8</v>
      </c>
      <c r="AE23" s="306" t="str">
        <f>IF(AF23&lt;=20%,"Leve",IF(AF23&lt;=40%,"Menor",IF(AF23&lt;=60%,"Moderado",IF(AF23&lt;=80%,"Mayor",IF(AF23&lt;=100%,"Catastrófico")))))</f>
        <v>Mayor</v>
      </c>
      <c r="AF23" s="306">
        <f>AVERAGE(AD23:AD28)</f>
        <v>0.8</v>
      </c>
      <c r="AG23" s="298" t="str">
        <f>VLOOKUP(AA23&amp;AE23,Hoja1!$B$4:$C$28,2,0)</f>
        <v xml:space="preserve">Alto </v>
      </c>
      <c r="AH23" s="298" t="s">
        <v>292</v>
      </c>
      <c r="AI23" s="298" t="s">
        <v>329</v>
      </c>
      <c r="AJ23" s="298" t="s">
        <v>330</v>
      </c>
      <c r="AK23" s="301">
        <v>44958</v>
      </c>
      <c r="AL23" s="301">
        <v>45016</v>
      </c>
      <c r="AM23" s="298"/>
      <c r="AN23" s="298" t="s">
        <v>306</v>
      </c>
    </row>
    <row r="24" spans="1:40" ht="64.5" customHeight="1">
      <c r="A24" s="304"/>
      <c r="B24" s="304"/>
      <c r="C24" s="304"/>
      <c r="D24" s="320"/>
      <c r="E24" s="304"/>
      <c r="F24" s="304"/>
      <c r="G24" s="304"/>
      <c r="H24" s="304"/>
      <c r="I24" s="317"/>
      <c r="J24" s="318"/>
      <c r="K24" s="304"/>
      <c r="L24" s="305"/>
      <c r="M24" s="305"/>
      <c r="N24" s="304"/>
      <c r="O24" s="161">
        <v>2</v>
      </c>
      <c r="P24" s="174" t="s">
        <v>331</v>
      </c>
      <c r="Q24" s="161" t="str">
        <f t="shared" si="2"/>
        <v>Probabilidad</v>
      </c>
      <c r="R24" s="161" t="s">
        <v>300</v>
      </c>
      <c r="S24" s="161" t="s">
        <v>332</v>
      </c>
      <c r="T24" s="162">
        <f>VLOOKUP(R24&amp;S24,Hoja1!$Q$4:$R$9,2,0)</f>
        <v>0.5</v>
      </c>
      <c r="U24" s="161" t="s">
        <v>317</v>
      </c>
      <c r="V24" s="161" t="s">
        <v>302</v>
      </c>
      <c r="W24" s="161" t="s">
        <v>291</v>
      </c>
      <c r="X24" s="162">
        <f t="shared" si="1"/>
        <v>0.3</v>
      </c>
      <c r="Y24" s="162" t="str">
        <f>IF(Z24&lt;=20%,'Tabla probabilidad'!$B$5,IF(Z24&lt;=40%,'Tabla probabilidad'!$B$6,IF(Z24&lt;=60%,'Tabla probabilidad'!$B$7,IF(Z24&lt;=80%,'Tabla probabilidad'!$B$8,IF(Z24&lt;=100%,'Tabla probabilidad'!$B$9)))))</f>
        <v>Baja</v>
      </c>
      <c r="Z24" s="162">
        <f>IF(R24="Preventivo",(J23-(J23*T24)),IF(R24="Detectivo",(J23-(J23*T24)),IF(R24="Correctivo",(J23))))</f>
        <v>0.4</v>
      </c>
      <c r="AA24" s="307"/>
      <c r="AB24" s="307"/>
      <c r="AC24" s="162" t="str">
        <f t="shared" si="0"/>
        <v>Mayor</v>
      </c>
      <c r="AD24" s="162">
        <f t="shared" ref="AD24:AD28" si="10">IF(Q24="Probabilidad",(($M$23-0)),IF(Q24="Impacto",($M$23-($M$23*T24))))</f>
        <v>0.8</v>
      </c>
      <c r="AE24" s="307"/>
      <c r="AF24" s="307"/>
      <c r="AG24" s="300"/>
      <c r="AH24" s="300"/>
      <c r="AI24" s="300"/>
      <c r="AJ24" s="300"/>
      <c r="AK24" s="302"/>
      <c r="AL24" s="302"/>
      <c r="AM24" s="300"/>
      <c r="AN24" s="300"/>
    </row>
    <row r="25" spans="1:40" ht="40.5" customHeight="1">
      <c r="A25" s="304"/>
      <c r="B25" s="304"/>
      <c r="C25" s="304"/>
      <c r="D25" s="320"/>
      <c r="E25" s="304"/>
      <c r="F25" s="304"/>
      <c r="G25" s="304"/>
      <c r="H25" s="304"/>
      <c r="I25" s="317"/>
      <c r="J25" s="318"/>
      <c r="K25" s="304"/>
      <c r="L25" s="305"/>
      <c r="M25" s="305"/>
      <c r="N25" s="304"/>
      <c r="O25" s="161">
        <v>3</v>
      </c>
      <c r="P25" s="174" t="s">
        <v>645</v>
      </c>
      <c r="Q25" s="161" t="str">
        <f t="shared" si="2"/>
        <v>Probabilidad</v>
      </c>
      <c r="R25" s="161" t="s">
        <v>300</v>
      </c>
      <c r="S25" s="161" t="s">
        <v>332</v>
      </c>
      <c r="T25" s="162">
        <f>VLOOKUP(R25&amp;S25,Hoja1!$Q$4:$R$9,2,0)</f>
        <v>0.5</v>
      </c>
      <c r="U25" s="161" t="s">
        <v>317</v>
      </c>
      <c r="V25" s="161" t="s">
        <v>302</v>
      </c>
      <c r="W25" s="161" t="s">
        <v>291</v>
      </c>
      <c r="X25" s="162">
        <f t="shared" si="1"/>
        <v>0.3</v>
      </c>
      <c r="Y25" s="162" t="str">
        <f>IF(Z25&lt;=20%,'Tabla probabilidad'!$B$5,IF(Z25&lt;=40%,'Tabla probabilidad'!$B$6,IF(Z25&lt;=60%,'Tabla probabilidad'!$B$7,IF(Z25&lt;=80%,'Tabla probabilidad'!$B$8,IF(Z25&lt;=100%,'Tabla probabilidad'!$B$9)))))</f>
        <v>Baja</v>
      </c>
      <c r="Z25" s="162">
        <f>IF(R25="Preventivo",(J23-(J23*T25)),IF(R25="Detectivo",(J23-(J23*T25)),IF(R25="Correctivo",(J23))))</f>
        <v>0.4</v>
      </c>
      <c r="AA25" s="307"/>
      <c r="AB25" s="307"/>
      <c r="AC25" s="162" t="str">
        <f t="shared" si="0"/>
        <v>Mayor</v>
      </c>
      <c r="AD25" s="162">
        <f t="shared" si="10"/>
        <v>0.8</v>
      </c>
      <c r="AE25" s="307"/>
      <c r="AF25" s="307"/>
      <c r="AG25" s="300"/>
      <c r="AH25" s="300"/>
      <c r="AI25" s="300"/>
      <c r="AJ25" s="300"/>
      <c r="AK25" s="302"/>
      <c r="AL25" s="302"/>
      <c r="AM25" s="300"/>
      <c r="AN25" s="300"/>
    </row>
    <row r="26" spans="1:40" ht="58.5" customHeight="1">
      <c r="A26" s="304"/>
      <c r="B26" s="304"/>
      <c r="C26" s="304"/>
      <c r="D26" s="320"/>
      <c r="E26" s="304"/>
      <c r="F26" s="304"/>
      <c r="G26" s="304"/>
      <c r="H26" s="304"/>
      <c r="I26" s="317"/>
      <c r="J26" s="318"/>
      <c r="K26" s="304"/>
      <c r="L26" s="305"/>
      <c r="M26" s="305"/>
      <c r="N26" s="304"/>
      <c r="O26" s="161">
        <v>4</v>
      </c>
      <c r="P26" s="174" t="s">
        <v>333</v>
      </c>
      <c r="Q26" s="161" t="str">
        <f t="shared" ref="Q26" si="11">IF(R26="Preventivo","Probabilidad",IF(R26="Detectivo","Probabilidad", IF(R26="Correctivo","Impacto")))</f>
        <v>Probabilidad</v>
      </c>
      <c r="R26" s="161" t="s">
        <v>300</v>
      </c>
      <c r="S26" s="161" t="s">
        <v>332</v>
      </c>
      <c r="T26" s="162">
        <f>VLOOKUP(R26&amp;S26,Hoja1!$Q$4:$R$9,2,0)</f>
        <v>0.5</v>
      </c>
      <c r="U26" s="161" t="s">
        <v>317</v>
      </c>
      <c r="V26" s="161" t="s">
        <v>302</v>
      </c>
      <c r="W26" s="161" t="s">
        <v>291</v>
      </c>
      <c r="X26" s="162">
        <f t="shared" si="1"/>
        <v>0.3</v>
      </c>
      <c r="Y26" s="162" t="str">
        <f>IF(Z26&lt;=20%,'Tabla probabilidad'!$B$5,IF(Z26&lt;=40%,'Tabla probabilidad'!$B$6,IF(Z26&lt;=60%,'Tabla probabilidad'!$B$7,IF(Z26&lt;=80%,'Tabla probabilidad'!$B$8,IF(Z26&lt;=100%,'Tabla probabilidad'!$B$9)))))</f>
        <v>Muy Baja</v>
      </c>
      <c r="Z26" s="162">
        <f>IF(R26="Preventivo",(J24-(J24*T26)),IF(R26="Detectivo",(J24-(J24*T26)),IF(R26="Correctivo",(J24))))</f>
        <v>0</v>
      </c>
      <c r="AA26" s="307"/>
      <c r="AB26" s="307"/>
      <c r="AC26" s="162"/>
      <c r="AD26" s="162"/>
      <c r="AE26" s="307"/>
      <c r="AF26" s="307"/>
      <c r="AG26" s="300"/>
      <c r="AH26" s="300"/>
      <c r="AI26" s="300"/>
      <c r="AJ26" s="300"/>
      <c r="AK26" s="302"/>
      <c r="AL26" s="302"/>
      <c r="AM26" s="300"/>
      <c r="AN26" s="300"/>
    </row>
    <row r="27" spans="1:40" ht="28.5" customHeight="1">
      <c r="A27" s="304"/>
      <c r="B27" s="304"/>
      <c r="C27" s="304"/>
      <c r="D27" s="320"/>
      <c r="E27" s="304"/>
      <c r="F27" s="304"/>
      <c r="G27" s="304"/>
      <c r="H27" s="304"/>
      <c r="I27" s="317"/>
      <c r="J27" s="318"/>
      <c r="K27" s="304"/>
      <c r="L27" s="305"/>
      <c r="M27" s="305"/>
      <c r="N27" s="304"/>
      <c r="O27" s="161">
        <v>5</v>
      </c>
      <c r="P27" s="174" t="s">
        <v>334</v>
      </c>
      <c r="Q27" s="161" t="str">
        <f t="shared" ref="Q27" si="12">IF(R27="Preventivo","Probabilidad",IF(R27="Detectivo","Probabilidad", IF(R27="Correctivo","Impacto")))</f>
        <v>Probabilidad</v>
      </c>
      <c r="R27" s="161" t="s">
        <v>300</v>
      </c>
      <c r="S27" s="161" t="s">
        <v>332</v>
      </c>
      <c r="T27" s="162">
        <f>VLOOKUP(R27&amp;S27,Hoja1!$Q$4:$R$9,2,0)</f>
        <v>0.5</v>
      </c>
      <c r="U27" s="161" t="s">
        <v>317</v>
      </c>
      <c r="V27" s="161" t="s">
        <v>302</v>
      </c>
      <c r="W27" s="161" t="s">
        <v>291</v>
      </c>
      <c r="X27" s="162">
        <f t="shared" si="1"/>
        <v>0.3</v>
      </c>
      <c r="Y27" s="162" t="str">
        <f>IF(Z27&lt;=20%,'Tabla probabilidad'!$B$5,IF(Z27&lt;=40%,'Tabla probabilidad'!$B$6,IF(Z27&lt;=60%,'Tabla probabilidad'!$B$7,IF(Z27&lt;=80%,'Tabla probabilidad'!$B$8,IF(Z27&lt;=100%,'Tabla probabilidad'!$B$9)))))</f>
        <v>Muy Baja</v>
      </c>
      <c r="Z27" s="162">
        <f>IF(R27="Preventivo",(J25-(J25*T27)),IF(R27="Detectivo",(J25-(J25*T27)),IF(R27="Correctivo",(J25))))</f>
        <v>0</v>
      </c>
      <c r="AA27" s="307"/>
      <c r="AB27" s="307"/>
      <c r="AC27" s="162"/>
      <c r="AD27" s="162"/>
      <c r="AE27" s="307"/>
      <c r="AF27" s="307"/>
      <c r="AG27" s="300"/>
      <c r="AH27" s="300"/>
      <c r="AI27" s="299"/>
      <c r="AJ27" s="299"/>
      <c r="AK27" s="303"/>
      <c r="AL27" s="303"/>
      <c r="AM27" s="299"/>
      <c r="AN27" s="299"/>
    </row>
    <row r="28" spans="1:40" ht="101.25" customHeight="1">
      <c r="A28" s="304"/>
      <c r="B28" s="304"/>
      <c r="C28" s="304"/>
      <c r="D28" s="320"/>
      <c r="E28" s="304"/>
      <c r="F28" s="304"/>
      <c r="G28" s="304"/>
      <c r="H28" s="304"/>
      <c r="I28" s="317"/>
      <c r="J28" s="318"/>
      <c r="K28" s="304"/>
      <c r="L28" s="305"/>
      <c r="M28" s="305"/>
      <c r="N28" s="304"/>
      <c r="O28" s="161">
        <v>6</v>
      </c>
      <c r="P28" s="174" t="s">
        <v>335</v>
      </c>
      <c r="Q28" s="161" t="str">
        <f t="shared" si="2"/>
        <v>Probabilidad</v>
      </c>
      <c r="R28" s="161" t="s">
        <v>300</v>
      </c>
      <c r="S28" s="161" t="s">
        <v>288</v>
      </c>
      <c r="T28" s="162">
        <f>VLOOKUP(R28&amp;S28,Hoja1!$Q$4:$R$9,2,0)</f>
        <v>0.45</v>
      </c>
      <c r="U28" s="161" t="s">
        <v>289</v>
      </c>
      <c r="V28" s="161" t="s">
        <v>302</v>
      </c>
      <c r="W28" s="161" t="s">
        <v>291</v>
      </c>
      <c r="X28" s="162">
        <f t="shared" si="1"/>
        <v>0.27</v>
      </c>
      <c r="Y28" s="162" t="str">
        <f>IF(Z28&lt;=20%,'Tabla probabilidad'!$B$5,IF(Z28&lt;=40%,'Tabla probabilidad'!$B$6,IF(Z28&lt;=60%,'Tabla probabilidad'!$B$7,IF(Z28&lt;=80%,'Tabla probabilidad'!$B$8,IF(Z28&lt;=100%,'Tabla probabilidad'!$B$9)))))</f>
        <v>Media</v>
      </c>
      <c r="Z28" s="162">
        <f>IF(R28="Preventivo",(J23-(J23*T28)),IF(R28="Detectivo",(J23-(J23*T28)),IF(R28="Correctivo",(J23))))</f>
        <v>0.44</v>
      </c>
      <c r="AA28" s="307"/>
      <c r="AB28" s="307"/>
      <c r="AC28" s="162" t="str">
        <f t="shared" si="0"/>
        <v>Mayor</v>
      </c>
      <c r="AD28" s="162">
        <f t="shared" si="10"/>
        <v>0.8</v>
      </c>
      <c r="AE28" s="307"/>
      <c r="AF28" s="307"/>
      <c r="AG28" s="300"/>
      <c r="AH28" s="300"/>
      <c r="AI28" s="161" t="s">
        <v>336</v>
      </c>
      <c r="AJ28" s="161" t="s">
        <v>337</v>
      </c>
      <c r="AK28" s="177">
        <v>44958</v>
      </c>
      <c r="AL28" s="177">
        <v>45291</v>
      </c>
      <c r="AM28" s="129"/>
      <c r="AN28" s="161" t="s">
        <v>295</v>
      </c>
    </row>
    <row r="29" spans="1:40" ht="33" customHeight="1">
      <c r="A29" s="298">
        <v>4</v>
      </c>
      <c r="B29" s="298" t="s">
        <v>338</v>
      </c>
      <c r="C29" s="298" t="s">
        <v>339</v>
      </c>
      <c r="D29" s="319" t="s">
        <v>340</v>
      </c>
      <c r="E29" s="298" t="s">
        <v>341</v>
      </c>
      <c r="F29" s="365" t="s">
        <v>342</v>
      </c>
      <c r="G29" s="298" t="s">
        <v>343</v>
      </c>
      <c r="H29" s="298">
        <v>240</v>
      </c>
      <c r="I29" s="313" t="str">
        <f>IF(H29&lt;=2,'Tabla probabilidad'!$B$5,IF(H29&lt;=24,'Tabla probabilidad'!$B$6,IF(H29&lt;=500,'Tabla probabilidad'!$B$7,IF(H29&lt;=5000,'Tabla probabilidad'!$B$8,IF(H29&gt;5000,'Tabla probabilidad'!$B$9)))))</f>
        <v>Media</v>
      </c>
      <c r="J29" s="306">
        <f>IF(H29&lt;=2,'Tabla probabilidad'!$D$5,IF(H29&lt;=24,'Tabla probabilidad'!$D$6,IF(H29&lt;=500,'Tabla probabilidad'!$D$7,IF(H29&lt;=5000,'Tabla probabilidad'!$D$8,IF(H29&gt;5000,'Tabla probabilidad'!$D$9)))))</f>
        <v>0.6</v>
      </c>
      <c r="K29" s="298" t="s">
        <v>344</v>
      </c>
      <c r="L29" s="298" t="str">
        <f>IF(K29="El riesgo afecta la imagen de alguna área de la organización","Leve",IF(K29="El riesgo afecta la imagen de la entidad internamente, de conocimiento general, nivel interno, alta dirección, contratista y/o de provedores","Menor",IF(K29="El riesgo afecta la imagen de la entidad con algunos usuarios de relevancia frente al logro de los objetivos","Moderado",IF(K29="El riesgo afecta la imagen de de la entidad con efecto publicitario sostenido a nivel del sector justicia","Mayor",IF(K29="El riesgo afecta la imagen de la entidad a nivel nacional, con efecto publicitarios sostenible a nivel país","Catastrófico",IF(K29="Impacto que afecte la ejecución presupuestal en un valor ≥0,5%.","Leve",IF(K29="Impacto que afecte la ejecución presupuestal en un valor ≥1%.","Menor",IF(K29="Impacto que afecte la ejecución presupuestal en un valor ≥5%.","Moderado",IF(K29="Impacto que afecte la ejecución presupuestal en un valor ≥20%.","Mayor",IF(K29="Impacto que afecte la ejecución presupuestal en un valor ≥50%.","Catastrófico",IF(K29="Incumplimiento máximo del 5% de la meta planeada","Leve",IF(K29="Incumplimiento máximo del 15% de la meta planeada","Menor",IF(K29="Incumplimiento máximo del 20% de la meta planeada","Moderado",IF(K29="Incumplimiento máximo del 50% de la meta planeada","Mayor",IF(K29="Incumplimiento máximo del 80% de la meta planeada","Catastrófico",IF(K29="Cualquier afectación a la violacion de los derechos de los ciudadanos se considera con consecuencias altas","Mayor",IF(K29="Cualquier afectación a la violacion de los derechos de los ciudadanos se considera con consecuencias desastrosas","Catastrófico",IF(K29="Afecta la Prestación del Servicio de Administración de Justicia en 5%","Leve",IF(K29="Afecta la Prestación del Servicio de Administración de Justicia en 10%","Menor",IF(K29="Afecta la Prestación del Servicio de Administración de Justicia en 15%","Moderado",IF(K29="Afecta la Prestación del Servicio de Administración de Justicia en 20%","Mayor",IF(K29="Afecta la Prestación del Servicio de Administración de Justicia en más del 50%","Catastrófico",IF(K29="Cualquier acto indebido de los servidores judiciales genera altas consecuencias para la entidad","Mayor",IF(K29="Cualquier acto indebido de los servidores judiciales genera consecuencias desastrosas para la entidad","Catastrófico",IF(K29="Si el hecho llegara a presentarse, tendría consecuencias o efectos mínimos sobre la entidad","Leve",IF(K29="Si el hecho llegara a presentarse, tendría bajo impacto o efecto sobre la entidad","Menor",IF(K29="Si el hecho llegara a presentarse, tendría medianas consecuencias o efectos sobre la entidad","Moderado",IF(K29="Si el hecho llegara a presentarse, tendría altas consecuencias o efectos sobre la entidad","Mayor",IF(K29="Si el hecho llegara a presentarse, tendría desastrosas consecuencias o efectos sobre la entidad","Catastrófico")))))))))))))))))))))))))))))</f>
        <v>Mayor</v>
      </c>
      <c r="M29" s="298" t="str">
        <f>IF(K29="El riesgo afecta la imagen de alguna área de la organización","20%",IF(K29="El riesgo afecta la imagen de la entidad internamente, de conocimiento general, nivel interno, alta dirección, contratista y/o de provedores","40%",IF(K29="El riesgo afecta la imagen de la entidad con algunos usuarios de relevancia frente al logro de los objetivos","60%",IF(K29="El riesgo afecta la imagen de de la entidad con efecto publicitario sostenido a nivel del sector justicia","80%",IF(K29="El riesgo afecta la imagen de la entidad a nivel nacional, con efecto publicitarios sostenible a nivel país","100%",IF(K29="Impacto que afecte la ejecución presupuestal en un valor ≥0,5%.","20%",IF(K29="Impacto que afecte la ejecución presupuestal en un valor ≥1%.","40%",IF(K29="Impacto que afecte la ejecución presupuestal en un valor ≥5%.","60%",IF(K29="Impacto que afecte la ejecución presupuestal en un valor ≥20%.","80%",IF(K29="Impacto que afecte la ejecución presupuestal en un valor ≥50%.","100%",IF(K29="Incumplimiento máximo del 5% de la meta planeada","20%",IF(K29="Incumplimiento máximo del 15% de la meta planeada","40%",IF(K29="Incumplimiento máximo del 20% de la meta planeada","60%",IF(K29="Incumplimiento máximo del 50% de la meta planeada","80%",IF(K29="Incumplimiento máximo del 80% de la meta planeada","100%",IF(K29="Cualquier afectación a la violacion de los derechos de los ciudadanos se considera con consecuencias altas","80%",IF(K29="Cualquier afectación a la violacion de los derechos de los ciudadanos se considera con consecuencias desastrosas","100%",IF(K29="Afecta la Prestación del Servicio de Administración de Justicia en 5%","20%",IF(K29="Afecta la Prestación del Servicio de Administración de Justicia en 10%","40%",IF(K29="Afecta la Prestación del Servicio de Administración de Justicia en 15%","60%",IF(K29="Afecta la Prestación del Servicio de Administración de Justicia en 20%","80%",IF(K29="Afecta la Prestación del Servicio de Administración de Justicia en más del 50%","100%",IF(K29="Cualquier acto indebido de los servidores judiciales genera altas consecuencias para la entidad","80%",IF(K29="Cualquier acto indebido de los servidores judiciales genera consecuencias desastrosas para la entidad","100%",IF(K29="Si el hecho llegara a presentarse, tendría consecuencias o efectos mínimos sobre la entidad","20%",IF(K29="Si el hecho llegara a presentarse, tendría bajo impacto o efecto sobre la entidad","40%",IF(K29="Si el hecho llegara a presentarse, tendría medianas consecuencias o efectos sobre la entidad","60%",IF(K29="Si el hecho llegara a presentarse, tendría altas consecuencias o efectos sobre la entidad","80%",IF(K29="Si el hecho llegara a presentarse, tendría desastrosas consecuencias o efectos sobre la entidad","100%")))))))))))))))))))))))))))))</f>
        <v>80%</v>
      </c>
      <c r="N29" s="298" t="str">
        <f>VLOOKUP((I29&amp;L29),Hoja1!$B$4:$C$28,2,0)</f>
        <v xml:space="preserve">Alto </v>
      </c>
      <c r="O29" s="161">
        <v>1</v>
      </c>
      <c r="P29" s="233" t="s">
        <v>345</v>
      </c>
      <c r="Q29" s="161" t="str">
        <f t="shared" ref="Q29:Q32" si="13">IF(R29="Preventivo","Probabilidad",IF(R29="Detectivo","Probabilidad", IF(R29="Correctivo","Impacto")))</f>
        <v>Probabilidad</v>
      </c>
      <c r="R29" s="161" t="s">
        <v>300</v>
      </c>
      <c r="S29" s="161" t="s">
        <v>288</v>
      </c>
      <c r="T29" s="162">
        <f>VLOOKUP(R29&amp;S29,Hoja1!$Q$4:$R$9,2,0)</f>
        <v>0.45</v>
      </c>
      <c r="U29" s="161" t="s">
        <v>317</v>
      </c>
      <c r="V29" s="161" t="s">
        <v>302</v>
      </c>
      <c r="W29" s="161" t="s">
        <v>291</v>
      </c>
      <c r="X29" s="162">
        <f t="shared" si="1"/>
        <v>0.27</v>
      </c>
      <c r="Y29" s="162" t="str">
        <f>IF(Z29&lt;=20%,'Tabla probabilidad'!$B$5,IF(Z29&lt;=40%,'Tabla probabilidad'!$B$6,IF(Z29&lt;=60%,'Tabla probabilidad'!$B$7,IF(Z29&lt;=80%,'Tabla probabilidad'!$B$8,IF(Z29&lt;=100%,'Tabla probabilidad'!$B$9)))))</f>
        <v>Baja</v>
      </c>
      <c r="Z29" s="162">
        <f>IF(R29="Preventivo",(J29-(J29*T29)),IF(R29="Detectivo",(J29-(J29*T29)),IF(R29="Correctivo",(J29))))</f>
        <v>0.32999999999999996</v>
      </c>
      <c r="AA29" s="306" t="str">
        <f>IF(AB29&lt;=20%,'Tabla probabilidad'!$B$5,IF(AB29&lt;=40%,'Tabla probabilidad'!$B$6,IF(AB29&lt;=60%,'Tabla probabilidad'!$B$7,IF(AB29&lt;=80%,'Tabla probabilidad'!$B$8,IF(AB29&lt;=100%,'Tabla probabilidad'!$B$9)))))</f>
        <v>Baja</v>
      </c>
      <c r="AB29" s="306">
        <f>AVERAGE(Z29:Z32)</f>
        <v>0.34499999999999997</v>
      </c>
      <c r="AC29" s="162" t="str">
        <f t="shared" ref="AC29:AC32" si="14">IF(AD29&lt;=20%,"Leve",IF(AD29&lt;=40%,"Menor",IF(AD29&lt;=60%,"Moderado",IF(AD29&lt;=80%,"Mayor",IF(AD29&lt;=100%,"Catastrófico")))))</f>
        <v>Mayor</v>
      </c>
      <c r="AD29" s="162">
        <f>IF(Q29="Probabilidad",(($M$29-0)),IF(Q29="Impacto",($M$29-($M$29*T29))))</f>
        <v>0.8</v>
      </c>
      <c r="AE29" s="306" t="str">
        <f>IF(AF29&lt;=20%,"Leve",IF(AF29&lt;=40%,"Menor",IF(AF29&lt;=60%,"Moderado",IF(AF29&lt;=80%,"Mayor",IF(AF29&lt;=100%,"Catastrófico")))))</f>
        <v>Mayor</v>
      </c>
      <c r="AF29" s="306">
        <f>AVERAGE(AD29:AD32)</f>
        <v>0.8</v>
      </c>
      <c r="AG29" s="298" t="str">
        <f>VLOOKUP(AA29&amp;AE29,Hoja1!$B$4:$C$28,2,0)</f>
        <v xml:space="preserve">Alto </v>
      </c>
      <c r="AH29" s="298" t="s">
        <v>346</v>
      </c>
      <c r="AI29" s="304" t="s">
        <v>347</v>
      </c>
      <c r="AJ29" s="304" t="s">
        <v>337</v>
      </c>
      <c r="AK29" s="311">
        <v>44927</v>
      </c>
      <c r="AL29" s="311">
        <v>45291</v>
      </c>
      <c r="AM29" s="305"/>
      <c r="AN29" s="304" t="s">
        <v>295</v>
      </c>
    </row>
    <row r="30" spans="1:40" ht="57.75" customHeight="1">
      <c r="A30" s="300"/>
      <c r="B30" s="300"/>
      <c r="C30" s="300"/>
      <c r="D30" s="320"/>
      <c r="E30" s="300"/>
      <c r="F30" s="366"/>
      <c r="G30" s="300"/>
      <c r="H30" s="300"/>
      <c r="I30" s="314"/>
      <c r="J30" s="307"/>
      <c r="K30" s="300"/>
      <c r="L30" s="300"/>
      <c r="M30" s="300"/>
      <c r="N30" s="300"/>
      <c r="O30" s="161">
        <v>2</v>
      </c>
      <c r="P30" s="233" t="s">
        <v>348</v>
      </c>
      <c r="Q30" s="161" t="str">
        <f t="shared" si="13"/>
        <v>Probabilidad</v>
      </c>
      <c r="R30" s="161" t="s">
        <v>300</v>
      </c>
      <c r="S30" s="161" t="s">
        <v>288</v>
      </c>
      <c r="T30" s="162">
        <f>VLOOKUP(R30&amp;S30,Hoja1!$Q$4:$R$9,2,0)</f>
        <v>0.45</v>
      </c>
      <c r="U30" s="161" t="s">
        <v>289</v>
      </c>
      <c r="V30" s="161" t="s">
        <v>302</v>
      </c>
      <c r="W30" s="161" t="s">
        <v>291</v>
      </c>
      <c r="X30" s="162">
        <f t="shared" si="1"/>
        <v>0.27</v>
      </c>
      <c r="Y30" s="162" t="str">
        <f>IF(Z30&lt;=20%,'Tabla probabilidad'!$B$5,IF(Z30&lt;=40%,'Tabla probabilidad'!$B$6,IF(Z30&lt;=60%,'Tabla probabilidad'!$B$7,IF(Z30&lt;=80%,'Tabla probabilidad'!$B$8,IF(Z30&lt;=100%,'Tabla probabilidad'!$B$9)))))</f>
        <v>Baja</v>
      </c>
      <c r="Z30" s="162">
        <f>IF(R30="Preventivo",(J29-(J29*T30)),IF(R30="Detectivo",(J29-(J29*T30)),IF(R30="Correctivo",(J29))))</f>
        <v>0.32999999999999996</v>
      </c>
      <c r="AA30" s="307"/>
      <c r="AB30" s="307"/>
      <c r="AC30" s="162" t="str">
        <f t="shared" si="14"/>
        <v>Mayor</v>
      </c>
      <c r="AD30" s="162">
        <f t="shared" ref="AD30:AD32" si="15">IF(Q30="Probabilidad",(($M$29-0)),IF(Q30="Impacto",($M$29-($M$29*T30))))</f>
        <v>0.8</v>
      </c>
      <c r="AE30" s="307"/>
      <c r="AF30" s="307"/>
      <c r="AG30" s="300"/>
      <c r="AH30" s="300"/>
      <c r="AI30" s="304"/>
      <c r="AJ30" s="304"/>
      <c r="AK30" s="305"/>
      <c r="AL30" s="305"/>
      <c r="AM30" s="305"/>
      <c r="AN30" s="304"/>
    </row>
    <row r="31" spans="1:40" ht="74.25" customHeight="1">
      <c r="A31" s="300"/>
      <c r="B31" s="300"/>
      <c r="C31" s="300"/>
      <c r="D31" s="320"/>
      <c r="E31" s="300"/>
      <c r="F31" s="366"/>
      <c r="G31" s="300"/>
      <c r="H31" s="300"/>
      <c r="I31" s="314"/>
      <c r="J31" s="307"/>
      <c r="K31" s="300"/>
      <c r="L31" s="300"/>
      <c r="M31" s="300"/>
      <c r="N31" s="300"/>
      <c r="O31" s="161">
        <v>3</v>
      </c>
      <c r="P31" s="233" t="s">
        <v>349</v>
      </c>
      <c r="Q31" s="161" t="str">
        <f t="shared" si="13"/>
        <v>Probabilidad</v>
      </c>
      <c r="R31" s="161" t="s">
        <v>287</v>
      </c>
      <c r="S31" s="161" t="s">
        <v>288</v>
      </c>
      <c r="T31" s="162">
        <f>VLOOKUP(R31&amp;S31,Hoja1!$Q$4:$R$9,2,0)</f>
        <v>0.35</v>
      </c>
      <c r="U31" s="161" t="s">
        <v>289</v>
      </c>
      <c r="V31" s="161" t="s">
        <v>302</v>
      </c>
      <c r="W31" s="161" t="s">
        <v>291</v>
      </c>
      <c r="X31" s="162">
        <f t="shared" si="1"/>
        <v>0.21</v>
      </c>
      <c r="Y31" s="162" t="str">
        <f>IF(Z31&lt;=20%,'Tabla probabilidad'!$B$5,IF(Z31&lt;=40%,'Tabla probabilidad'!$B$6,IF(Z31&lt;=60%,'Tabla probabilidad'!$B$7,IF(Z31&lt;=80%,'Tabla probabilidad'!$B$8,IF(Z31&lt;=100%,'Tabla probabilidad'!$B$9)))))</f>
        <v>Baja</v>
      </c>
      <c r="Z31" s="162">
        <f>IF(R31="Preventivo",(J29-(J29*T31)),IF(R31="Detectivo",(J29-(J29*T31)),IF(R31="Correctivo",(J29))))</f>
        <v>0.39</v>
      </c>
      <c r="AA31" s="307"/>
      <c r="AB31" s="307"/>
      <c r="AC31" s="162" t="str">
        <f t="shared" si="14"/>
        <v>Mayor</v>
      </c>
      <c r="AD31" s="162">
        <f t="shared" si="15"/>
        <v>0.8</v>
      </c>
      <c r="AE31" s="307"/>
      <c r="AF31" s="307"/>
      <c r="AG31" s="300"/>
      <c r="AH31" s="300"/>
      <c r="AI31" s="161" t="s">
        <v>350</v>
      </c>
      <c r="AJ31" s="234" t="s">
        <v>351</v>
      </c>
      <c r="AK31" s="236">
        <v>44927</v>
      </c>
      <c r="AL31" s="236">
        <v>45291</v>
      </c>
      <c r="AM31" s="235"/>
      <c r="AN31" s="161" t="s">
        <v>352</v>
      </c>
    </row>
    <row r="32" spans="1:40" ht="32.25" customHeight="1">
      <c r="A32" s="300"/>
      <c r="B32" s="300"/>
      <c r="C32" s="300"/>
      <c r="D32" s="320"/>
      <c r="E32" s="300"/>
      <c r="F32" s="366"/>
      <c r="G32" s="300"/>
      <c r="H32" s="300"/>
      <c r="I32" s="314"/>
      <c r="J32" s="307"/>
      <c r="K32" s="300"/>
      <c r="L32" s="300"/>
      <c r="M32" s="300"/>
      <c r="N32" s="300"/>
      <c r="O32" s="161">
        <v>4</v>
      </c>
      <c r="P32" s="233" t="s">
        <v>353</v>
      </c>
      <c r="Q32" s="161" t="str">
        <f t="shared" si="13"/>
        <v>Probabilidad</v>
      </c>
      <c r="R32" s="161" t="s">
        <v>300</v>
      </c>
      <c r="S32" s="161" t="s">
        <v>288</v>
      </c>
      <c r="T32" s="162">
        <f>VLOOKUP(R32&amp;S32,Hoja1!$Q$4:$R$9,2,0)</f>
        <v>0.45</v>
      </c>
      <c r="U32" s="161" t="s">
        <v>317</v>
      </c>
      <c r="V32" s="161" t="s">
        <v>302</v>
      </c>
      <c r="W32" s="161" t="s">
        <v>291</v>
      </c>
      <c r="X32" s="162">
        <f t="shared" si="1"/>
        <v>0.27</v>
      </c>
      <c r="Y32" s="162" t="str">
        <f>IF(Z32&lt;=20%,'Tabla probabilidad'!$B$5,IF(Z32&lt;=40%,'Tabla probabilidad'!$B$6,IF(Z32&lt;=60%,'Tabla probabilidad'!$B$7,IF(Z32&lt;=80%,'Tabla probabilidad'!$B$8,IF(Z32&lt;=100%,'Tabla probabilidad'!$B$9)))))</f>
        <v>Baja</v>
      </c>
      <c r="Z32" s="162">
        <f>IF(R32="Preventivo",(J29-(J29*T32)),IF(R32="Detectivo",(J29-(J29*T32)),IF(R32="Correctivo",(J29))))</f>
        <v>0.32999999999999996</v>
      </c>
      <c r="AA32" s="307"/>
      <c r="AB32" s="307"/>
      <c r="AC32" s="162" t="str">
        <f t="shared" si="14"/>
        <v>Mayor</v>
      </c>
      <c r="AD32" s="162">
        <f t="shared" si="15"/>
        <v>0.8</v>
      </c>
      <c r="AE32" s="307"/>
      <c r="AF32" s="307"/>
      <c r="AG32" s="300"/>
      <c r="AH32" s="300"/>
      <c r="AI32" s="298" t="s">
        <v>354</v>
      </c>
      <c r="AJ32" s="298" t="s">
        <v>355</v>
      </c>
      <c r="AK32" s="309">
        <v>44927</v>
      </c>
      <c r="AL32" s="309">
        <v>45291</v>
      </c>
      <c r="AM32" s="316"/>
      <c r="AN32" s="298" t="s">
        <v>352</v>
      </c>
    </row>
    <row r="33" spans="1:40" ht="32.25" customHeight="1">
      <c r="A33" s="299"/>
      <c r="B33" s="299"/>
      <c r="C33" s="299"/>
      <c r="D33" s="321"/>
      <c r="E33" s="299"/>
      <c r="F33" s="367"/>
      <c r="G33" s="299"/>
      <c r="H33" s="299"/>
      <c r="I33" s="315"/>
      <c r="J33" s="308"/>
      <c r="K33" s="299"/>
      <c r="L33" s="299"/>
      <c r="M33" s="299"/>
      <c r="N33" s="299"/>
      <c r="O33" s="161">
        <v>5</v>
      </c>
      <c r="P33" s="175" t="s">
        <v>356</v>
      </c>
      <c r="Q33" s="161" t="str">
        <f t="shared" ref="Q33" si="16">IF(R33="Preventivo","Probabilidad",IF(R33="Detectivo","Probabilidad", IF(R33="Correctivo","Impacto")))</f>
        <v>Probabilidad</v>
      </c>
      <c r="R33" s="161" t="s">
        <v>300</v>
      </c>
      <c r="S33" s="161" t="s">
        <v>288</v>
      </c>
      <c r="T33" s="162">
        <f>VLOOKUP(R33&amp;S33,Hoja1!$Q$4:$R$9,2,0)</f>
        <v>0.45</v>
      </c>
      <c r="U33" s="161" t="s">
        <v>317</v>
      </c>
      <c r="V33" s="161" t="s">
        <v>302</v>
      </c>
      <c r="W33" s="161" t="s">
        <v>291</v>
      </c>
      <c r="X33" s="162">
        <f t="shared" si="1"/>
        <v>0.27</v>
      </c>
      <c r="Y33" s="162" t="str">
        <f>IF(Z33&lt;=20%,'Tabla probabilidad'!$B$5,IF(Z33&lt;=40%,'Tabla probabilidad'!$B$6,IF(Z33&lt;=60%,'Tabla probabilidad'!$B$7,IF(Z33&lt;=80%,'Tabla probabilidad'!$B$8,IF(Z33&lt;=100%,'Tabla probabilidad'!$B$9)))))</f>
        <v>Muy Baja</v>
      </c>
      <c r="Z33" s="162">
        <f>IF(R33="Preventivo",(J30-(J30*T33)),IF(R33="Detectivo",(J30-(J30*T33)),IF(R33="Correctivo",(J30))))</f>
        <v>0</v>
      </c>
      <c r="AA33" s="308"/>
      <c r="AB33" s="308"/>
      <c r="AC33" s="162"/>
      <c r="AD33" s="162"/>
      <c r="AE33" s="308"/>
      <c r="AF33" s="308"/>
      <c r="AG33" s="299"/>
      <c r="AH33" s="299"/>
      <c r="AI33" s="299"/>
      <c r="AJ33" s="299"/>
      <c r="AK33" s="310"/>
      <c r="AL33" s="310"/>
      <c r="AM33" s="310"/>
      <c r="AN33" s="299"/>
    </row>
    <row r="34" spans="1:40" ht="25.5" customHeight="1">
      <c r="A34" s="304">
        <v>5</v>
      </c>
      <c r="B34" s="304" t="s">
        <v>357</v>
      </c>
      <c r="C34" s="304" t="s">
        <v>311</v>
      </c>
      <c r="D34" s="319" t="s">
        <v>358</v>
      </c>
      <c r="E34" s="304" t="s">
        <v>359</v>
      </c>
      <c r="F34" s="304" t="s">
        <v>360</v>
      </c>
      <c r="G34" s="304" t="s">
        <v>284</v>
      </c>
      <c r="H34" s="304">
        <v>400</v>
      </c>
      <c r="I34" s="317" t="str">
        <f>IF(H34&lt;=2,'Tabla probabilidad'!$B$5,IF(H34&lt;=24,'Tabla probabilidad'!$B$6,IF(H34&lt;=500,'Tabla probabilidad'!$B$7,IF(H34&lt;=5000,'Tabla probabilidad'!$B$8,IF(H34&gt;5000,'Tabla probabilidad'!$B$9)))))</f>
        <v>Media</v>
      </c>
      <c r="J34" s="318">
        <f>IF(H34&lt;=2,'Tabla probabilidad'!$D$5,IF(H34&lt;=24,'Tabla probabilidad'!$D$6,IF(H34&lt;=500,'Tabla probabilidad'!$D$7,IF(H34&lt;=5000,'Tabla probabilidad'!$D$8,IF(H34&gt;5000,'Tabla probabilidad'!$D$9)))))</f>
        <v>0.6</v>
      </c>
      <c r="K34" s="304" t="s">
        <v>361</v>
      </c>
      <c r="L34" s="304" t="str">
        <f>IF(K34="El riesgo afecta la imagen de alguna área de la organización","Leve",IF(K34="El riesgo afecta la imagen de la entidad internamente, de conocimiento general, nivel interno, alta dirección, contratista y/o de provedores","Menor",IF(K34="El riesgo afecta la imagen de la entidad con algunos usuarios de relevancia frente al logro de los objetivos","Moderado",IF(K34="El riesgo afecta la imagen de de la entidad con efecto publicitario sostenido a nivel del sector justicia","Mayor",IF(K34="El riesgo afecta la imagen de la entidad a nivel nacional, con efecto publicitarios sostenible a nivel país","Catastrófico",IF(K34="Impacto que afecte la ejecución presupuestal en un valor ≥0,5%.","Leve",IF(K34="Impacto que afecte la ejecución presupuestal en un valor ≥1%.","Menor",IF(K34="Impacto que afecte la ejecución presupuestal en un valor ≥5%.","Moderado",IF(K34="Impacto que afecte la ejecución presupuestal en un valor ≥20%.","Mayor",IF(K34="Impacto que afecte la ejecución presupuestal en un valor ≥50%.","Catastrófico",IF(K34="Incumplimiento máximo del 5% de la meta planeada","Leve",IF(K34="Incumplimiento máximo del 15% de la meta planeada","Menor",IF(K34="Incumplimiento máximo del 20% de la meta planeada","Moderado",IF(K34="Incumplimiento máximo del 50% de la meta planeada","Mayor",IF(K34="Incumplimiento máximo del 80% de la meta planeada","Catastrófico",IF(K34="Cualquier afectación a la violacion de los derechos de los ciudadanos se considera con consecuencias altas","Mayor",IF(K34="Cualquier afectación a la violacion de los derechos de los ciudadanos se considera con consecuencias desastrosas","Catastrófico",IF(K34="Afecta la Prestación del Servicio de Administración de Justicia en 5%","Leve",IF(K34="Afecta la Prestación del Servicio de Administración de Justicia en 10%","Menor",IF(K34="Afecta la Prestación del Servicio de Administración de Justicia en 15%","Moderado",IF(K34="Afecta la Prestación del Servicio de Administración de Justicia en 20%","Mayor",IF(K34="Afecta la Prestación del Servicio de Administración de Justicia en más del 50%","Catastrófico",IF(K34="Cualquier acto indebido de los servidores judiciales genera altas consecuencias para la entidad","Mayor",IF(K34="Cualquier acto indebido de los servidores judiciales genera consecuencias desastrosas para la entidad","Catastrófico",IF(K34="Si el hecho llegara a presentarse, tendría consecuencias o efectos mínimos sobre la entidad","Leve",IF(K34="Si el hecho llegara a presentarse, tendría bajo impacto o efecto sobre la entidad","Menor",IF(K34="Si el hecho llegara a presentarse, tendría medianas consecuencias o efectos sobre la entidad","Moderado",IF(K34="Si el hecho llegara a presentarse, tendría altas consecuencias o efectos sobre la entidad","Mayor",IF(K34="Si el hecho llegara a presentarse, tendría desastrosas consecuencias o efectos sobre la entidad","Catastrófico")))))))))))))))))))))))))))))</f>
        <v>Mayor</v>
      </c>
      <c r="M34" s="304" t="str">
        <f>IF(K34="El riesgo afecta la imagen de alguna área de la organización","20%",IF(K34="El riesgo afecta la imagen de la entidad internamente, de conocimiento general, nivel interno, alta dirección, contratista y/o de provedores","40%",IF(K34="El riesgo afecta la imagen de la entidad con algunos usuarios de relevancia frente al logro de los objetivos","60%",IF(K34="El riesgo afecta la imagen de de la entidad con efecto publicitario sostenido a nivel del sector justicia","80%",IF(K34="El riesgo afecta la imagen de la entidad a nivel nacional, con efecto publicitarios sostenible a nivel país","100%",IF(K34="Impacto que afecte la ejecución presupuestal en un valor ≥0,5%.","20%",IF(K34="Impacto que afecte la ejecución presupuestal en un valor ≥1%.","40%",IF(K34="Impacto que afecte la ejecución presupuestal en un valor ≥5%.","60%",IF(K34="Impacto que afecte la ejecución presupuestal en un valor ≥20%.","80%",IF(K34="Impacto que afecte la ejecución presupuestal en un valor ≥50%.","100%",IF(K34="Incumplimiento máximo del 5% de la meta planeada","20%",IF(K34="Incumplimiento máximo del 15% de la meta planeada","40%",IF(K34="Incumplimiento máximo del 20% de la meta planeada","60%",IF(K34="Incumplimiento máximo del 50% de la meta planeada","80%",IF(K34="Incumplimiento máximo del 80% de la meta planeada","100%",IF(K34="Cualquier afectación a la violacion de los derechos de los ciudadanos se considera con consecuencias altas","80%",IF(K34="Cualquier afectación a la violacion de los derechos de los ciudadanos se considera con consecuencias desastrosas","100%",IF(K34="Afecta la Prestación del Servicio de Administración de Justicia en 5%","20%",IF(K34="Afecta la Prestación del Servicio de Administración de Justicia en 10%","40%",IF(K34="Afecta la Prestación del Servicio de Administración de Justicia en 15%","60%",IF(K34="Afecta la Prestación del Servicio de Administración de Justicia en 20%","80%",IF(K34="Afecta la Prestación del Servicio de Administración de Justicia en más del 50%","100%",IF(K34="Cualquier acto indebido de los servidores judiciales genera altas consecuencias para la entidad","80%",IF(K34="Cualquier acto indebido de los servidores judiciales genera consecuencias desastrosas para la entidad","100%",IF(K34="Si el hecho llegara a presentarse, tendría consecuencias o efectos mínimos sobre la entidad","20%",IF(K34="Si el hecho llegara a presentarse, tendría bajo impacto o efecto sobre la entidad","40%",IF(K34="Si el hecho llegara a presentarse, tendría medianas consecuencias o efectos sobre la entidad","60%",IF(K34="Si el hecho llegara a presentarse, tendría altas consecuencias o efectos sobre la entidad","80%",IF(K34="Si el hecho llegara a presentarse, tendría desastrosas consecuencias o efectos sobre la entidad","100%")))))))))))))))))))))))))))))</f>
        <v>80%</v>
      </c>
      <c r="N34" s="304" t="str">
        <f>VLOOKUP((I34&amp;L34),Hoja1!$B$4:$C$28,2,0)</f>
        <v xml:space="preserve">Alto </v>
      </c>
      <c r="O34" s="161">
        <v>1</v>
      </c>
      <c r="P34" s="232" t="s">
        <v>362</v>
      </c>
      <c r="Q34" s="161" t="str">
        <f t="shared" ref="Q34:Q37" si="17">IF(R34="Preventivo","Probabilidad",IF(R34="Detectivo","Probabilidad", IF(R34="Correctivo","Impacto")))</f>
        <v>Probabilidad</v>
      </c>
      <c r="R34" s="161" t="s">
        <v>300</v>
      </c>
      <c r="S34" s="161" t="s">
        <v>288</v>
      </c>
      <c r="T34" s="162">
        <f>VLOOKUP(R34&amp;S34,Hoja1!$Q$4:$R$9,2,0)</f>
        <v>0.45</v>
      </c>
      <c r="U34" s="161" t="s">
        <v>317</v>
      </c>
      <c r="V34" s="161" t="s">
        <v>302</v>
      </c>
      <c r="W34" s="161" t="s">
        <v>291</v>
      </c>
      <c r="X34" s="162">
        <f t="shared" si="1"/>
        <v>0.27</v>
      </c>
      <c r="Y34" s="162" t="str">
        <f>IF(Z34&lt;=20%,'Tabla probabilidad'!$B$5,IF(Z34&lt;=40%,'Tabla probabilidad'!$B$6,IF(Z34&lt;=60%,'Tabla probabilidad'!$B$7,IF(Z34&lt;=80%,'Tabla probabilidad'!$B$8,IF(Z34&lt;=100%,'Tabla probabilidad'!$B$9)))))</f>
        <v>Baja</v>
      </c>
      <c r="Z34" s="162">
        <f>IF(R34="Preventivo",(J34-(J34*T34)),IF(R34="Detectivo",(J34-(J34*T34)),IF(R34="Correctivo",(J34))))</f>
        <v>0.32999999999999996</v>
      </c>
      <c r="AA34" s="306" t="str">
        <f>IF(AB34&lt;=20%,'Tabla probabilidad'!$B$5,IF(AB34&lt;=40%,'Tabla probabilidad'!$B$6,IF(AB34&lt;=60%,'Tabla probabilidad'!$B$7,IF(AB34&lt;=80%,'Tabla probabilidad'!$B$8,IF(AB34&lt;=100%,'Tabla probabilidad'!$B$9)))))</f>
        <v>Baja</v>
      </c>
      <c r="AB34" s="306">
        <f>AVERAGE(Z34:Z37)</f>
        <v>0.24749999999999997</v>
      </c>
      <c r="AC34" s="162" t="str">
        <f t="shared" ref="AC34:AC37" si="18">IF(AD34&lt;=20%,"Leve",IF(AD34&lt;=40%,"Menor",IF(AD34&lt;=60%,"Moderado",IF(AD34&lt;=80%,"Mayor",IF(AD34&lt;=100%,"Catastrófico")))))</f>
        <v>Mayor</v>
      </c>
      <c r="AD34" s="162">
        <f>IF(Q34="Probabilidad",(($M$34-0)),IF(Q34="Impacto",($M$34-($M$34*T34))))</f>
        <v>0.8</v>
      </c>
      <c r="AE34" s="306" t="str">
        <f>IF(AF34&lt;=20%,"Leve",IF(AF34&lt;=40%,"Menor",IF(AF34&lt;=60%,"Moderado",IF(AF34&lt;=80%,"Mayor",IF(AF34&lt;=100%,"Catastrófico")))))</f>
        <v>Mayor</v>
      </c>
      <c r="AF34" s="306">
        <f>AVERAGE(AD34:AD37)</f>
        <v>0.80000000000000016</v>
      </c>
      <c r="AG34" s="298" t="str">
        <f>VLOOKUP(AA34&amp;AE34,Hoja1!$B$4:$C$28,2,0)</f>
        <v xml:space="preserve">Alto </v>
      </c>
      <c r="AH34" s="304" t="s">
        <v>292</v>
      </c>
      <c r="AI34" s="304" t="s">
        <v>363</v>
      </c>
      <c r="AJ34" s="305" t="s">
        <v>364</v>
      </c>
      <c r="AK34" s="311">
        <v>44927</v>
      </c>
      <c r="AL34" s="311">
        <v>45291</v>
      </c>
      <c r="AM34" s="312"/>
      <c r="AN34" s="298" t="s">
        <v>352</v>
      </c>
    </row>
    <row r="35" spans="1:40" ht="39">
      <c r="A35" s="304"/>
      <c r="B35" s="304"/>
      <c r="C35" s="304"/>
      <c r="D35" s="320"/>
      <c r="E35" s="304"/>
      <c r="F35" s="304"/>
      <c r="G35" s="304"/>
      <c r="H35" s="304"/>
      <c r="I35" s="317"/>
      <c r="J35" s="318"/>
      <c r="K35" s="304"/>
      <c r="L35" s="305"/>
      <c r="M35" s="305"/>
      <c r="N35" s="304"/>
      <c r="O35" s="161">
        <v>2</v>
      </c>
      <c r="P35" s="232" t="s">
        <v>365</v>
      </c>
      <c r="Q35" s="161" t="str">
        <f t="shared" si="17"/>
        <v>Probabilidad</v>
      </c>
      <c r="R35" s="161" t="s">
        <v>300</v>
      </c>
      <c r="S35" s="161" t="s">
        <v>288</v>
      </c>
      <c r="T35" s="162">
        <f>VLOOKUP(R35&amp;S35,Hoja1!$Q$4:$R$9,2,0)</f>
        <v>0.45</v>
      </c>
      <c r="U35" s="161" t="s">
        <v>317</v>
      </c>
      <c r="V35" s="161" t="s">
        <v>302</v>
      </c>
      <c r="W35" s="161" t="s">
        <v>291</v>
      </c>
      <c r="X35" s="162">
        <f t="shared" si="1"/>
        <v>0.27</v>
      </c>
      <c r="Y35" s="162" t="str">
        <f>IF(Z35&lt;=20%,'Tabla probabilidad'!$B$5,IF(Z35&lt;=40%,'Tabla probabilidad'!$B$6,IF(Z35&lt;=60%,'Tabla probabilidad'!$B$7,IF(Z35&lt;=80%,'Tabla probabilidad'!$B$8,IF(Z35&lt;=100%,'Tabla probabilidad'!$B$9)))))</f>
        <v>Baja</v>
      </c>
      <c r="Z35" s="162">
        <f>IF(R35="Preventivo",(J34-(J34*T35)),IF(R35="Detectivo",(J34-(J34*T35)),IF(R35="Correctivo",(J34))))</f>
        <v>0.32999999999999996</v>
      </c>
      <c r="AA35" s="307"/>
      <c r="AB35" s="307"/>
      <c r="AC35" s="162" t="str">
        <f t="shared" si="18"/>
        <v>Mayor</v>
      </c>
      <c r="AD35" s="162">
        <f t="shared" ref="AD35:AD37" si="19">IF(Q35="Probabilidad",(($M$34-0)),IF(Q35="Impacto",($M$34-($M$34*T35))))</f>
        <v>0.8</v>
      </c>
      <c r="AE35" s="307"/>
      <c r="AF35" s="307"/>
      <c r="AG35" s="300"/>
      <c r="AH35" s="304"/>
      <c r="AI35" s="304"/>
      <c r="AJ35" s="305"/>
      <c r="AK35" s="305"/>
      <c r="AL35" s="305"/>
      <c r="AM35" s="312"/>
      <c r="AN35" s="300"/>
    </row>
    <row r="36" spans="1:40" ht="38.25">
      <c r="A36" s="304"/>
      <c r="B36" s="304"/>
      <c r="C36" s="304"/>
      <c r="D36" s="320"/>
      <c r="E36" s="304"/>
      <c r="F36" s="304"/>
      <c r="G36" s="304"/>
      <c r="H36" s="304"/>
      <c r="I36" s="317"/>
      <c r="J36" s="318"/>
      <c r="K36" s="304"/>
      <c r="L36" s="305"/>
      <c r="M36" s="305"/>
      <c r="N36" s="304"/>
      <c r="O36" s="161">
        <v>3</v>
      </c>
      <c r="P36" s="174" t="s">
        <v>366</v>
      </c>
      <c r="Q36" s="161" t="str">
        <f t="shared" ref="Q36" si="20">IF(R36="Preventivo","Probabilidad",IF(R36="Detectivo","Probabilidad", IF(R36="Correctivo","Impacto")))</f>
        <v>Probabilidad</v>
      </c>
      <c r="R36" s="161" t="s">
        <v>300</v>
      </c>
      <c r="S36" s="161" t="s">
        <v>288</v>
      </c>
      <c r="T36" s="162">
        <f>VLOOKUP(R36&amp;S36,Hoja1!$Q$4:$R$9,2,0)</f>
        <v>0.45</v>
      </c>
      <c r="U36" s="161" t="s">
        <v>317</v>
      </c>
      <c r="V36" s="161" t="s">
        <v>302</v>
      </c>
      <c r="W36" s="161" t="s">
        <v>291</v>
      </c>
      <c r="X36" s="162">
        <f t="shared" si="1"/>
        <v>0.27</v>
      </c>
      <c r="Y36" s="162" t="str">
        <f>IF(Z36&lt;=20%,'Tabla probabilidad'!$B$5,IF(Z36&lt;=40%,'Tabla probabilidad'!$B$6,IF(Z36&lt;=60%,'Tabla probabilidad'!$B$7,IF(Z36&lt;=80%,'Tabla probabilidad'!$B$8,IF(Z36&lt;=100%,'Tabla probabilidad'!$B$9)))))</f>
        <v>Muy Baja</v>
      </c>
      <c r="Z36" s="162">
        <f>IF(R36="Preventivo",(J35-(J35*T36)),IF(R36="Detectivo",(J35-(J35*T36)),IF(R36="Correctivo",(J35))))</f>
        <v>0</v>
      </c>
      <c r="AA36" s="307"/>
      <c r="AB36" s="307"/>
      <c r="AC36" s="162"/>
      <c r="AD36" s="162"/>
      <c r="AE36" s="307"/>
      <c r="AF36" s="307"/>
      <c r="AG36" s="300"/>
      <c r="AH36" s="304"/>
      <c r="AI36" s="304"/>
      <c r="AJ36" s="305"/>
      <c r="AK36" s="305"/>
      <c r="AL36" s="305"/>
      <c r="AM36" s="312"/>
      <c r="AN36" s="300"/>
    </row>
    <row r="37" spans="1:40" ht="59.25" customHeight="1">
      <c r="A37" s="304"/>
      <c r="B37" s="304"/>
      <c r="C37" s="304"/>
      <c r="D37" s="321"/>
      <c r="E37" s="304"/>
      <c r="F37" s="304"/>
      <c r="G37" s="304"/>
      <c r="H37" s="304"/>
      <c r="I37" s="317"/>
      <c r="J37" s="318"/>
      <c r="K37" s="304"/>
      <c r="L37" s="305"/>
      <c r="M37" s="305"/>
      <c r="N37" s="304"/>
      <c r="O37" s="161">
        <v>4</v>
      </c>
      <c r="P37" s="174" t="s">
        <v>367</v>
      </c>
      <c r="Q37" s="161" t="str">
        <f t="shared" si="17"/>
        <v>Probabilidad</v>
      </c>
      <c r="R37" s="161" t="s">
        <v>300</v>
      </c>
      <c r="S37" s="161" t="s">
        <v>288</v>
      </c>
      <c r="T37" s="162">
        <f>VLOOKUP(R37&amp;S37,Hoja1!$Q$4:$R$9,2,0)</f>
        <v>0.45</v>
      </c>
      <c r="U37" s="161" t="s">
        <v>317</v>
      </c>
      <c r="V37" s="161" t="s">
        <v>302</v>
      </c>
      <c r="W37" s="161" t="s">
        <v>291</v>
      </c>
      <c r="X37" s="162">
        <f t="shared" si="1"/>
        <v>0.27</v>
      </c>
      <c r="Y37" s="162" t="str">
        <f>IF(Z37&lt;=20%,'Tabla probabilidad'!$B$5,IF(Z37&lt;=40%,'Tabla probabilidad'!$B$6,IF(Z37&lt;=60%,'Tabla probabilidad'!$B$7,IF(Z37&lt;=80%,'Tabla probabilidad'!$B$8,IF(Z37&lt;=100%,'Tabla probabilidad'!$B$9)))))</f>
        <v>Baja</v>
      </c>
      <c r="Z37" s="162">
        <f>IF(R37="Preventivo",(J34-(J34*T37)),IF(R37="Detectivo",(J34-(J34*T37)),IF(R37="Correctivo",(J34))))</f>
        <v>0.32999999999999996</v>
      </c>
      <c r="AA37" s="308"/>
      <c r="AB37" s="308"/>
      <c r="AC37" s="162" t="str">
        <f t="shared" si="18"/>
        <v>Mayor</v>
      </c>
      <c r="AD37" s="162">
        <f t="shared" si="19"/>
        <v>0.8</v>
      </c>
      <c r="AE37" s="308"/>
      <c r="AF37" s="308"/>
      <c r="AG37" s="299"/>
      <c r="AH37" s="304"/>
      <c r="AI37" s="304"/>
      <c r="AJ37" s="305"/>
      <c r="AK37" s="305"/>
      <c r="AL37" s="305"/>
      <c r="AM37" s="312"/>
      <c r="AN37" s="299"/>
    </row>
  </sheetData>
  <autoFilter ref="A9:KL9" xr:uid="{00000000-0009-0000-0000-000004000000}"/>
  <mergeCells count="188">
    <mergeCell ref="A23:A28"/>
    <mergeCell ref="C23:C28"/>
    <mergeCell ref="D23:D28"/>
    <mergeCell ref="E23:E28"/>
    <mergeCell ref="B23:B28"/>
    <mergeCell ref="A29:A33"/>
    <mergeCell ref="AI15:AI18"/>
    <mergeCell ref="AJ15:AJ18"/>
    <mergeCell ref="AK15:AK18"/>
    <mergeCell ref="A10:A18"/>
    <mergeCell ref="C10:C18"/>
    <mergeCell ref="D10:D18"/>
    <mergeCell ref="E10:E18"/>
    <mergeCell ref="AJ29:AJ30"/>
    <mergeCell ref="AK29:AK30"/>
    <mergeCell ref="A19:A22"/>
    <mergeCell ref="C19:C22"/>
    <mergeCell ref="D19:D22"/>
    <mergeCell ref="E19:E22"/>
    <mergeCell ref="F19:F22"/>
    <mergeCell ref="F29:F33"/>
    <mergeCell ref="J29:J33"/>
    <mergeCell ref="K29:K33"/>
    <mergeCell ref="J23:J28"/>
    <mergeCell ref="A34:A37"/>
    <mergeCell ref="C34:C37"/>
    <mergeCell ref="D34:D37"/>
    <mergeCell ref="E34:E37"/>
    <mergeCell ref="K34:K37"/>
    <mergeCell ref="F34:F37"/>
    <mergeCell ref="G34:G37"/>
    <mergeCell ref="H34:H37"/>
    <mergeCell ref="I34:I37"/>
    <mergeCell ref="J34:J37"/>
    <mergeCell ref="B34:B37"/>
    <mergeCell ref="AA34:AA37"/>
    <mergeCell ref="AB34:AB37"/>
    <mergeCell ref="AE34:AE37"/>
    <mergeCell ref="AE23:AE28"/>
    <mergeCell ref="AF23:AF28"/>
    <mergeCell ref="AG23:AG28"/>
    <mergeCell ref="AA29:AA33"/>
    <mergeCell ref="AB29:AB33"/>
    <mergeCell ref="AE29:AE33"/>
    <mergeCell ref="AF29:AF33"/>
    <mergeCell ref="AG29:AG33"/>
    <mergeCell ref="AL8:AL9"/>
    <mergeCell ref="AM8:AM9"/>
    <mergeCell ref="AN8:AN9"/>
    <mergeCell ref="AI8:AI9"/>
    <mergeCell ref="AJ8:AJ9"/>
    <mergeCell ref="AG8:AG9"/>
    <mergeCell ref="AH8:AH9"/>
    <mergeCell ref="Z8:Z9"/>
    <mergeCell ref="N10:N18"/>
    <mergeCell ref="N8:N9"/>
    <mergeCell ref="X8:X9"/>
    <mergeCell ref="Q8:Q9"/>
    <mergeCell ref="R8:W8"/>
    <mergeCell ref="AH10:AH18"/>
    <mergeCell ref="Y8:Y9"/>
    <mergeCell ref="AC8:AC9"/>
    <mergeCell ref="AD8:AD9"/>
    <mergeCell ref="P8:P9"/>
    <mergeCell ref="AB10:AB18"/>
    <mergeCell ref="AA10:AA18"/>
    <mergeCell ref="AL15:AL18"/>
    <mergeCell ref="AM15:AM18"/>
    <mergeCell ref="AN15:AN18"/>
    <mergeCell ref="AF10:AF18"/>
    <mergeCell ref="A8:A9"/>
    <mergeCell ref="C8:C9"/>
    <mergeCell ref="D8:D9"/>
    <mergeCell ref="E8:E9"/>
    <mergeCell ref="F8:F9"/>
    <mergeCell ref="AK8:AK9"/>
    <mergeCell ref="G8:G9"/>
    <mergeCell ref="H8:H9"/>
    <mergeCell ref="I8:I9"/>
    <mergeCell ref="J8:J9"/>
    <mergeCell ref="O8:O9"/>
    <mergeCell ref="B8:B9"/>
    <mergeCell ref="K8:K9"/>
    <mergeCell ref="L8:L9"/>
    <mergeCell ref="M8:M9"/>
    <mergeCell ref="O7:W7"/>
    <mergeCell ref="D1:AK3"/>
    <mergeCell ref="AL1:AN3"/>
    <mergeCell ref="A4:C4"/>
    <mergeCell ref="D4:N4"/>
    <mergeCell ref="O4:Q4"/>
    <mergeCell ref="A1:C2"/>
    <mergeCell ref="A5:C5"/>
    <mergeCell ref="D5:N5"/>
    <mergeCell ref="A6:C6"/>
    <mergeCell ref="D6:N6"/>
    <mergeCell ref="A7:H7"/>
    <mergeCell ref="I7:N7"/>
    <mergeCell ref="AI7:AN7"/>
    <mergeCell ref="X7:AH7"/>
    <mergeCell ref="B29:B33"/>
    <mergeCell ref="C29:C33"/>
    <mergeCell ref="D29:D33"/>
    <mergeCell ref="E29:E33"/>
    <mergeCell ref="I23:I28"/>
    <mergeCell ref="K23:K28"/>
    <mergeCell ref="L23:L28"/>
    <mergeCell ref="AH23:AH28"/>
    <mergeCell ref="B19:B22"/>
    <mergeCell ref="L29:L33"/>
    <mergeCell ref="M29:M33"/>
    <mergeCell ref="N29:N33"/>
    <mergeCell ref="AE10:AE18"/>
    <mergeCell ref="AG10:AG18"/>
    <mergeCell ref="I10:I18"/>
    <mergeCell ref="J10:J18"/>
    <mergeCell ref="K10:K18"/>
    <mergeCell ref="B10:B18"/>
    <mergeCell ref="F23:F28"/>
    <mergeCell ref="G23:G28"/>
    <mergeCell ref="H23:H28"/>
    <mergeCell ref="F10:F18"/>
    <mergeCell ref="L10:L18"/>
    <mergeCell ref="M10:M18"/>
    <mergeCell ref="G10:G18"/>
    <mergeCell ref="H10:H18"/>
    <mergeCell ref="M23:M28"/>
    <mergeCell ref="N23:N28"/>
    <mergeCell ref="AA23:AA28"/>
    <mergeCell ref="AJ34:AJ37"/>
    <mergeCell ref="AK34:AK37"/>
    <mergeCell ref="AL34:AL37"/>
    <mergeCell ref="AM34:AM37"/>
    <mergeCell ref="AH34:AH37"/>
    <mergeCell ref="AI34:AI37"/>
    <mergeCell ref="AA19:AA22"/>
    <mergeCell ref="G19:G22"/>
    <mergeCell ref="H19:H22"/>
    <mergeCell ref="I19:I22"/>
    <mergeCell ref="J19:J22"/>
    <mergeCell ref="K19:K22"/>
    <mergeCell ref="L19:L22"/>
    <mergeCell ref="M19:M22"/>
    <mergeCell ref="N19:N22"/>
    <mergeCell ref="G29:G33"/>
    <mergeCell ref="H29:H33"/>
    <mergeCell ref="I29:I33"/>
    <mergeCell ref="AL29:AL30"/>
    <mergeCell ref="AL32:AL33"/>
    <mergeCell ref="AM32:AM33"/>
    <mergeCell ref="L34:L37"/>
    <mergeCell ref="M34:M37"/>
    <mergeCell ref="N34:N37"/>
    <mergeCell ref="AN34:AN37"/>
    <mergeCell ref="AB23:AB28"/>
    <mergeCell ref="AI10:AI14"/>
    <mergeCell ref="AJ10:AJ14"/>
    <mergeCell ref="AK10:AK14"/>
    <mergeCell ref="AL10:AL14"/>
    <mergeCell ref="AN10:AN14"/>
    <mergeCell ref="AM10:AM14"/>
    <mergeCell ref="AH19:AH22"/>
    <mergeCell ref="AI19:AI22"/>
    <mergeCell ref="AJ19:AJ22"/>
    <mergeCell ref="AK19:AK22"/>
    <mergeCell ref="AL19:AL22"/>
    <mergeCell ref="AM19:AM22"/>
    <mergeCell ref="AN19:AN22"/>
    <mergeCell ref="AF34:AF37"/>
    <mergeCell ref="AG34:AG37"/>
    <mergeCell ref="AB19:AB22"/>
    <mergeCell ref="AE19:AE22"/>
    <mergeCell ref="AF19:AF22"/>
    <mergeCell ref="AG19:AG22"/>
    <mergeCell ref="AI32:AI33"/>
    <mergeCell ref="AJ32:AJ33"/>
    <mergeCell ref="AK32:AK33"/>
    <mergeCell ref="AN32:AN33"/>
    <mergeCell ref="AH29:AH33"/>
    <mergeCell ref="AI23:AI27"/>
    <mergeCell ref="AJ23:AJ27"/>
    <mergeCell ref="AK23:AK27"/>
    <mergeCell ref="AL23:AL27"/>
    <mergeCell ref="AN23:AN27"/>
    <mergeCell ref="AM23:AM27"/>
    <mergeCell ref="AN29:AN30"/>
    <mergeCell ref="AM29:AM30"/>
    <mergeCell ref="AI29:AI30"/>
  </mergeCells>
  <conditionalFormatting sqref="I10:I11">
    <cfRule type="containsText" dxfId="1234" priority="759" operator="containsText" text="Muy Baja">
      <formula>NOT(ISERROR(SEARCH("Muy Baja",I10)))</formula>
    </cfRule>
    <cfRule type="containsText" dxfId="1233" priority="760" operator="containsText" text="Baja">
      <formula>NOT(ISERROR(SEARCH("Baja",I10)))</formula>
    </cfRule>
    <cfRule type="containsText" dxfId="1232" priority="762" operator="containsText" text="Muy Alta">
      <formula>NOT(ISERROR(SEARCH("Muy Alta",I10)))</formula>
    </cfRule>
    <cfRule type="containsText" dxfId="1231" priority="885" operator="containsText" text="Alta">
      <formula>NOT(ISERROR(SEARCH("Alta",I10)))</formula>
    </cfRule>
    <cfRule type="containsText" dxfId="1230" priority="886" operator="containsText" text="Media">
      <formula>NOT(ISERROR(SEARCH("Media",I10)))</formula>
    </cfRule>
    <cfRule type="containsText" dxfId="1229" priority="887" operator="containsText" text="Media">
      <formula>NOT(ISERROR(SEARCH("Media",I10)))</formula>
    </cfRule>
    <cfRule type="containsText" dxfId="1228" priority="888" operator="containsText" text="Media">
      <formula>NOT(ISERROR(SEARCH("Media",I10)))</formula>
    </cfRule>
    <cfRule type="containsText" dxfId="1227" priority="891" operator="containsText" text="Muy Baja">
      <formula>NOT(ISERROR(SEARCH("Muy Baja",I10)))</formula>
    </cfRule>
    <cfRule type="containsText" dxfId="1226" priority="892" operator="containsText" text="Baja">
      <formula>NOT(ISERROR(SEARCH("Baja",I10)))</formula>
    </cfRule>
    <cfRule type="containsText" dxfId="1225" priority="893" operator="containsText" text="Muy Baja">
      <formula>NOT(ISERROR(SEARCH("Muy Baja",I10)))</formula>
    </cfRule>
    <cfRule type="containsText" dxfId="1224" priority="894" operator="containsText" text="Muy Baja">
      <formula>NOT(ISERROR(SEARCH("Muy Baja",I10)))</formula>
    </cfRule>
    <cfRule type="containsText" dxfId="1223" priority="895" operator="containsText" text="Muy Baja">
      <formula>NOT(ISERROR(SEARCH("Muy Baja",I10)))</formula>
    </cfRule>
    <cfRule type="containsText" dxfId="1222" priority="896" operator="containsText" text="Muy Baja'Tabla probabilidad'!">
      <formula>NOT(ISERROR(SEARCH("Muy Baja'Tabla probabilidad'!",I10)))</formula>
    </cfRule>
    <cfRule type="containsText" dxfId="1221" priority="897" operator="containsText" text="Muy bajo">
      <formula>NOT(ISERROR(SEARCH("Muy bajo",I10)))</formula>
    </cfRule>
    <cfRule type="containsText" dxfId="1220" priority="906" operator="containsText" text="Alta">
      <formula>NOT(ISERROR(SEARCH("Alta",I10)))</formula>
    </cfRule>
    <cfRule type="containsText" dxfId="1219" priority="907" operator="containsText" text="Media">
      <formula>NOT(ISERROR(SEARCH("Media",I10)))</formula>
    </cfRule>
    <cfRule type="containsText" dxfId="1218" priority="908" operator="containsText" text="Baja">
      <formula>NOT(ISERROR(SEARCH("Baja",I10)))</formula>
    </cfRule>
    <cfRule type="containsText" dxfId="1217" priority="909" operator="containsText" text="Muy baja">
      <formula>NOT(ISERROR(SEARCH("Muy baja",I10)))</formula>
    </cfRule>
    <cfRule type="cellIs" dxfId="1216" priority="912" operator="between">
      <formula>1</formula>
      <formula>2</formula>
    </cfRule>
    <cfRule type="cellIs" dxfId="1215" priority="913" operator="between">
      <formula>0</formula>
      <formula>2</formula>
    </cfRule>
  </conditionalFormatting>
  <conditionalFormatting sqref="I19 I23">
    <cfRule type="containsText" dxfId="1214" priority="623" operator="containsText" text="Muy Baja">
      <formula>NOT(ISERROR(SEARCH("Muy Baja",I19)))</formula>
    </cfRule>
    <cfRule type="containsText" dxfId="1213" priority="624" operator="containsText" text="Baja">
      <formula>NOT(ISERROR(SEARCH("Baja",I19)))</formula>
    </cfRule>
    <cfRule type="containsText" dxfId="1212" priority="625" operator="containsText" text="Muy Alta">
      <formula>NOT(ISERROR(SEARCH("Muy Alta",I19)))</formula>
    </cfRule>
    <cfRule type="containsText" dxfId="1211" priority="627" operator="containsText" text="Alta">
      <formula>NOT(ISERROR(SEARCH("Alta",I19)))</formula>
    </cfRule>
    <cfRule type="containsText" dxfId="1210" priority="628" operator="containsText" text="Media">
      <formula>NOT(ISERROR(SEARCH("Media",I19)))</formula>
    </cfRule>
    <cfRule type="containsText" dxfId="1209" priority="629" operator="containsText" text="Media">
      <formula>NOT(ISERROR(SEARCH("Media",I19)))</formula>
    </cfRule>
    <cfRule type="containsText" dxfId="1208" priority="630" operator="containsText" text="Media">
      <formula>NOT(ISERROR(SEARCH("Media",I19)))</formula>
    </cfRule>
    <cfRule type="containsText" dxfId="1207" priority="631" operator="containsText" text="Muy Baja">
      <formula>NOT(ISERROR(SEARCH("Muy Baja",I19)))</formula>
    </cfRule>
    <cfRule type="containsText" dxfId="1206" priority="632" operator="containsText" text="Baja">
      <formula>NOT(ISERROR(SEARCH("Baja",I19)))</formula>
    </cfRule>
    <cfRule type="containsText" dxfId="1205" priority="633" operator="containsText" text="Muy Baja">
      <formula>NOT(ISERROR(SEARCH("Muy Baja",I19)))</formula>
    </cfRule>
    <cfRule type="containsText" dxfId="1204" priority="634" operator="containsText" text="Muy Baja">
      <formula>NOT(ISERROR(SEARCH("Muy Baja",I19)))</formula>
    </cfRule>
    <cfRule type="containsText" dxfId="1203" priority="635" operator="containsText" text="Muy Baja">
      <formula>NOT(ISERROR(SEARCH("Muy Baja",I19)))</formula>
    </cfRule>
    <cfRule type="containsText" dxfId="1202" priority="636" operator="containsText" text="Muy Baja'Tabla probabilidad'!">
      <formula>NOT(ISERROR(SEARCH("Muy Baja'Tabla probabilidad'!",I19)))</formula>
    </cfRule>
    <cfRule type="containsText" dxfId="1201" priority="637" operator="containsText" text="Muy bajo">
      <formula>NOT(ISERROR(SEARCH("Muy bajo",I19)))</formula>
    </cfRule>
    <cfRule type="containsText" dxfId="1200" priority="638" operator="containsText" text="Alta">
      <formula>NOT(ISERROR(SEARCH("Alta",I19)))</formula>
    </cfRule>
    <cfRule type="containsText" dxfId="1199" priority="639" operator="containsText" text="Media">
      <formula>NOT(ISERROR(SEARCH("Media",I19)))</formula>
    </cfRule>
    <cfRule type="containsText" dxfId="1198" priority="640" operator="containsText" text="Baja">
      <formula>NOT(ISERROR(SEARCH("Baja",I19)))</formula>
    </cfRule>
    <cfRule type="containsText" dxfId="1197" priority="641" operator="containsText" text="Muy baja">
      <formula>NOT(ISERROR(SEARCH("Muy baja",I19)))</formula>
    </cfRule>
    <cfRule type="cellIs" dxfId="1196" priority="644" operator="between">
      <formula>1</formula>
      <formula>2</formula>
    </cfRule>
    <cfRule type="cellIs" dxfId="1195" priority="645" operator="between">
      <formula>0</formula>
      <formula>2</formula>
    </cfRule>
  </conditionalFormatting>
  <conditionalFormatting sqref="I29">
    <cfRule type="containsText" dxfId="1194" priority="463" operator="containsText" text="Muy Baja">
      <formula>NOT(ISERROR(SEARCH("Muy Baja",I29)))</formula>
    </cfRule>
    <cfRule type="containsText" dxfId="1193" priority="464" operator="containsText" text="Baja">
      <formula>NOT(ISERROR(SEARCH("Baja",I29)))</formula>
    </cfRule>
    <cfRule type="containsText" dxfId="1192" priority="465" operator="containsText" text="Muy Alta">
      <formula>NOT(ISERROR(SEARCH("Muy Alta",I29)))</formula>
    </cfRule>
    <cfRule type="containsText" dxfId="1191" priority="467" operator="containsText" text="Alta">
      <formula>NOT(ISERROR(SEARCH("Alta",I29)))</formula>
    </cfRule>
    <cfRule type="containsText" dxfId="1190" priority="468" operator="containsText" text="Media">
      <formula>NOT(ISERROR(SEARCH("Media",I29)))</formula>
    </cfRule>
    <cfRule type="containsText" dxfId="1189" priority="469" operator="containsText" text="Media">
      <formula>NOT(ISERROR(SEARCH("Media",I29)))</formula>
    </cfRule>
    <cfRule type="containsText" dxfId="1188" priority="470" operator="containsText" text="Media">
      <formula>NOT(ISERROR(SEARCH("Media",I29)))</formula>
    </cfRule>
    <cfRule type="containsText" dxfId="1187" priority="471" operator="containsText" text="Muy Baja">
      <formula>NOT(ISERROR(SEARCH("Muy Baja",I29)))</formula>
    </cfRule>
    <cfRule type="containsText" dxfId="1186" priority="472" operator="containsText" text="Baja">
      <formula>NOT(ISERROR(SEARCH("Baja",I29)))</formula>
    </cfRule>
    <cfRule type="containsText" dxfId="1185" priority="473" operator="containsText" text="Muy Baja">
      <formula>NOT(ISERROR(SEARCH("Muy Baja",I29)))</formula>
    </cfRule>
    <cfRule type="containsText" dxfId="1184" priority="474" operator="containsText" text="Muy Baja">
      <formula>NOT(ISERROR(SEARCH("Muy Baja",I29)))</formula>
    </cfRule>
    <cfRule type="containsText" dxfId="1183" priority="475" operator="containsText" text="Muy Baja">
      <formula>NOT(ISERROR(SEARCH("Muy Baja",I29)))</formula>
    </cfRule>
    <cfRule type="containsText" dxfId="1182" priority="476" operator="containsText" text="Muy Baja'Tabla probabilidad'!">
      <formula>NOT(ISERROR(SEARCH("Muy Baja'Tabla probabilidad'!",I29)))</formula>
    </cfRule>
    <cfRule type="containsText" dxfId="1181" priority="477" operator="containsText" text="Muy bajo">
      <formula>NOT(ISERROR(SEARCH("Muy bajo",I29)))</formula>
    </cfRule>
    <cfRule type="containsText" dxfId="1180" priority="478" operator="containsText" text="Alta">
      <formula>NOT(ISERROR(SEARCH("Alta",I29)))</formula>
    </cfRule>
    <cfRule type="containsText" dxfId="1179" priority="479" operator="containsText" text="Media">
      <formula>NOT(ISERROR(SEARCH("Media",I29)))</formula>
    </cfRule>
    <cfRule type="containsText" dxfId="1178" priority="480" operator="containsText" text="Baja">
      <formula>NOT(ISERROR(SEARCH("Baja",I29)))</formula>
    </cfRule>
    <cfRule type="containsText" dxfId="1177" priority="481" operator="containsText" text="Muy baja">
      <formula>NOT(ISERROR(SEARCH("Muy baja",I29)))</formula>
    </cfRule>
    <cfRule type="cellIs" dxfId="1176" priority="484" operator="between">
      <formula>1</formula>
      <formula>2</formula>
    </cfRule>
    <cfRule type="cellIs" dxfId="1175" priority="485" operator="between">
      <formula>0</formula>
      <formula>2</formula>
    </cfRule>
  </conditionalFormatting>
  <conditionalFormatting sqref="I34">
    <cfRule type="containsText" dxfId="1174" priority="245" operator="containsText" text="Muy Baja">
      <formula>NOT(ISERROR(SEARCH("Muy Baja",I34)))</formula>
    </cfRule>
    <cfRule type="containsText" dxfId="1173" priority="246" operator="containsText" text="Baja">
      <formula>NOT(ISERROR(SEARCH("Baja",I34)))</formula>
    </cfRule>
    <cfRule type="containsText" dxfId="1172" priority="247" operator="containsText" text="Muy Alta">
      <formula>NOT(ISERROR(SEARCH("Muy Alta",I34)))</formula>
    </cfRule>
    <cfRule type="containsText" dxfId="1171" priority="249" operator="containsText" text="Alta">
      <formula>NOT(ISERROR(SEARCH("Alta",I34)))</formula>
    </cfRule>
    <cfRule type="containsText" dxfId="1170" priority="250" operator="containsText" text="Media">
      <formula>NOT(ISERROR(SEARCH("Media",I34)))</formula>
    </cfRule>
    <cfRule type="containsText" dxfId="1169" priority="251" operator="containsText" text="Media">
      <formula>NOT(ISERROR(SEARCH("Media",I34)))</formula>
    </cfRule>
    <cfRule type="containsText" dxfId="1168" priority="252" operator="containsText" text="Media">
      <formula>NOT(ISERROR(SEARCH("Media",I34)))</formula>
    </cfRule>
    <cfRule type="containsText" dxfId="1167" priority="253" operator="containsText" text="Muy Baja">
      <formula>NOT(ISERROR(SEARCH("Muy Baja",I34)))</formula>
    </cfRule>
    <cfRule type="containsText" dxfId="1166" priority="254" operator="containsText" text="Baja">
      <formula>NOT(ISERROR(SEARCH("Baja",I34)))</formula>
    </cfRule>
    <cfRule type="containsText" dxfId="1165" priority="255" operator="containsText" text="Muy Baja">
      <formula>NOT(ISERROR(SEARCH("Muy Baja",I34)))</formula>
    </cfRule>
    <cfRule type="containsText" dxfId="1164" priority="256" operator="containsText" text="Muy Baja">
      <formula>NOT(ISERROR(SEARCH("Muy Baja",I34)))</formula>
    </cfRule>
    <cfRule type="containsText" dxfId="1163" priority="257" operator="containsText" text="Muy Baja">
      <formula>NOT(ISERROR(SEARCH("Muy Baja",I34)))</formula>
    </cfRule>
    <cfRule type="containsText" dxfId="1162" priority="258" operator="containsText" text="Muy Baja'Tabla probabilidad'!">
      <formula>NOT(ISERROR(SEARCH("Muy Baja'Tabla probabilidad'!",I34)))</formula>
    </cfRule>
    <cfRule type="containsText" dxfId="1161" priority="259" operator="containsText" text="Muy bajo">
      <formula>NOT(ISERROR(SEARCH("Muy bajo",I34)))</formula>
    </cfRule>
    <cfRule type="containsText" dxfId="1160" priority="260" operator="containsText" text="Alta">
      <formula>NOT(ISERROR(SEARCH("Alta",I34)))</formula>
    </cfRule>
    <cfRule type="containsText" dxfId="1159" priority="261" operator="containsText" text="Media">
      <formula>NOT(ISERROR(SEARCH("Media",I34)))</formula>
    </cfRule>
    <cfRule type="containsText" dxfId="1158" priority="262" operator="containsText" text="Baja">
      <formula>NOT(ISERROR(SEARCH("Baja",I34)))</formula>
    </cfRule>
    <cfRule type="containsText" dxfId="1157" priority="263" operator="containsText" text="Muy baja">
      <formula>NOT(ISERROR(SEARCH("Muy baja",I34)))</formula>
    </cfRule>
    <cfRule type="cellIs" dxfId="1156" priority="266" operator="between">
      <formula>1</formula>
      <formula>2</formula>
    </cfRule>
    <cfRule type="cellIs" dxfId="1155" priority="267" operator="between">
      <formula>0</formula>
      <formula>2</formula>
    </cfRule>
  </conditionalFormatting>
  <conditionalFormatting sqref="L10:M11 L19:M19 L23:M23 L29:M29 L34:M34">
    <cfRule type="containsText" dxfId="1154" priority="742" operator="containsText" text="Catastrófico">
      <formula>NOT(ISERROR(SEARCH("Catastrófico",L10)))</formula>
    </cfRule>
    <cfRule type="containsText" dxfId="1153" priority="743" operator="containsText" text="Mayor">
      <formula>NOT(ISERROR(SEARCH("Mayor",L10)))</formula>
    </cfRule>
    <cfRule type="containsText" dxfId="1152" priority="744" operator="containsText" text="Alta">
      <formula>NOT(ISERROR(SEARCH("Alta",L10)))</formula>
    </cfRule>
    <cfRule type="containsText" dxfId="1151" priority="745" operator="containsText" text="Moderado">
      <formula>NOT(ISERROR(SEARCH("Moderado",L10)))</formula>
    </cfRule>
    <cfRule type="containsText" dxfId="1150" priority="746" operator="containsText" text="Menor">
      <formula>NOT(ISERROR(SEARCH("Menor",L10)))</formula>
    </cfRule>
    <cfRule type="containsText" dxfId="1149" priority="747" operator="containsText" text="Leve">
      <formula>NOT(ISERROR(SEARCH("Leve",L10)))</formula>
    </cfRule>
  </conditionalFormatting>
  <conditionalFormatting sqref="N10:N11 N19 N23">
    <cfRule type="containsText" dxfId="1148" priority="748" operator="containsText" text="Extremo">
      <formula>NOT(ISERROR(SEARCH("Extremo",N10)))</formula>
    </cfRule>
    <cfRule type="containsText" dxfId="1147" priority="749" operator="containsText" text="Alto">
      <formula>NOT(ISERROR(SEARCH("Alto",N10)))</formula>
    </cfRule>
    <cfRule type="containsText" dxfId="1146" priority="750" operator="containsText" text="Bajo">
      <formula>NOT(ISERROR(SEARCH("Bajo",N10)))</formula>
    </cfRule>
    <cfRule type="containsText" dxfId="1145" priority="751" operator="containsText" text="Moderado">
      <formula>NOT(ISERROR(SEARCH("Moderado",N10)))</formula>
    </cfRule>
    <cfRule type="containsText" dxfId="1144" priority="752" operator="containsText" text="Extremo">
      <formula>NOT(ISERROR(SEARCH("Extremo",N10)))</formula>
    </cfRule>
  </conditionalFormatting>
  <conditionalFormatting sqref="N29">
    <cfRule type="containsText" dxfId="1143" priority="492" operator="containsText" text="Extremo">
      <formula>NOT(ISERROR(SEARCH("Extremo",N29)))</formula>
    </cfRule>
    <cfRule type="containsText" dxfId="1142" priority="493" operator="containsText" text="Alto">
      <formula>NOT(ISERROR(SEARCH("Alto",N29)))</formula>
    </cfRule>
    <cfRule type="containsText" dxfId="1141" priority="494" operator="containsText" text="Bajo">
      <formula>NOT(ISERROR(SEARCH("Bajo",N29)))</formula>
    </cfRule>
    <cfRule type="containsText" dxfId="1140" priority="495" operator="containsText" text="Moderado">
      <formula>NOT(ISERROR(SEARCH("Moderado",N29)))</formula>
    </cfRule>
    <cfRule type="containsText" dxfId="1139" priority="496" operator="containsText" text="Extremo">
      <formula>NOT(ISERROR(SEARCH("Extremo",N29)))</formula>
    </cfRule>
  </conditionalFormatting>
  <conditionalFormatting sqref="N34">
    <cfRule type="containsText" dxfId="1138" priority="268" operator="containsText" text="Extremo">
      <formula>NOT(ISERROR(SEARCH("Extremo",N34)))</formula>
    </cfRule>
    <cfRule type="containsText" dxfId="1137" priority="269" operator="containsText" text="Alto">
      <formula>NOT(ISERROR(SEARCH("Alto",N34)))</formula>
    </cfRule>
    <cfRule type="containsText" dxfId="1136" priority="270" operator="containsText" text="Bajo">
      <formula>NOT(ISERROR(SEARCH("Bajo",N34)))</formula>
    </cfRule>
    <cfRule type="containsText" dxfId="1135" priority="271" operator="containsText" text="Moderado">
      <formula>NOT(ISERROR(SEARCH("Moderado",N34)))</formula>
    </cfRule>
    <cfRule type="containsText" dxfId="1134" priority="272" operator="containsText" text="Extremo">
      <formula>NOT(ISERROR(SEARCH("Extremo",N34)))</formula>
    </cfRule>
  </conditionalFormatting>
  <conditionalFormatting sqref="Y10:Y37">
    <cfRule type="containsText" dxfId="1133" priority="681" operator="containsText" text="Muy Baja">
      <formula>NOT(ISERROR(SEARCH("Muy Baja",Y10)))</formula>
    </cfRule>
  </conditionalFormatting>
  <conditionalFormatting sqref="Y10:Y37">
    <cfRule type="containsText" dxfId="1132" priority="61" operator="containsText" text="Muy Baja">
      <formula>NOT(ISERROR(SEARCH("Muy Baja",Y10)))</formula>
    </cfRule>
  </conditionalFormatting>
  <conditionalFormatting sqref="Y10:Y37">
    <cfRule type="containsText" dxfId="1131" priority="44" operator="containsText" text="Muy Alta">
      <formula>NOT(ISERROR(SEARCH("Muy Alta",Y10)))</formula>
    </cfRule>
    <cfRule type="containsText" dxfId="1130" priority="45" operator="containsText" text="Alta">
      <formula>NOT(ISERROR(SEARCH("Alta",Y10)))</formula>
    </cfRule>
    <cfRule type="containsText" dxfId="1129" priority="46" operator="containsText" text="Media">
      <formula>NOT(ISERROR(SEARCH("Media",Y10)))</formula>
    </cfRule>
  </conditionalFormatting>
  <conditionalFormatting sqref="Y10:Y37">
    <cfRule type="containsText" dxfId="1128" priority="680" operator="containsText" text="Baja">
      <formula>NOT(ISERROR(SEARCH("Baja",Y10)))</formula>
    </cfRule>
  </conditionalFormatting>
  <conditionalFormatting sqref="AA10:AA19 AA23:AA29 AA34:AA37">
    <cfRule type="containsText" dxfId="1127" priority="62" operator="containsText" text="Muy Baja">
      <formula>NOT(ISERROR(SEARCH("Muy Baja",AA10)))</formula>
    </cfRule>
    <cfRule type="containsText" dxfId="1126" priority="651" operator="containsText" text="Muy Alta">
      <formula>NOT(ISERROR(SEARCH("Muy Alta",AA10)))</formula>
    </cfRule>
    <cfRule type="containsText" dxfId="1125" priority="652" operator="containsText" text="Alta">
      <formula>NOT(ISERROR(SEARCH("Alta",AA10)))</formula>
    </cfRule>
    <cfRule type="containsText" dxfId="1124" priority="653" operator="containsText" text="Media">
      <formula>NOT(ISERROR(SEARCH("Media",AA10)))</formula>
    </cfRule>
    <cfRule type="containsText" dxfId="1123" priority="654" operator="containsText" text="Baja">
      <formula>NOT(ISERROR(SEARCH("Baja",AA10)))</formula>
    </cfRule>
    <cfRule type="containsText" dxfId="1122" priority="655" operator="containsText" text="Muy Baja">
      <formula>NOT(ISERROR(SEARCH("Muy Baja",AA10)))</formula>
    </cfRule>
  </conditionalFormatting>
  <conditionalFormatting sqref="AC10:AC37">
    <cfRule type="containsText" dxfId="1121" priority="152" operator="containsText" text="Catastrófico">
      <formula>NOT(ISERROR(SEARCH("Catastrófico",AC10)))</formula>
    </cfRule>
    <cfRule type="containsText" dxfId="1120" priority="153" operator="containsText" text="Mayor">
      <formula>NOT(ISERROR(SEARCH("Mayor",AC10)))</formula>
    </cfRule>
    <cfRule type="containsText" dxfId="1119" priority="154" operator="containsText" text="Moderado">
      <formula>NOT(ISERROR(SEARCH("Moderado",AC10)))</formula>
    </cfRule>
    <cfRule type="containsText" dxfId="1118" priority="155" operator="containsText" text="Menor">
      <formula>NOT(ISERROR(SEARCH("Menor",AC10)))</formula>
    </cfRule>
    <cfRule type="containsText" dxfId="1117" priority="156" operator="containsText" text="Leve">
      <formula>NOT(ISERROR(SEARCH("Leve",AC10)))</formula>
    </cfRule>
  </conditionalFormatting>
  <conditionalFormatting sqref="AE10:AE19 AE23:AE29 AE34:AE37">
    <cfRule type="containsText" dxfId="1116" priority="133" operator="containsText" text="Catastrófico">
      <formula>NOT(ISERROR(SEARCH("Catastrófico",AE10)))</formula>
    </cfRule>
    <cfRule type="containsText" dxfId="1115" priority="134" operator="containsText" text="Moderado">
      <formula>NOT(ISERROR(SEARCH("Moderado",AE10)))</formula>
    </cfRule>
    <cfRule type="containsText" dxfId="1114" priority="135" operator="containsText" text="Menor">
      <formula>NOT(ISERROR(SEARCH("Menor",AE10)))</formula>
    </cfRule>
    <cfRule type="containsText" dxfId="1113" priority="136" operator="containsText" text="Leve">
      <formula>NOT(ISERROR(SEARCH("Leve",AE10)))</formula>
    </cfRule>
    <cfRule type="containsText" dxfId="1112" priority="137" operator="containsText" text="Mayor">
      <formula>NOT(ISERROR(SEARCH("Mayor",AE10)))</formula>
    </cfRule>
  </conditionalFormatting>
  <conditionalFormatting sqref="AG10:AG11">
    <cfRule type="containsText" dxfId="1111" priority="662" operator="containsText" text="Extremo">
      <formula>NOT(ISERROR(SEARCH("Extremo",AG10)))</formula>
    </cfRule>
    <cfRule type="containsText" dxfId="1110" priority="663" operator="containsText" text="Alto">
      <formula>NOT(ISERROR(SEARCH("Alto",AG10)))</formula>
    </cfRule>
    <cfRule type="containsText" dxfId="1109" priority="664" operator="containsText" text="Moderado">
      <formula>NOT(ISERROR(SEARCH("Moderado",AG10)))</formula>
    </cfRule>
    <cfRule type="containsText" dxfId="1108" priority="665" operator="containsText" text="Menor">
      <formula>NOT(ISERROR(SEARCH("Menor",AG10)))</formula>
    </cfRule>
    <cfRule type="containsText" dxfId="1107" priority="666" operator="containsText" text="Bajo">
      <formula>NOT(ISERROR(SEARCH("Bajo",AG10)))</formula>
    </cfRule>
    <cfRule type="containsText" dxfId="1106" priority="667" operator="containsText" text="Moderado">
      <formula>NOT(ISERROR(SEARCH("Moderado",AG10)))</formula>
    </cfRule>
    <cfRule type="containsText" dxfId="1105" priority="668" operator="containsText" text="Extremo">
      <formula>NOT(ISERROR(SEARCH("Extremo",AG10)))</formula>
    </cfRule>
    <cfRule type="containsText" dxfId="1104" priority="669" operator="containsText" text="Baja">
      <formula>NOT(ISERROR(SEARCH("Baja",AG10)))</formula>
    </cfRule>
    <cfRule type="containsText" dxfId="1103" priority="670" operator="containsText" text="Alto">
      <formula>NOT(ISERROR(SEARCH("Alto",AG10)))</formula>
    </cfRule>
  </conditionalFormatting>
  <conditionalFormatting sqref="AG19">
    <cfRule type="containsText" dxfId="1102" priority="573" operator="containsText" text="Extremo">
      <formula>NOT(ISERROR(SEARCH("Extremo",AG19)))</formula>
    </cfRule>
    <cfRule type="containsText" dxfId="1101" priority="574" operator="containsText" text="Alto">
      <formula>NOT(ISERROR(SEARCH("Alto",AG19)))</formula>
    </cfRule>
    <cfRule type="containsText" dxfId="1100" priority="575" operator="containsText" text="Moderado">
      <formula>NOT(ISERROR(SEARCH("Moderado",AG19)))</formula>
    </cfRule>
    <cfRule type="containsText" dxfId="1099" priority="576" operator="containsText" text="Menor">
      <formula>NOT(ISERROR(SEARCH("Menor",AG19)))</formula>
    </cfRule>
    <cfRule type="containsText" dxfId="1098" priority="577" operator="containsText" text="Bajo">
      <formula>NOT(ISERROR(SEARCH("Bajo",AG19)))</formula>
    </cfRule>
    <cfRule type="containsText" dxfId="1097" priority="578" operator="containsText" text="Moderado">
      <formula>NOT(ISERROR(SEARCH("Moderado",AG19)))</formula>
    </cfRule>
    <cfRule type="containsText" dxfId="1096" priority="579" operator="containsText" text="Extremo">
      <formula>NOT(ISERROR(SEARCH("Extremo",AG19)))</formula>
    </cfRule>
    <cfRule type="containsText" dxfId="1095" priority="580" operator="containsText" text="Baja">
      <formula>NOT(ISERROR(SEARCH("Baja",AG19)))</formula>
    </cfRule>
    <cfRule type="containsText" dxfId="1094" priority="581" operator="containsText" text="Alto">
      <formula>NOT(ISERROR(SEARCH("Alto",AG19)))</formula>
    </cfRule>
  </conditionalFormatting>
  <conditionalFormatting sqref="AG23">
    <cfRule type="containsText" dxfId="1093" priority="513" operator="containsText" text="Extremo">
      <formula>NOT(ISERROR(SEARCH("Extremo",AG23)))</formula>
    </cfRule>
    <cfRule type="containsText" dxfId="1092" priority="514" operator="containsText" text="Alto">
      <formula>NOT(ISERROR(SEARCH("Alto",AG23)))</formula>
    </cfRule>
    <cfRule type="containsText" dxfId="1091" priority="515" operator="containsText" text="Moderado">
      <formula>NOT(ISERROR(SEARCH("Moderado",AG23)))</formula>
    </cfRule>
    <cfRule type="containsText" dxfId="1090" priority="516" operator="containsText" text="Menor">
      <formula>NOT(ISERROR(SEARCH("Menor",AG23)))</formula>
    </cfRule>
    <cfRule type="containsText" dxfId="1089" priority="517" operator="containsText" text="Bajo">
      <formula>NOT(ISERROR(SEARCH("Bajo",AG23)))</formula>
    </cfRule>
    <cfRule type="containsText" dxfId="1088" priority="518" operator="containsText" text="Moderado">
      <formula>NOT(ISERROR(SEARCH("Moderado",AG23)))</formula>
    </cfRule>
    <cfRule type="containsText" dxfId="1087" priority="519" operator="containsText" text="Extremo">
      <formula>NOT(ISERROR(SEARCH("Extremo",AG23)))</formula>
    </cfRule>
    <cfRule type="containsText" dxfId="1086" priority="520" operator="containsText" text="Baja">
      <formula>NOT(ISERROR(SEARCH("Baja",AG23)))</formula>
    </cfRule>
    <cfRule type="containsText" dxfId="1085" priority="521" operator="containsText" text="Alto">
      <formula>NOT(ISERROR(SEARCH("Alto",AG23)))</formula>
    </cfRule>
  </conditionalFormatting>
  <conditionalFormatting sqref="AG29">
    <cfRule type="containsText" dxfId="1084" priority="353" operator="containsText" text="Extremo">
      <formula>NOT(ISERROR(SEARCH("Extremo",AG29)))</formula>
    </cfRule>
    <cfRule type="containsText" dxfId="1083" priority="354" operator="containsText" text="Alto">
      <formula>NOT(ISERROR(SEARCH("Alto",AG29)))</formula>
    </cfRule>
    <cfRule type="containsText" dxfId="1082" priority="355" operator="containsText" text="Moderado">
      <formula>NOT(ISERROR(SEARCH("Moderado",AG29)))</formula>
    </cfRule>
    <cfRule type="containsText" dxfId="1081" priority="356" operator="containsText" text="Menor">
      <formula>NOT(ISERROR(SEARCH("Menor",AG29)))</formula>
    </cfRule>
    <cfRule type="containsText" dxfId="1080" priority="357" operator="containsText" text="Bajo">
      <formula>NOT(ISERROR(SEARCH("Bajo",AG29)))</formula>
    </cfRule>
    <cfRule type="containsText" dxfId="1079" priority="358" operator="containsText" text="Moderado">
      <formula>NOT(ISERROR(SEARCH("Moderado",AG29)))</formula>
    </cfRule>
    <cfRule type="containsText" dxfId="1078" priority="359" operator="containsText" text="Extremo">
      <formula>NOT(ISERROR(SEARCH("Extremo",AG29)))</formula>
    </cfRule>
    <cfRule type="containsText" dxfId="1077" priority="360" operator="containsText" text="Baja">
      <formula>NOT(ISERROR(SEARCH("Baja",AG29)))</formula>
    </cfRule>
    <cfRule type="containsText" dxfId="1076" priority="361" operator="containsText" text="Alto">
      <formula>NOT(ISERROR(SEARCH("Alto",AG29)))</formula>
    </cfRule>
  </conditionalFormatting>
  <conditionalFormatting sqref="AG34">
    <cfRule type="containsText" dxfId="1075" priority="213" operator="containsText" text="Extremo">
      <formula>NOT(ISERROR(SEARCH("Extremo",AG34)))</formula>
    </cfRule>
    <cfRule type="containsText" dxfId="1074" priority="214" operator="containsText" text="Alto">
      <formula>NOT(ISERROR(SEARCH("Alto",AG34)))</formula>
    </cfRule>
    <cfRule type="containsText" dxfId="1073" priority="215" operator="containsText" text="Moderado">
      <formula>NOT(ISERROR(SEARCH("Moderado",AG34)))</formula>
    </cfRule>
    <cfRule type="containsText" dxfId="1072" priority="216" operator="containsText" text="Menor">
      <formula>NOT(ISERROR(SEARCH("Menor",AG34)))</formula>
    </cfRule>
    <cfRule type="containsText" dxfId="1071" priority="217" operator="containsText" text="Bajo">
      <formula>NOT(ISERROR(SEARCH("Bajo",AG34)))</formula>
    </cfRule>
    <cfRule type="containsText" dxfId="1070" priority="218" operator="containsText" text="Moderado">
      <formula>NOT(ISERROR(SEARCH("Moderado",AG34)))</formula>
    </cfRule>
    <cfRule type="containsText" dxfId="1069" priority="219" operator="containsText" text="Extremo">
      <formula>NOT(ISERROR(SEARCH("Extremo",AG34)))</formula>
    </cfRule>
    <cfRule type="containsText" dxfId="1068" priority="220" operator="containsText" text="Baja">
      <formula>NOT(ISERROR(SEARCH("Baja",AG34)))</formula>
    </cfRule>
    <cfRule type="containsText" dxfId="1067" priority="221" operator="containsText" text="Alto">
      <formula>NOT(ISERROR(SEARCH("Alto",AG34)))</formula>
    </cfRule>
  </conditionalFormatting>
  <dataValidations xWindow="1036" yWindow="290" count="1">
    <dataValidation allowBlank="1" showInputMessage="1" showErrorMessage="1" prompt="Enunciar cuál es el control" sqref="P10:P12 P15:P22" xr:uid="{00000000-0002-0000-0400-000000000000}"/>
  </dataValidations>
  <pageMargins left="0.7" right="0.7" top="0.75" bottom="0.75" header="0.3" footer="0.3"/>
  <pageSetup orientation="portrait" r:id="rId1"/>
  <ignoredErrors>
    <ignoredError sqref="Z34" 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910" operator="containsText" id="{85F911A9-FF11-4B11-A4CC-F406EAB53E70}">
            <xm:f>NOT(ISERROR(SEARCH('Tabla probabilidad'!$B$5,I10)))</xm:f>
            <xm:f>'Tabla probabilidad'!$B$5</xm:f>
            <x14:dxf>
              <font>
                <color rgb="FF006100"/>
              </font>
              <fill>
                <patternFill>
                  <bgColor rgb="FFC6EFCE"/>
                </patternFill>
              </fill>
            </x14:dxf>
          </x14:cfRule>
          <x14:cfRule type="containsText" priority="911" operator="containsText" id="{C222FDBF-3C08-4113-9351-76033CF06434}">
            <xm:f>NOT(ISERROR(SEARCH('Tabla probabilidad'!$B$5,I10)))</xm:f>
            <xm:f>'Tabla probabilidad'!$B$5</xm:f>
            <x14:dxf>
              <font>
                <color rgb="FF9C0006"/>
              </font>
              <fill>
                <patternFill>
                  <bgColor rgb="FFFFC7CE"/>
                </patternFill>
              </fill>
            </x14:dxf>
          </x14:cfRule>
          <xm:sqref>I10:I11</xm:sqref>
        </x14:conditionalFormatting>
        <x14:conditionalFormatting xmlns:xm="http://schemas.microsoft.com/office/excel/2006/main">
          <x14:cfRule type="containsText" priority="642" operator="containsText" id="{130BBF8F-6F36-4C1F-BB40-DA538C9DA4BA}">
            <xm:f>NOT(ISERROR(SEARCH('Tabla probabilidad'!$B$5,I19)))</xm:f>
            <xm:f>'Tabla probabilidad'!$B$5</xm:f>
            <x14:dxf>
              <font>
                <color rgb="FF006100"/>
              </font>
              <fill>
                <patternFill>
                  <bgColor rgb="FFC6EFCE"/>
                </patternFill>
              </fill>
            </x14:dxf>
          </x14:cfRule>
          <x14:cfRule type="containsText" priority="643" operator="containsText" id="{0DBD8F32-72F4-47FE-A8E8-92CA123A277C}">
            <xm:f>NOT(ISERROR(SEARCH('Tabla probabilidad'!$B$5,I19)))</xm:f>
            <xm:f>'Tabla probabilidad'!$B$5</xm:f>
            <x14:dxf>
              <font>
                <color rgb="FF9C0006"/>
              </font>
              <fill>
                <patternFill>
                  <bgColor rgb="FFFFC7CE"/>
                </patternFill>
              </fill>
            </x14:dxf>
          </x14:cfRule>
          <xm:sqref>I19 I23</xm:sqref>
        </x14:conditionalFormatting>
        <x14:conditionalFormatting xmlns:xm="http://schemas.microsoft.com/office/excel/2006/main">
          <x14:cfRule type="containsText" priority="482" operator="containsText" id="{DF7D542B-1BF1-4317-8F9F-9E217298398A}">
            <xm:f>NOT(ISERROR(SEARCH('Tabla probabilidad'!$B$5,I29)))</xm:f>
            <xm:f>'Tabla probabilidad'!$B$5</xm:f>
            <x14:dxf>
              <font>
                <color rgb="FF006100"/>
              </font>
              <fill>
                <patternFill>
                  <bgColor rgb="FFC6EFCE"/>
                </patternFill>
              </fill>
            </x14:dxf>
          </x14:cfRule>
          <x14:cfRule type="containsText" priority="483" operator="containsText" id="{588CF624-76F0-4DA9-B250-68F531E8679C}">
            <xm:f>NOT(ISERROR(SEARCH('Tabla probabilidad'!$B$5,I29)))</xm:f>
            <xm:f>'Tabla probabilidad'!$B$5</xm:f>
            <x14:dxf>
              <font>
                <color rgb="FF9C0006"/>
              </font>
              <fill>
                <patternFill>
                  <bgColor rgb="FFFFC7CE"/>
                </patternFill>
              </fill>
            </x14:dxf>
          </x14:cfRule>
          <xm:sqref>I29</xm:sqref>
        </x14:conditionalFormatting>
        <x14:conditionalFormatting xmlns:xm="http://schemas.microsoft.com/office/excel/2006/main">
          <x14:cfRule type="containsText" priority="264" operator="containsText" id="{D71E484F-FE07-4D18-8E45-7EB7DDE70E2C}">
            <xm:f>NOT(ISERROR(SEARCH('Tabla probabilidad'!$B$5,I34)))</xm:f>
            <xm:f>'Tabla probabilidad'!$B$5</xm:f>
            <x14:dxf>
              <font>
                <color rgb="FF006100"/>
              </font>
              <fill>
                <patternFill>
                  <bgColor rgb="FFC6EFCE"/>
                </patternFill>
              </fill>
            </x14:dxf>
          </x14:cfRule>
          <x14:cfRule type="containsText" priority="265" operator="containsText" id="{DC4E61ED-7433-4BAB-A2FA-262F21FE4597}">
            <xm:f>NOT(ISERROR(SEARCH('Tabla probabilidad'!$B$5,I34)))</xm:f>
            <xm:f>'Tabla probabilidad'!$B$5</xm:f>
            <x14:dxf>
              <font>
                <color rgb="FF9C0006"/>
              </font>
              <fill>
                <patternFill>
                  <bgColor rgb="FFFFC7CE"/>
                </patternFill>
              </fill>
            </x14:dxf>
          </x14:cfRule>
          <xm:sqref>I34</xm:sqref>
        </x14:conditionalFormatting>
      </x14:conditionalFormattings>
    </ext>
    <ext xmlns:x14="http://schemas.microsoft.com/office/spreadsheetml/2009/9/main" uri="{CCE6A557-97BC-4b89-ADB6-D9C93CAAB3DF}">
      <x14:dataValidations xmlns:xm="http://schemas.microsoft.com/office/excel/2006/main" xWindow="1036" yWindow="290" count="10">
        <x14:dataValidation type="list" allowBlank="1" showInputMessage="1" showErrorMessage="1" xr:uid="{00000000-0002-0000-0400-000001000000}">
          <x14:formula1>
            <xm:f>LISTA!$J$3:$J$4</xm:f>
          </x14:formula1>
          <xm:sqref>AN10 AN23 AN29 AN19</xm:sqref>
        </x14:dataValidation>
        <x14:dataValidation type="list" allowBlank="1" showInputMessage="1" showErrorMessage="1" xr:uid="{00000000-0002-0000-0400-000002000000}">
          <x14:formula1>
            <xm:f>LISTA!$K$3:$K$6</xm:f>
          </x14:formula1>
          <xm:sqref>AH10:AH11 AH23 AH29 AH34 AH19</xm:sqref>
        </x14:dataValidation>
        <x14:dataValidation type="list" allowBlank="1" showInputMessage="1" showErrorMessage="1" xr:uid="{00000000-0002-0000-0400-000003000000}">
          <x14:formula1>
            <xm:f>LISTA!$C$3:$C$10</xm:f>
          </x14:formula1>
          <xm:sqref>G10:G19 G23:G28</xm:sqref>
        </x14:dataValidation>
        <x14:dataValidation type="list" allowBlank="1" showInputMessage="1" showErrorMessage="1" xr:uid="{00000000-0002-0000-0400-000004000000}">
          <x14:formula1>
            <xm:f>LISTA!$B$3:$B$9</xm:f>
          </x14:formula1>
          <xm:sqref>C10:C19 C23:C28</xm:sqref>
        </x14:dataValidation>
        <x14:dataValidation type="list" allowBlank="1" showInputMessage="1" showErrorMessage="1" xr:uid="{00000000-0002-0000-0400-00000A000000}">
          <x14:formula1>
            <xm:f>LISTA!$D$3:$D$31</xm:f>
          </x14:formula1>
          <xm:sqref>K10:K19 K23:K29 K34:K37</xm:sqref>
        </x14:dataValidation>
        <x14:dataValidation type="list" allowBlank="1" showInputMessage="1" showErrorMessage="1" xr:uid="{00000000-0002-0000-0400-000005000000}">
          <x14:formula1>
            <xm:f>LISTA!$E$3:$E$5</xm:f>
          </x14:formula1>
          <xm:sqref>R10:R37</xm:sqref>
        </x14:dataValidation>
        <x14:dataValidation type="list" allowBlank="1" showInputMessage="1" showErrorMessage="1" xr:uid="{00000000-0002-0000-0400-000006000000}">
          <x14:formula1>
            <xm:f>LISTA!$F$3:$F$4</xm:f>
          </x14:formula1>
          <xm:sqref>S10:S37</xm:sqref>
        </x14:dataValidation>
        <x14:dataValidation type="list" allowBlank="1" showInputMessage="1" showErrorMessage="1" xr:uid="{00000000-0002-0000-0400-000007000000}">
          <x14:formula1>
            <xm:f>LISTA!$G$3:$G$4</xm:f>
          </x14:formula1>
          <xm:sqref>U10:U37</xm:sqref>
        </x14:dataValidation>
        <x14:dataValidation type="list" allowBlank="1" showInputMessage="1" showErrorMessage="1" xr:uid="{00000000-0002-0000-0400-000008000000}">
          <x14:formula1>
            <xm:f>LISTA!$H$3:$H$4</xm:f>
          </x14:formula1>
          <xm:sqref>V10:V37</xm:sqref>
        </x14:dataValidation>
        <x14:dataValidation type="list" allowBlank="1" showInputMessage="1" showErrorMessage="1" xr:uid="{00000000-0002-0000-0400-000009000000}">
          <x14:formula1>
            <xm:f>LISTA!$I$3:$I$4</xm:f>
          </x14:formula1>
          <xm:sqref>W10:W37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zoomScale="69" zoomScaleNormal="69" workbookViewId="0">
      <selection activeCell="A6" sqref="A6:A7"/>
    </sheetView>
  </sheetViews>
  <sheetFormatPr baseColWidth="10" defaultColWidth="11.42578125" defaultRowHeight="15"/>
  <cols>
    <col min="1" max="1" width="27.42578125" style="6" customWidth="1"/>
    <col min="2" max="2" width="33.28515625" style="6" customWidth="1"/>
    <col min="3" max="3" width="70.5703125" style="6" customWidth="1"/>
    <col min="4" max="4" width="46.5703125" style="6" customWidth="1"/>
    <col min="5" max="5" width="40.42578125" style="6" customWidth="1"/>
    <col min="6" max="6" width="41.28515625" style="6" customWidth="1"/>
    <col min="7" max="7" width="47.7109375" style="6" customWidth="1"/>
    <col min="8" max="8" width="42.85546875" style="6" customWidth="1"/>
    <col min="9" max="9" width="34" style="6" customWidth="1"/>
    <col min="10" max="16384" width="11.42578125" style="6"/>
  </cols>
  <sheetData>
    <row r="3" spans="1:9">
      <c r="A3" s="368" t="s">
        <v>203</v>
      </c>
      <c r="B3" s="368"/>
      <c r="C3" s="368"/>
      <c r="D3" s="368"/>
      <c r="E3" s="368"/>
      <c r="F3" s="368"/>
      <c r="G3" s="368"/>
      <c r="H3" s="368"/>
    </row>
    <row r="4" spans="1:9">
      <c r="A4" s="368"/>
      <c r="B4" s="368"/>
      <c r="C4" s="368"/>
      <c r="D4" s="368"/>
      <c r="E4" s="368"/>
      <c r="F4" s="368"/>
      <c r="G4" s="368"/>
      <c r="H4" s="368"/>
    </row>
    <row r="5" spans="1:9" ht="34.5" thickBot="1">
      <c r="A5" s="18"/>
      <c r="B5" s="18"/>
      <c r="C5" s="18"/>
      <c r="D5" s="18"/>
      <c r="E5" s="18"/>
      <c r="F5" s="18"/>
      <c r="G5" s="18"/>
      <c r="H5" s="18"/>
    </row>
    <row r="6" spans="1:9" ht="71.25" customHeight="1" thickBot="1">
      <c r="A6" s="369" t="s">
        <v>203</v>
      </c>
      <c r="B6" s="79" t="s">
        <v>368</v>
      </c>
      <c r="C6" s="80" t="s">
        <v>369</v>
      </c>
      <c r="D6" s="80" t="s">
        <v>370</v>
      </c>
      <c r="E6" s="80" t="s">
        <v>371</v>
      </c>
      <c r="F6" s="80" t="s">
        <v>372</v>
      </c>
      <c r="G6" s="132" t="s">
        <v>373</v>
      </c>
      <c r="H6" s="79" t="s">
        <v>374</v>
      </c>
      <c r="I6" s="79" t="s">
        <v>375</v>
      </c>
    </row>
    <row r="7" spans="1:9" ht="265.5" customHeight="1" thickBot="1">
      <c r="A7" s="370"/>
      <c r="B7" s="19" t="s">
        <v>376</v>
      </c>
      <c r="C7" s="19" t="s">
        <v>377</v>
      </c>
      <c r="D7" s="19" t="s">
        <v>378</v>
      </c>
      <c r="E7" s="19" t="s">
        <v>379</v>
      </c>
      <c r="F7" s="19" t="s">
        <v>380</v>
      </c>
      <c r="G7" s="20" t="s">
        <v>381</v>
      </c>
      <c r="H7" s="133" t="s">
        <v>382</v>
      </c>
      <c r="I7" s="133" t="s">
        <v>383</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zoomScale="90" zoomScaleNormal="90" workbookViewId="0">
      <selection activeCell="B7" sqref="B7"/>
    </sheetView>
  </sheetViews>
  <sheetFormatPr baseColWidth="10" defaultColWidth="11.42578125" defaultRowHeight="15"/>
  <cols>
    <col min="2" max="2" width="24.140625" customWidth="1"/>
    <col min="3" max="3" width="75.7109375" customWidth="1"/>
    <col min="4" max="4" width="29.85546875" customWidth="1"/>
    <col min="32" max="137" width="11.42578125" style="6"/>
  </cols>
  <sheetData>
    <row r="1" spans="1:31" s="6" customFormat="1"/>
    <row r="2" spans="1:31" ht="23.25">
      <c r="A2" s="6"/>
      <c r="B2" s="371" t="s">
        <v>384</v>
      </c>
      <c r="C2" s="371"/>
      <c r="D2" s="371"/>
      <c r="E2" s="6"/>
      <c r="F2" s="6"/>
      <c r="G2" s="6"/>
      <c r="H2" s="6"/>
      <c r="I2" s="6"/>
      <c r="J2" s="6"/>
      <c r="K2" s="6"/>
      <c r="L2" s="6"/>
      <c r="M2" s="6"/>
      <c r="N2" s="6"/>
      <c r="O2" s="6"/>
      <c r="P2" s="6"/>
      <c r="Q2" s="6"/>
      <c r="R2" s="6"/>
      <c r="S2" s="6"/>
      <c r="T2" s="6"/>
      <c r="U2" s="6"/>
      <c r="V2" s="6"/>
      <c r="W2" s="6"/>
      <c r="X2" s="6"/>
      <c r="Y2" s="6"/>
      <c r="Z2" s="6"/>
      <c r="AA2" s="6"/>
      <c r="AB2" s="6"/>
      <c r="AC2" s="6"/>
      <c r="AD2" s="6"/>
      <c r="AE2" s="6"/>
    </row>
    <row r="3" spans="1:31">
      <c r="A3" s="6"/>
      <c r="B3" s="91"/>
      <c r="C3" s="91"/>
      <c r="D3" s="91"/>
      <c r="E3" s="6"/>
      <c r="F3" s="6"/>
      <c r="G3" s="6"/>
      <c r="H3" s="6"/>
      <c r="I3" s="6"/>
      <c r="J3" s="6"/>
      <c r="K3" s="6"/>
      <c r="L3" s="6"/>
      <c r="M3" s="6"/>
      <c r="N3" s="6"/>
      <c r="O3" s="6"/>
      <c r="P3" s="6"/>
      <c r="Q3" s="6"/>
      <c r="R3" s="6"/>
      <c r="S3" s="6"/>
      <c r="T3" s="6"/>
      <c r="U3" s="6"/>
      <c r="V3" s="6"/>
      <c r="W3" s="6"/>
      <c r="X3" s="6"/>
      <c r="Y3" s="6"/>
      <c r="Z3" s="6"/>
      <c r="AA3" s="6"/>
      <c r="AB3" s="6"/>
      <c r="AC3" s="6"/>
      <c r="AD3" s="6"/>
      <c r="AE3" s="6"/>
    </row>
    <row r="4" spans="1:31" ht="23.25">
      <c r="A4" s="6"/>
      <c r="B4" s="21"/>
      <c r="C4" s="102" t="s">
        <v>385</v>
      </c>
      <c r="D4" s="102" t="s">
        <v>386</v>
      </c>
      <c r="E4" s="6"/>
      <c r="F4" s="6"/>
      <c r="G4" s="6"/>
      <c r="H4" s="6"/>
      <c r="I4" s="6"/>
      <c r="J4" s="6"/>
      <c r="K4" s="6"/>
      <c r="L4" s="6"/>
      <c r="M4" s="6"/>
      <c r="N4" s="6"/>
      <c r="O4" s="6"/>
      <c r="P4" s="6"/>
      <c r="Q4" s="6"/>
      <c r="R4" s="6"/>
      <c r="S4" s="6"/>
      <c r="T4" s="6"/>
      <c r="U4" s="6"/>
      <c r="V4" s="6"/>
      <c r="W4" s="6"/>
      <c r="X4" s="6"/>
      <c r="Y4" s="6"/>
      <c r="Z4" s="6"/>
      <c r="AA4" s="6"/>
      <c r="AB4" s="6"/>
      <c r="AC4" s="6"/>
      <c r="AD4" s="6"/>
      <c r="AE4" s="6"/>
    </row>
    <row r="5" spans="1:31" ht="46.5">
      <c r="A5" s="6"/>
      <c r="B5" s="103" t="s">
        <v>387</v>
      </c>
      <c r="C5" s="104" t="s">
        <v>388</v>
      </c>
      <c r="D5" s="105">
        <v>0.2</v>
      </c>
      <c r="E5" s="6"/>
      <c r="F5" s="6"/>
      <c r="G5" s="6"/>
      <c r="H5" s="6"/>
      <c r="I5" s="6"/>
      <c r="J5" s="6"/>
      <c r="K5" s="6"/>
      <c r="L5" s="6"/>
      <c r="M5" s="6"/>
      <c r="N5" s="6"/>
      <c r="O5" s="6"/>
      <c r="P5" s="6"/>
      <c r="Q5" s="6"/>
      <c r="R5" s="6"/>
      <c r="S5" s="6"/>
      <c r="T5" s="6"/>
      <c r="U5" s="6"/>
      <c r="V5" s="6"/>
      <c r="W5" s="6"/>
      <c r="X5" s="6"/>
      <c r="Y5" s="6"/>
      <c r="Z5" s="6"/>
      <c r="AA5" s="6"/>
      <c r="AB5" s="6"/>
      <c r="AC5" s="6"/>
      <c r="AD5" s="6"/>
      <c r="AE5" s="6"/>
    </row>
    <row r="6" spans="1:31" ht="46.5">
      <c r="A6" s="6"/>
      <c r="B6" s="106" t="s">
        <v>389</v>
      </c>
      <c r="C6" s="107" t="s">
        <v>390</v>
      </c>
      <c r="D6" s="108">
        <v>0.4</v>
      </c>
      <c r="E6" s="6"/>
      <c r="F6" s="6"/>
      <c r="G6" s="6"/>
      <c r="H6" s="6"/>
      <c r="I6" s="6"/>
      <c r="J6" s="6"/>
      <c r="K6" s="6"/>
      <c r="L6" s="6"/>
      <c r="M6" s="6"/>
      <c r="N6" s="6"/>
      <c r="O6" s="6"/>
      <c r="P6" s="6"/>
      <c r="Q6" s="6"/>
      <c r="R6" s="6"/>
      <c r="S6" s="6"/>
      <c r="T6" s="6"/>
      <c r="U6" s="6"/>
      <c r="V6" s="6"/>
      <c r="W6" s="6"/>
      <c r="X6" s="6"/>
      <c r="Y6" s="6"/>
      <c r="Z6" s="6"/>
      <c r="AA6" s="6"/>
      <c r="AB6" s="6"/>
      <c r="AC6" s="6"/>
      <c r="AD6" s="6"/>
      <c r="AE6" s="6"/>
    </row>
    <row r="7" spans="1:31" ht="46.5">
      <c r="A7" s="6"/>
      <c r="B7" s="109" t="s">
        <v>391</v>
      </c>
      <c r="C7" s="107" t="s">
        <v>392</v>
      </c>
      <c r="D7" s="108">
        <v>0.6</v>
      </c>
      <c r="E7" s="6"/>
      <c r="F7" s="6"/>
      <c r="G7" s="6"/>
      <c r="H7" s="6"/>
      <c r="I7" s="6"/>
      <c r="J7" s="6"/>
      <c r="K7" s="6"/>
      <c r="L7" s="6"/>
      <c r="M7" s="6"/>
      <c r="N7" s="6"/>
      <c r="O7" s="6"/>
      <c r="P7" s="6"/>
      <c r="Q7" s="6"/>
      <c r="R7" s="6"/>
      <c r="S7" s="6"/>
      <c r="T7" s="6"/>
      <c r="U7" s="6"/>
      <c r="V7" s="6"/>
      <c r="W7" s="6"/>
      <c r="X7" s="6"/>
      <c r="Y7" s="6"/>
      <c r="Z7" s="6"/>
      <c r="AA7" s="6"/>
      <c r="AB7" s="6"/>
      <c r="AC7" s="6"/>
      <c r="AD7" s="6"/>
      <c r="AE7" s="6"/>
    </row>
    <row r="8" spans="1:31" ht="69.75">
      <c r="A8" s="6"/>
      <c r="B8" s="110" t="s">
        <v>393</v>
      </c>
      <c r="C8" s="107" t="s">
        <v>394</v>
      </c>
      <c r="D8" s="108">
        <v>0.8</v>
      </c>
      <c r="E8" s="6"/>
      <c r="F8" s="6"/>
      <c r="G8" s="6"/>
      <c r="H8" s="6"/>
      <c r="I8" s="6"/>
      <c r="J8" s="6"/>
      <c r="K8" s="6"/>
      <c r="L8" s="6"/>
      <c r="M8" s="6"/>
      <c r="N8" s="6"/>
      <c r="O8" s="6"/>
      <c r="P8" s="6"/>
      <c r="Q8" s="6"/>
      <c r="R8" s="6"/>
      <c r="S8" s="6"/>
      <c r="T8" s="6"/>
      <c r="U8" s="6"/>
      <c r="V8" s="6"/>
      <c r="W8" s="6"/>
      <c r="X8" s="6"/>
      <c r="Y8" s="6"/>
      <c r="Z8" s="6"/>
      <c r="AA8" s="6"/>
      <c r="AB8" s="6"/>
      <c r="AC8" s="6"/>
      <c r="AD8" s="6"/>
      <c r="AE8" s="6"/>
    </row>
    <row r="9" spans="1:31" ht="46.5">
      <c r="A9" s="6"/>
      <c r="B9" s="111" t="s">
        <v>395</v>
      </c>
      <c r="C9" s="107" t="s">
        <v>396</v>
      </c>
      <c r="D9" s="108">
        <v>1</v>
      </c>
      <c r="E9" s="6"/>
      <c r="F9" s="6"/>
      <c r="G9" s="6"/>
      <c r="H9" s="6"/>
      <c r="I9" s="6"/>
      <c r="J9" s="6"/>
      <c r="K9" s="6"/>
      <c r="L9" s="6"/>
      <c r="M9" s="6"/>
      <c r="N9" s="6"/>
      <c r="O9" s="6"/>
      <c r="P9" s="6"/>
      <c r="Q9" s="6"/>
      <c r="R9" s="6"/>
      <c r="S9" s="6"/>
      <c r="T9" s="6"/>
      <c r="U9" s="6"/>
      <c r="V9" s="6"/>
      <c r="W9" s="6"/>
      <c r="X9" s="6"/>
      <c r="Y9" s="6"/>
      <c r="Z9" s="6"/>
      <c r="AA9" s="6"/>
      <c r="AB9" s="6"/>
      <c r="AC9" s="6"/>
      <c r="AD9" s="6"/>
      <c r="AE9" s="6"/>
    </row>
    <row r="10" spans="1:31">
      <c r="A10" s="6"/>
      <c r="B10" s="22"/>
      <c r="C10" s="22"/>
      <c r="D10" s="22"/>
      <c r="E10" s="6"/>
      <c r="F10" s="6"/>
      <c r="G10" s="6"/>
      <c r="H10" s="6"/>
      <c r="I10" s="6"/>
      <c r="J10" s="6"/>
      <c r="K10" s="6"/>
      <c r="L10" s="6"/>
      <c r="M10" s="6"/>
      <c r="N10" s="6"/>
      <c r="O10" s="6"/>
      <c r="P10" s="6"/>
      <c r="Q10" s="6"/>
      <c r="R10" s="6"/>
      <c r="S10" s="6"/>
      <c r="T10" s="6"/>
      <c r="U10" s="6"/>
      <c r="V10" s="6"/>
      <c r="W10" s="6"/>
      <c r="X10" s="6"/>
      <c r="Y10" s="6"/>
      <c r="Z10" s="6"/>
      <c r="AA10" s="6"/>
      <c r="AB10" s="6"/>
      <c r="AC10" s="6"/>
      <c r="AD10" s="6"/>
      <c r="AE10" s="6"/>
    </row>
    <row r="11" spans="1:31" ht="16.5">
      <c r="A11" s="6"/>
      <c r="B11" s="23"/>
      <c r="C11" s="22"/>
      <c r="D11" s="22"/>
      <c r="E11" s="6"/>
      <c r="F11" s="6"/>
      <c r="G11" s="6"/>
      <c r="H11" s="6"/>
      <c r="I11" s="6"/>
      <c r="J11" s="6"/>
      <c r="K11" s="6"/>
      <c r="L11" s="6"/>
      <c r="M11" s="6"/>
      <c r="N11" s="6"/>
      <c r="O11" s="6"/>
      <c r="P11" s="6"/>
      <c r="Q11" s="6"/>
      <c r="R11" s="6"/>
      <c r="S11" s="6"/>
      <c r="T11" s="6"/>
      <c r="U11" s="6"/>
      <c r="V11" s="6"/>
      <c r="W11" s="6"/>
      <c r="X11" s="6"/>
      <c r="Y11" s="6"/>
      <c r="Z11" s="6"/>
      <c r="AA11" s="6"/>
      <c r="AB11" s="6"/>
      <c r="AC11" s="6"/>
      <c r="AD11" s="6"/>
      <c r="AE11" s="6"/>
    </row>
    <row r="12" spans="1:31">
      <c r="A12" s="6"/>
      <c r="B12" s="22"/>
      <c r="C12" s="22"/>
      <c r="D12" s="22"/>
      <c r="E12" s="6"/>
      <c r="F12" s="6"/>
      <c r="G12" s="6"/>
      <c r="H12" s="6"/>
      <c r="I12" s="6"/>
      <c r="J12" s="6"/>
      <c r="K12" s="6"/>
      <c r="L12" s="6"/>
      <c r="M12" s="6"/>
      <c r="N12" s="6"/>
      <c r="O12" s="6"/>
      <c r="P12" s="6"/>
      <c r="Q12" s="6"/>
      <c r="R12" s="6"/>
      <c r="S12" s="6"/>
      <c r="T12" s="6"/>
      <c r="U12" s="6"/>
      <c r="V12" s="6"/>
      <c r="W12" s="6"/>
      <c r="X12" s="6"/>
      <c r="Y12" s="6"/>
      <c r="Z12" s="6"/>
      <c r="AA12" s="6"/>
      <c r="AB12" s="6"/>
      <c r="AC12" s="6"/>
      <c r="AD12" s="6"/>
      <c r="AE12" s="6"/>
    </row>
    <row r="13" spans="1:31">
      <c r="A13" s="6"/>
      <c r="B13" s="22"/>
      <c r="C13" s="22"/>
      <c r="D13" s="22"/>
      <c r="E13" s="6"/>
      <c r="F13" s="6"/>
      <c r="G13" s="6"/>
      <c r="H13" s="6"/>
      <c r="I13" s="6"/>
      <c r="J13" s="6"/>
      <c r="K13" s="6"/>
      <c r="L13" s="6"/>
      <c r="M13" s="6"/>
      <c r="N13" s="6"/>
      <c r="O13" s="6"/>
      <c r="P13" s="6"/>
      <c r="Q13" s="6"/>
      <c r="R13" s="6"/>
      <c r="S13" s="6"/>
      <c r="T13" s="6"/>
      <c r="U13" s="6"/>
      <c r="V13" s="6"/>
      <c r="W13" s="6"/>
      <c r="X13" s="6"/>
      <c r="Y13" s="6"/>
      <c r="Z13" s="6"/>
      <c r="AA13" s="6"/>
      <c r="AB13" s="6"/>
      <c r="AC13" s="6"/>
      <c r="AD13" s="6"/>
      <c r="AE13" s="6"/>
    </row>
    <row r="14" spans="1:31">
      <c r="A14" s="6"/>
      <c r="B14" s="22"/>
      <c r="C14" s="22"/>
      <c r="D14" s="22"/>
      <c r="E14" s="6"/>
      <c r="F14" s="6"/>
      <c r="G14" s="6"/>
      <c r="H14" s="6"/>
      <c r="I14" s="6"/>
      <c r="J14" s="6"/>
      <c r="K14" s="6"/>
      <c r="L14" s="6"/>
      <c r="M14" s="6"/>
      <c r="N14" s="6"/>
      <c r="O14" s="6"/>
      <c r="P14" s="6"/>
      <c r="Q14" s="6"/>
      <c r="R14" s="6"/>
      <c r="S14" s="6"/>
      <c r="T14" s="6"/>
      <c r="U14" s="6"/>
      <c r="V14" s="6"/>
      <c r="W14" s="6"/>
      <c r="X14" s="6"/>
      <c r="Y14" s="6"/>
      <c r="Z14" s="6"/>
      <c r="AA14" s="6"/>
      <c r="AB14" s="6"/>
      <c r="AC14" s="6"/>
      <c r="AD14" s="6"/>
      <c r="AE14" s="6"/>
    </row>
    <row r="15" spans="1:31">
      <c r="A15" s="6"/>
      <c r="B15" s="22"/>
      <c r="C15" s="22"/>
      <c r="D15" s="22"/>
      <c r="E15" s="6"/>
      <c r="F15" s="6"/>
      <c r="G15" s="6"/>
      <c r="H15" s="6"/>
      <c r="I15" s="6"/>
      <c r="J15" s="6"/>
      <c r="K15" s="6"/>
      <c r="L15" s="6"/>
      <c r="M15" s="6"/>
      <c r="N15" s="6"/>
      <c r="O15" s="6"/>
      <c r="P15" s="6"/>
      <c r="Q15" s="6"/>
      <c r="R15" s="6"/>
      <c r="S15" s="6"/>
      <c r="T15" s="6"/>
      <c r="U15" s="6"/>
      <c r="V15" s="6"/>
      <c r="W15" s="6"/>
      <c r="X15" s="6"/>
      <c r="Y15" s="6"/>
      <c r="Z15" s="6"/>
      <c r="AA15" s="6"/>
      <c r="AB15" s="6"/>
      <c r="AC15" s="6"/>
      <c r="AD15" s="6"/>
      <c r="AE15" s="6"/>
    </row>
    <row r="16" spans="1:31">
      <c r="A16" s="6"/>
      <c r="B16" s="22"/>
      <c r="C16" s="22"/>
      <c r="D16" s="22"/>
      <c r="E16" s="6"/>
      <c r="F16" s="6"/>
      <c r="G16" s="6"/>
      <c r="H16" s="6"/>
      <c r="I16" s="6"/>
      <c r="J16" s="6"/>
      <c r="K16" s="6"/>
      <c r="L16" s="6"/>
      <c r="M16" s="6"/>
      <c r="N16" s="6"/>
      <c r="O16" s="6"/>
      <c r="P16" s="6"/>
      <c r="Q16" s="6"/>
      <c r="R16" s="6"/>
      <c r="S16" s="6"/>
      <c r="T16" s="6"/>
      <c r="U16" s="6"/>
      <c r="V16" s="6"/>
      <c r="W16" s="6"/>
      <c r="X16" s="6"/>
      <c r="Y16" s="6"/>
      <c r="Z16" s="6"/>
      <c r="AA16" s="6"/>
      <c r="AB16" s="6"/>
      <c r="AC16" s="6"/>
      <c r="AD16" s="6"/>
      <c r="AE16" s="6"/>
    </row>
    <row r="17" spans="1:31">
      <c r="A17" s="6"/>
      <c r="B17" s="22"/>
      <c r="C17" s="22"/>
      <c r="D17" s="22"/>
      <c r="E17" s="6"/>
      <c r="F17" s="6"/>
      <c r="G17" s="6"/>
      <c r="H17" s="6"/>
      <c r="I17" s="6"/>
      <c r="J17" s="6"/>
      <c r="K17" s="6"/>
      <c r="L17" s="6"/>
      <c r="M17" s="6"/>
      <c r="N17" s="6"/>
      <c r="O17" s="6"/>
      <c r="P17" s="6"/>
      <c r="Q17" s="6"/>
      <c r="R17" s="6"/>
      <c r="S17" s="6"/>
      <c r="T17" s="6"/>
      <c r="U17" s="6"/>
      <c r="V17" s="6"/>
      <c r="W17" s="6"/>
      <c r="X17" s="6"/>
      <c r="Y17" s="6"/>
      <c r="Z17" s="6"/>
      <c r="AA17" s="6"/>
      <c r="AB17" s="6"/>
      <c r="AC17" s="6"/>
      <c r="AD17" s="6"/>
      <c r="AE17" s="6"/>
    </row>
    <row r="18" spans="1:31">
      <c r="A18" s="6"/>
      <c r="B18" s="22"/>
      <c r="C18" s="22"/>
      <c r="D18" s="22"/>
      <c r="E18" s="6"/>
      <c r="F18" s="6"/>
      <c r="G18" s="6"/>
      <c r="H18" s="6"/>
      <c r="I18" s="6"/>
      <c r="J18" s="6"/>
      <c r="K18" s="6"/>
      <c r="L18" s="6"/>
      <c r="M18" s="6"/>
      <c r="N18" s="6"/>
      <c r="O18" s="6"/>
      <c r="P18" s="6"/>
      <c r="Q18" s="6"/>
      <c r="R18" s="6"/>
      <c r="S18" s="6"/>
      <c r="T18" s="6"/>
      <c r="U18" s="6"/>
      <c r="V18" s="6"/>
      <c r="W18" s="6"/>
      <c r="X18" s="6"/>
      <c r="Y18" s="6"/>
      <c r="Z18" s="6"/>
      <c r="AA18" s="6"/>
      <c r="AB18" s="6"/>
      <c r="AC18" s="6"/>
      <c r="AD18" s="6"/>
      <c r="AE18" s="6"/>
    </row>
    <row r="19" spans="1:31">
      <c r="A19" s="6"/>
      <c r="B19" s="22"/>
      <c r="C19" s="22"/>
      <c r="D19" s="22"/>
      <c r="E19" s="6"/>
      <c r="F19" s="6"/>
      <c r="G19" s="6"/>
      <c r="H19" s="6"/>
      <c r="I19" s="6"/>
      <c r="J19" s="6"/>
      <c r="K19" s="6"/>
      <c r="L19" s="6"/>
      <c r="M19" s="6"/>
      <c r="N19" s="6"/>
      <c r="O19" s="6"/>
      <c r="P19" s="6"/>
      <c r="Q19" s="6"/>
      <c r="R19" s="6"/>
      <c r="S19" s="6"/>
      <c r="T19" s="6"/>
      <c r="U19" s="6"/>
      <c r="V19" s="6"/>
      <c r="W19" s="6"/>
      <c r="X19" s="6"/>
      <c r="Y19" s="6"/>
      <c r="Z19" s="6"/>
      <c r="AA19" s="6"/>
      <c r="AB19" s="6"/>
      <c r="AC19" s="6"/>
      <c r="AD19" s="6"/>
      <c r="AE19" s="6"/>
    </row>
    <row r="20" spans="1:31">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row>
    <row r="21" spans="1:3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row>
    <row r="22" spans="1:31">
      <c r="A22" s="6"/>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row>
    <row r="23" spans="1:3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row>
    <row r="24" spans="1:31">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row>
    <row r="25" spans="1:3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row>
    <row r="26" spans="1:31">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row>
    <row r="27" spans="1:3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row>
    <row r="28" spans="1:31">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row>
    <row r="29" spans="1:31">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row>
    <row r="30" spans="1:3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row>
    <row r="31" spans="1:31">
      <c r="A31" s="6"/>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row>
    <row r="32" spans="1:31">
      <c r="A32" s="6"/>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row>
    <row r="33" spans="1:3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row>
    <row r="34" spans="1:31" s="6" customFormat="1"/>
    <row r="35" spans="1:31" s="6" customFormat="1"/>
    <row r="36" spans="1:31" s="6" customFormat="1"/>
    <row r="37" spans="1:31" s="6" customFormat="1"/>
    <row r="38" spans="1:31" s="6" customFormat="1"/>
    <row r="39" spans="1:31" s="6" customFormat="1"/>
    <row r="40" spans="1:31" s="6" customFormat="1"/>
    <row r="41" spans="1:31" s="6" customFormat="1"/>
    <row r="42" spans="1:31" s="6" customFormat="1"/>
    <row r="43" spans="1:31" s="6" customFormat="1"/>
    <row r="44" spans="1:31" s="6" customFormat="1"/>
    <row r="45" spans="1:31" s="6" customFormat="1"/>
    <row r="46" spans="1:31" s="6" customFormat="1"/>
    <row r="47" spans="1:31" s="6" customFormat="1"/>
    <row r="48" spans="1:31"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topLeftCell="A25" zoomScale="67" zoomScaleNormal="67" workbookViewId="0">
      <selection activeCell="B14" sqref="B14"/>
    </sheetView>
  </sheetViews>
  <sheetFormatPr baseColWidth="10" defaultColWidth="11.42578125" defaultRowHeight="15"/>
  <cols>
    <col min="2" max="2" width="40.42578125" customWidth="1"/>
    <col min="3" max="3" width="42.28515625" customWidth="1"/>
    <col min="4" max="4" width="147.85546875" customWidth="1"/>
    <col min="5" max="5" width="26.140625" style="112" customWidth="1"/>
    <col min="11" max="258" width="11.42578125" style="6"/>
  </cols>
  <sheetData>
    <row r="1" spans="1:10" s="6" customFormat="1">
      <c r="E1" s="117"/>
    </row>
    <row r="2" spans="1:10" ht="33.75">
      <c r="A2" s="6"/>
      <c r="B2" s="372" t="s">
        <v>397</v>
      </c>
      <c r="C2" s="372"/>
      <c r="D2" s="372"/>
      <c r="E2" s="372"/>
      <c r="F2" s="6"/>
      <c r="G2" s="6"/>
      <c r="H2" s="6"/>
      <c r="I2" s="6"/>
      <c r="J2" s="6"/>
    </row>
    <row r="3" spans="1:10">
      <c r="A3" s="6"/>
      <c r="B3" s="91"/>
      <c r="C3" s="91"/>
      <c r="D3" s="91"/>
      <c r="E3" s="117"/>
      <c r="F3" s="6"/>
      <c r="G3" s="6"/>
      <c r="H3" s="6"/>
      <c r="I3" s="6"/>
      <c r="J3" s="6"/>
    </row>
    <row r="4" spans="1:10" ht="114.75" customHeight="1">
      <c r="A4" s="6"/>
      <c r="B4" s="24"/>
      <c r="C4" s="92" t="s">
        <v>398</v>
      </c>
      <c r="D4" s="92" t="s">
        <v>399</v>
      </c>
      <c r="E4" s="117"/>
      <c r="F4" s="6"/>
      <c r="G4" s="6"/>
      <c r="H4" s="6"/>
      <c r="I4" s="6"/>
      <c r="J4" s="6"/>
    </row>
    <row r="5" spans="1:10" ht="76.5" customHeight="1">
      <c r="A5" s="25" t="s">
        <v>400</v>
      </c>
      <c r="B5" s="93" t="s">
        <v>401</v>
      </c>
      <c r="C5" s="94" t="s">
        <v>402</v>
      </c>
      <c r="D5" s="95" t="s">
        <v>403</v>
      </c>
      <c r="E5" s="118">
        <v>0.2</v>
      </c>
      <c r="F5" s="6"/>
      <c r="G5" s="6"/>
      <c r="H5" s="6"/>
      <c r="I5" s="6"/>
      <c r="J5" s="6"/>
    </row>
    <row r="6" spans="1:10" ht="99">
      <c r="A6" s="25" t="s">
        <v>404</v>
      </c>
      <c r="B6" s="96" t="s">
        <v>404</v>
      </c>
      <c r="C6" s="97" t="s">
        <v>405</v>
      </c>
      <c r="D6" s="98" t="s">
        <v>406</v>
      </c>
      <c r="E6" s="118">
        <v>0.4</v>
      </c>
      <c r="F6" s="6"/>
      <c r="G6" s="6"/>
      <c r="H6" s="6"/>
      <c r="I6" s="6"/>
      <c r="J6" s="6"/>
    </row>
    <row r="7" spans="1:10" ht="66">
      <c r="A7" s="25" t="s">
        <v>407</v>
      </c>
      <c r="B7" s="99" t="s">
        <v>408</v>
      </c>
      <c r="C7" s="97" t="s">
        <v>409</v>
      </c>
      <c r="D7" s="98" t="s">
        <v>410</v>
      </c>
      <c r="E7" s="118">
        <v>0.6</v>
      </c>
      <c r="F7" s="6"/>
      <c r="G7" s="6"/>
      <c r="H7" s="6"/>
      <c r="I7" s="6"/>
      <c r="J7" s="6"/>
    </row>
    <row r="8" spans="1:10" ht="66">
      <c r="A8" s="25" t="s">
        <v>411</v>
      </c>
      <c r="B8" s="100" t="s">
        <v>412</v>
      </c>
      <c r="C8" s="97" t="s">
        <v>413</v>
      </c>
      <c r="D8" s="98" t="s">
        <v>414</v>
      </c>
      <c r="E8" s="118">
        <v>0.8</v>
      </c>
      <c r="F8" s="6"/>
      <c r="G8" s="6"/>
      <c r="H8" s="6"/>
      <c r="I8" s="6"/>
      <c r="J8" s="6"/>
    </row>
    <row r="9" spans="1:10" ht="66">
      <c r="A9" s="25" t="s">
        <v>415</v>
      </c>
      <c r="B9" s="101" t="s">
        <v>416</v>
      </c>
      <c r="C9" s="97" t="s">
        <v>417</v>
      </c>
      <c r="D9" s="98" t="s">
        <v>418</v>
      </c>
      <c r="E9" s="118">
        <v>1</v>
      </c>
      <c r="F9" s="6"/>
      <c r="G9" s="6"/>
      <c r="H9" s="6"/>
      <c r="I9" s="6"/>
      <c r="J9" s="6"/>
    </row>
    <row r="10" spans="1:10" ht="20.25">
      <c r="A10" s="25"/>
      <c r="B10" s="25"/>
      <c r="C10" s="26"/>
      <c r="D10" s="26"/>
      <c r="E10" s="117"/>
      <c r="F10" s="6"/>
      <c r="G10" s="6"/>
      <c r="H10" s="6"/>
      <c r="I10" s="6"/>
      <c r="J10" s="6"/>
    </row>
    <row r="11" spans="1:10" ht="90">
      <c r="A11" s="25"/>
      <c r="B11" s="24"/>
      <c r="C11" s="92" t="s">
        <v>398</v>
      </c>
      <c r="D11" s="92" t="s">
        <v>280</v>
      </c>
      <c r="E11" s="117"/>
      <c r="F11" s="6"/>
      <c r="G11" s="6"/>
      <c r="H11" s="6"/>
      <c r="I11" s="6"/>
      <c r="J11" s="6"/>
    </row>
    <row r="12" spans="1:10" ht="79.5" customHeight="1">
      <c r="A12" s="25"/>
      <c r="B12" s="93" t="s">
        <v>401</v>
      </c>
      <c r="C12" s="94" t="s">
        <v>402</v>
      </c>
      <c r="D12" s="122" t="s">
        <v>419</v>
      </c>
      <c r="E12" s="118">
        <v>0.2</v>
      </c>
      <c r="F12" s="6"/>
      <c r="G12" s="6"/>
      <c r="H12" s="6"/>
      <c r="I12" s="6"/>
      <c r="J12" s="6"/>
    </row>
    <row r="13" spans="1:10" ht="66">
      <c r="A13" s="25"/>
      <c r="B13" s="96" t="s">
        <v>404</v>
      </c>
      <c r="C13" s="97" t="s">
        <v>405</v>
      </c>
      <c r="D13" s="122" t="s">
        <v>420</v>
      </c>
      <c r="E13" s="118">
        <v>0.4</v>
      </c>
      <c r="F13" s="6"/>
      <c r="G13" s="6"/>
      <c r="H13" s="6"/>
      <c r="I13" s="6"/>
      <c r="J13" s="6"/>
    </row>
    <row r="14" spans="1:10" ht="66">
      <c r="A14" s="25"/>
      <c r="B14" s="99" t="s">
        <v>408</v>
      </c>
      <c r="C14" s="97" t="s">
        <v>409</v>
      </c>
      <c r="D14" s="122" t="s">
        <v>285</v>
      </c>
      <c r="E14" s="118">
        <v>0.6</v>
      </c>
      <c r="F14" s="6"/>
      <c r="G14" s="6"/>
      <c r="H14" s="6"/>
      <c r="I14" s="6"/>
      <c r="J14" s="6"/>
    </row>
    <row r="15" spans="1:10" ht="66">
      <c r="A15" s="25"/>
      <c r="B15" s="100" t="s">
        <v>412</v>
      </c>
      <c r="C15" s="97" t="s">
        <v>413</v>
      </c>
      <c r="D15" s="122" t="s">
        <v>361</v>
      </c>
      <c r="E15" s="118">
        <v>0.8</v>
      </c>
      <c r="F15" s="6"/>
      <c r="G15" s="6"/>
      <c r="H15" s="6"/>
      <c r="I15" s="6"/>
      <c r="J15" s="6"/>
    </row>
    <row r="16" spans="1:10" ht="46.5" customHeight="1">
      <c r="A16" s="25"/>
      <c r="B16" s="101" t="s">
        <v>416</v>
      </c>
      <c r="C16" s="97" t="s">
        <v>417</v>
      </c>
      <c r="D16" s="122" t="s">
        <v>421</v>
      </c>
      <c r="E16" s="118">
        <v>1</v>
      </c>
      <c r="F16" s="6"/>
      <c r="G16" s="6"/>
      <c r="H16" s="6"/>
      <c r="I16" s="6"/>
      <c r="J16" s="6"/>
    </row>
    <row r="17" spans="1:10" ht="20.25">
      <c r="A17" s="25"/>
      <c r="B17" s="25"/>
      <c r="C17" s="26"/>
      <c r="D17" s="26"/>
      <c r="E17" s="117"/>
      <c r="F17" s="6"/>
      <c r="G17" s="6"/>
      <c r="H17" s="6"/>
      <c r="I17" s="6"/>
      <c r="J17" s="6"/>
    </row>
    <row r="18" spans="1:10" ht="16.5">
      <c r="A18" s="25"/>
      <c r="B18" s="27"/>
      <c r="C18" s="27"/>
      <c r="D18" s="27"/>
      <c r="E18" s="117"/>
      <c r="F18" s="6"/>
      <c r="G18" s="6"/>
      <c r="H18" s="6"/>
      <c r="I18" s="6"/>
      <c r="J18" s="6"/>
    </row>
    <row r="19" spans="1:10" ht="90">
      <c r="A19" s="25"/>
      <c r="B19" s="24"/>
      <c r="C19" s="92" t="s">
        <v>398</v>
      </c>
      <c r="D19" s="92" t="s">
        <v>311</v>
      </c>
      <c r="E19" s="117"/>
      <c r="F19" s="6"/>
      <c r="G19" s="6"/>
      <c r="H19" s="6"/>
      <c r="I19" s="6"/>
      <c r="J19" s="6"/>
    </row>
    <row r="20" spans="1:10" ht="57.75" customHeight="1">
      <c r="A20" s="25"/>
      <c r="B20" s="93" t="s">
        <v>401</v>
      </c>
      <c r="C20" s="94" t="s">
        <v>402</v>
      </c>
      <c r="D20" s="122" t="s">
        <v>422</v>
      </c>
      <c r="E20" s="118">
        <v>0.2</v>
      </c>
      <c r="F20" s="6"/>
      <c r="G20" s="6"/>
      <c r="H20" s="6"/>
      <c r="I20" s="6"/>
      <c r="J20" s="6"/>
    </row>
    <row r="21" spans="1:10" ht="54" customHeight="1">
      <c r="A21" s="25"/>
      <c r="B21" s="96" t="s">
        <v>404</v>
      </c>
      <c r="C21" s="97" t="s">
        <v>405</v>
      </c>
      <c r="D21" s="122" t="s">
        <v>423</v>
      </c>
      <c r="E21" s="118">
        <v>0.4</v>
      </c>
      <c r="F21" s="6"/>
      <c r="G21" s="6"/>
      <c r="H21" s="6"/>
      <c r="I21" s="6"/>
      <c r="J21" s="6"/>
    </row>
    <row r="22" spans="1:10" ht="64.5" customHeight="1">
      <c r="A22" s="25"/>
      <c r="B22" s="99" t="s">
        <v>408</v>
      </c>
      <c r="C22" s="97" t="s">
        <v>409</v>
      </c>
      <c r="D22" s="122" t="s">
        <v>424</v>
      </c>
      <c r="E22" s="118">
        <v>0.6</v>
      </c>
      <c r="F22" s="6"/>
      <c r="G22" s="6"/>
      <c r="H22" s="6"/>
      <c r="I22" s="6"/>
      <c r="J22" s="6"/>
    </row>
    <row r="23" spans="1:10" ht="51.75" customHeight="1">
      <c r="A23" s="25"/>
      <c r="B23" s="100" t="s">
        <v>412</v>
      </c>
      <c r="C23" s="97" t="s">
        <v>413</v>
      </c>
      <c r="D23" s="122" t="s">
        <v>425</v>
      </c>
      <c r="E23" s="118">
        <v>0.8</v>
      </c>
      <c r="F23" s="6"/>
      <c r="G23" s="6"/>
      <c r="H23" s="6"/>
      <c r="I23" s="6"/>
      <c r="J23" s="6"/>
    </row>
    <row r="24" spans="1:10" ht="51.75" customHeight="1">
      <c r="A24" s="25"/>
      <c r="B24" s="101" t="s">
        <v>416</v>
      </c>
      <c r="C24" s="97" t="s">
        <v>417</v>
      </c>
      <c r="D24" s="122" t="s">
        <v>426</v>
      </c>
      <c r="E24" s="118">
        <v>1</v>
      </c>
      <c r="F24" s="6"/>
      <c r="G24" s="6"/>
      <c r="H24" s="6"/>
      <c r="I24" s="6"/>
      <c r="J24" s="6"/>
    </row>
    <row r="25" spans="1:10" ht="16.5">
      <c r="A25" s="25"/>
      <c r="B25" s="27"/>
      <c r="C25" s="27"/>
      <c r="D25" s="27"/>
      <c r="E25" s="117"/>
      <c r="F25" s="6"/>
      <c r="G25" s="6"/>
      <c r="H25" s="6"/>
      <c r="I25" s="6"/>
      <c r="J25" s="6"/>
    </row>
    <row r="26" spans="1:10" ht="16.5">
      <c r="A26" s="25"/>
      <c r="B26" s="27"/>
      <c r="C26" s="27"/>
      <c r="D26" s="27"/>
      <c r="E26" s="117"/>
      <c r="F26" s="6"/>
      <c r="G26" s="6"/>
      <c r="H26" s="6"/>
      <c r="I26" s="6"/>
      <c r="J26" s="6"/>
    </row>
    <row r="27" spans="1:10" ht="16.5">
      <c r="A27" s="25"/>
      <c r="B27" s="27"/>
      <c r="C27" s="27"/>
      <c r="D27" s="27"/>
      <c r="E27" s="117"/>
      <c r="F27" s="6"/>
      <c r="G27" s="6"/>
      <c r="H27" s="6"/>
      <c r="I27" s="6"/>
      <c r="J27" s="6"/>
    </row>
    <row r="28" spans="1:10" ht="16.5">
      <c r="A28" s="25"/>
      <c r="B28" s="27"/>
      <c r="C28" s="27"/>
      <c r="D28" s="27"/>
      <c r="E28" s="117"/>
      <c r="F28" s="6"/>
      <c r="G28" s="6"/>
      <c r="H28" s="6"/>
      <c r="I28" s="6"/>
      <c r="J28" s="6"/>
    </row>
    <row r="29" spans="1:10" ht="90">
      <c r="A29" s="25"/>
      <c r="B29" s="24"/>
      <c r="C29" s="92" t="s">
        <v>398</v>
      </c>
      <c r="D29" s="92" t="s">
        <v>427</v>
      </c>
      <c r="E29" s="117"/>
      <c r="F29" s="6"/>
      <c r="G29" s="6"/>
      <c r="H29" s="6"/>
      <c r="I29" s="6"/>
      <c r="J29" s="6"/>
    </row>
    <row r="30" spans="1:10" ht="75.75" customHeight="1">
      <c r="A30" s="25"/>
      <c r="B30" s="93" t="s">
        <v>401</v>
      </c>
      <c r="C30" s="94" t="s">
        <v>402</v>
      </c>
      <c r="D30" s="122" t="s">
        <v>428</v>
      </c>
      <c r="E30" s="118">
        <v>0.2</v>
      </c>
      <c r="F30" s="6"/>
      <c r="G30" s="6"/>
      <c r="H30" s="6"/>
      <c r="I30" s="6"/>
      <c r="J30" s="6"/>
    </row>
    <row r="31" spans="1:10" ht="65.25" customHeight="1">
      <c r="A31" s="25"/>
      <c r="B31" s="96" t="s">
        <v>404</v>
      </c>
      <c r="C31" s="97" t="s">
        <v>405</v>
      </c>
      <c r="D31" s="122" t="s">
        <v>429</v>
      </c>
      <c r="E31" s="118">
        <v>0.4</v>
      </c>
      <c r="F31" s="6"/>
      <c r="G31" s="6"/>
      <c r="H31" s="6"/>
      <c r="I31" s="6"/>
      <c r="J31" s="6"/>
    </row>
    <row r="32" spans="1:10" ht="57" customHeight="1">
      <c r="A32" s="25"/>
      <c r="B32" s="99" t="s">
        <v>408</v>
      </c>
      <c r="C32" s="97" t="s">
        <v>409</v>
      </c>
      <c r="D32" s="122" t="s">
        <v>430</v>
      </c>
      <c r="E32" s="118">
        <v>0.6</v>
      </c>
      <c r="F32" s="6"/>
      <c r="G32" s="6"/>
      <c r="H32" s="6"/>
      <c r="I32" s="6"/>
      <c r="J32" s="6"/>
    </row>
    <row r="33" spans="1:10" ht="66.75" customHeight="1">
      <c r="A33" s="25"/>
      <c r="B33" s="100" t="s">
        <v>412</v>
      </c>
      <c r="C33" s="97" t="s">
        <v>413</v>
      </c>
      <c r="D33" s="122" t="s">
        <v>431</v>
      </c>
      <c r="E33" s="118">
        <v>0.8</v>
      </c>
      <c r="F33" s="6"/>
      <c r="G33" s="6"/>
      <c r="H33" s="6"/>
      <c r="I33" s="6"/>
      <c r="J33" s="6"/>
    </row>
    <row r="34" spans="1:10" ht="79.5" customHeight="1">
      <c r="A34" s="25"/>
      <c r="B34" s="101" t="s">
        <v>416</v>
      </c>
      <c r="C34" s="97" t="s">
        <v>417</v>
      </c>
      <c r="D34" s="122" t="s">
        <v>432</v>
      </c>
      <c r="E34" s="118">
        <v>1</v>
      </c>
      <c r="F34" s="6"/>
      <c r="G34" s="6"/>
      <c r="H34" s="6"/>
      <c r="I34" s="6"/>
      <c r="J34" s="6"/>
    </row>
    <row r="35" spans="1:10">
      <c r="A35" s="25"/>
      <c r="B35" s="25"/>
      <c r="C35" s="25" t="s">
        <v>433</v>
      </c>
      <c r="D35" s="25" t="s">
        <v>434</v>
      </c>
      <c r="E35" s="117"/>
      <c r="F35" s="6"/>
      <c r="G35" s="6"/>
      <c r="H35" s="6"/>
      <c r="I35" s="6"/>
      <c r="J35" s="6"/>
    </row>
    <row r="36" spans="1:10">
      <c r="A36" s="25"/>
      <c r="B36" s="25"/>
      <c r="C36" s="25"/>
      <c r="D36" s="25"/>
      <c r="E36" s="117"/>
      <c r="F36" s="6"/>
      <c r="G36" s="6"/>
      <c r="H36" s="6"/>
      <c r="I36" s="6"/>
      <c r="J36" s="6"/>
    </row>
    <row r="37" spans="1:10">
      <c r="A37" s="25"/>
      <c r="B37" s="25"/>
      <c r="C37" s="25"/>
      <c r="D37" s="25"/>
      <c r="E37" s="117"/>
      <c r="F37" s="6"/>
      <c r="G37" s="6"/>
      <c r="H37" s="6"/>
      <c r="I37" s="6"/>
      <c r="J37" s="6"/>
    </row>
    <row r="38" spans="1:10" ht="90">
      <c r="A38" s="25"/>
      <c r="B38" s="24"/>
      <c r="C38" s="92" t="s">
        <v>398</v>
      </c>
      <c r="D38" s="92" t="s">
        <v>435</v>
      </c>
      <c r="E38" s="117"/>
      <c r="F38" s="6"/>
      <c r="G38" s="6"/>
      <c r="H38" s="6"/>
      <c r="I38" s="6"/>
      <c r="J38" s="6"/>
    </row>
    <row r="39" spans="1:10" ht="99">
      <c r="A39" s="25"/>
      <c r="B39" s="93" t="s">
        <v>401</v>
      </c>
      <c r="C39" s="94" t="s">
        <v>402</v>
      </c>
      <c r="D39" s="123" t="s">
        <v>436</v>
      </c>
      <c r="E39" s="118">
        <v>0.2</v>
      </c>
      <c r="F39" s="6"/>
      <c r="G39" s="6"/>
      <c r="H39" s="6"/>
      <c r="I39" s="6"/>
      <c r="J39" s="6"/>
    </row>
    <row r="40" spans="1:10" ht="99">
      <c r="A40" s="25"/>
      <c r="B40" s="96" t="s">
        <v>404</v>
      </c>
      <c r="C40" s="97" t="s">
        <v>405</v>
      </c>
      <c r="D40" s="123" t="s">
        <v>437</v>
      </c>
      <c r="E40" s="118">
        <v>0.4</v>
      </c>
      <c r="F40" s="6"/>
      <c r="G40" s="6"/>
      <c r="H40" s="6"/>
      <c r="I40" s="6"/>
      <c r="J40" s="6"/>
    </row>
    <row r="41" spans="1:10" ht="99">
      <c r="A41" s="25"/>
      <c r="B41" s="99" t="s">
        <v>408</v>
      </c>
      <c r="C41" s="97" t="s">
        <v>409</v>
      </c>
      <c r="D41" s="123" t="s">
        <v>438</v>
      </c>
      <c r="E41" s="118">
        <v>0.6</v>
      </c>
      <c r="F41" s="6"/>
      <c r="G41" s="6"/>
      <c r="H41" s="6"/>
      <c r="I41" s="6"/>
      <c r="J41" s="6"/>
    </row>
    <row r="42" spans="1:10" ht="99">
      <c r="A42" s="25"/>
      <c r="B42" s="100" t="s">
        <v>412</v>
      </c>
      <c r="C42" s="97" t="s">
        <v>413</v>
      </c>
      <c r="D42" s="123" t="s">
        <v>439</v>
      </c>
      <c r="E42" s="118">
        <v>0.8</v>
      </c>
      <c r="F42" s="6"/>
      <c r="G42" s="6"/>
      <c r="H42" s="6"/>
      <c r="I42" s="6"/>
      <c r="J42" s="6"/>
    </row>
    <row r="43" spans="1:10" ht="99">
      <c r="A43" s="25"/>
      <c r="B43" s="101" t="s">
        <v>416</v>
      </c>
      <c r="C43" s="97" t="s">
        <v>417</v>
      </c>
      <c r="D43" s="123" t="s">
        <v>440</v>
      </c>
      <c r="E43" s="118">
        <v>1</v>
      </c>
      <c r="F43" s="6"/>
      <c r="G43" s="6"/>
      <c r="H43" s="6"/>
      <c r="I43" s="6"/>
      <c r="J43" s="6"/>
    </row>
    <row r="44" spans="1:10">
      <c r="A44" s="25"/>
      <c r="B44" s="25"/>
      <c r="C44" s="25"/>
      <c r="D44" s="25"/>
      <c r="E44" s="117"/>
      <c r="F44" s="6"/>
      <c r="G44" s="6"/>
      <c r="H44" s="6"/>
      <c r="I44" s="6"/>
      <c r="J44" s="6"/>
    </row>
    <row r="45" spans="1:10" ht="56.25" customHeight="1">
      <c r="A45" s="25"/>
      <c r="B45" s="25"/>
      <c r="C45" s="25"/>
      <c r="D45" s="92" t="s">
        <v>441</v>
      </c>
      <c r="E45" s="117"/>
      <c r="F45" s="6"/>
      <c r="G45" s="6"/>
      <c r="H45" s="6"/>
      <c r="I45" s="6"/>
      <c r="J45" s="6"/>
    </row>
    <row r="46" spans="1:10" ht="94.5" customHeight="1">
      <c r="A46" s="25"/>
      <c r="B46" s="100" t="s">
        <v>412</v>
      </c>
      <c r="C46" s="25"/>
      <c r="D46" s="98" t="s">
        <v>442</v>
      </c>
      <c r="E46" s="118">
        <v>0.8</v>
      </c>
      <c r="F46" s="6"/>
      <c r="G46" s="6"/>
      <c r="H46" s="6"/>
      <c r="I46" s="6"/>
      <c r="J46" s="6"/>
    </row>
    <row r="47" spans="1:10" ht="105.75" customHeight="1">
      <c r="A47" s="25"/>
      <c r="B47" s="101" t="s">
        <v>416</v>
      </c>
      <c r="C47" s="26"/>
      <c r="D47" s="98" t="s">
        <v>443</v>
      </c>
      <c r="E47" s="118">
        <v>1</v>
      </c>
      <c r="F47" s="6"/>
      <c r="G47" s="6"/>
      <c r="H47" s="6"/>
      <c r="I47" s="6"/>
      <c r="J47" s="6"/>
    </row>
    <row r="48" spans="1:10">
      <c r="A48" s="25"/>
      <c r="B48" s="22"/>
      <c r="C48" s="22"/>
      <c r="D48" s="22"/>
      <c r="E48" s="117"/>
      <c r="F48" s="6"/>
      <c r="G48" s="6"/>
      <c r="H48" s="6"/>
      <c r="I48" s="6"/>
      <c r="J48" s="6"/>
    </row>
    <row r="49" spans="1:10">
      <c r="A49" s="25"/>
      <c r="B49" s="22"/>
      <c r="C49" s="22"/>
      <c r="D49" s="22"/>
      <c r="E49" s="117"/>
      <c r="F49" s="6"/>
      <c r="G49" s="6"/>
      <c r="H49" s="6"/>
      <c r="I49" s="6"/>
      <c r="J49" s="6"/>
    </row>
    <row r="50" spans="1:10" ht="20.25">
      <c r="A50" s="25"/>
      <c r="B50" s="25"/>
      <c r="C50" s="26"/>
      <c r="D50" s="26"/>
      <c r="E50" s="117"/>
      <c r="F50" s="6"/>
      <c r="G50" s="6"/>
      <c r="H50" s="6"/>
      <c r="I50" s="6"/>
      <c r="J50" s="6"/>
    </row>
    <row r="51" spans="1:10" ht="46.5" customHeight="1">
      <c r="A51" s="25"/>
      <c r="B51" s="25"/>
      <c r="C51" s="25"/>
      <c r="D51" s="92" t="s">
        <v>444</v>
      </c>
      <c r="E51" s="117"/>
      <c r="F51" s="6"/>
      <c r="G51" s="6"/>
      <c r="H51" s="6"/>
      <c r="I51" s="6"/>
      <c r="J51" s="6"/>
    </row>
    <row r="52" spans="1:10" ht="90" customHeight="1">
      <c r="A52" s="25"/>
      <c r="B52" s="100" t="s">
        <v>412</v>
      </c>
      <c r="C52" s="25"/>
      <c r="D52" s="98" t="s">
        <v>344</v>
      </c>
      <c r="E52" s="118">
        <v>0.8</v>
      </c>
      <c r="F52" s="6"/>
      <c r="G52" s="6"/>
      <c r="H52" s="6"/>
      <c r="I52" s="6"/>
      <c r="J52" s="6"/>
    </row>
    <row r="53" spans="1:10" ht="66">
      <c r="A53" s="25"/>
      <c r="B53" s="101" t="s">
        <v>416</v>
      </c>
      <c r="C53" s="26"/>
      <c r="D53" s="98" t="s">
        <v>445</v>
      </c>
      <c r="E53" s="118">
        <v>1</v>
      </c>
      <c r="F53" s="6"/>
      <c r="G53" s="6"/>
      <c r="H53" s="6"/>
      <c r="I53" s="6"/>
      <c r="J53" s="6"/>
    </row>
    <row r="54" spans="1:10" ht="20.25">
      <c r="A54" s="25"/>
      <c r="B54" s="25"/>
      <c r="C54" s="26"/>
      <c r="D54" s="26"/>
      <c r="E54" s="117"/>
      <c r="F54" s="6"/>
      <c r="G54" s="6"/>
      <c r="H54" s="6"/>
      <c r="I54" s="6"/>
      <c r="J54" s="6"/>
    </row>
    <row r="55" spans="1:10" ht="20.25">
      <c r="A55" s="25"/>
      <c r="B55" s="25"/>
      <c r="C55" s="26"/>
      <c r="D55" s="26"/>
      <c r="E55" s="117"/>
      <c r="F55" s="6"/>
      <c r="G55" s="6"/>
      <c r="H55" s="6"/>
      <c r="I55" s="6"/>
      <c r="J55" s="6"/>
    </row>
    <row r="56" spans="1:10" ht="20.25">
      <c r="A56" s="25"/>
      <c r="B56" s="25"/>
      <c r="C56" s="26"/>
      <c r="D56" s="26"/>
      <c r="E56" s="117"/>
      <c r="F56" s="6"/>
      <c r="G56" s="6"/>
      <c r="H56" s="6"/>
      <c r="I56" s="6"/>
      <c r="J56" s="6"/>
    </row>
    <row r="57" spans="1:10" ht="20.25">
      <c r="A57" s="25"/>
      <c r="B57" s="25"/>
      <c r="C57" s="26"/>
      <c r="D57" s="26"/>
      <c r="E57" s="117"/>
      <c r="F57" s="6"/>
      <c r="G57" s="6"/>
      <c r="H57" s="6"/>
      <c r="I57" s="6"/>
      <c r="J57" s="6"/>
    </row>
    <row r="58" spans="1:10" ht="20.25">
      <c r="A58" s="25"/>
      <c r="B58" s="25"/>
      <c r="C58" s="26"/>
      <c r="D58" s="26"/>
      <c r="E58" s="117"/>
      <c r="F58" s="6"/>
      <c r="G58" s="6"/>
      <c r="H58" s="6"/>
      <c r="I58" s="6"/>
      <c r="J58" s="6"/>
    </row>
    <row r="59" spans="1:10" ht="20.25">
      <c r="A59" s="25"/>
      <c r="B59" s="25"/>
      <c r="C59" s="26"/>
      <c r="D59" s="26"/>
      <c r="E59" s="117"/>
      <c r="F59" s="6"/>
      <c r="G59" s="6"/>
      <c r="H59" s="6"/>
      <c r="I59" s="6"/>
      <c r="J59" s="6"/>
    </row>
    <row r="60" spans="1:10" ht="20.25">
      <c r="A60" s="25"/>
      <c r="B60" s="25"/>
      <c r="C60" s="26"/>
      <c r="D60" s="26"/>
      <c r="E60" s="117"/>
      <c r="F60" s="6"/>
      <c r="G60" s="6"/>
      <c r="H60" s="6"/>
      <c r="I60" s="6"/>
      <c r="J60" s="6"/>
    </row>
    <row r="61" spans="1:10" ht="20.25">
      <c r="A61" s="25"/>
      <c r="B61" s="25"/>
      <c r="C61" s="26"/>
      <c r="D61" s="26"/>
      <c r="E61" s="117"/>
      <c r="F61" s="6"/>
      <c r="G61" s="6"/>
      <c r="H61" s="6"/>
      <c r="I61" s="6"/>
      <c r="J61" s="6"/>
    </row>
    <row r="62" spans="1:10" ht="20.25">
      <c r="A62" s="25"/>
      <c r="B62" s="25"/>
      <c r="C62" s="26"/>
      <c r="D62" s="26"/>
      <c r="E62" s="117"/>
      <c r="F62" s="6"/>
      <c r="G62" s="6"/>
      <c r="H62" s="6"/>
      <c r="I62" s="6"/>
      <c r="J62" s="6"/>
    </row>
    <row r="63" spans="1:10" ht="20.25">
      <c r="A63" s="25"/>
      <c r="B63" s="25"/>
      <c r="C63" s="26"/>
      <c r="D63" s="26"/>
      <c r="E63" s="117"/>
      <c r="F63" s="6"/>
      <c r="G63" s="6"/>
      <c r="H63" s="6"/>
      <c r="I63" s="6"/>
      <c r="J63" s="6"/>
    </row>
    <row r="64" spans="1:10" ht="20.25">
      <c r="A64" s="25"/>
      <c r="B64" s="25"/>
      <c r="C64" s="26"/>
      <c r="D64" s="26"/>
      <c r="E64" s="117"/>
      <c r="F64" s="6"/>
      <c r="G64" s="6"/>
      <c r="H64" s="6"/>
      <c r="I64" s="6"/>
      <c r="J64" s="6"/>
    </row>
    <row r="65" spans="1:10" ht="20.25">
      <c r="A65" s="25"/>
      <c r="B65" s="25"/>
      <c r="C65" s="26"/>
      <c r="D65" s="26"/>
      <c r="E65" s="117"/>
      <c r="F65" s="6"/>
      <c r="G65" s="6"/>
      <c r="H65" s="6"/>
      <c r="I65" s="6"/>
      <c r="J65" s="6"/>
    </row>
    <row r="66" spans="1:10" ht="20.25">
      <c r="A66" s="25"/>
      <c r="B66" s="25"/>
      <c r="C66" s="26"/>
      <c r="D66" s="26"/>
      <c r="E66" s="117"/>
      <c r="F66" s="6"/>
      <c r="G66" s="6"/>
      <c r="H66" s="6"/>
      <c r="I66" s="6"/>
      <c r="J66" s="6"/>
    </row>
    <row r="67" spans="1:10" ht="20.25">
      <c r="A67" s="25"/>
      <c r="B67" s="25"/>
      <c r="C67" s="26"/>
      <c r="D67" s="26"/>
      <c r="E67" s="117"/>
      <c r="F67" s="6"/>
      <c r="G67" s="6"/>
      <c r="H67" s="6"/>
      <c r="I67" s="6"/>
      <c r="J67" s="6"/>
    </row>
    <row r="68" spans="1:10" ht="20.25">
      <c r="A68" s="25"/>
      <c r="B68" s="25"/>
      <c r="C68" s="26"/>
      <c r="D68" s="26"/>
      <c r="E68" s="117"/>
      <c r="F68" s="6"/>
      <c r="G68" s="6"/>
      <c r="H68" s="6"/>
      <c r="I68" s="6"/>
      <c r="J68" s="6"/>
    </row>
    <row r="69" spans="1:10" ht="20.25">
      <c r="A69" s="25"/>
      <c r="B69" s="25"/>
      <c r="C69" s="26"/>
      <c r="D69" s="26"/>
      <c r="E69" s="117"/>
      <c r="F69" s="6"/>
      <c r="G69" s="6"/>
      <c r="H69" s="6"/>
      <c r="I69" s="6"/>
      <c r="J69" s="6"/>
    </row>
    <row r="70" spans="1:10" ht="20.25">
      <c r="A70" s="25"/>
      <c r="B70" s="25"/>
      <c r="C70" s="26"/>
      <c r="D70" s="26"/>
      <c r="E70" s="117"/>
      <c r="F70" s="6"/>
      <c r="G70" s="6"/>
      <c r="H70" s="6"/>
      <c r="I70" s="6"/>
      <c r="J70" s="6"/>
    </row>
    <row r="71" spans="1:10" ht="20.25">
      <c r="A71" s="25"/>
      <c r="B71" s="25"/>
      <c r="C71" s="26"/>
      <c r="D71" s="26"/>
      <c r="E71" s="117"/>
      <c r="F71" s="6"/>
      <c r="G71" s="6"/>
      <c r="H71" s="6"/>
      <c r="I71" s="6"/>
      <c r="J71" s="6"/>
    </row>
    <row r="72" spans="1:10" ht="20.25">
      <c r="A72" s="25"/>
      <c r="B72" s="25"/>
      <c r="C72" s="26"/>
      <c r="D72" s="26"/>
      <c r="E72" s="117"/>
      <c r="F72" s="6"/>
      <c r="G72" s="6"/>
      <c r="H72" s="6"/>
      <c r="I72" s="6"/>
      <c r="J72" s="6"/>
    </row>
    <row r="73" spans="1:10" ht="20.25">
      <c r="A73" s="25"/>
      <c r="B73" s="25"/>
      <c r="C73" s="26"/>
      <c r="D73" s="26"/>
      <c r="E73" s="117"/>
      <c r="F73" s="6"/>
      <c r="G73" s="6"/>
      <c r="H73" s="6"/>
      <c r="I73" s="6"/>
      <c r="J73" s="6"/>
    </row>
    <row r="74" spans="1:10" ht="20.25">
      <c r="A74" s="25"/>
      <c r="B74" s="25"/>
      <c r="C74" s="26"/>
      <c r="D74" s="26"/>
      <c r="E74" s="117"/>
      <c r="F74" s="6"/>
      <c r="G74" s="6"/>
      <c r="H74" s="6"/>
      <c r="I74" s="6"/>
      <c r="J74" s="6"/>
    </row>
    <row r="75" spans="1:10" ht="20.25">
      <c r="A75" s="25"/>
      <c r="B75" s="25"/>
      <c r="C75" s="26"/>
      <c r="D75" s="26"/>
      <c r="E75" s="117"/>
      <c r="F75" s="6"/>
      <c r="G75" s="6"/>
      <c r="H75" s="6"/>
      <c r="I75" s="6"/>
      <c r="J75" s="6"/>
    </row>
    <row r="76" spans="1:10" ht="20.25">
      <c r="A76" s="25"/>
      <c r="B76" s="25"/>
      <c r="C76" s="26"/>
      <c r="D76" s="26"/>
      <c r="E76" s="117"/>
      <c r="F76" s="6"/>
      <c r="G76" s="6"/>
      <c r="H76" s="6"/>
      <c r="I76" s="6"/>
      <c r="J76" s="6"/>
    </row>
    <row r="77" spans="1:10" ht="20.25">
      <c r="A77" s="25"/>
      <c r="B77" s="25"/>
      <c r="C77" s="26"/>
      <c r="D77" s="26"/>
      <c r="E77" s="117"/>
      <c r="F77" s="6"/>
      <c r="G77" s="6"/>
      <c r="H77" s="6"/>
      <c r="I77" s="6"/>
      <c r="J77" s="6"/>
    </row>
    <row r="78" spans="1:10" ht="20.25">
      <c r="A78" s="25"/>
      <c r="B78" s="25"/>
      <c r="C78" s="26"/>
      <c r="D78" s="26"/>
      <c r="E78" s="117"/>
      <c r="F78" s="6"/>
      <c r="G78" s="6"/>
      <c r="H78" s="6"/>
      <c r="I78" s="6"/>
      <c r="J78" s="6"/>
    </row>
    <row r="79" spans="1:10" ht="20.25">
      <c r="A79" s="25"/>
      <c r="B79" s="25"/>
      <c r="C79" s="26"/>
      <c r="D79" s="26"/>
      <c r="E79" s="117"/>
      <c r="F79" s="6"/>
      <c r="G79" s="6"/>
      <c r="H79" s="6"/>
      <c r="I79" s="6"/>
      <c r="J79" s="6"/>
    </row>
    <row r="80" spans="1:10" s="6" customFormat="1" ht="20.25">
      <c r="A80" s="25"/>
      <c r="B80" s="25"/>
      <c r="C80" s="26"/>
      <c r="D80" s="26"/>
      <c r="E80" s="117"/>
    </row>
    <row r="81" spans="1:5" s="6" customFormat="1" ht="20.25">
      <c r="A81" s="25"/>
      <c r="B81" s="25"/>
      <c r="C81" s="26"/>
      <c r="D81" s="26"/>
      <c r="E81" s="117"/>
    </row>
    <row r="82" spans="1:5" s="6" customFormat="1" ht="20.25">
      <c r="A82" s="25"/>
      <c r="B82" s="25"/>
      <c r="C82" s="26"/>
      <c r="D82" s="26"/>
      <c r="E82" s="117"/>
    </row>
    <row r="83" spans="1:5" s="6" customFormat="1" ht="20.25">
      <c r="A83" s="25"/>
      <c r="B83" s="25"/>
      <c r="C83" s="26"/>
      <c r="D83" s="26"/>
      <c r="E83" s="117"/>
    </row>
    <row r="84" spans="1:5" s="6" customFormat="1" ht="20.25">
      <c r="A84" s="25"/>
      <c r="B84" s="25"/>
      <c r="C84" s="26"/>
      <c r="D84" s="26"/>
      <c r="E84" s="117"/>
    </row>
    <row r="85" spans="1:5" s="6" customFormat="1" ht="20.25">
      <c r="A85" s="25"/>
      <c r="B85" s="25"/>
      <c r="C85" s="26"/>
      <c r="D85" s="26"/>
      <c r="E85" s="117"/>
    </row>
    <row r="86" spans="1:5" s="6" customFormat="1" ht="20.25">
      <c r="A86" s="25"/>
      <c r="B86" s="25"/>
      <c r="C86" s="26"/>
      <c r="D86" s="26"/>
      <c r="E86" s="117"/>
    </row>
    <row r="87" spans="1:5" s="6" customFormat="1" ht="20.25">
      <c r="A87" s="25"/>
      <c r="B87" s="25"/>
      <c r="C87" s="26"/>
      <c r="D87" s="26"/>
      <c r="E87" s="117"/>
    </row>
    <row r="88" spans="1:5" s="6" customFormat="1" ht="20.25">
      <c r="A88" s="25"/>
      <c r="B88" s="25"/>
      <c r="C88" s="26"/>
      <c r="D88" s="26"/>
      <c r="E88" s="117"/>
    </row>
    <row r="89" spans="1:5" s="6" customFormat="1" ht="20.25">
      <c r="A89" s="25"/>
      <c r="B89" s="25"/>
      <c r="C89" s="26"/>
      <c r="D89" s="26"/>
      <c r="E89" s="117"/>
    </row>
    <row r="90" spans="1:5" s="6" customFormat="1" ht="20.25">
      <c r="A90" s="25"/>
      <c r="B90" s="25"/>
      <c r="C90" s="26"/>
      <c r="D90" s="26"/>
      <c r="E90" s="117"/>
    </row>
    <row r="91" spans="1:5" s="6" customFormat="1" ht="20.25">
      <c r="A91" s="25"/>
      <c r="B91" s="25"/>
      <c r="C91" s="26"/>
      <c r="D91" s="26"/>
      <c r="E91" s="117"/>
    </row>
    <row r="92" spans="1:5" s="6" customFormat="1" ht="20.25">
      <c r="A92" s="25"/>
      <c r="B92" s="25"/>
      <c r="C92" s="26"/>
      <c r="D92" s="26"/>
      <c r="E92" s="117"/>
    </row>
    <row r="93" spans="1:5" s="6" customFormat="1" ht="20.25">
      <c r="A93" s="25"/>
      <c r="B93" s="25"/>
      <c r="C93" s="26"/>
      <c r="D93" s="26"/>
      <c r="E93" s="117"/>
    </row>
    <row r="94" spans="1:5" s="6" customFormat="1" ht="20.25">
      <c r="A94" s="25"/>
      <c r="B94" s="25"/>
      <c r="C94" s="26"/>
      <c r="D94" s="26"/>
      <c r="E94" s="117"/>
    </row>
    <row r="95" spans="1:5" s="6" customFormat="1" ht="20.25">
      <c r="A95" s="25"/>
      <c r="B95" s="25"/>
      <c r="C95" s="26"/>
      <c r="D95" s="26"/>
      <c r="E95" s="117"/>
    </row>
    <row r="96" spans="1:5" s="6" customFormat="1" ht="20.25">
      <c r="A96" s="25"/>
      <c r="B96" s="25"/>
      <c r="C96" s="26"/>
      <c r="D96" s="26"/>
      <c r="E96" s="117"/>
    </row>
    <row r="97" spans="1:5" s="6" customFormat="1" ht="20.25">
      <c r="A97" s="25"/>
      <c r="B97" s="25"/>
      <c r="C97" s="26"/>
      <c r="D97" s="26"/>
      <c r="E97" s="117"/>
    </row>
    <row r="98" spans="1:5" s="6" customFormat="1" ht="20.25">
      <c r="A98" s="25"/>
      <c r="B98" s="25"/>
      <c r="C98" s="26"/>
      <c r="D98" s="26"/>
      <c r="E98" s="117"/>
    </row>
    <row r="99" spans="1:5" s="6" customFormat="1" ht="20.25">
      <c r="A99" s="25"/>
      <c r="B99" s="25"/>
      <c r="C99" s="26"/>
      <c r="D99" s="26"/>
      <c r="E99" s="117"/>
    </row>
    <row r="100" spans="1:5" s="6" customFormat="1" ht="20.25">
      <c r="A100" s="25"/>
      <c r="B100" s="25"/>
      <c r="C100" s="26"/>
      <c r="D100" s="26"/>
      <c r="E100" s="117"/>
    </row>
    <row r="101" spans="1:5" s="6" customFormat="1" ht="20.25">
      <c r="A101" s="25"/>
      <c r="B101" s="25"/>
      <c r="C101" s="26"/>
      <c r="D101" s="26"/>
      <c r="E101" s="117"/>
    </row>
    <row r="102" spans="1:5" s="6" customFormat="1" ht="20.25">
      <c r="A102" s="25"/>
      <c r="B102" s="25"/>
      <c r="C102" s="26"/>
      <c r="D102" s="26"/>
      <c r="E102" s="117"/>
    </row>
    <row r="103" spans="1:5" s="6" customFormat="1" ht="20.25">
      <c r="A103" s="25"/>
      <c r="B103" s="25"/>
      <c r="C103" s="26"/>
      <c r="D103" s="26"/>
      <c r="E103" s="117"/>
    </row>
    <row r="104" spans="1:5" s="6" customFormat="1" ht="20.25">
      <c r="A104" s="25"/>
      <c r="B104" s="25"/>
      <c r="C104" s="26"/>
      <c r="D104" s="26"/>
      <c r="E104" s="117"/>
    </row>
    <row r="105" spans="1:5" s="6" customFormat="1" ht="20.25">
      <c r="A105" s="25"/>
      <c r="B105" s="25"/>
      <c r="C105" s="26"/>
      <c r="D105" s="26"/>
      <c r="E105" s="117"/>
    </row>
    <row r="106" spans="1:5" s="6" customFormat="1" ht="20.25">
      <c r="A106" s="25"/>
      <c r="B106" s="25"/>
      <c r="C106" s="26"/>
      <c r="D106" s="26"/>
      <c r="E106" s="117"/>
    </row>
    <row r="107" spans="1:5" s="6" customFormat="1" ht="20.25">
      <c r="A107" s="25"/>
      <c r="B107" s="25"/>
      <c r="C107" s="26"/>
      <c r="D107" s="26"/>
      <c r="E107" s="117"/>
    </row>
    <row r="108" spans="1:5" s="6" customFormat="1" ht="20.25">
      <c r="A108" s="25"/>
      <c r="B108" s="25"/>
      <c r="C108" s="26"/>
      <c r="D108" s="26"/>
      <c r="E108" s="117"/>
    </row>
    <row r="109" spans="1:5" s="6" customFormat="1" ht="20.25">
      <c r="A109" s="25"/>
      <c r="B109" s="25"/>
      <c r="C109" s="26"/>
      <c r="D109" s="26"/>
      <c r="E109" s="117"/>
    </row>
    <row r="110" spans="1:5" s="6" customFormat="1" ht="20.25">
      <c r="A110" s="25"/>
      <c r="B110" s="25"/>
      <c r="C110" s="26"/>
      <c r="D110" s="26"/>
      <c r="E110" s="117"/>
    </row>
    <row r="111" spans="1:5" s="6" customFormat="1" ht="20.25">
      <c r="A111" s="25"/>
      <c r="B111" s="25"/>
      <c r="C111" s="26"/>
      <c r="D111" s="26"/>
      <c r="E111" s="117"/>
    </row>
    <row r="112" spans="1:5" s="6" customFormat="1" ht="20.25">
      <c r="A112" s="25"/>
      <c r="B112" s="25"/>
      <c r="C112" s="26"/>
      <c r="D112" s="26"/>
      <c r="E112" s="117"/>
    </row>
    <row r="113" spans="1:5" s="6" customFormat="1" ht="20.25">
      <c r="A113" s="25"/>
      <c r="B113" s="25"/>
      <c r="C113" s="26"/>
      <c r="D113" s="26"/>
      <c r="E113" s="117"/>
    </row>
    <row r="114" spans="1:5" s="6" customFormat="1" ht="20.25">
      <c r="A114" s="25"/>
      <c r="B114" s="25"/>
      <c r="C114" s="26"/>
      <c r="D114" s="26"/>
      <c r="E114" s="117"/>
    </row>
    <row r="115" spans="1:5" s="6" customFormat="1" ht="20.25">
      <c r="A115" s="25"/>
      <c r="B115" s="25"/>
      <c r="C115" s="26"/>
      <c r="D115" s="26"/>
      <c r="E115" s="117"/>
    </row>
    <row r="116" spans="1:5" s="6" customFormat="1" ht="20.25">
      <c r="A116" s="25"/>
      <c r="B116" s="25"/>
      <c r="C116" s="26"/>
      <c r="D116" s="26"/>
      <c r="E116" s="117"/>
    </row>
    <row r="117" spans="1:5" s="6" customFormat="1" ht="20.25">
      <c r="A117" s="25"/>
      <c r="B117" s="25"/>
      <c r="C117" s="26"/>
      <c r="D117" s="26"/>
      <c r="E117" s="117"/>
    </row>
    <row r="118" spans="1:5" s="6" customFormat="1" ht="20.25">
      <c r="A118" s="25"/>
      <c r="B118" s="25"/>
      <c r="C118" s="26"/>
      <c r="D118" s="26"/>
      <c r="E118" s="117"/>
    </row>
    <row r="119" spans="1:5" s="6" customFormat="1" ht="20.25">
      <c r="A119" s="25"/>
      <c r="B119" s="25"/>
      <c r="C119" s="26"/>
      <c r="D119" s="26"/>
      <c r="E119" s="117"/>
    </row>
    <row r="120" spans="1:5" s="6" customFormat="1" ht="20.25">
      <c r="A120" s="25"/>
      <c r="B120" s="25"/>
      <c r="C120" s="26"/>
      <c r="D120" s="26"/>
      <c r="E120" s="117"/>
    </row>
    <row r="121" spans="1:5" s="6" customFormat="1" ht="20.25">
      <c r="A121" s="25"/>
      <c r="B121" s="25"/>
      <c r="C121" s="26"/>
      <c r="D121" s="26"/>
      <c r="E121" s="117"/>
    </row>
    <row r="122" spans="1:5" s="6" customFormat="1" ht="20.25">
      <c r="A122" s="25"/>
      <c r="B122" s="25"/>
      <c r="C122" s="26"/>
      <c r="D122" s="26"/>
      <c r="E122" s="117"/>
    </row>
    <row r="123" spans="1:5" s="6" customFormat="1" ht="20.25">
      <c r="A123" s="25"/>
      <c r="B123" s="25"/>
      <c r="C123" s="26"/>
      <c r="D123" s="26"/>
      <c r="E123" s="117"/>
    </row>
    <row r="124" spans="1:5" s="6" customFormat="1" ht="20.25">
      <c r="A124" s="25"/>
      <c r="B124" s="25"/>
      <c r="C124" s="26"/>
      <c r="D124" s="26"/>
      <c r="E124" s="117"/>
    </row>
    <row r="125" spans="1:5" s="6" customFormat="1" ht="20.25">
      <c r="A125" s="25"/>
      <c r="B125" s="25"/>
      <c r="C125" s="26"/>
      <c r="D125" s="26"/>
      <c r="E125" s="117"/>
    </row>
    <row r="126" spans="1:5" s="6" customFormat="1" ht="20.25">
      <c r="A126" s="25"/>
      <c r="B126" s="25"/>
      <c r="C126" s="26"/>
      <c r="D126" s="26"/>
      <c r="E126" s="117"/>
    </row>
    <row r="127" spans="1:5" s="6" customFormat="1" ht="20.25">
      <c r="A127" s="25"/>
      <c r="B127" s="25"/>
      <c r="C127" s="26"/>
      <c r="D127" s="26"/>
      <c r="E127" s="117"/>
    </row>
    <row r="128" spans="1:5" s="6" customFormat="1" ht="20.25">
      <c r="A128" s="25"/>
      <c r="B128" s="25"/>
      <c r="C128" s="26"/>
      <c r="D128" s="26"/>
      <c r="E128" s="117"/>
    </row>
    <row r="129" spans="1:5" s="6" customFormat="1" ht="20.25">
      <c r="A129" s="25"/>
      <c r="B129" s="25"/>
      <c r="C129" s="26"/>
      <c r="D129" s="26"/>
      <c r="E129" s="117"/>
    </row>
    <row r="130" spans="1:5" s="6" customFormat="1" ht="20.25">
      <c r="A130" s="25"/>
      <c r="B130" s="25"/>
      <c r="C130" s="26"/>
      <c r="D130" s="26"/>
      <c r="E130" s="117"/>
    </row>
    <row r="131" spans="1:5" s="6" customFormat="1" ht="20.25">
      <c r="A131" s="25"/>
      <c r="B131" s="25"/>
      <c r="C131" s="26"/>
      <c r="D131" s="26"/>
      <c r="E131" s="117"/>
    </row>
    <row r="132" spans="1:5" s="6" customFormat="1" ht="20.25">
      <c r="A132" s="25"/>
      <c r="B132" s="25"/>
      <c r="C132" s="26"/>
      <c r="D132" s="26"/>
      <c r="E132" s="117"/>
    </row>
    <row r="133" spans="1:5" s="6" customFormat="1" ht="20.25">
      <c r="A133" s="25"/>
      <c r="B133" s="25"/>
      <c r="C133" s="26"/>
      <c r="D133" s="26"/>
      <c r="E133" s="117"/>
    </row>
    <row r="134" spans="1:5" s="6" customFormat="1" ht="20.25">
      <c r="A134" s="25"/>
      <c r="B134" s="25"/>
      <c r="C134" s="26"/>
      <c r="D134" s="26"/>
      <c r="E134" s="117"/>
    </row>
    <row r="135" spans="1:5" s="6" customFormat="1" ht="20.25">
      <c r="A135" s="25"/>
      <c r="B135" s="25"/>
      <c r="C135" s="26"/>
      <c r="D135" s="26"/>
      <c r="E135" s="117"/>
    </row>
    <row r="136" spans="1:5" s="6" customFormat="1" ht="20.25">
      <c r="A136" s="25"/>
      <c r="B136" s="25"/>
      <c r="C136" s="26"/>
      <c r="D136" s="26"/>
      <c r="E136" s="117"/>
    </row>
    <row r="137" spans="1:5" s="6" customFormat="1" ht="20.25">
      <c r="A137" s="25"/>
      <c r="B137" s="25"/>
      <c r="C137" s="26"/>
      <c r="D137" s="26"/>
      <c r="E137" s="117"/>
    </row>
    <row r="138" spans="1:5" s="6" customFormat="1" ht="20.25">
      <c r="A138" s="25"/>
      <c r="B138" s="25"/>
      <c r="C138" s="26"/>
      <c r="D138" s="26"/>
      <c r="E138" s="117"/>
    </row>
    <row r="139" spans="1:5" s="6" customFormat="1" ht="20.25">
      <c r="A139" s="25"/>
      <c r="B139" s="25"/>
      <c r="C139" s="26"/>
      <c r="D139" s="26"/>
      <c r="E139" s="117"/>
    </row>
    <row r="140" spans="1:5" s="6" customFormat="1" ht="20.25">
      <c r="A140" s="25"/>
      <c r="B140" s="25"/>
      <c r="C140" s="26"/>
      <c r="D140" s="26"/>
      <c r="E140" s="117"/>
    </row>
    <row r="141" spans="1:5" s="6" customFormat="1" ht="20.25">
      <c r="A141" s="25"/>
      <c r="B141" s="25"/>
      <c r="C141" s="26"/>
      <c r="D141" s="26"/>
      <c r="E141" s="117"/>
    </row>
    <row r="142" spans="1:5" s="6" customFormat="1" ht="20.25">
      <c r="A142" s="25"/>
      <c r="B142" s="25"/>
      <c r="C142" s="26"/>
      <c r="D142" s="26"/>
      <c r="E142" s="117"/>
    </row>
    <row r="143" spans="1:5" s="6" customFormat="1" ht="20.25">
      <c r="A143" s="25"/>
      <c r="B143" s="25"/>
      <c r="C143" s="26"/>
      <c r="D143" s="26"/>
      <c r="E143" s="117"/>
    </row>
    <row r="144" spans="1:5" s="6" customFormat="1" ht="20.25">
      <c r="A144" s="25"/>
      <c r="B144" s="25"/>
      <c r="C144" s="26"/>
      <c r="D144" s="26"/>
      <c r="E144" s="117"/>
    </row>
    <row r="145" spans="1:5" s="6" customFormat="1" ht="20.25">
      <c r="A145" s="25"/>
      <c r="B145" s="25"/>
      <c r="C145" s="26"/>
      <c r="D145" s="26"/>
      <c r="E145" s="117"/>
    </row>
    <row r="146" spans="1:5" s="6" customFormat="1" ht="20.25">
      <c r="A146" s="25"/>
      <c r="B146" s="25"/>
      <c r="C146" s="26"/>
      <c r="D146" s="26"/>
      <c r="E146" s="117"/>
    </row>
    <row r="147" spans="1:5" s="6" customFormat="1" ht="20.25">
      <c r="A147" s="25"/>
      <c r="B147" s="25"/>
      <c r="C147" s="26"/>
      <c r="D147" s="26"/>
      <c r="E147" s="117"/>
    </row>
    <row r="148" spans="1:5" s="6" customFormat="1" ht="20.25">
      <c r="A148" s="25"/>
      <c r="B148" s="25"/>
      <c r="C148" s="26"/>
      <c r="D148" s="26"/>
      <c r="E148" s="117"/>
    </row>
    <row r="149" spans="1:5" s="6" customFormat="1" ht="20.25">
      <c r="A149" s="25"/>
      <c r="B149" s="25"/>
      <c r="C149" s="26"/>
      <c r="D149" s="26"/>
      <c r="E149" s="117"/>
    </row>
    <row r="150" spans="1:5" s="6" customFormat="1" ht="20.25">
      <c r="A150" s="25"/>
      <c r="B150" s="25"/>
      <c r="C150" s="26"/>
      <c r="D150" s="26"/>
      <c r="E150" s="117"/>
    </row>
    <row r="151" spans="1:5" s="6" customFormat="1" ht="20.25">
      <c r="A151" s="25"/>
      <c r="B151" s="25"/>
      <c r="C151" s="26"/>
      <c r="D151" s="26"/>
      <c r="E151" s="117"/>
    </row>
    <row r="152" spans="1:5" s="6" customFormat="1" ht="20.25">
      <c r="A152" s="25"/>
      <c r="B152" s="25"/>
      <c r="C152" s="26"/>
      <c r="D152" s="26"/>
      <c r="E152" s="117"/>
    </row>
    <row r="153" spans="1:5" s="6" customFormat="1" ht="20.25">
      <c r="A153" s="25"/>
      <c r="B153" s="25"/>
      <c r="C153" s="26"/>
      <c r="D153" s="26"/>
      <c r="E153" s="117"/>
    </row>
    <row r="154" spans="1:5" s="6" customFormat="1" ht="20.25">
      <c r="A154" s="25"/>
      <c r="B154" s="25"/>
      <c r="C154" s="26"/>
      <c r="D154" s="26"/>
      <c r="E154" s="117"/>
    </row>
    <row r="155" spans="1:5" s="6" customFormat="1" ht="20.25">
      <c r="A155" s="25"/>
      <c r="B155" s="25"/>
      <c r="C155" s="26"/>
      <c r="D155" s="26"/>
      <c r="E155" s="117"/>
    </row>
    <row r="156" spans="1:5" s="6" customFormat="1" ht="20.25">
      <c r="A156" s="25"/>
      <c r="B156" s="25"/>
      <c r="C156" s="26"/>
      <c r="D156" s="26"/>
      <c r="E156" s="117"/>
    </row>
    <row r="157" spans="1:5" s="6" customFormat="1" ht="20.25">
      <c r="A157" s="25"/>
      <c r="B157" s="25"/>
      <c r="C157" s="26"/>
      <c r="D157" s="26"/>
      <c r="E157" s="117"/>
    </row>
    <row r="158" spans="1:5" s="6" customFormat="1" ht="20.25">
      <c r="A158" s="25"/>
      <c r="B158" s="25"/>
      <c r="C158" s="26"/>
      <c r="D158" s="26"/>
      <c r="E158" s="117"/>
    </row>
    <row r="159" spans="1:5" s="6" customFormat="1" ht="20.25">
      <c r="A159" s="25"/>
      <c r="B159" s="25"/>
      <c r="C159" s="26"/>
      <c r="D159" s="26"/>
      <c r="E159" s="117"/>
    </row>
    <row r="160" spans="1:5" s="6" customFormat="1" ht="20.25">
      <c r="A160" s="25"/>
      <c r="B160" s="25"/>
      <c r="C160" s="26"/>
      <c r="D160" s="26"/>
      <c r="E160" s="117"/>
    </row>
    <row r="161" spans="1:5" s="6" customFormat="1" ht="20.25">
      <c r="A161" s="25"/>
      <c r="B161" s="25"/>
      <c r="C161" s="26"/>
      <c r="D161" s="26"/>
      <c r="E161" s="117"/>
    </row>
    <row r="162" spans="1:5" s="6" customFormat="1" ht="20.25">
      <c r="A162" s="25"/>
      <c r="B162" s="25"/>
      <c r="C162" s="26"/>
      <c r="D162" s="26"/>
      <c r="E162" s="117"/>
    </row>
    <row r="163" spans="1:5" s="6" customFormat="1" ht="20.25">
      <c r="A163" s="25"/>
      <c r="B163" s="25"/>
      <c r="C163" s="26"/>
      <c r="D163" s="26"/>
      <c r="E163" s="117"/>
    </row>
    <row r="164" spans="1:5" s="6" customFormat="1" ht="20.25">
      <c r="A164" s="25"/>
      <c r="B164" s="25"/>
      <c r="C164" s="26"/>
      <c r="D164" s="26"/>
      <c r="E164" s="117"/>
    </row>
    <row r="165" spans="1:5" s="6" customFormat="1" ht="20.25">
      <c r="A165" s="25"/>
      <c r="B165" s="25"/>
      <c r="C165" s="26"/>
      <c r="D165" s="26"/>
      <c r="E165" s="117"/>
    </row>
    <row r="166" spans="1:5" s="6" customFormat="1" ht="20.25">
      <c r="A166" s="25"/>
      <c r="B166" s="25"/>
      <c r="C166" s="26"/>
      <c r="D166" s="26"/>
      <c r="E166" s="117"/>
    </row>
    <row r="167" spans="1:5" s="6" customFormat="1" ht="20.25">
      <c r="A167" s="25"/>
      <c r="B167" s="25"/>
      <c r="C167" s="26"/>
      <c r="D167" s="26"/>
      <c r="E167" s="117"/>
    </row>
    <row r="168" spans="1:5" s="6" customFormat="1" ht="20.25">
      <c r="A168" s="25"/>
      <c r="B168" s="25"/>
      <c r="C168" s="26"/>
      <c r="D168" s="26"/>
      <c r="E168" s="117"/>
    </row>
    <row r="169" spans="1:5" s="6" customFormat="1" ht="20.25">
      <c r="A169" s="25"/>
      <c r="B169" s="25"/>
      <c r="C169" s="26"/>
      <c r="D169" s="26"/>
      <c r="E169" s="117"/>
    </row>
    <row r="170" spans="1:5" s="6" customFormat="1" ht="20.25">
      <c r="A170" s="25"/>
      <c r="B170" s="25"/>
      <c r="C170" s="26"/>
      <c r="D170" s="26"/>
      <c r="E170" s="117"/>
    </row>
    <row r="171" spans="1:5" s="6" customFormat="1" ht="20.25">
      <c r="A171" s="25"/>
      <c r="B171" s="25"/>
      <c r="C171" s="26"/>
      <c r="D171" s="26"/>
      <c r="E171" s="117"/>
    </row>
    <row r="172" spans="1:5" s="6" customFormat="1" ht="20.25">
      <c r="A172" s="25"/>
      <c r="B172" s="25"/>
      <c r="C172" s="26"/>
      <c r="D172" s="26"/>
      <c r="E172" s="117"/>
    </row>
    <row r="173" spans="1:5" s="6" customFormat="1" ht="20.25">
      <c r="A173" s="25"/>
      <c r="B173" s="25"/>
      <c r="C173" s="26"/>
      <c r="D173" s="26"/>
      <c r="E173" s="117"/>
    </row>
    <row r="174" spans="1:5" s="6" customFormat="1" ht="20.25">
      <c r="A174" s="25"/>
      <c r="B174" s="25"/>
      <c r="C174" s="26"/>
      <c r="D174" s="26"/>
      <c r="E174" s="117"/>
    </row>
    <row r="175" spans="1:5" s="6" customFormat="1" ht="20.25">
      <c r="A175" s="25"/>
      <c r="B175" s="25"/>
      <c r="C175" s="26"/>
      <c r="D175" s="26"/>
      <c r="E175" s="117"/>
    </row>
    <row r="176" spans="1:5" s="6" customFormat="1" ht="20.25">
      <c r="A176" s="25"/>
      <c r="B176" s="25"/>
      <c r="C176" s="26"/>
      <c r="D176" s="26"/>
      <c r="E176" s="117"/>
    </row>
    <row r="177" spans="1:5" s="6" customFormat="1" ht="20.25">
      <c r="A177" s="25"/>
      <c r="B177" s="25"/>
      <c r="C177" s="26"/>
      <c r="D177" s="26"/>
      <c r="E177" s="117"/>
    </row>
    <row r="178" spans="1:5" s="6" customFormat="1" ht="20.25">
      <c r="A178" s="25"/>
      <c r="B178" s="25"/>
      <c r="C178" s="26"/>
      <c r="D178" s="26"/>
      <c r="E178" s="117"/>
    </row>
    <row r="179" spans="1:5" s="6" customFormat="1" ht="20.25">
      <c r="A179" s="25"/>
      <c r="B179" s="25"/>
      <c r="C179" s="26"/>
      <c r="D179" s="26"/>
      <c r="E179" s="117"/>
    </row>
    <row r="180" spans="1:5" s="6" customFormat="1" ht="20.25">
      <c r="A180" s="25"/>
      <c r="B180" s="25"/>
      <c r="C180" s="26"/>
      <c r="D180" s="26"/>
      <c r="E180" s="117"/>
    </row>
    <row r="181" spans="1:5" s="6" customFormat="1" ht="20.25">
      <c r="A181" s="25"/>
      <c r="B181" s="25"/>
      <c r="C181" s="26"/>
      <c r="D181" s="26"/>
      <c r="E181" s="117"/>
    </row>
    <row r="182" spans="1:5" s="6" customFormat="1" ht="20.25">
      <c r="A182" s="25"/>
      <c r="B182" s="25"/>
      <c r="C182" s="26"/>
      <c r="D182" s="26"/>
      <c r="E182" s="117"/>
    </row>
    <row r="183" spans="1:5" s="6" customFormat="1" ht="20.25">
      <c r="A183" s="25"/>
      <c r="B183" s="25"/>
      <c r="C183" s="26"/>
      <c r="D183" s="26"/>
      <c r="E183" s="117"/>
    </row>
    <row r="184" spans="1:5" s="6" customFormat="1" ht="20.25">
      <c r="A184" s="25"/>
      <c r="B184" s="25"/>
      <c r="C184" s="26"/>
      <c r="D184" s="26"/>
      <c r="E184" s="117"/>
    </row>
    <row r="185" spans="1:5" s="6" customFormat="1" ht="20.25">
      <c r="A185" s="25"/>
      <c r="B185" s="25"/>
      <c r="C185" s="26"/>
      <c r="D185" s="26"/>
      <c r="E185" s="117"/>
    </row>
    <row r="186" spans="1:5" s="6" customFormat="1" ht="20.25">
      <c r="A186" s="25"/>
      <c r="B186" s="25"/>
      <c r="C186" s="26"/>
      <c r="D186" s="26"/>
      <c r="E186" s="117"/>
    </row>
    <row r="187" spans="1:5" s="6" customFormat="1" ht="20.25">
      <c r="A187" s="25"/>
      <c r="B187" s="25"/>
      <c r="C187" s="26"/>
      <c r="D187" s="26"/>
      <c r="E187" s="117"/>
    </row>
    <row r="188" spans="1:5" s="6" customFormat="1" ht="20.25">
      <c r="A188" s="25"/>
      <c r="B188" s="25"/>
      <c r="C188" s="26"/>
      <c r="D188" s="26"/>
      <c r="E188" s="117"/>
    </row>
    <row r="189" spans="1:5" s="6" customFormat="1" ht="20.25">
      <c r="A189" s="25"/>
      <c r="B189" s="25"/>
      <c r="C189" s="26"/>
      <c r="D189" s="26"/>
      <c r="E189" s="117"/>
    </row>
    <row r="190" spans="1:5" s="6" customFormat="1" ht="20.25">
      <c r="A190" s="25"/>
      <c r="B190" s="25"/>
      <c r="C190" s="26"/>
      <c r="D190" s="26"/>
      <c r="E190" s="117"/>
    </row>
    <row r="191" spans="1:5" s="6" customFormat="1" ht="20.25">
      <c r="A191" s="25"/>
      <c r="B191" s="25"/>
      <c r="C191" s="26"/>
      <c r="D191" s="26"/>
      <c r="E191" s="117"/>
    </row>
    <row r="192" spans="1:5" s="6" customFormat="1" ht="20.25">
      <c r="A192" s="25"/>
      <c r="B192" s="25"/>
      <c r="C192" s="26"/>
      <c r="D192" s="26"/>
      <c r="E192" s="117"/>
    </row>
    <row r="193" spans="1:5" s="6" customFormat="1" ht="20.25">
      <c r="A193" s="25"/>
      <c r="B193" s="25"/>
      <c r="C193" s="26"/>
      <c r="D193" s="26"/>
      <c r="E193" s="117"/>
    </row>
    <row r="194" spans="1:5" s="6" customFormat="1" ht="20.25">
      <c r="A194" s="25"/>
      <c r="B194" s="25"/>
      <c r="C194" s="26"/>
      <c r="D194" s="26"/>
      <c r="E194" s="117"/>
    </row>
    <row r="195" spans="1:5" s="6" customFormat="1" ht="20.25">
      <c r="A195" s="25"/>
      <c r="B195" s="25"/>
      <c r="C195" s="26"/>
      <c r="D195" s="26"/>
      <c r="E195" s="117"/>
    </row>
    <row r="196" spans="1:5" s="6" customFormat="1" ht="20.25">
      <c r="A196" s="25"/>
      <c r="B196" s="25"/>
      <c r="C196" s="26"/>
      <c r="D196" s="26"/>
      <c r="E196" s="117"/>
    </row>
    <row r="197" spans="1:5" s="6" customFormat="1" ht="20.25">
      <c r="A197" s="25"/>
      <c r="B197" s="25"/>
      <c r="C197" s="26"/>
      <c r="D197" s="26"/>
      <c r="E197" s="117"/>
    </row>
    <row r="198" spans="1:5" s="6" customFormat="1" ht="20.25">
      <c r="A198" s="25"/>
      <c r="B198" s="25"/>
      <c r="C198" s="26"/>
      <c r="D198" s="26"/>
      <c r="E198" s="117"/>
    </row>
    <row r="199" spans="1:5" s="6" customFormat="1" ht="20.25">
      <c r="A199" s="25"/>
      <c r="B199" s="25"/>
      <c r="C199" s="26"/>
      <c r="D199" s="26"/>
      <c r="E199" s="117"/>
    </row>
    <row r="200" spans="1:5" s="6" customFormat="1" ht="20.25">
      <c r="A200" s="25"/>
      <c r="B200" s="25"/>
      <c r="C200" s="26"/>
      <c r="D200" s="26"/>
      <c r="E200" s="117"/>
    </row>
    <row r="201" spans="1:5" s="6" customFormat="1" ht="20.25">
      <c r="A201" s="25"/>
      <c r="B201" s="25"/>
      <c r="C201" s="26"/>
      <c r="D201" s="26"/>
      <c r="E201" s="117"/>
    </row>
    <row r="202" spans="1:5" s="6" customFormat="1" ht="20.25">
      <c r="A202" s="25"/>
      <c r="B202" s="25"/>
      <c r="C202" s="26"/>
      <c r="D202" s="26"/>
      <c r="E202" s="117"/>
    </row>
    <row r="203" spans="1:5" s="6" customFormat="1" ht="20.25">
      <c r="A203" s="25"/>
      <c r="B203" s="25"/>
      <c r="C203" s="26"/>
      <c r="D203" s="26"/>
      <c r="E203" s="117"/>
    </row>
    <row r="204" spans="1:5" s="6" customFormat="1" ht="20.25">
      <c r="A204" s="25"/>
      <c r="B204" s="25"/>
      <c r="C204" s="26"/>
      <c r="D204" s="26"/>
      <c r="E204" s="117"/>
    </row>
    <row r="205" spans="1:5" s="6" customFormat="1" ht="20.25">
      <c r="A205" s="25"/>
      <c r="B205" s="25"/>
      <c r="C205" s="26"/>
      <c r="D205" s="26"/>
      <c r="E205" s="117"/>
    </row>
    <row r="206" spans="1:5" s="6" customFormat="1" ht="20.25">
      <c r="A206" s="25"/>
      <c r="B206" s="25"/>
      <c r="C206" s="26"/>
      <c r="D206" s="26"/>
      <c r="E206" s="117"/>
    </row>
    <row r="207" spans="1:5" s="6" customFormat="1" ht="20.25">
      <c r="A207" s="25"/>
      <c r="B207" s="25"/>
      <c r="C207" s="26"/>
      <c r="D207" s="26"/>
      <c r="E207" s="117"/>
    </row>
    <row r="208" spans="1:5" s="6" customFormat="1" ht="20.25">
      <c r="A208" s="25"/>
      <c r="B208" s="25"/>
      <c r="C208" s="26"/>
      <c r="D208" s="26"/>
      <c r="E208" s="117"/>
    </row>
    <row r="209" spans="1:5" s="6" customFormat="1" ht="20.25">
      <c r="A209" s="25"/>
      <c r="B209" s="25"/>
      <c r="C209" s="26"/>
      <c r="D209" s="26"/>
      <c r="E209" s="117"/>
    </row>
    <row r="210" spans="1:5" s="6" customFormat="1" ht="20.25">
      <c r="A210" s="25"/>
      <c r="B210" s="25"/>
      <c r="C210" s="26"/>
      <c r="D210" s="26"/>
      <c r="E210" s="117"/>
    </row>
    <row r="211" spans="1:5" s="6" customFormat="1" ht="20.25">
      <c r="A211" s="25"/>
      <c r="B211" s="25"/>
      <c r="C211" s="26"/>
      <c r="D211" s="26"/>
      <c r="E211" s="117"/>
    </row>
    <row r="212" spans="1:5" s="6" customFormat="1" ht="20.25">
      <c r="A212" s="25"/>
      <c r="B212" s="25"/>
      <c r="C212" s="26"/>
      <c r="D212" s="26"/>
      <c r="E212" s="117"/>
    </row>
    <row r="213" spans="1:5" s="6" customFormat="1" ht="20.25">
      <c r="A213" s="25"/>
      <c r="B213" s="25"/>
      <c r="C213" s="26"/>
      <c r="D213" s="26"/>
      <c r="E213" s="117"/>
    </row>
    <row r="214" spans="1:5" s="6" customFormat="1" ht="20.25">
      <c r="A214" s="25"/>
      <c r="B214" s="25"/>
      <c r="C214" s="26"/>
      <c r="D214" s="26"/>
      <c r="E214" s="117"/>
    </row>
    <row r="215" spans="1:5" s="6" customFormat="1" ht="20.25">
      <c r="A215" s="25"/>
      <c r="B215" s="25"/>
      <c r="C215" s="26"/>
      <c r="D215" s="26"/>
      <c r="E215" s="117"/>
    </row>
    <row r="216" spans="1:5" s="6" customFormat="1" ht="20.25">
      <c r="A216" s="25"/>
      <c r="B216" s="25"/>
      <c r="C216" s="26"/>
      <c r="D216" s="26"/>
      <c r="E216" s="117"/>
    </row>
    <row r="217" spans="1:5" s="6" customFormat="1" ht="20.25">
      <c r="A217" s="25"/>
      <c r="B217" s="25"/>
      <c r="C217" s="26"/>
      <c r="D217" s="26"/>
      <c r="E217" s="117"/>
    </row>
    <row r="218" spans="1:5" s="6" customFormat="1" ht="20.25">
      <c r="A218" s="25"/>
      <c r="B218" s="25"/>
      <c r="C218" s="26"/>
      <c r="D218" s="26"/>
      <c r="E218" s="117"/>
    </row>
    <row r="219" spans="1:5" s="6" customFormat="1" ht="20.25">
      <c r="A219" s="25"/>
      <c r="B219" s="25"/>
      <c r="C219" s="26"/>
      <c r="D219" s="26"/>
      <c r="E219" s="117"/>
    </row>
    <row r="220" spans="1:5" s="6" customFormat="1" ht="20.25">
      <c r="A220" s="25"/>
      <c r="B220" s="25"/>
      <c r="C220" s="26"/>
      <c r="D220" s="26"/>
      <c r="E220" s="117"/>
    </row>
    <row r="221" spans="1:5" s="6" customFormat="1" ht="20.25">
      <c r="A221" s="25"/>
      <c r="B221" s="25"/>
      <c r="C221" s="26"/>
      <c r="D221" s="26"/>
      <c r="E221" s="117"/>
    </row>
    <row r="222" spans="1:5" s="6" customFormat="1" ht="20.25">
      <c r="A222" s="25"/>
      <c r="B222" s="25"/>
      <c r="C222" s="26"/>
      <c r="D222" s="26"/>
      <c r="E222" s="117"/>
    </row>
    <row r="223" spans="1:5" s="6" customFormat="1" ht="20.25">
      <c r="A223" s="25"/>
      <c r="B223" s="25"/>
      <c r="C223" s="26"/>
      <c r="D223" s="26"/>
      <c r="E223" s="117"/>
    </row>
    <row r="224" spans="1:5" s="6" customFormat="1" ht="20.25">
      <c r="A224" s="25"/>
      <c r="B224" s="25"/>
      <c r="C224" s="26"/>
      <c r="D224" s="26"/>
      <c r="E224" s="117"/>
    </row>
    <row r="225" spans="1:7" s="6" customFormat="1" ht="20.25">
      <c r="A225" s="25"/>
      <c r="B225" s="25"/>
      <c r="C225" s="26"/>
      <c r="D225" s="26"/>
      <c r="E225" s="117"/>
    </row>
    <row r="226" spans="1:7" s="6" customFormat="1" ht="20.25">
      <c r="A226" s="25"/>
      <c r="B226" s="25"/>
      <c r="C226" s="26"/>
      <c r="D226" s="26"/>
      <c r="E226" s="117"/>
    </row>
    <row r="227" spans="1:7" s="6" customFormat="1" ht="20.25">
      <c r="A227" s="25"/>
      <c r="B227" s="25"/>
      <c r="C227" s="26"/>
      <c r="D227" s="26"/>
      <c r="E227" s="117"/>
    </row>
    <row r="228" spans="1:7" s="6" customFormat="1" ht="20.25">
      <c r="A228" s="25"/>
      <c r="B228" s="25"/>
      <c r="C228" s="26"/>
      <c r="D228" s="26"/>
      <c r="E228" s="117"/>
    </row>
    <row r="229" spans="1:7" s="6" customFormat="1" ht="20.25">
      <c r="A229" s="25"/>
      <c r="B229" s="25"/>
      <c r="C229" s="26"/>
      <c r="D229" s="26"/>
      <c r="E229" s="117"/>
    </row>
    <row r="230" spans="1:7" s="6" customFormat="1" ht="20.25">
      <c r="A230" s="25"/>
      <c r="B230" s="25"/>
      <c r="C230" s="26"/>
      <c r="D230" s="26"/>
      <c r="E230" s="117"/>
    </row>
    <row r="231" spans="1:7" ht="20.25">
      <c r="A231" s="25"/>
      <c r="B231" s="28"/>
      <c r="C231" s="29"/>
      <c r="D231" s="29"/>
    </row>
    <row r="232" spans="1:7" ht="20.25">
      <c r="A232" s="25"/>
      <c r="B232" s="28"/>
      <c r="C232" s="29"/>
      <c r="D232" s="29"/>
    </row>
    <row r="233" spans="1:7" ht="20.25">
      <c r="A233" s="25"/>
      <c r="B233" s="28"/>
      <c r="C233" s="29"/>
      <c r="D233" s="29"/>
    </row>
    <row r="234" spans="1:7" ht="20.25">
      <c r="A234" s="25"/>
      <c r="B234" s="28"/>
      <c r="C234" s="29"/>
      <c r="D234" s="29"/>
    </row>
    <row r="235" spans="1:7" ht="20.25">
      <c r="A235" s="25"/>
      <c r="B235" s="28"/>
      <c r="C235" s="29"/>
      <c r="D235" s="29"/>
    </row>
    <row r="236" spans="1:7">
      <c r="A236" s="6"/>
      <c r="B236" s="28"/>
      <c r="C236" s="28"/>
      <c r="D236" s="28"/>
    </row>
    <row r="237" spans="1:7" ht="20.25">
      <c r="A237" s="6"/>
      <c r="B237" s="30" t="s">
        <v>446</v>
      </c>
      <c r="C237" s="30" t="s">
        <v>447</v>
      </c>
      <c r="D237" t="s">
        <v>446</v>
      </c>
      <c r="E237" s="112" t="s">
        <v>447</v>
      </c>
    </row>
    <row r="238" spans="1:7" ht="21">
      <c r="A238" s="6"/>
      <c r="B238" s="31" t="s">
        <v>448</v>
      </c>
      <c r="C238" s="31" t="s">
        <v>449</v>
      </c>
      <c r="D238" t="s">
        <v>448</v>
      </c>
      <c r="F238" t="s">
        <v>448</v>
      </c>
      <c r="G238" t="e">
        <f>IF(NOT(ISERROR(MATCH(F238,_xlfn.ANCHORARRAY(B249),0))),#REF!&amp;"Por favor no seleccionar los criterios de impacto",F238)</f>
        <v>#REF!</v>
      </c>
    </row>
    <row r="239" spans="1:7" ht="21">
      <c r="A239" s="6"/>
      <c r="B239" s="31" t="s">
        <v>448</v>
      </c>
      <c r="C239" s="31" t="s">
        <v>405</v>
      </c>
      <c r="E239" s="112" t="s">
        <v>449</v>
      </c>
    </row>
    <row r="240" spans="1:7" ht="21">
      <c r="A240" s="6"/>
      <c r="B240" s="31" t="s">
        <v>448</v>
      </c>
      <c r="C240" s="31" t="s">
        <v>409</v>
      </c>
      <c r="E240" s="112" t="s">
        <v>405</v>
      </c>
    </row>
    <row r="241" spans="1:5" ht="21">
      <c r="A241" s="6"/>
      <c r="B241" s="31" t="s">
        <v>448</v>
      </c>
      <c r="C241" s="31" t="s">
        <v>413</v>
      </c>
      <c r="E241" s="112" t="s">
        <v>409</v>
      </c>
    </row>
    <row r="242" spans="1:5" ht="21">
      <c r="A242" s="6"/>
      <c r="B242" s="31" t="s">
        <v>448</v>
      </c>
      <c r="C242" s="31" t="s">
        <v>417</v>
      </c>
      <c r="E242" s="112" t="s">
        <v>413</v>
      </c>
    </row>
    <row r="243" spans="1:5" ht="21">
      <c r="A243" s="6"/>
      <c r="B243" s="31" t="s">
        <v>399</v>
      </c>
      <c r="C243" s="31" t="s">
        <v>403</v>
      </c>
      <c r="E243" s="112" t="s">
        <v>417</v>
      </c>
    </row>
    <row r="244" spans="1:5" ht="21">
      <c r="A244" s="6"/>
      <c r="B244" s="31" t="s">
        <v>399</v>
      </c>
      <c r="C244" s="31" t="s">
        <v>450</v>
      </c>
      <c r="D244" t="s">
        <v>399</v>
      </c>
    </row>
    <row r="245" spans="1:5" ht="21">
      <c r="A245" s="6"/>
      <c r="B245" s="31" t="s">
        <v>399</v>
      </c>
      <c r="C245" s="31" t="s">
        <v>410</v>
      </c>
      <c r="E245" s="112" t="s">
        <v>403</v>
      </c>
    </row>
    <row r="246" spans="1:5" ht="21">
      <c r="A246" s="6"/>
      <c r="B246" s="31" t="s">
        <v>399</v>
      </c>
      <c r="C246" s="31" t="s">
        <v>451</v>
      </c>
      <c r="E246" s="112" t="s">
        <v>450</v>
      </c>
    </row>
    <row r="247" spans="1:5" ht="21">
      <c r="A247" s="6"/>
      <c r="B247" s="31" t="s">
        <v>399</v>
      </c>
      <c r="C247" s="31" t="s">
        <v>418</v>
      </c>
      <c r="E247" s="112" t="s">
        <v>410</v>
      </c>
    </row>
    <row r="248" spans="1:5">
      <c r="A248" s="6"/>
      <c r="B248" s="32"/>
      <c r="C248" s="32"/>
      <c r="E248" s="112" t="s">
        <v>451</v>
      </c>
    </row>
    <row r="249" spans="1:5">
      <c r="A249" s="6"/>
      <c r="B249" s="32" t="str" cm="1">
        <f t="array" ref="B249:B251">_xlfn.UNIQUE(Tabla1[[#All],[Criterios]])</f>
        <v>Criterios</v>
      </c>
      <c r="C249" s="32"/>
      <c r="E249" s="112" t="s">
        <v>418</v>
      </c>
    </row>
    <row r="250" spans="1:5">
      <c r="A250" s="6"/>
      <c r="B250" s="32" t="str">
        <v>Afectación Económica o presupuestal</v>
      </c>
      <c r="C250" s="32"/>
    </row>
    <row r="251" spans="1:5">
      <c r="B251" s="32" t="str">
        <v>Pérdida Reputacional</v>
      </c>
      <c r="C251" s="32"/>
    </row>
    <row r="252" spans="1:5">
      <c r="B252" s="33"/>
      <c r="C252" s="33"/>
    </row>
    <row r="253" spans="1:5">
      <c r="B253" s="33"/>
      <c r="C253" s="33"/>
    </row>
    <row r="254" spans="1:5">
      <c r="B254" s="33"/>
      <c r="C254" s="33"/>
    </row>
    <row r="255" spans="1:5">
      <c r="B255" s="33"/>
      <c r="C255" s="33"/>
      <c r="D255" s="33"/>
    </row>
    <row r="256" spans="1:5">
      <c r="B256" s="33"/>
      <c r="C256" s="33"/>
      <c r="D256" s="33"/>
    </row>
    <row r="257" spans="2:4">
      <c r="B257" s="33"/>
      <c r="C257" s="33"/>
      <c r="D257" s="33"/>
    </row>
    <row r="258" spans="2:4">
      <c r="B258" s="33"/>
      <c r="C258" s="33"/>
      <c r="D258" s="33"/>
    </row>
    <row r="259" spans="2:4">
      <c r="B259" s="33"/>
      <c r="C259" s="33"/>
      <c r="D259" s="33"/>
    </row>
    <row r="260" spans="2:4">
      <c r="B260" s="33"/>
      <c r="C260" s="33"/>
      <c r="D260" s="33"/>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workbookViewId="0">
      <selection activeCell="D4" sqref="D4"/>
    </sheetView>
  </sheetViews>
  <sheetFormatPr baseColWidth="10" defaultColWidth="14.28515625" defaultRowHeight="12.75"/>
  <cols>
    <col min="1" max="2" width="14.28515625" style="34"/>
    <col min="3" max="3" width="17" style="34" customWidth="1"/>
    <col min="4" max="4" width="14.28515625" style="34"/>
    <col min="5" max="5" width="46" style="34" customWidth="1"/>
    <col min="6" max="16384" width="14.28515625" style="34"/>
  </cols>
  <sheetData>
    <row r="1" spans="2:11" ht="24" customHeight="1" thickBot="1">
      <c r="B1" s="374" t="s">
        <v>452</v>
      </c>
      <c r="C1" s="375"/>
      <c r="D1" s="375"/>
      <c r="E1" s="375"/>
      <c r="F1" s="376"/>
    </row>
    <row r="2" spans="2:11" ht="16.5" thickBot="1">
      <c r="B2" s="35"/>
      <c r="C2" s="35"/>
      <c r="D2" s="35"/>
      <c r="E2" s="35"/>
      <c r="F2" s="35"/>
      <c r="I2" s="119"/>
      <c r="J2" s="131" t="s">
        <v>332</v>
      </c>
      <c r="K2" s="131" t="s">
        <v>288</v>
      </c>
    </row>
    <row r="3" spans="2:11" ht="16.5" thickBot="1">
      <c r="B3" s="377" t="s">
        <v>453</v>
      </c>
      <c r="C3" s="378"/>
      <c r="D3" s="378"/>
      <c r="E3" s="168" t="s">
        <v>454</v>
      </c>
      <c r="F3" s="36" t="s">
        <v>455</v>
      </c>
      <c r="I3" s="130" t="s">
        <v>300</v>
      </c>
      <c r="J3" s="121">
        <v>0.5</v>
      </c>
      <c r="K3" s="121">
        <v>0.45</v>
      </c>
    </row>
    <row r="4" spans="2:11" ht="31.5">
      <c r="B4" s="379" t="s">
        <v>456</v>
      </c>
      <c r="C4" s="381" t="s">
        <v>272</v>
      </c>
      <c r="D4" s="169" t="s">
        <v>300</v>
      </c>
      <c r="E4" s="37" t="s">
        <v>457</v>
      </c>
      <c r="F4" s="38">
        <v>0.25</v>
      </c>
      <c r="I4" s="131" t="s">
        <v>287</v>
      </c>
      <c r="J4" s="121">
        <v>0.4</v>
      </c>
      <c r="K4" s="121">
        <v>0.35</v>
      </c>
    </row>
    <row r="5" spans="2:11" ht="47.25">
      <c r="B5" s="380"/>
      <c r="C5" s="382"/>
      <c r="D5" s="170" t="s">
        <v>287</v>
      </c>
      <c r="E5" s="39" t="s">
        <v>458</v>
      </c>
      <c r="F5" s="40">
        <v>0.15</v>
      </c>
      <c r="I5" s="131" t="s">
        <v>297</v>
      </c>
      <c r="J5" s="121">
        <v>0.35</v>
      </c>
      <c r="K5" s="121">
        <v>0.3</v>
      </c>
    </row>
    <row r="6" spans="2:11" ht="47.25">
      <c r="B6" s="380"/>
      <c r="C6" s="382"/>
      <c r="D6" s="170" t="s">
        <v>297</v>
      </c>
      <c r="E6" s="39" t="s">
        <v>459</v>
      </c>
      <c r="F6" s="40">
        <v>0.1</v>
      </c>
    </row>
    <row r="7" spans="2:11" ht="63">
      <c r="B7" s="380"/>
      <c r="C7" s="382" t="s">
        <v>273</v>
      </c>
      <c r="D7" s="170" t="s">
        <v>332</v>
      </c>
      <c r="E7" s="39" t="s">
        <v>460</v>
      </c>
      <c r="F7" s="40">
        <v>0.25</v>
      </c>
      <c r="G7" s="120"/>
    </row>
    <row r="8" spans="2:11" ht="31.5">
      <c r="B8" s="380"/>
      <c r="C8" s="382"/>
      <c r="D8" s="170" t="s">
        <v>288</v>
      </c>
      <c r="E8" s="39" t="s">
        <v>461</v>
      </c>
      <c r="F8" s="40">
        <v>0.2</v>
      </c>
      <c r="G8" s="120"/>
    </row>
    <row r="9" spans="2:11" ht="47.25">
      <c r="B9" s="380" t="s">
        <v>462</v>
      </c>
      <c r="C9" s="382" t="s">
        <v>275</v>
      </c>
      <c r="D9" s="170" t="s">
        <v>317</v>
      </c>
      <c r="E9" s="39" t="s">
        <v>463</v>
      </c>
      <c r="F9" s="41" t="s">
        <v>464</v>
      </c>
    </row>
    <row r="10" spans="2:11" ht="63">
      <c r="B10" s="380"/>
      <c r="C10" s="382"/>
      <c r="D10" s="170" t="s">
        <v>465</v>
      </c>
      <c r="E10" s="39" t="s">
        <v>466</v>
      </c>
      <c r="F10" s="41" t="s">
        <v>464</v>
      </c>
    </row>
    <row r="11" spans="2:11" ht="47.25">
      <c r="B11" s="380"/>
      <c r="C11" s="382" t="s">
        <v>276</v>
      </c>
      <c r="D11" s="170" t="s">
        <v>302</v>
      </c>
      <c r="E11" s="39" t="s">
        <v>467</v>
      </c>
      <c r="F11" s="41" t="s">
        <v>464</v>
      </c>
    </row>
    <row r="12" spans="2:11" ht="47.25">
      <c r="B12" s="380"/>
      <c r="C12" s="382"/>
      <c r="D12" s="170" t="s">
        <v>290</v>
      </c>
      <c r="E12" s="39" t="s">
        <v>468</v>
      </c>
      <c r="F12" s="41" t="s">
        <v>464</v>
      </c>
    </row>
    <row r="13" spans="2:11" ht="31.5">
      <c r="B13" s="380"/>
      <c r="C13" s="382" t="s">
        <v>277</v>
      </c>
      <c r="D13" s="170" t="s">
        <v>291</v>
      </c>
      <c r="E13" s="39" t="s">
        <v>469</v>
      </c>
      <c r="F13" s="41" t="s">
        <v>464</v>
      </c>
    </row>
    <row r="14" spans="2:11" ht="32.25" thickBot="1">
      <c r="B14" s="383"/>
      <c r="C14" s="384"/>
      <c r="D14" s="171" t="s">
        <v>298</v>
      </c>
      <c r="E14" s="42" t="s">
        <v>470</v>
      </c>
      <c r="F14" s="43" t="s">
        <v>464</v>
      </c>
    </row>
    <row r="15" spans="2:11" ht="49.5" customHeight="1">
      <c r="B15" s="373" t="s">
        <v>471</v>
      </c>
      <c r="C15" s="373"/>
      <c r="D15" s="373"/>
      <c r="E15" s="373"/>
      <c r="F15" s="373"/>
    </row>
    <row r="16" spans="2:11" ht="27" customHeight="1">
      <c r="B16" s="44"/>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12ed692-a3ae-41da-b975-347d69f87a20" xsi:nil="true"/>
    <lcf76f155ced4ddcb4097134ff3c332f xmlns="750e1240-e0e3-440a-8a1b-3b5071aa7f0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86304AAD8523E45A244E5EF8C5271CA" ma:contentTypeVersion="17" ma:contentTypeDescription="Crear nuevo documento." ma:contentTypeScope="" ma:versionID="71258e911f0afd4abcbc3f3023cec897">
  <xsd:schema xmlns:xsd="http://www.w3.org/2001/XMLSchema" xmlns:xs="http://www.w3.org/2001/XMLSchema" xmlns:p="http://schemas.microsoft.com/office/2006/metadata/properties" xmlns:ns2="750e1240-e0e3-440a-8a1b-3b5071aa7f03" xmlns:ns3="112ed692-a3ae-41da-b975-347d69f87a20" targetNamespace="http://schemas.microsoft.com/office/2006/metadata/properties" ma:root="true" ma:fieldsID="c6cf78c4d478332048f7bdc61b71ba84" ns2:_="" ns3:_="">
    <xsd:import namespace="750e1240-e0e3-440a-8a1b-3b5071aa7f03"/>
    <xsd:import namespace="112ed692-a3ae-41da-b975-347d69f87a20"/>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0e1240-e0e3-440a-8a1b-3b5071aa7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12ed692-a3ae-41da-b975-347d69f87a20"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336085e4-721a-4859-a2d8-b282f74b0743}" ma:internalName="TaxCatchAll" ma:showField="CatchAllData" ma:web="112ed692-a3ae-41da-b975-347d69f87a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507E0F-8174-421C-A448-AE2CF4F845FD}">
  <ds:schemaRefs>
    <ds:schemaRef ds:uri="http://schemas.microsoft.com/sharepoint/v3/contenttype/forms"/>
  </ds:schemaRefs>
</ds:datastoreItem>
</file>

<file path=customXml/itemProps2.xml><?xml version="1.0" encoding="utf-8"?>
<ds:datastoreItem xmlns:ds="http://schemas.openxmlformats.org/officeDocument/2006/customXml" ds:itemID="{76411EF1-6712-45F4-951E-52AF2212D766}">
  <ds:schemaRefs>
    <ds:schemaRef ds:uri="http://schemas.microsoft.com/office/2006/metadata/properties"/>
    <ds:schemaRef ds:uri="http://schemas.microsoft.com/office/infopath/2007/PartnerControls"/>
    <ds:schemaRef ds:uri="112ed692-a3ae-41da-b975-347d69f87a20"/>
    <ds:schemaRef ds:uri="750e1240-e0e3-440a-8a1b-3b5071aa7f03"/>
  </ds:schemaRefs>
</ds:datastoreItem>
</file>

<file path=customXml/itemProps3.xml><?xml version="1.0" encoding="utf-8"?>
<ds:datastoreItem xmlns:ds="http://schemas.openxmlformats.org/officeDocument/2006/customXml" ds:itemID="{E1D91403-3C5D-4887-8E93-2B686C450C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0e1240-e0e3-440a-8a1b-3b5071aa7f03"/>
    <ds:schemaRef ds:uri="112ed692-a3ae-41da-b975-347d69f87a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vt:i4>
      </vt:variant>
    </vt:vector>
  </HeadingPairs>
  <TitlesOfParts>
    <vt:vector size="20" baseType="lpstr">
      <vt:lpstr>Presentacion </vt:lpstr>
      <vt:lpstr>INFO_ANÁLISIS DE CONTEXTO</vt:lpstr>
      <vt:lpstr>INFO_ESTRATEGIAS</vt:lpstr>
      <vt:lpstr>Instructivo</vt:lpstr>
      <vt:lpstr>Mapa Final</vt:lpstr>
      <vt:lpstr>Clasificación Riesgo</vt:lpstr>
      <vt:lpstr>Tabla probabilidad</vt:lpstr>
      <vt:lpstr>Tabla Impacto</vt:lpstr>
      <vt:lpstr>Tabla Valoración de Controles</vt:lpstr>
      <vt:lpstr>Matriz de Calor</vt:lpstr>
      <vt:lpstr>Seguimiento 1 Trimestre</vt:lpstr>
      <vt:lpstr>Seguimiento 2 Trimestre </vt:lpstr>
      <vt:lpstr>Seguimiento 3 Trimestre</vt:lpstr>
      <vt:lpstr>Seguimiento 4 Trimestre</vt:lpstr>
      <vt:lpstr>Hoja1</vt:lpstr>
      <vt:lpstr>LISTA</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Liliana Muñoz Corredor</cp:lastModifiedBy>
  <cp:revision/>
  <dcterms:created xsi:type="dcterms:W3CDTF">2021-04-16T16:11:31Z</dcterms:created>
  <dcterms:modified xsi:type="dcterms:W3CDTF">2024-04-29T16:20:25Z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0x010100086304AAD8523E45A244E5EF8C5271CA</vt:lpwstr>
  </property>
  <property fmtid="{D5CDD505-2E9C-101B-9397-08002B2CF9AE}" pid="3" name="MediaServiceImageTags">
    <vt:lpwstr/>
  </property>
</Properties>
</file>