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Users\user\Desktop\SIGCMA\"/>
    </mc:Choice>
  </mc:AlternateContent>
  <xr:revisionPtr revIDLastSave="0" documentId="8_{45B82958-584C-402E-813B-7CECACB99CD7}" xr6:coauthVersionLast="47" xr6:coauthVersionMax="47" xr10:uidLastSave="{00000000-0000-0000-0000-000000000000}"/>
  <bookViews>
    <workbookView xWindow="-120" yWindow="-120" windowWidth="29040" windowHeight="15720" tabRatio="898" firstSheet="9" activeTab="13" xr2:uid="{00000000-000D-0000-FFFF-FFFF00000000}"/>
  </bookViews>
  <sheets>
    <sheet name="1- Presentación " sheetId="10" r:id="rId1"/>
    <sheet name="INFO_ANÁLISIS DE CONTEXTO" sheetId="38" r:id="rId2"/>
    <sheet name="INFO_ESTRATEGIAS" sheetId="40" r:id="rId3"/>
    <sheet name="Conceptos 37001"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er trim" sheetId="18" r:id="rId11"/>
    <sheet name="Seguimiento 2do trim" sheetId="41" r:id="rId12"/>
    <sheet name="Seguimiento 3er trim" sheetId="42" r:id="rId13"/>
    <sheet name="Seguimiento 4to trim" sheetId="43" r:id="rId14"/>
  </sheets>
  <externalReferences>
    <externalReference r:id="rId15"/>
    <externalReference r:id="rId16"/>
    <externalReference r:id="rId17"/>
    <externalReference r:id="rId18"/>
    <externalReference r:id="rId19"/>
    <externalReference r:id="rId20"/>
  </externalReferences>
  <definedNames>
    <definedName name="Apoyo">#REF!</definedName>
    <definedName name="_xlnm.Print_Area" localSheetId="5">'5- Identificación de Riesgos'!$A$1:$N$29</definedName>
    <definedName name="_xlnm.Print_Area" localSheetId="6">'6- Valoración Controles'!$A$1:$V$29</definedName>
    <definedName name="_xlnm.Print_Area" localSheetId="7">'7- Mapa Final'!$A$1:$N$29</definedName>
    <definedName name="_xlnm.Print_Area" localSheetId="1">'INFO_ANÁLISIS DE CONTEXTO'!$A$1:$F$81</definedName>
    <definedName name="_xlnm.Print_Area" localSheetId="2">INFO_ESTRATEGIAS!$A$1:$G$13</definedName>
    <definedName name="Data">'[1]Tabla de Valoración'!$I$2:$L$5</definedName>
    <definedName name="Diseño">'[1]Tabla de Valoración'!$I$2:$I$5</definedName>
    <definedName name="Ejecución">'[1]Tabla de Valoración'!$I$2:$L$2</definedName>
    <definedName name="Estratégicos">#REF!</definedName>
    <definedName name="Evaluación_y_Mejora">#REF!</definedName>
    <definedName name="GEST" localSheetId="1">[2]GESTION!#REF!</definedName>
    <definedName name="GEST" localSheetId="2">[2]GESTION!#REF!</definedName>
    <definedName name="GEST">[3]GESTION!#REF!</definedName>
    <definedName name="INV" localSheetId="1">[2]INVERSION!#REF!</definedName>
    <definedName name="INV" localSheetId="2">[2]INVERSION!#REF!</definedName>
    <definedName name="INV">[3]INVERSION!#REF!</definedName>
    <definedName name="INV_GEST" localSheetId="1">#REF!</definedName>
    <definedName name="INV_GEST" localSheetId="2">#REF!</definedName>
    <definedName name="INV_GEST">#REF!</definedName>
    <definedName name="Misionales">#REF!</definedName>
    <definedName name="Posibilidad">[4]Hoja2!$H$3:$H$7</definedName>
    <definedName name="Transversal_todos_proceso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43" l="1"/>
  <c r="E90" i="43"/>
  <c r="D90" i="43"/>
  <c r="C90" i="43"/>
  <c r="B90" i="43"/>
  <c r="F80" i="43"/>
  <c r="E80" i="43"/>
  <c r="D80" i="43"/>
  <c r="C80" i="43"/>
  <c r="B80" i="43"/>
  <c r="F70" i="43"/>
  <c r="E70" i="43"/>
  <c r="D70" i="43"/>
  <c r="C70" i="43"/>
  <c r="B70" i="43"/>
  <c r="F60" i="43"/>
  <c r="E60" i="43"/>
  <c r="D60" i="43"/>
  <c r="C60" i="43"/>
  <c r="B60" i="43"/>
  <c r="F50" i="43"/>
  <c r="E50" i="43"/>
  <c r="D50" i="43"/>
  <c r="C50" i="43"/>
  <c r="B50" i="43"/>
  <c r="F40" i="43"/>
  <c r="E40" i="43"/>
  <c r="D40" i="43"/>
  <c r="C40" i="43"/>
  <c r="B40" i="43"/>
  <c r="A40" i="43"/>
  <c r="F30" i="43"/>
  <c r="E30" i="43"/>
  <c r="D30" i="43"/>
  <c r="C30" i="43"/>
  <c r="B30" i="43"/>
  <c r="A30" i="43"/>
  <c r="F20" i="43"/>
  <c r="E20" i="43"/>
  <c r="D20" i="43"/>
  <c r="C20" i="43"/>
  <c r="B20" i="43"/>
  <c r="A20" i="43"/>
  <c r="F10" i="43"/>
  <c r="E10" i="43"/>
  <c r="D10" i="43"/>
  <c r="C10" i="43"/>
  <c r="B10" i="43"/>
  <c r="A10" i="43"/>
  <c r="F90" i="42"/>
  <c r="E90" i="42"/>
  <c r="D90" i="42"/>
  <c r="C90" i="42"/>
  <c r="B90" i="42"/>
  <c r="F80" i="42"/>
  <c r="E80" i="42"/>
  <c r="D80" i="42"/>
  <c r="C80" i="42"/>
  <c r="B80" i="42"/>
  <c r="F70" i="42"/>
  <c r="E70" i="42"/>
  <c r="D70" i="42"/>
  <c r="C70" i="42"/>
  <c r="B70" i="42"/>
  <c r="F60" i="42"/>
  <c r="E60" i="42"/>
  <c r="D60" i="42"/>
  <c r="C60" i="42"/>
  <c r="B60" i="42"/>
  <c r="F50" i="42"/>
  <c r="E50" i="42"/>
  <c r="D50" i="42"/>
  <c r="C50" i="42"/>
  <c r="B50" i="42"/>
  <c r="F40" i="42"/>
  <c r="E40" i="42"/>
  <c r="D40" i="42"/>
  <c r="C40" i="42"/>
  <c r="B40" i="42"/>
  <c r="A40" i="42"/>
  <c r="F30" i="42"/>
  <c r="E30" i="42"/>
  <c r="D30" i="42"/>
  <c r="C30" i="42"/>
  <c r="B30" i="42"/>
  <c r="A30" i="42"/>
  <c r="F20" i="42"/>
  <c r="E20" i="42"/>
  <c r="D20" i="42"/>
  <c r="C20" i="42"/>
  <c r="B20" i="42"/>
  <c r="A20" i="42"/>
  <c r="F10" i="42"/>
  <c r="E10" i="42"/>
  <c r="D10" i="42"/>
  <c r="C10" i="42"/>
  <c r="B10" i="42"/>
  <c r="A10" i="42"/>
  <c r="F90" i="41"/>
  <c r="E90" i="41"/>
  <c r="D90" i="41"/>
  <c r="C90" i="41"/>
  <c r="B90" i="41"/>
  <c r="F80" i="41"/>
  <c r="E80" i="41"/>
  <c r="D80" i="41"/>
  <c r="C80" i="41"/>
  <c r="B80" i="41"/>
  <c r="F70" i="41"/>
  <c r="E70" i="41"/>
  <c r="D70" i="41"/>
  <c r="C70" i="41"/>
  <c r="B70" i="41"/>
  <c r="F60" i="41"/>
  <c r="E60" i="41"/>
  <c r="D60" i="41"/>
  <c r="C60" i="41"/>
  <c r="B60" i="41"/>
  <c r="F50" i="41"/>
  <c r="E50" i="41"/>
  <c r="D50" i="41"/>
  <c r="C50" i="41"/>
  <c r="B50" i="41"/>
  <c r="F40" i="41"/>
  <c r="E40" i="41"/>
  <c r="D40" i="41"/>
  <c r="C40" i="41"/>
  <c r="B40" i="41"/>
  <c r="A40" i="41"/>
  <c r="F30" i="41"/>
  <c r="E30" i="41"/>
  <c r="D30" i="41"/>
  <c r="C30" i="41"/>
  <c r="B30" i="41"/>
  <c r="A30" i="41"/>
  <c r="F20" i="41"/>
  <c r="E20" i="41"/>
  <c r="D20" i="41"/>
  <c r="C20" i="41"/>
  <c r="B20" i="41"/>
  <c r="A20" i="41"/>
  <c r="F10" i="41"/>
  <c r="E10" i="41"/>
  <c r="D10" i="41"/>
  <c r="C10" i="41"/>
  <c r="B10" i="41"/>
  <c r="A10" i="41"/>
  <c r="S60" i="28"/>
  <c r="S50" i="28"/>
  <c r="S30" i="28"/>
  <c r="S20" i="28"/>
  <c r="K20" i="28"/>
  <c r="S40" i="28"/>
  <c r="L16" i="28"/>
  <c r="L15" i="28"/>
  <c r="L23" i="28"/>
  <c r="L14" i="28"/>
  <c r="K50" i="27"/>
  <c r="K14" i="27"/>
  <c r="F90" i="18" l="1"/>
  <c r="E90" i="18"/>
  <c r="D90" i="18"/>
  <c r="C90" i="18"/>
  <c r="B90" i="18"/>
  <c r="F80" i="18"/>
  <c r="E80" i="18"/>
  <c r="D80" i="18"/>
  <c r="C80" i="18"/>
  <c r="B80" i="18"/>
  <c r="F70" i="18"/>
  <c r="E70" i="18"/>
  <c r="D70" i="18"/>
  <c r="C70" i="18"/>
  <c r="B70" i="18"/>
  <c r="E99" i="29"/>
  <c r="E98" i="29"/>
  <c r="E97" i="29"/>
  <c r="E96" i="29"/>
  <c r="E95" i="29"/>
  <c r="E94" i="29"/>
  <c r="E93" i="29"/>
  <c r="E92" i="29"/>
  <c r="E91" i="29"/>
  <c r="M90" i="29"/>
  <c r="L90" i="29"/>
  <c r="K90" i="29"/>
  <c r="J90" i="29"/>
  <c r="H90" i="29"/>
  <c r="G90" i="29"/>
  <c r="F90" i="29"/>
  <c r="E90" i="29"/>
  <c r="C90" i="29"/>
  <c r="B90" i="29"/>
  <c r="E89" i="29"/>
  <c r="E88" i="29"/>
  <c r="E87" i="29"/>
  <c r="E86" i="29"/>
  <c r="E85" i="29"/>
  <c r="E84" i="29"/>
  <c r="E83" i="29"/>
  <c r="E82" i="29"/>
  <c r="E81" i="29"/>
  <c r="M80" i="29"/>
  <c r="L80" i="29"/>
  <c r="K80" i="29"/>
  <c r="J80" i="29"/>
  <c r="H80" i="29"/>
  <c r="G80" i="29"/>
  <c r="F80" i="29"/>
  <c r="E80" i="29"/>
  <c r="C80" i="29"/>
  <c r="B80" i="29"/>
  <c r="E79" i="29"/>
  <c r="E78" i="29"/>
  <c r="E77" i="29"/>
  <c r="E76" i="29"/>
  <c r="E75" i="29"/>
  <c r="E74" i="29"/>
  <c r="E73" i="29"/>
  <c r="E72" i="29"/>
  <c r="E71" i="29"/>
  <c r="M70" i="29"/>
  <c r="L70" i="29"/>
  <c r="K70" i="29"/>
  <c r="J70" i="29"/>
  <c r="H70" i="29"/>
  <c r="G70" i="29"/>
  <c r="F70" i="29"/>
  <c r="E70" i="29"/>
  <c r="C70" i="29"/>
  <c r="B70" i="29"/>
  <c r="R97" i="28"/>
  <c r="L97" i="28"/>
  <c r="J97" i="28"/>
  <c r="R96" i="28"/>
  <c r="L96" i="28"/>
  <c r="J96" i="28"/>
  <c r="R95" i="28"/>
  <c r="L95" i="28"/>
  <c r="J95" i="28"/>
  <c r="R94" i="28"/>
  <c r="L94" i="28"/>
  <c r="J94" i="28"/>
  <c r="R93" i="28"/>
  <c r="L93" i="28"/>
  <c r="J93" i="28"/>
  <c r="R92" i="28"/>
  <c r="L92" i="28"/>
  <c r="J92" i="28"/>
  <c r="C92" i="28"/>
  <c r="R91" i="28"/>
  <c r="J91" i="28"/>
  <c r="C91" i="28"/>
  <c r="U90" i="28"/>
  <c r="T90" i="28"/>
  <c r="R90" i="28"/>
  <c r="S90" i="28" s="1"/>
  <c r="L90" i="28"/>
  <c r="K90" i="28"/>
  <c r="J90" i="28"/>
  <c r="C90" i="28"/>
  <c r="B90" i="28"/>
  <c r="R89" i="28"/>
  <c r="L89" i="28"/>
  <c r="C89" i="28"/>
  <c r="R88" i="28"/>
  <c r="L88" i="28"/>
  <c r="C88" i="28"/>
  <c r="R87" i="28"/>
  <c r="L87" i="28"/>
  <c r="J87" i="28"/>
  <c r="R86" i="28"/>
  <c r="L86" i="28"/>
  <c r="J86" i="28"/>
  <c r="R85" i="28"/>
  <c r="L85" i="28"/>
  <c r="J85" i="28"/>
  <c r="R84" i="28"/>
  <c r="L84" i="28"/>
  <c r="J84" i="28"/>
  <c r="R83" i="28"/>
  <c r="L83" i="28"/>
  <c r="J83" i="28"/>
  <c r="R82" i="28"/>
  <c r="J82" i="28"/>
  <c r="C82" i="28"/>
  <c r="R81" i="28"/>
  <c r="L81" i="28"/>
  <c r="J81" i="28"/>
  <c r="C81" i="28"/>
  <c r="U80" i="28"/>
  <c r="T80" i="28"/>
  <c r="R80" i="28"/>
  <c r="S80" i="28" s="1"/>
  <c r="L80" i="28"/>
  <c r="J80" i="28"/>
  <c r="K80" i="28" s="1"/>
  <c r="C80" i="28"/>
  <c r="B80" i="28"/>
  <c r="R79" i="28"/>
  <c r="L79" i="28"/>
  <c r="R78" i="28"/>
  <c r="L78" i="28"/>
  <c r="R77" i="28"/>
  <c r="L77" i="28"/>
  <c r="J77" i="28"/>
  <c r="R76" i="28"/>
  <c r="L76" i="28"/>
  <c r="J76" i="28"/>
  <c r="R75" i="28"/>
  <c r="L75" i="28"/>
  <c r="J75" i="28"/>
  <c r="R74" i="28"/>
  <c r="L74" i="28"/>
  <c r="J74" i="28"/>
  <c r="R73" i="28"/>
  <c r="L73" i="28"/>
  <c r="J73" i="28"/>
  <c r="R72" i="28"/>
  <c r="L72" i="28"/>
  <c r="J72" i="28"/>
  <c r="C72" i="28"/>
  <c r="R71" i="28"/>
  <c r="L71" i="28"/>
  <c r="J71" i="28"/>
  <c r="C71" i="28"/>
  <c r="U70" i="28"/>
  <c r="T70" i="28"/>
  <c r="R70" i="28"/>
  <c r="S70" i="28" s="1"/>
  <c r="L70" i="28"/>
  <c r="J70" i="28"/>
  <c r="K70" i="28" s="1"/>
  <c r="C70" i="28"/>
  <c r="B70" i="28"/>
  <c r="L108" i="27"/>
  <c r="K108" i="27" s="1"/>
  <c r="L107" i="27"/>
  <c r="K107" i="27" s="1"/>
  <c r="L106" i="27"/>
  <c r="K106" i="27" s="1"/>
  <c r="L105" i="27"/>
  <c r="K105" i="27" s="1"/>
  <c r="L104" i="27"/>
  <c r="K104" i="27" s="1"/>
  <c r="L103" i="27"/>
  <c r="K103" i="27" s="1"/>
  <c r="L102" i="27"/>
  <c r="K102" i="27" s="1"/>
  <c r="L101" i="27"/>
  <c r="K101" i="27" s="1"/>
  <c r="L100" i="27"/>
  <c r="K100" i="27" s="1"/>
  <c r="L99" i="27"/>
  <c r="K99" i="27" s="1"/>
  <c r="G99" i="27"/>
  <c r="H99" i="27" s="1"/>
  <c r="L98" i="27"/>
  <c r="K98" i="27" s="1"/>
  <c r="L97" i="27"/>
  <c r="K97" i="27" s="1"/>
  <c r="L96" i="27"/>
  <c r="K96" i="27" s="1"/>
  <c r="L95" i="27"/>
  <c r="K95" i="27" s="1"/>
  <c r="L94" i="27"/>
  <c r="K94" i="27" s="1"/>
  <c r="L93" i="27"/>
  <c r="K93" i="27" s="1"/>
  <c r="L92" i="27"/>
  <c r="K92" i="27" s="1"/>
  <c r="L91" i="27"/>
  <c r="K91" i="27" s="1"/>
  <c r="L90" i="27"/>
  <c r="G90" i="27"/>
  <c r="H90" i="27" s="1"/>
  <c r="L89" i="27"/>
  <c r="K89" i="27" s="1"/>
  <c r="L88" i="27"/>
  <c r="K88" i="27" s="1"/>
  <c r="L87" i="27"/>
  <c r="K87" i="27" s="1"/>
  <c r="L86" i="27"/>
  <c r="K86" i="27"/>
  <c r="L85" i="27"/>
  <c r="K85" i="27" s="1"/>
  <c r="L84" i="27"/>
  <c r="K84" i="27" s="1"/>
  <c r="L83" i="27"/>
  <c r="K83" i="27" s="1"/>
  <c r="L82" i="27"/>
  <c r="K82" i="27" s="1"/>
  <c r="L81" i="27"/>
  <c r="K81" i="27" s="1"/>
  <c r="L80" i="27"/>
  <c r="G80" i="27"/>
  <c r="H80" i="27" s="1"/>
  <c r="L79" i="27"/>
  <c r="K79" i="27" s="1"/>
  <c r="L78" i="27"/>
  <c r="K78" i="27" s="1"/>
  <c r="L77" i="27"/>
  <c r="K77" i="27" s="1"/>
  <c r="L76" i="27"/>
  <c r="K76" i="27" s="1"/>
  <c r="L75" i="27"/>
  <c r="K75" i="27" s="1"/>
  <c r="L74" i="27"/>
  <c r="K74" i="27" s="1"/>
  <c r="L73" i="27"/>
  <c r="K73" i="27" s="1"/>
  <c r="L72" i="27"/>
  <c r="K72" i="27"/>
  <c r="L71" i="27"/>
  <c r="K71" i="27" s="1"/>
  <c r="L70" i="27"/>
  <c r="G70" i="27"/>
  <c r="H70" i="27" s="1"/>
  <c r="M70" i="27" l="1"/>
  <c r="N70" i="27" s="1"/>
  <c r="V90" i="28"/>
  <c r="V70" i="28"/>
  <c r="V80" i="28"/>
  <c r="M99" i="27"/>
  <c r="N99" i="27" s="1"/>
  <c r="M80" i="27"/>
  <c r="N80" i="27" s="1"/>
  <c r="M90" i="27"/>
  <c r="N90" i="27" s="1"/>
  <c r="K70" i="27"/>
  <c r="K80" i="27"/>
  <c r="K90" i="27"/>
  <c r="E69" i="29"/>
  <c r="E68" i="29"/>
  <c r="E67" i="29"/>
  <c r="E66" i="29"/>
  <c r="E65" i="29"/>
  <c r="E64" i="29"/>
  <c r="E63" i="29"/>
  <c r="E62" i="29"/>
  <c r="E61" i="29"/>
  <c r="L60" i="29"/>
  <c r="E60" i="29"/>
  <c r="C60" i="29"/>
  <c r="B60" i="29"/>
  <c r="A60" i="29"/>
  <c r="L53" i="28"/>
  <c r="L52" i="28"/>
  <c r="B50" i="28"/>
  <c r="C50" i="28"/>
  <c r="C51" i="28"/>
  <c r="C52" i="28"/>
  <c r="C53" i="28"/>
  <c r="B40" i="28"/>
  <c r="B60" i="18" l="1"/>
  <c r="C60" i="18"/>
  <c r="B60" i="28"/>
  <c r="C60" i="28"/>
  <c r="J60" i="28"/>
  <c r="L60" i="28"/>
  <c r="R60" i="28"/>
  <c r="C61" i="28"/>
  <c r="J61" i="28"/>
  <c r="L61" i="28"/>
  <c r="R61" i="28"/>
  <c r="C62" i="28"/>
  <c r="J62" i="28"/>
  <c r="L62" i="28"/>
  <c r="R62" i="28"/>
  <c r="C63" i="28"/>
  <c r="J63" i="28"/>
  <c r="L63" i="28"/>
  <c r="R63" i="28"/>
  <c r="C64" i="28"/>
  <c r="J64" i="28"/>
  <c r="L64" i="28"/>
  <c r="R64" i="28"/>
  <c r="C65" i="28"/>
  <c r="J65" i="28"/>
  <c r="L65" i="28"/>
  <c r="R65" i="28"/>
  <c r="C66" i="28"/>
  <c r="J66" i="28"/>
  <c r="L66" i="28"/>
  <c r="R66" i="28"/>
  <c r="C67" i="28"/>
  <c r="J67" i="28"/>
  <c r="L67" i="28"/>
  <c r="R67" i="28"/>
  <c r="C68" i="28"/>
  <c r="J68" i="28"/>
  <c r="L68" i="28"/>
  <c r="R68" i="28"/>
  <c r="C69" i="28"/>
  <c r="J69" i="28"/>
  <c r="L69" i="28"/>
  <c r="R69" i="28"/>
  <c r="C24" i="28"/>
  <c r="L22" i="28"/>
  <c r="L69" i="27"/>
  <c r="K69" i="27" s="1"/>
  <c r="L68" i="27"/>
  <c r="K68" i="27" s="1"/>
  <c r="L67" i="27"/>
  <c r="K67" i="27" s="1"/>
  <c r="L66" i="27"/>
  <c r="K66" i="27" s="1"/>
  <c r="L65" i="27"/>
  <c r="K65" i="27" s="1"/>
  <c r="L64" i="27"/>
  <c r="K64" i="27" s="1"/>
  <c r="L63" i="27"/>
  <c r="K63" i="27" s="1"/>
  <c r="L62" i="27"/>
  <c r="K62" i="27" s="1"/>
  <c r="L61" i="27"/>
  <c r="K61" i="27" s="1"/>
  <c r="L60" i="27"/>
  <c r="K60" i="27" s="1"/>
  <c r="L59" i="27"/>
  <c r="K59" i="27" s="1"/>
  <c r="L58" i="27"/>
  <c r="K58" i="27" s="1"/>
  <c r="L57" i="27"/>
  <c r="K57" i="27" s="1"/>
  <c r="L56" i="27"/>
  <c r="K56" i="27" s="1"/>
  <c r="L55" i="27"/>
  <c r="K55" i="27" s="1"/>
  <c r="L54" i="27"/>
  <c r="K54" i="27"/>
  <c r="L53" i="27"/>
  <c r="K53" i="27" s="1"/>
  <c r="L52" i="27"/>
  <c r="K52" i="27" s="1"/>
  <c r="L51" i="27"/>
  <c r="K51" i="27" s="1"/>
  <c r="L50" i="27"/>
  <c r="L49" i="27"/>
  <c r="K49" i="27" s="1"/>
  <c r="L48" i="27"/>
  <c r="K48" i="27" s="1"/>
  <c r="L47" i="27"/>
  <c r="K47" i="27" s="1"/>
  <c r="L46" i="27"/>
  <c r="K46" i="27"/>
  <c r="L45" i="27"/>
  <c r="K45" i="27"/>
  <c r="L44" i="27"/>
  <c r="K44" i="27" s="1"/>
  <c r="L43" i="27"/>
  <c r="K43" i="27" s="1"/>
  <c r="L42" i="27"/>
  <c r="K42" i="27" s="1"/>
  <c r="L41" i="27"/>
  <c r="K41" i="27" s="1"/>
  <c r="L40" i="27"/>
  <c r="K40" i="27" s="1"/>
  <c r="G60" i="27"/>
  <c r="H6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60" i="29" l="1"/>
  <c r="M60" i="27"/>
  <c r="N60" i="27" s="1"/>
  <c r="K60" i="28"/>
  <c r="T60" i="28" s="1"/>
  <c r="J60" i="29" s="1"/>
  <c r="M50" i="27"/>
  <c r="M40" i="27"/>
  <c r="A50" i="28"/>
  <c r="A40" i="28"/>
  <c r="A30" i="28"/>
  <c r="A20" i="28"/>
  <c r="H60" i="29" l="1"/>
  <c r="G60" i="29"/>
  <c r="D60" i="18"/>
  <c r="U60" i="28"/>
  <c r="L51" i="28"/>
  <c r="L50" i="28"/>
  <c r="B20" i="28"/>
  <c r="L41" i="28"/>
  <c r="L40" i="28"/>
  <c r="L39" i="28"/>
  <c r="L38" i="28"/>
  <c r="L37" i="28"/>
  <c r="L36" i="28"/>
  <c r="L35" i="28"/>
  <c r="L34" i="28"/>
  <c r="L33" i="28"/>
  <c r="L32" i="28"/>
  <c r="L31" i="28"/>
  <c r="L30" i="28"/>
  <c r="L29" i="28"/>
  <c r="L28" i="28"/>
  <c r="L27" i="28"/>
  <c r="L26" i="28"/>
  <c r="L25" i="28"/>
  <c r="L24" i="28"/>
  <c r="L21" i="28"/>
  <c r="L20" i="28"/>
  <c r="L11" i="28"/>
  <c r="L12" i="28"/>
  <c r="L13" i="28"/>
  <c r="L17" i="28"/>
  <c r="L18" i="28"/>
  <c r="L19" i="28"/>
  <c r="L30" i="29"/>
  <c r="C50" i="29"/>
  <c r="B50" i="29"/>
  <c r="A50" i="29"/>
  <c r="L40" i="29"/>
  <c r="C40" i="29"/>
  <c r="B40" i="29"/>
  <c r="A40" i="29"/>
  <c r="C30" i="29"/>
  <c r="B30" i="29"/>
  <c r="A30" i="29"/>
  <c r="C54" i="28"/>
  <c r="C55" i="28"/>
  <c r="C56" i="28"/>
  <c r="C57" i="28"/>
  <c r="C58" i="28"/>
  <c r="C59" i="28"/>
  <c r="C40" i="28"/>
  <c r="C41" i="28"/>
  <c r="C30" i="28"/>
  <c r="C31" i="28"/>
  <c r="C32" i="28"/>
  <c r="C33" i="28"/>
  <c r="C34" i="28"/>
  <c r="C35" i="28"/>
  <c r="C36" i="28"/>
  <c r="C37" i="28"/>
  <c r="C38" i="28"/>
  <c r="C39" i="28"/>
  <c r="V60" i="28" l="1"/>
  <c r="M60" i="29" s="1"/>
  <c r="K60" i="29"/>
  <c r="B40" i="18"/>
  <c r="C50" i="18"/>
  <c r="C30" i="18"/>
  <c r="A30" i="18"/>
  <c r="B50" i="18"/>
  <c r="B30" i="18"/>
  <c r="C40" i="18"/>
  <c r="A40" i="18"/>
  <c r="G50" i="29"/>
  <c r="E60" i="18" l="1"/>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K40" i="28" l="1"/>
  <c r="K30" i="28"/>
  <c r="T30" i="28" s="1"/>
  <c r="U40" i="28"/>
  <c r="U30" i="28"/>
  <c r="K50" i="28"/>
  <c r="G40" i="27" l="1"/>
  <c r="H40" i="27" s="1"/>
  <c r="N40" i="27" s="1"/>
  <c r="F40" i="29" l="1"/>
  <c r="T40" i="28"/>
  <c r="H40" i="29"/>
  <c r="O40" i="27" l="1"/>
  <c r="G50" i="27" l="1"/>
  <c r="H50" i="27" s="1"/>
  <c r="N50" i="27" s="1"/>
  <c r="C13" i="28"/>
  <c r="H50" i="29" l="1"/>
  <c r="F50" i="29"/>
  <c r="J30" i="29"/>
  <c r="T50" i="28"/>
  <c r="J50" i="29" s="1"/>
  <c r="D30" i="18" l="1"/>
  <c r="D50" i="18"/>
  <c r="J40" i="29"/>
  <c r="U50" i="28"/>
  <c r="K50" i="29" s="1"/>
  <c r="K30" i="29"/>
  <c r="O50" i="27"/>
  <c r="E50" i="18" l="1"/>
  <c r="E30" i="18"/>
  <c r="D40" i="18"/>
  <c r="V50" i="28"/>
  <c r="M50" i="29" s="1"/>
  <c r="K40" i="29"/>
  <c r="V30" i="28"/>
  <c r="M30" i="29" s="1"/>
  <c r="F50" i="18" l="1"/>
  <c r="F30" i="18"/>
  <c r="E40" i="18"/>
  <c r="V40" i="28"/>
  <c r="M40" i="29" s="1"/>
  <c r="A10" i="28"/>
  <c r="B10" i="28"/>
  <c r="I33" i="5" a="1"/>
  <c r="I33" i="5" s="1"/>
  <c r="F40" i="18" l="1"/>
  <c r="C20" i="29"/>
  <c r="C10" i="29"/>
  <c r="I27" i="5" a="1"/>
  <c r="I27" i="5" l="1"/>
  <c r="L10" i="28"/>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B20" i="18" l="1"/>
  <c r="A20" i="18"/>
  <c r="K10" i="2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<sst xmlns="http://schemas.openxmlformats.org/spreadsheetml/2006/main" count="1150" uniqueCount="558">
  <si>
    <t xml:space="preserve">                                                                         Consejo Superior de la Judicatura</t>
  </si>
  <si>
    <t xml:space="preserve"> MAPA DE RIESGOS SIGCMA</t>
  </si>
  <si>
    <t>DEPENDENCIA (Unidad misional del CSJ o Unidad de la DEAJ o Seccional o CSJ en caso de despachos judiciales certificados)</t>
  </si>
  <si>
    <t>Jurisdicción Contencioso Administrativo de la Guaiira</t>
  </si>
  <si>
    <t>PROCESO (indique el tipo de proceso si es Estratégico. Misional, Apoyo, Evaluación y Mejora y especifique el nombre del proceso)</t>
  </si>
  <si>
    <t>Misionales</t>
  </si>
  <si>
    <t>CONSEJO SUPERIOR DE LA JUDICATURA</t>
  </si>
  <si>
    <t>CONSEJO SECCIONAL DE LA JUDICATURA</t>
  </si>
  <si>
    <t>DIRECCIÓN SECCIONAL DE ADMINISTRACIÓN JUDICIAL</t>
  </si>
  <si>
    <t>DESPACHO JUDICIAL CERTIFICADO</t>
  </si>
  <si>
    <t>X</t>
  </si>
  <si>
    <t>FECHA</t>
  </si>
  <si>
    <t>ANÁLISIS DE CONTEXTO</t>
  </si>
  <si>
    <t>CONSEJO SECCIONAL/DIRECCIÓN SECCIONAL DE ADMINISTRACIÓN JUDICIAL Y/O DISTRITO JUDICIAL SEGÚN SEA EL CASO</t>
  </si>
  <si>
    <t>Consejo Seccional de la Judicatura de la Guajira</t>
  </si>
  <si>
    <t xml:space="preserve">PROCESO </t>
  </si>
  <si>
    <t xml:space="preserve">Todos los procesos del Mapa de procesos </t>
  </si>
  <si>
    <t xml:space="preserve">DEPENDENCIA ADMINISTRATIVA O JUDICIAL CERTIFICADA </t>
  </si>
  <si>
    <t xml:space="preserve">Jurisdicción de los Contencioso Administrativo de la Guajira </t>
  </si>
  <si>
    <t>OBJETIVO DEL PROCESO</t>
  </si>
  <si>
    <t>MAPA DE PROCESOS CONSEJO SUPERIOR DE LA JUDICATURA</t>
  </si>
  <si>
    <t>PROCESOS DEPENDENCIA JUDICIALES CERTIFICADAS</t>
  </si>
  <si>
    <t xml:space="preserve">Ver las caracterizaciones de los procesos Estrátgicos,Misionales de Apoyo y de Evaluación y Mejora de la Jurisdicción de los Contencioso Administrativo de la Guajira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</si>
  <si>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</si>
  <si>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</si>
  <si>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</si>
  <si>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</si>
  <si>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</si>
  <si>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</si>
  <si>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</si>
  <si>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</si>
  <si>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</si>
  <si>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</si>
  <si>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</si>
  <si>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</si>
  <si>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</si>
  <si>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</si>
  <si>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</si>
  <si>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</si>
  <si>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</si>
  <si>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</si>
  <si>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</si>
  <si>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</si>
  <si>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</si>
  <si>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</si>
  <si>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</si>
  <si>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</si>
  <si>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</si>
  <si>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</si>
  <si>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</si>
  <si>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</si>
  <si>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</si>
  <si>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</si>
  <si>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</si>
  <si>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</si>
  <si>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</si>
  <si>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</si>
  <si>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</si>
  <si>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</si>
  <si>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</si>
  <si>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</si>
  <si>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</si>
  <si>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</si>
  <si>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</si>
  <si>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</si>
  <si>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</si>
  <si>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</si>
  <si>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</si>
  <si>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</si>
  <si>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</si>
  <si>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</si>
  <si>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</si>
  <si>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</si>
  <si>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</si>
  <si>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</si>
  <si>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</si>
  <si>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</si>
  <si>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Conocimiento de la reglamentación que establece el procedimiento para el manejo de los recursos presupuestales, financieros y de contratación estatal</t>
  </si>
  <si>
    <t>Estandarización de procesos y procedimientos para el desarrollo del proceso contractual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</si>
  <si>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</si>
  <si>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</si>
  <si>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</si>
  <si>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</si>
  <si>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</si>
  <si>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</si>
  <si>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</si>
  <si>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</si>
  <si>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</si>
  <si>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</si>
  <si>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</si>
  <si>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</si>
  <si>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</si>
  <si>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</si>
  <si>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</si>
  <si>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</si>
  <si>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</si>
  <si>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</si>
  <si>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</si>
  <si>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</si>
  <si>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</si>
  <si>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</si>
  <si>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</si>
  <si>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</si>
  <si>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</si>
  <si>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</si>
  <si>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</si>
  <si>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</si>
  <si>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</si>
  <si>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</si>
  <si>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</si>
  <si>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</si>
  <si>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</si>
  <si>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</si>
  <si>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</si>
  <si>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</si>
  <si>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</si>
  <si>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</si>
  <si>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</si>
  <si>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</si>
  <si>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</si>
  <si>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</si>
  <si>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</si>
  <si>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</si>
  <si>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</si>
  <si>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</si>
  <si>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</si>
  <si>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</si>
  <si>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</si>
  <si>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</si>
  <si>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</si>
  <si>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</si>
  <si>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</si>
  <si>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</si>
  <si>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</si>
  <si>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</si>
  <si>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</si>
  <si>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</si>
  <si>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</si>
  <si>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</si>
  <si>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</si>
  <si>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</si>
  <si>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</si>
  <si>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</si>
  <si>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</si>
  <si>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</si>
  <si>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</si>
  <si>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</si>
  <si>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</si>
  <si>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</si>
  <si>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</si>
  <si>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</si>
  <si>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</si>
  <si>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</si>
  <si>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</si>
  <si>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</si>
  <si>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</si>
  <si>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</si>
  <si>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6,14, 32</t>
  </si>
  <si>
    <t>Realizar seguimiento al plan de acción y realizar el reporte oportuno</t>
  </si>
  <si>
    <t>6, 10, 20</t>
  </si>
  <si>
    <t>Implementar mecanismos para la retroalimentación de las  partes interesadas</t>
  </si>
  <si>
    <t>1, 12, 34</t>
  </si>
  <si>
    <t>23,24,25,30</t>
  </si>
  <si>
    <t>Mantener, actualizar y documentar  el Sistema Integrado de Gestión SIGCMA, en el contexto especifico</t>
  </si>
  <si>
    <t>13,14,15</t>
  </si>
  <si>
    <t>1,10,13,16,17,19</t>
  </si>
  <si>
    <t>4,6,7,5,10,15,16,17,19,20,33</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</si>
  <si>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</si>
  <si>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</si>
  <si>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</si>
  <si>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</si>
  <si>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</si>
  <si>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</si>
  <si>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31,32,34,35</t>
  </si>
  <si>
    <t>Realizar identificación y cumplimiento de los requisitos legales y reglamentarios</t>
  </si>
  <si>
    <t>3,8,15</t>
  </si>
  <si>
    <t>Matriz de riesgos</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</si>
  <si>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</si>
  <si>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</si>
  <si>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</si>
  <si>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</si>
  <si>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</si>
  <si>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</si>
  <si>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</si>
  <si>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</si>
  <si>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</si>
  <si>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</si>
  <si>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</si>
  <si>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</si>
  <si>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</si>
  <si>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</si>
  <si>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</si>
  <si>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</si>
  <si>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</si>
  <si>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</si>
  <si>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</si>
  <si>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</si>
  <si>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</si>
  <si>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</si>
  <si>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</si>
  <si>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</si>
  <si>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</si>
  <si>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</si>
  <si>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</si>
  <si>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</si>
  <si>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</si>
  <si>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</si>
  <si>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</si>
  <si>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</si>
  <si>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</si>
  <si>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</si>
  <si>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</si>
  <si>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</si>
  <si>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</si>
  <si>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</si>
  <si>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</si>
  <si>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</si>
  <si>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</si>
  <si>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</si>
  <si>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</si>
  <si>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</si>
  <si>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</si>
  <si>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</si>
  <si>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</si>
  <si>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</si>
  <si>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</si>
  <si>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</si>
  <si>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</si>
  <si>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</si>
  <si>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</si>
  <si>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</si>
  <si>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</si>
  <si>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</si>
  <si>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</si>
  <si>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</si>
  <si>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</si>
  <si>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</si>
  <si>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</si>
  <si>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</si>
  <si>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</si>
  <si>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</si>
  <si>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</si>
  <si>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</si>
  <si>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</si>
  <si>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</si>
  <si>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</si>
  <si>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</si>
  <si>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</si>
  <si>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</si>
  <si>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</si>
  <si>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</si>
  <si>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</si>
  <si>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</si>
  <si>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</si>
  <si>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</si>
  <si>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</si>
  <si>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Procesos Estrátegicos, Misionales, apoyo y de Evaluacion y mejora Jurisdicción de lo Contencioso Administrativo de la Guajira</t>
  </si>
  <si>
    <t>Objetivo:</t>
  </si>
  <si>
    <t>Administrar justicia dirigiendo la actuación procesal, hacia la emisión de una decisión de carácter definitivo mediante la aplicación de la normatividad vigente</t>
  </si>
  <si>
    <t>Alcance:</t>
  </si>
  <si>
    <t>Jurisdicción de lo Contencioso Administrativo de la Guajira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</si>
  <si>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</si>
  <si>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</si>
  <si>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</si>
  <si>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</si>
  <si>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</si>
  <si>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</si>
  <si>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</si>
  <si>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</si>
  <si>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</si>
  <si>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</si>
  <si>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</si>
  <si>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</si>
  <si>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</si>
  <si>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</si>
  <si>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</si>
  <si>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</si>
  <si>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</si>
  <si>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</si>
  <si>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</si>
  <si>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</si>
  <si>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Interrupción o demora en el ejercicio de la Función Pública de Administrar  Justicia.</t>
  </si>
  <si>
    <t>Posibilidad de  afectación  del ejercicio de la Función Pública de Administrar Justicia debido a un suceso de fuerza mayor o caso fortuito que imposibilita la gestión judicial</t>
  </si>
  <si>
    <t>1. Falta de herramientas ofimaticas apropiadas para desarrollo de la actividad judicial</t>
  </si>
  <si>
    <t>Interrupción o afectación en la prestación del servicio administrativo</t>
  </si>
  <si>
    <t>Entre 0 a 96 horas habiles al año  o afectación minima</t>
  </si>
  <si>
    <t xml:space="preserve">ojo </t>
  </si>
  <si>
    <t>2. Afectación de servidores electrónicos donde reposa el expediente judicial</t>
  </si>
  <si>
    <t>Incumplimiento de las metas establecidas</t>
  </si>
  <si>
    <t>Incumplimiento del 20% de los indicadores del proceso</t>
  </si>
  <si>
    <t>3. Aumento de demanda de justicia sin incremento de personal.</t>
  </si>
  <si>
    <t>Afectación de reputacion,imagén,  credibilidad, satisfacción de usuarios y PI</t>
  </si>
  <si>
    <t xml:space="preserve">De la entidad, seccional, despachos a nivel departamental </t>
  </si>
  <si>
    <t xml:space="preserve"> 4. Pandemia</t>
  </si>
  <si>
    <t>Interrupción o afectación en la prestación del servicio judicial</t>
  </si>
  <si>
    <t>Entre  0 a 48 horas habiles al año o afectación mínima</t>
  </si>
  <si>
    <t>5. Emergencias Ambientales</t>
  </si>
  <si>
    <t>Afectación Ambiental</t>
  </si>
  <si>
    <t xml:space="preserve">Si el hecho llegara a presentarse, tendría bajo impacto o efecto sobre la entidad.
</t>
  </si>
  <si>
    <t>6. Complejidad de los procesos judiciales y solicitudes, lo cual incrementa los tiempos para su resolución.</t>
  </si>
  <si>
    <t>7.Fallas en el servicio de internet,  conectividad  irregular.</t>
  </si>
  <si>
    <t>Falta o inadecuada planeación</t>
  </si>
  <si>
    <t xml:space="preserve">Omisión y/o indebida planeación de los objetivos y las metas propuestas que afectan la gestión del Despacho.         </t>
  </si>
  <si>
    <t xml:space="preserve">1. Falta de seguimiento
</t>
  </si>
  <si>
    <t>Incumplimiento del 60% de los indicadores del proceso</t>
  </si>
  <si>
    <t>2. Falta de implementacion de ajustes por ocurrencia de factores internos o externos que afectan la gestión. (Pandemia).</t>
  </si>
  <si>
    <t>3. Programación de audiencias sin tener en cuenta tiempos de duración para su realización.</t>
  </si>
  <si>
    <t>4. Omisión en la utilización de herramientas ofimaticas y/o tecnologicas, que afectan la comunicación con los equipos de trabajo.</t>
  </si>
  <si>
    <t>Errores de comunicación con y entre las partes interesadas</t>
  </si>
  <si>
    <t xml:space="preserve">Imposibilidad de cumplimiento de los tiempos procesales debido al retraso en la expedición de las providencias subsiguientes. </t>
  </si>
  <si>
    <t xml:space="preserve">1. Error en los correos electronicos aportados por las partes interesadas.
</t>
  </si>
  <si>
    <t>Entre 49 a 96 horas  habiles al año  o afectación baja</t>
  </si>
  <si>
    <t xml:space="preserve">2. Información deficiente para realizar la actividad (correos errados y/o incompletos). 
</t>
  </si>
  <si>
    <t>3. Inadecuado manejo del uso de las tecnologías de la información por las partes interesadas</t>
  </si>
  <si>
    <t xml:space="preserve">Expedientes incompletos y/o perdida de la información </t>
  </si>
  <si>
    <t>Extravío temporal o definitivo de los  documentos de los procesos judiciales</t>
  </si>
  <si>
    <t xml:space="preserve">1. Falta o indebida incorporacion de los documentos fisicos y/o virtuales al expediente digital </t>
  </si>
  <si>
    <t xml:space="preserve">De la entidad, seccional, despachos a nivel local o municipal </t>
  </si>
  <si>
    <t xml:space="preserve"> 2. Perdida o afectación de los archivos digitales de las audiencias virtuales</t>
  </si>
  <si>
    <t>3.Multiplicidad de software institucionales para la especialidad para el control del archivo de documentos tanto físicos como virtuales.</t>
  </si>
  <si>
    <t>4.Volumen excesivo de ingreso de expedientes para el personal asignado,  generando demoras en la organización de los expedientes.</t>
  </si>
  <si>
    <t>Entre e 97 a 192 horas  habiles al año o afectación baja</t>
  </si>
  <si>
    <t xml:space="preserve">Afectaciones ambientales </t>
  </si>
  <si>
    <t>Se tienen   afectaciones ambientales que generen impactos negativos en el entorno</t>
  </si>
  <si>
    <t xml:space="preserve">1. Falta de socialización del Acuerdo PSAA14-10160. </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</si>
  <si>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</si>
  <si>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</si>
  <si>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</si>
  <si>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Descertificación</t>
  </si>
  <si>
    <t>Falta de liderazgo y compromiso con el mejoramiento continuo del SIGCMA - SGC del JCAS</t>
  </si>
  <si>
    <t xml:space="preserve">1. Ausencia de gestion, liderazgo, planeacion, recursos, medicion y acciones de mejora por los lideres del procesos
</t>
  </si>
  <si>
    <t>2.  Falta de inducción, entrenamiento y/o capacitación del personal.</t>
  </si>
  <si>
    <t>3. Falta de actualización o conocimiento de las normas que aplican para la implementación del SIGCMA - SGC del JCAS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</si>
  <si>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</si>
  <si>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</si>
  <si>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Falta de ética de los servidores públicos (Debilidades en principios y valores)</t>
  </si>
  <si>
    <t xml:space="preserve">De la entidad y sector justicia a nivel nacional </t>
  </si>
  <si>
    <t>Para los  riesgos de corrupción ,por política,  el impacto siempre sera alto o catastrófico 
NO CAMBIAR LA REDACCION</t>
  </si>
  <si>
    <t>2. Falta de ética de terceros interesados  (Debilidades principios y valores)</t>
  </si>
  <si>
    <t>3. debilidades en los controles para la manejo de la información en medio Físico</t>
  </si>
  <si>
    <t>3. debilidades en los controles para la manejo de la información en medio magnético</t>
  </si>
  <si>
    <t xml:space="preserve">Recibir, ofrecer, prometer, entregar o aceptar dadivas  o beneficios a nombre propio o de terceros para  demorar, retener, alterar o direccionar decisiones judiciales </t>
  </si>
  <si>
    <t xml:space="preserve">Proferir  decisiones judiciales incumpliendo los principios de la administracion de justicia o sin la observancia de los Codigos  Procesales en la materia </t>
  </si>
  <si>
    <t>3. Falta de controles en los procedimientos establecidos</t>
  </si>
  <si>
    <t>Ofrecer, prometer, entregar, aceptar o solicitar una ventaja indebida para no realizar una audiencia programada en la fecha establecida.</t>
  </si>
  <si>
    <t>Cuando por indebido interés  no se realizar una audiencia programada en la fecha establecida</t>
  </si>
  <si>
    <t>3. Error en la  notificación de las partes procesales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</si>
  <si>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</si>
  <si>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</si>
  <si>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</si>
  <si>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</si>
  <si>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</si>
  <si>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</si>
  <si>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</si>
  <si>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</si>
  <si>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</si>
  <si>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</si>
  <si>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</si>
  <si>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</si>
  <si>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</si>
  <si>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</si>
  <si>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</si>
  <si>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</si>
  <si>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</si>
  <si>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t>(</t>
    </r>
    <r>
      <rPr>
        <sz val="10"/>
        <color rgb="FFFF0000"/>
        <rFont val="Calibri"/>
        <family val="2"/>
        <scheme val="minor"/>
      </rPr>
      <t>Responsable</t>
    </r>
    <r>
      <rPr>
        <sz val="10"/>
        <rFont val="Calibri"/>
        <family val="2"/>
        <scheme val="minor"/>
      </rPr>
      <t>) El Consejo superior de la judicatura y oficina de técnología de consejo de estado,  (</t>
    </r>
    <r>
      <rPr>
        <sz val="10"/>
        <color rgb="FFFF0000"/>
        <rFont val="Calibri"/>
        <family val="2"/>
        <scheme val="minor"/>
      </rPr>
      <t>periodicidad</t>
    </r>
    <r>
      <rPr>
        <sz val="10"/>
        <rFont val="Calibri"/>
        <family val="2"/>
        <scheme val="minor"/>
      </rPr>
      <t>), anualmente
(</t>
    </r>
    <r>
      <rPr>
        <sz val="10"/>
        <color rgb="FFFF0000"/>
        <rFont val="Calibri"/>
        <family val="2"/>
        <scheme val="minor"/>
      </rPr>
      <t>qué hace</t>
    </r>
    <r>
      <rPr>
        <sz val="10"/>
        <rFont val="Calibri"/>
        <family val="2"/>
        <scheme val="minor"/>
      </rPr>
      <t>)  disponibilidad de plataformas y herramientas ofimaticas (</t>
    </r>
    <r>
      <rPr>
        <sz val="10"/>
        <color rgb="FFFF0000"/>
        <rFont val="Calibri"/>
        <family val="2"/>
        <scheme val="minor"/>
      </rPr>
      <t>cómo lo hace</t>
    </r>
    <r>
      <rPr>
        <sz val="10"/>
        <rFont val="Calibri"/>
        <family val="2"/>
        <scheme val="minor"/>
      </rPr>
      <t>)</t>
    </r>
    <r>
      <rPr>
        <sz val="10"/>
        <color rgb="FFFF0000"/>
        <rFont val="Calibri"/>
        <family val="2"/>
        <scheme val="minor"/>
      </rPr>
      <t xml:space="preserve"> </t>
    </r>
    <r>
      <rPr>
        <sz val="10"/>
        <rFont val="Calibri"/>
        <family val="2"/>
        <scheme val="minor"/>
      </rPr>
      <t xml:space="preserve">. mantenimiento de plataformas y herramientas, control y comunicación con los despachos judiciales sobre disponibilidad de plataformas y herramientas
</t>
    </r>
    <r>
      <rPr>
        <sz val="10"/>
        <color rgb="FFFF0000"/>
        <rFont val="Calibri"/>
        <family val="2"/>
        <scheme val="minor"/>
      </rPr>
      <t>(desviación )</t>
    </r>
    <r>
      <rPr>
        <sz val="10"/>
        <rFont val="Calibri"/>
        <family val="2"/>
        <scheme val="minor"/>
      </rPr>
      <t xml:space="preserve"> Si permanece indisponibilidad de las herramientas, se implementa trabajo en casa y con repositorios en nube de almacenamiento
</t>
    </r>
    <r>
      <rPr>
        <sz val="10"/>
        <color rgb="FFFF0000"/>
        <rFont val="Calibri"/>
        <family val="2"/>
        <scheme val="minor"/>
      </rPr>
      <t>(evidencia).</t>
    </r>
    <r>
      <rPr>
        <sz val="10"/>
        <rFont val="Calibri"/>
        <family val="2"/>
        <scheme val="minor"/>
      </rPr>
      <t xml:space="preserve"> Se realiza registro de soportes tecnicos prestados a la plataforma SAMAI desde grupo en la aplicación Whatssapp</t>
    </r>
  </si>
  <si>
    <t>NO</t>
  </si>
  <si>
    <t>SI</t>
  </si>
  <si>
    <r>
      <t>(</t>
    </r>
    <r>
      <rPr>
        <sz val="10"/>
        <color rgb="FFFF0000"/>
        <rFont val="Calibri"/>
        <family val="2"/>
        <scheme val="minor"/>
      </rPr>
      <t>Responsable</t>
    </r>
    <r>
      <rPr>
        <sz val="10"/>
        <rFont val="Calibri"/>
        <family val="2"/>
        <scheme val="minor"/>
      </rPr>
      <t>) El Consejo superior de la judicatura y oficina de técnología de consejo de estado,  (</t>
    </r>
    <r>
      <rPr>
        <sz val="10"/>
        <color rgb="FFFF0000"/>
        <rFont val="Calibri"/>
        <family val="2"/>
        <scheme val="minor"/>
      </rPr>
      <t>periodicidad</t>
    </r>
    <r>
      <rPr>
        <sz val="10"/>
        <rFont val="Calibri"/>
        <family val="2"/>
        <scheme val="minor"/>
      </rPr>
      <t>), mensualmente
(</t>
    </r>
    <r>
      <rPr>
        <sz val="10"/>
        <color rgb="FFFF0000"/>
        <rFont val="Calibri"/>
        <family val="2"/>
        <scheme val="minor"/>
      </rPr>
      <t>qué hace</t>
    </r>
    <r>
      <rPr>
        <sz val="10"/>
        <rFont val="Calibri"/>
        <family val="2"/>
        <scheme val="minor"/>
      </rPr>
      <t>)  dar solución a inconvenientes de disponibilidad de plataformas y herramientas ofimaticas (</t>
    </r>
    <r>
      <rPr>
        <sz val="10"/>
        <color rgb="FFFF0000"/>
        <rFont val="Calibri"/>
        <family val="2"/>
        <scheme val="minor"/>
      </rPr>
      <t>cómo lo hace</t>
    </r>
    <r>
      <rPr>
        <sz val="10"/>
        <rFont val="Calibri"/>
        <family val="2"/>
        <scheme val="minor"/>
      </rPr>
      <t xml:space="preserve">) . Comunicación de ciclos de actualización, mantenimiento, por previa contratación de estos
</t>
    </r>
    <r>
      <rPr>
        <sz val="10"/>
        <color rgb="FFFF0000"/>
        <rFont val="Calibri"/>
        <family val="2"/>
        <scheme val="minor"/>
      </rPr>
      <t>(desviación )</t>
    </r>
    <r>
      <rPr>
        <sz val="10"/>
        <rFont val="Calibri"/>
        <family val="2"/>
        <scheme val="minor"/>
      </rPr>
      <t xml:space="preserve"> Generación de repositorios y nuevas herramientas tecnilógicas para la realización de la actividad judicial
</t>
    </r>
    <r>
      <rPr>
        <sz val="10"/>
        <color rgb="FFFF0000"/>
        <rFont val="Calibri"/>
        <family val="2"/>
        <scheme val="minor"/>
      </rPr>
      <t>(evidencia).</t>
    </r>
    <r>
      <rPr>
        <sz val="10"/>
        <rFont val="Calibri"/>
        <family val="2"/>
        <scheme val="minor"/>
      </rPr>
      <t xml:space="preserve"> Discrecional del ente responsable</t>
    </r>
    <r>
      <rPr>
        <sz val="10"/>
        <color rgb="FFFF0000"/>
        <rFont val="Calibri"/>
        <family val="2"/>
        <scheme val="minor"/>
      </rPr>
      <t xml:space="preserve"> </t>
    </r>
  </si>
  <si>
    <r>
      <t>(</t>
    </r>
    <r>
      <rPr>
        <sz val="10"/>
        <color rgb="FFFF0000"/>
        <rFont val="Calibri"/>
        <family val="2"/>
        <scheme val="minor"/>
      </rPr>
      <t>Responsable</t>
    </r>
    <r>
      <rPr>
        <sz val="10"/>
        <rFont val="Calibri"/>
        <family val="2"/>
        <scheme val="minor"/>
      </rPr>
      <t>) El Consejo superior de la judicatura y oficina de técnología de consejo de estado,  (</t>
    </r>
    <r>
      <rPr>
        <sz val="10"/>
        <color rgb="FFFF0000"/>
        <rFont val="Calibri"/>
        <family val="2"/>
        <scheme val="minor"/>
      </rPr>
      <t>periodicidad</t>
    </r>
    <r>
      <rPr>
        <sz val="10"/>
        <rFont val="Calibri"/>
        <family val="2"/>
        <scheme val="minor"/>
      </rPr>
      <t>), anualmente
(</t>
    </r>
    <r>
      <rPr>
        <sz val="10"/>
        <color rgb="FFFF0000"/>
        <rFont val="Calibri"/>
        <family val="2"/>
        <scheme val="minor"/>
      </rPr>
      <t>qué hace</t>
    </r>
    <r>
      <rPr>
        <sz val="10"/>
        <rFont val="Calibri"/>
        <family val="2"/>
        <scheme val="minor"/>
      </rPr>
      <t>)  disponibilidad de plataformas y equipos tecnológicos (</t>
    </r>
    <r>
      <rPr>
        <sz val="10"/>
        <color rgb="FFFF0000"/>
        <rFont val="Calibri"/>
        <family val="2"/>
        <scheme val="minor"/>
      </rPr>
      <t>cómo lo hace</t>
    </r>
    <r>
      <rPr>
        <sz val="10"/>
        <rFont val="Calibri"/>
        <family val="2"/>
        <scheme val="minor"/>
      </rPr>
      <t>)</t>
    </r>
    <r>
      <rPr>
        <sz val="10"/>
        <color rgb="FFFF0000"/>
        <rFont val="Calibri"/>
        <family val="2"/>
        <scheme val="minor"/>
      </rPr>
      <t xml:space="preserve"> </t>
    </r>
    <r>
      <rPr>
        <sz val="10"/>
        <rFont val="Calibri"/>
        <family val="2"/>
        <scheme val="minor"/>
      </rPr>
      <t xml:space="preserve">. mantenimiento de plataformas, herramientas y equipos tecnológicos
</t>
    </r>
    <r>
      <rPr>
        <sz val="10"/>
        <color rgb="FFFF0000"/>
        <rFont val="Calibri"/>
        <family val="2"/>
        <scheme val="minor"/>
      </rPr>
      <t>(desviación )</t>
    </r>
    <r>
      <rPr>
        <sz val="10"/>
        <rFont val="Calibri"/>
        <family val="2"/>
        <scheme val="minor"/>
      </rPr>
      <t xml:space="preserve"> Si permanece indisponibilidad de las herramientas, se implementan planes de repositorios de expedientes en nubes de almacenamiento -. azure o onedrive
</t>
    </r>
    <r>
      <rPr>
        <sz val="10"/>
        <color rgb="FFFF0000"/>
        <rFont val="Calibri"/>
        <family val="2"/>
        <scheme val="minor"/>
      </rPr>
      <t>(evidencia).</t>
    </r>
    <r>
      <rPr>
        <sz val="10"/>
        <rFont val="Calibri"/>
        <family val="2"/>
        <scheme val="minor"/>
      </rPr>
      <t xml:space="preserve"> Corresponde al responsable soportar la contratación; así mismo, se registran soportes de mantenimientos en la solución de casos con la mesa de ayuda de la rama judicial</t>
    </r>
  </si>
  <si>
    <r>
      <t>(</t>
    </r>
    <r>
      <rPr>
        <sz val="10"/>
        <color rgb="FFFF0000"/>
        <rFont val="Calibri"/>
        <family val="2"/>
        <scheme val="minor"/>
      </rPr>
      <t>Responsable</t>
    </r>
    <r>
      <rPr>
        <sz val="10"/>
        <rFont val="Calibri"/>
        <family val="2"/>
        <scheme val="minor"/>
      </rPr>
      <t>) El Consejo superior de la judicatura y oficina de técnología de consejo de estado,  (</t>
    </r>
    <r>
      <rPr>
        <sz val="10"/>
        <color rgb="FFFF0000"/>
        <rFont val="Calibri"/>
        <family val="2"/>
        <scheme val="minor"/>
      </rPr>
      <t>periodicidad</t>
    </r>
    <r>
      <rPr>
        <sz val="10"/>
        <rFont val="Calibri"/>
        <family val="2"/>
        <scheme val="minor"/>
      </rPr>
      <t>), semestralmente
(</t>
    </r>
    <r>
      <rPr>
        <sz val="10"/>
        <color rgb="FFFF0000"/>
        <rFont val="Calibri"/>
        <family val="2"/>
        <scheme val="minor"/>
      </rPr>
      <t>qué hace</t>
    </r>
    <r>
      <rPr>
        <sz val="10"/>
        <rFont val="Calibri"/>
        <family val="2"/>
        <scheme val="minor"/>
      </rPr>
      <t>)  mantenimiento preventivo de plataformas y equipos tecnológicos (</t>
    </r>
    <r>
      <rPr>
        <sz val="10"/>
        <color rgb="FFFF0000"/>
        <rFont val="Calibri"/>
        <family val="2"/>
        <scheme val="minor"/>
      </rPr>
      <t>cómo lo hace</t>
    </r>
    <r>
      <rPr>
        <sz val="10"/>
        <rFont val="Calibri"/>
        <family val="2"/>
        <scheme val="minor"/>
      </rPr>
      <t>)</t>
    </r>
    <r>
      <rPr>
        <sz val="10"/>
        <color rgb="FFFF0000"/>
        <rFont val="Calibri"/>
        <family val="2"/>
        <scheme val="minor"/>
      </rPr>
      <t xml:space="preserve"> </t>
    </r>
    <r>
      <rPr>
        <sz val="10"/>
        <rFont val="Calibri"/>
        <family val="2"/>
        <scheme val="minor"/>
      </rPr>
      <t xml:space="preserve">. comunicación de jornadas de actualición de plataformas, herramientas y limpieza de equipos tecnológicos
</t>
    </r>
    <r>
      <rPr>
        <sz val="10"/>
        <color rgb="FFFF0000"/>
        <rFont val="Calibri"/>
        <family val="2"/>
        <scheme val="minor"/>
      </rPr>
      <t>(desviación )</t>
    </r>
    <r>
      <rPr>
        <sz val="10"/>
        <rFont val="Calibri"/>
        <family val="2"/>
        <scheme val="minor"/>
      </rPr>
      <t xml:space="preserve"> Si permanece indisponibilidad, se constata el proceso de garantía o cambio de equipos
</t>
    </r>
    <r>
      <rPr>
        <sz val="10"/>
        <color rgb="FFFF0000"/>
        <rFont val="Calibri"/>
        <family val="2"/>
        <scheme val="minor"/>
      </rPr>
      <t>(evidencia).</t>
    </r>
    <r>
      <rPr>
        <sz val="10"/>
        <rFont val="Calibri"/>
        <family val="2"/>
        <scheme val="minor"/>
      </rPr>
      <t xml:space="preserve"> Discrecional del ente responsable </t>
    </r>
  </si>
  <si>
    <r>
      <t>(</t>
    </r>
    <r>
      <rPr>
        <sz val="10"/>
        <color rgb="FFFF0000"/>
        <rFont val="Calibri"/>
        <family val="2"/>
        <scheme val="minor"/>
      </rPr>
      <t>Responsable</t>
    </r>
    <r>
      <rPr>
        <sz val="10"/>
        <rFont val="Calibri"/>
        <family val="2"/>
        <scheme val="minor"/>
      </rPr>
      <t>) El Consejo Seccional,  (</t>
    </r>
    <r>
      <rPr>
        <sz val="10"/>
        <color rgb="FFFF0000"/>
        <rFont val="Calibri"/>
        <family val="2"/>
        <scheme val="minor"/>
      </rPr>
      <t>periodicidad</t>
    </r>
    <r>
      <rPr>
        <sz val="10"/>
        <rFont val="Calibri"/>
        <family val="2"/>
        <scheme val="minor"/>
      </rPr>
      <t>), anualmente
(</t>
    </r>
    <r>
      <rPr>
        <sz val="10"/>
        <color rgb="FFFF0000"/>
        <rFont val="Calibri"/>
        <family val="2"/>
        <scheme val="minor"/>
      </rPr>
      <t>qué hace</t>
    </r>
    <r>
      <rPr>
        <sz val="10"/>
        <rFont val="Calibri"/>
        <family val="2"/>
        <scheme val="minor"/>
      </rPr>
      <t>)  revisa Estadísticas en SIERJU (</t>
    </r>
    <r>
      <rPr>
        <sz val="10"/>
        <color rgb="FFFF0000"/>
        <rFont val="Calibri"/>
        <family val="2"/>
        <scheme val="minor"/>
      </rPr>
      <t>cómo lo hac</t>
    </r>
    <r>
      <rPr>
        <sz val="10"/>
        <rFont val="Calibri"/>
        <family val="2"/>
        <scheme val="minor"/>
      </rPr>
      <t xml:space="preserve">e) . Analizando las cargas de trabajo y  la productividad de los juzgados
</t>
    </r>
    <r>
      <rPr>
        <sz val="10"/>
        <color rgb="FFFF0000"/>
        <rFont val="Calibri"/>
        <family val="2"/>
        <scheme val="minor"/>
      </rPr>
      <t>(desviación )</t>
    </r>
    <r>
      <rPr>
        <sz val="10"/>
        <rFont val="Calibri"/>
        <family val="2"/>
        <scheme val="minor"/>
      </rPr>
      <t xml:space="preserve"> Si los resultados superan los estandares establecidos tramita la creación de juzgados de descongestión.
</t>
    </r>
    <r>
      <rPr>
        <sz val="10"/>
        <color rgb="FFFF0000"/>
        <rFont val="Calibri"/>
        <family val="2"/>
        <scheme val="minor"/>
      </rPr>
      <t>(evidencia).</t>
    </r>
    <r>
      <rPr>
        <sz val="10"/>
        <rFont val="Calibri"/>
        <family val="2"/>
        <scheme val="minor"/>
      </rPr>
      <t xml:space="preserve"> Como registro del control quedan actas de visistas del Consejo y acuerdos de creación de juzgados. </t>
    </r>
  </si>
  <si>
    <r>
      <t>(</t>
    </r>
    <r>
      <rPr>
        <sz val="10"/>
        <color rgb="FFFF0000"/>
        <rFont val="Calibri"/>
        <family val="2"/>
        <scheme val="minor"/>
      </rPr>
      <t>Responsable</t>
    </r>
    <r>
      <rPr>
        <sz val="10"/>
        <rFont val="Calibri"/>
        <family val="2"/>
        <scheme val="minor"/>
      </rPr>
      <t>) El Consejo Seccional,  (</t>
    </r>
    <r>
      <rPr>
        <sz val="10"/>
        <color rgb="FFFF0000"/>
        <rFont val="Calibri"/>
        <family val="2"/>
        <scheme val="minor"/>
      </rPr>
      <t>periodicidad</t>
    </r>
    <r>
      <rPr>
        <sz val="10"/>
        <rFont val="Calibri"/>
        <family val="2"/>
        <scheme val="minor"/>
      </rPr>
      <t>), trimestralmente
(</t>
    </r>
    <r>
      <rPr>
        <sz val="10"/>
        <color rgb="FFFF0000"/>
        <rFont val="Calibri"/>
        <family val="2"/>
        <scheme val="minor"/>
      </rPr>
      <t>qué hace</t>
    </r>
    <r>
      <rPr>
        <sz val="10"/>
        <rFont val="Calibri"/>
        <family val="2"/>
        <scheme val="minor"/>
      </rPr>
      <t>)  consolidado de Estadísticas en SIERJU (</t>
    </r>
    <r>
      <rPr>
        <sz val="10"/>
        <color rgb="FFFF0000"/>
        <rFont val="Calibri"/>
        <family val="2"/>
        <scheme val="minor"/>
      </rPr>
      <t>cómo lo hac</t>
    </r>
    <r>
      <rPr>
        <sz val="10"/>
        <rFont val="Calibri"/>
        <family val="2"/>
        <scheme val="minor"/>
      </rPr>
      <t xml:space="preserve">e) . Requiere a las dependencias judiciales sobre variaciones en la productividad </t>
    </r>
    <r>
      <rPr>
        <sz val="10"/>
        <color rgb="FFFF0000"/>
        <rFont val="Calibri"/>
        <family val="2"/>
        <scheme val="minor"/>
      </rPr>
      <t>(desviación )</t>
    </r>
    <r>
      <rPr>
        <sz val="10"/>
        <rFont val="Calibri"/>
        <family val="2"/>
        <scheme val="minor"/>
      </rPr>
      <t xml:space="preserve"> Si los resultados superan los estandares establecidos, se hace un seguimiento a los juzgados con baja productividad.
</t>
    </r>
    <r>
      <rPr>
        <sz val="10"/>
        <color rgb="FFFF0000"/>
        <rFont val="Calibri"/>
        <family val="2"/>
        <scheme val="minor"/>
      </rPr>
      <t>(evidencia).</t>
    </r>
    <r>
      <rPr>
        <sz val="10"/>
        <rFont val="Calibri"/>
        <family val="2"/>
        <scheme val="minor"/>
      </rPr>
      <t xml:space="preserve"> Como registro del control quedan los consolidados de estadísiticas del consejo superior, las actas de visistas del Consejo y los requerimientos realizados a las dependencias judiciales</t>
    </r>
  </si>
  <si>
    <r>
      <t>(</t>
    </r>
    <r>
      <rPr>
        <sz val="10"/>
        <color rgb="FFFF0000"/>
        <rFont val="Calibri"/>
        <family val="2"/>
        <scheme val="minor"/>
      </rPr>
      <t>Responsable</t>
    </r>
    <r>
      <rPr>
        <sz val="10"/>
        <rFont val="Calibri"/>
        <family val="2"/>
        <scheme val="minor"/>
      </rPr>
      <t>) El Consejo Seccional,  (</t>
    </r>
    <r>
      <rPr>
        <sz val="10"/>
        <color rgb="FFFF0000"/>
        <rFont val="Calibri"/>
        <family val="2"/>
        <scheme val="minor"/>
      </rPr>
      <t>periodicidad</t>
    </r>
    <r>
      <rPr>
        <sz val="10"/>
        <rFont val="Calibri"/>
        <family val="2"/>
        <scheme val="minor"/>
      </rPr>
      <t>), Según el periodo de emergencia
(</t>
    </r>
    <r>
      <rPr>
        <sz val="10"/>
        <color rgb="FFFF0000"/>
        <rFont val="Calibri"/>
        <family val="2"/>
        <scheme val="minor"/>
      </rPr>
      <t>qué hace</t>
    </r>
    <r>
      <rPr>
        <sz val="10"/>
        <rFont val="Calibri"/>
        <family val="2"/>
        <scheme val="minor"/>
      </rPr>
      <t>)  revisa Estadísticas en SIERJU y planes de trabajo de las dependencias (</t>
    </r>
    <r>
      <rPr>
        <sz val="10"/>
        <color rgb="FFFF0000"/>
        <rFont val="Calibri"/>
        <family val="2"/>
        <scheme val="minor"/>
      </rPr>
      <t>cómo lo hac</t>
    </r>
    <r>
      <rPr>
        <sz val="10"/>
        <rFont val="Calibri"/>
        <family val="2"/>
        <scheme val="minor"/>
      </rPr>
      <t xml:space="preserve">e) . Analizando las cargas de trabajo y  la productividad de los juzgados y las estratégicas para trabajo dentro del estado de emergencia
</t>
    </r>
    <r>
      <rPr>
        <sz val="10"/>
        <color rgb="FFFF0000"/>
        <rFont val="Calibri"/>
        <family val="2"/>
        <scheme val="minor"/>
      </rPr>
      <t>(desviación )</t>
    </r>
    <r>
      <rPr>
        <sz val="10"/>
        <rFont val="Calibri"/>
        <family val="2"/>
        <scheme val="minor"/>
      </rPr>
      <t xml:space="preserve"> Si los resultados superan los estandares establecido, se fomenta la utilización de elementos de bioprotección se fomenta la alternancia como metodo de trabajo, se exhorta en la utilización de herramientas tecnológicas y, por último, se emplean periodos de suspensión de términos para equilibrar las cargas y planes laborales
</t>
    </r>
    <r>
      <rPr>
        <sz val="10"/>
        <color rgb="FFFF0000"/>
        <rFont val="Calibri"/>
        <family val="2"/>
        <scheme val="minor"/>
      </rPr>
      <t>(evidencia).</t>
    </r>
    <r>
      <rPr>
        <sz val="10"/>
        <rFont val="Calibri"/>
        <family val="2"/>
        <scheme val="minor"/>
      </rPr>
      <t xml:space="preserve"> Como registro del control quedan actas y acuerdos del Consejo.</t>
    </r>
  </si>
  <si>
    <r>
      <t>(</t>
    </r>
    <r>
      <rPr>
        <sz val="10"/>
        <color rgb="FFFF0000"/>
        <rFont val="Calibri"/>
        <family val="2"/>
        <scheme val="minor"/>
      </rPr>
      <t>Responsable</t>
    </r>
    <r>
      <rPr>
        <sz val="10"/>
        <rFont val="Calibri"/>
        <family val="2"/>
        <scheme val="minor"/>
      </rPr>
      <t>) El Consejo Seccional,  (</t>
    </r>
    <r>
      <rPr>
        <sz val="10"/>
        <color rgb="FFFF0000"/>
        <rFont val="Calibri"/>
        <family val="2"/>
        <scheme val="minor"/>
      </rPr>
      <t>periodicidad</t>
    </r>
    <r>
      <rPr>
        <sz val="10"/>
        <rFont val="Calibri"/>
        <family val="2"/>
        <scheme val="minor"/>
      </rPr>
      <t>), Anualmente
(</t>
    </r>
    <r>
      <rPr>
        <sz val="10"/>
        <color rgb="FFFF0000"/>
        <rFont val="Calibri"/>
        <family val="2"/>
        <scheme val="minor"/>
      </rPr>
      <t>qué hace</t>
    </r>
    <r>
      <rPr>
        <sz val="10"/>
        <rFont val="Calibri"/>
        <family val="2"/>
        <scheme val="minor"/>
      </rPr>
      <t>)  Implementar SIGCMA en dependencias judiciales para fomentar el pensamiento basado en riesgos (</t>
    </r>
    <r>
      <rPr>
        <sz val="10"/>
        <color rgb="FFFF0000"/>
        <rFont val="Calibri"/>
        <family val="2"/>
        <scheme val="minor"/>
      </rPr>
      <t>cómo lo hac</t>
    </r>
    <r>
      <rPr>
        <sz val="10"/>
        <rFont val="Calibri"/>
        <family val="2"/>
        <scheme val="minor"/>
      </rPr>
      <t xml:space="preserve">e) . Genera espacios de aprendizaje y documentos encaminados a entender normas técnicas que permitan preveer situaciones de fuerza mayor o caso fortuito.
</t>
    </r>
    <r>
      <rPr>
        <sz val="10"/>
        <color rgb="FFFF0000"/>
        <rFont val="Calibri"/>
        <family val="2"/>
        <scheme val="minor"/>
      </rPr>
      <t>(desviación )</t>
    </r>
    <r>
      <rPr>
        <sz val="10"/>
        <rFont val="Calibri"/>
        <family val="2"/>
        <scheme val="minor"/>
      </rPr>
      <t xml:space="preserve"> Si los resultados superan los estandares establecido, se fomenta la utilización de elementos de bioprotección se fomenta la alternancia como metodo de trabajo, se exhorta en la utilización de herramientas tecnológicas y, por último, se emplean periodos de suspensión de términos para equilibrar las cargas y planes laborales
</t>
    </r>
    <r>
      <rPr>
        <sz val="10"/>
        <color rgb="FFFF0000"/>
        <rFont val="Calibri"/>
        <family val="2"/>
        <scheme val="minor"/>
      </rPr>
      <t>(evidencia).</t>
    </r>
    <r>
      <rPr>
        <sz val="10"/>
        <rFont val="Calibri"/>
        <family val="2"/>
        <scheme val="minor"/>
      </rPr>
      <t xml:space="preserve"> Como registro del control quedan actas y acuerdos del Consejo.</t>
    </r>
  </si>
  <si>
    <r>
      <t>(</t>
    </r>
    <r>
      <rPr>
        <sz val="10"/>
        <color rgb="FFFF0000"/>
        <rFont val="Calibri"/>
        <family val="2"/>
        <scheme val="minor"/>
      </rPr>
      <t>Responsable</t>
    </r>
    <r>
      <rPr>
        <sz val="10"/>
        <rFont val="Calibri"/>
        <family val="2"/>
        <scheme val="minor"/>
      </rPr>
      <t>) El Consejo Seccional,  (</t>
    </r>
    <r>
      <rPr>
        <sz val="10"/>
        <color rgb="FFFF0000"/>
        <rFont val="Calibri"/>
        <family val="2"/>
        <scheme val="minor"/>
      </rPr>
      <t>periodicidad</t>
    </r>
    <r>
      <rPr>
        <sz val="10"/>
        <rFont val="Calibri"/>
        <family val="2"/>
        <scheme val="minor"/>
      </rPr>
      <t>), Según el periodo de emergencia
(</t>
    </r>
    <r>
      <rPr>
        <sz val="10"/>
        <color rgb="FFFF0000"/>
        <rFont val="Calibri"/>
        <family val="2"/>
        <scheme val="minor"/>
      </rPr>
      <t>qué hace</t>
    </r>
    <r>
      <rPr>
        <sz val="10"/>
        <rFont val="Calibri"/>
        <family val="2"/>
        <scheme val="minor"/>
      </rPr>
      <t>)  Emisión de acuerdos para el manejo de la emergencia ambiental sin afectación del servicio de justicias en las sedes judiciales (</t>
    </r>
    <r>
      <rPr>
        <sz val="10"/>
        <color rgb="FFFF0000"/>
        <rFont val="Calibri"/>
        <family val="2"/>
        <scheme val="minor"/>
      </rPr>
      <t>cómo lo hac</t>
    </r>
    <r>
      <rPr>
        <sz val="10"/>
        <rFont val="Calibri"/>
        <family val="2"/>
        <scheme val="minor"/>
      </rPr>
      <t xml:space="preserve">e) . Se ejecutan planes de contingencia para posibilitar la prestación del servicio de administración de justicia.
</t>
    </r>
    <r>
      <rPr>
        <sz val="10"/>
        <color rgb="FFFF0000"/>
        <rFont val="Calibri"/>
        <family val="2"/>
        <scheme val="minor"/>
      </rPr>
      <t>(desviación )</t>
    </r>
    <r>
      <rPr>
        <sz val="10"/>
        <rFont val="Calibri"/>
        <family val="2"/>
        <scheme val="minor"/>
      </rPr>
      <t xml:space="preserve"> Si los resultados superan los estandares establecido, se realiza suspensión de términos en las zonas de emergencia
</t>
    </r>
    <r>
      <rPr>
        <sz val="10"/>
        <color rgb="FFFF0000"/>
        <rFont val="Calibri"/>
        <family val="2"/>
        <scheme val="minor"/>
      </rPr>
      <t>(evidencia).</t>
    </r>
    <r>
      <rPr>
        <sz val="10"/>
        <rFont val="Calibri"/>
        <family val="2"/>
        <scheme val="minor"/>
      </rPr>
      <t xml:space="preserve"> Como registro del control quedan actas y acuerdos del Consejo.</t>
    </r>
  </si>
  <si>
    <t>(Responsable) Consejo Seccional de la Judicatura
Unidad de Proyectos especiales de Tecnología y CENDOJ
(periodicidad) SIN DEFINIR
(qué hace) Verificación pormenorizada, focalizada en distritos jduciales o especialidades, sobre la aplicación de los lineamiento del acuerdo PSAA14-10160
(cómo lo hace)  Procedimientos adelantados con despachos judiciales en casos de evidentes faltas a los criterior establecides en gestión ambiental en el Acuerdo PSAA14-10160
(desviación ) Requerimientos a despachos judiciales sobre uso de papel y gestión documental
(evidencia) Como registro  queda actas, asistencias y grabaciones de capacitaciones</t>
  </si>
  <si>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trimestralmente,  
(</t>
    </r>
    <r>
      <rPr>
        <sz val="10"/>
        <color rgb="FFFF0000"/>
        <rFont val="Calibri"/>
        <family val="2"/>
        <scheme val="minor"/>
      </rPr>
      <t>qué hace</t>
    </r>
    <r>
      <rPr>
        <sz val="10"/>
        <rFont val="Calibri"/>
        <family val="2"/>
        <scheme val="minor"/>
      </rPr>
      <t xml:space="preserve">)  Implementación del ciclo PHVA en las actividades de gestión de los Despachos Judiciales 
</t>
    </r>
    <r>
      <rPr>
        <sz val="10"/>
        <color rgb="FFFF0000"/>
        <rFont val="Calibri"/>
        <family val="2"/>
        <scheme val="minor"/>
      </rPr>
      <t xml:space="preserve">(cómo lo hace) </t>
    </r>
    <r>
      <rPr>
        <sz val="10"/>
        <rFont val="Calibri"/>
        <family val="2"/>
        <scheme val="minor"/>
      </rPr>
      <t xml:space="preserve">Monitoreo de los indicadores de gestión de la caracterización de los procesos y Seguimiento de control  periódicos para verificar el cumplimiento de la planificación
</t>
    </r>
    <r>
      <rPr>
        <sz val="10"/>
        <color rgb="FFFF0000"/>
        <rFont val="Calibri"/>
        <family val="2"/>
        <scheme val="minor"/>
      </rPr>
      <t>(desviación )</t>
    </r>
    <r>
      <rPr>
        <sz val="10"/>
        <rFont val="Calibri"/>
        <family val="2"/>
        <scheme val="minor"/>
      </rPr>
      <t xml:space="preserve"> Se ajustan las actividades realizadas para el cumplimiento de metas establecidas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</si>
  <si>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r>
      <t>(</t>
    </r>
    <r>
      <rPr>
        <sz val="10"/>
        <color rgb="FFFF0000"/>
        <rFont val="Calibri"/>
        <family val="2"/>
        <scheme val="minor"/>
      </rPr>
      <t>Responsable</t>
    </r>
    <r>
      <rPr>
        <sz val="10"/>
        <rFont val="Calibri"/>
        <family val="2"/>
        <scheme val="minor"/>
      </rPr>
      <t>) El Consejo superior de la judicatura - dirección ejecutiva de administración judicial  (</t>
    </r>
    <r>
      <rPr>
        <sz val="10"/>
        <color rgb="FFFF0000"/>
        <rFont val="Calibri"/>
        <family val="2"/>
        <scheme val="minor"/>
      </rPr>
      <t>periodicidad</t>
    </r>
    <r>
      <rPr>
        <sz val="10"/>
        <rFont val="Calibri"/>
        <family val="2"/>
        <scheme val="minor"/>
      </rPr>
      <t>), anualmente
(</t>
    </r>
    <r>
      <rPr>
        <sz val="10"/>
        <color rgb="FFFF0000"/>
        <rFont val="Calibri"/>
        <family val="2"/>
        <scheme val="minor"/>
      </rPr>
      <t>qué hace</t>
    </r>
    <r>
      <rPr>
        <sz val="10"/>
        <rFont val="Calibri"/>
        <family val="2"/>
        <scheme val="minor"/>
      </rPr>
      <t>)  disponibilidad de plataformas y equipos tecnológicos en sedes físicas (</t>
    </r>
    <r>
      <rPr>
        <sz val="10"/>
        <color rgb="FFFF0000"/>
        <rFont val="Calibri"/>
        <family val="2"/>
        <scheme val="minor"/>
      </rPr>
      <t>cómo lo hace</t>
    </r>
    <r>
      <rPr>
        <sz val="10"/>
        <rFont val="Calibri"/>
        <family val="2"/>
        <scheme val="minor"/>
      </rPr>
      <t>)</t>
    </r>
    <r>
      <rPr>
        <sz val="10"/>
        <color rgb="FFFF0000"/>
        <rFont val="Calibri"/>
        <family val="2"/>
        <scheme val="minor"/>
      </rPr>
      <t xml:space="preserve"> </t>
    </r>
    <r>
      <rPr>
        <sz val="10"/>
        <rFont val="Calibri"/>
        <family val="2"/>
        <scheme val="minor"/>
      </rPr>
      <t xml:space="preserve">. mantenimiento de infraestructura electrica y de comunicaciones en sedes físicas
</t>
    </r>
    <r>
      <rPr>
        <sz val="10"/>
        <color rgb="FFFF0000"/>
        <rFont val="Calibri"/>
        <family val="2"/>
        <scheme val="minor"/>
      </rPr>
      <t>(desviación )</t>
    </r>
    <r>
      <rPr>
        <sz val="10"/>
        <rFont val="Calibri"/>
        <family val="2"/>
        <scheme val="minor"/>
      </rPr>
      <t xml:space="preserve"> Si permanece indisponibilidad de las redes de comunicaciones, se implementa trabajo en casa
</t>
    </r>
    <r>
      <rPr>
        <sz val="10"/>
        <color rgb="FFFF0000"/>
        <rFont val="Calibri"/>
        <family val="2"/>
        <scheme val="minor"/>
      </rPr>
      <t>(evidencia).</t>
    </r>
    <r>
      <rPr>
        <sz val="10"/>
        <rFont val="Calibri"/>
        <family val="2"/>
        <scheme val="minor"/>
      </rPr>
      <t xml:space="preserve"> Corresponde al responsable soportar la contratación; así mismo, se registran soportes de mantenimientos en la solución de casos con la mesa de ayuda de la rama judicial</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</si>
  <si>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trimestralmente,  
(</t>
    </r>
    <r>
      <rPr>
        <sz val="10"/>
        <color rgb="FFFF0000"/>
        <rFont val="Calibri"/>
        <family val="2"/>
        <scheme val="minor"/>
      </rPr>
      <t>qué hace</t>
    </r>
    <r>
      <rPr>
        <sz val="10"/>
        <rFont val="Calibri"/>
        <family val="2"/>
        <scheme val="minor"/>
      </rPr>
      <t xml:space="preserve">)  Estratégias de ampliación de productividad para el cumplimiento de indicadores 
</t>
    </r>
    <r>
      <rPr>
        <sz val="10"/>
        <color rgb="FFFF0000"/>
        <rFont val="Calibri"/>
        <family val="2"/>
        <scheme val="minor"/>
      </rPr>
      <t xml:space="preserve">(cómo lo hace) </t>
    </r>
    <r>
      <rPr>
        <sz val="10"/>
        <rFont val="Calibri"/>
        <family val="2"/>
        <scheme val="minor"/>
      </rPr>
      <t xml:space="preserve">Planeación y ejecución de estudio y agrupación de procesos por especialidad, tema, eventos en los que sea posible dictar sentencia anticipada y declaratoria de desistimiento tácito
</t>
    </r>
    <r>
      <rPr>
        <sz val="10"/>
        <color rgb="FFFF0000"/>
        <rFont val="Calibri"/>
        <family val="2"/>
        <scheme val="minor"/>
      </rPr>
      <t>(desviación )</t>
    </r>
    <r>
      <rPr>
        <sz val="10"/>
        <rFont val="Calibri"/>
        <family val="2"/>
        <scheme val="minor"/>
      </rPr>
      <t xml:space="preserve"> Se impulsa la emisión de salidas efectivas y no efectivas para contrarrestas las presuntas bajas anteriores en la productividad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</si>
  <si>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Segun la ocurrencia del factor de riesgo,  
(</t>
    </r>
    <r>
      <rPr>
        <sz val="10"/>
        <color rgb="FFFF0000"/>
        <rFont val="Calibri"/>
        <family val="2"/>
        <scheme val="minor"/>
      </rPr>
      <t>qué hace</t>
    </r>
    <r>
      <rPr>
        <sz val="10"/>
        <rFont val="Calibri"/>
        <family val="2"/>
        <scheme val="minor"/>
      </rPr>
      <t xml:space="preserve">)  Implementación del ciclo PHVA en las actividades de gestión de los Despachos Judiciales 
</t>
    </r>
    <r>
      <rPr>
        <sz val="10"/>
        <color rgb="FFFF0000"/>
        <rFont val="Calibri"/>
        <family val="2"/>
        <scheme val="minor"/>
      </rPr>
      <t xml:space="preserve">(cómo lo hace) </t>
    </r>
    <r>
      <rPr>
        <sz val="10"/>
        <rFont val="Calibri"/>
        <family val="2"/>
        <scheme val="minor"/>
      </rPr>
      <t xml:space="preserve">Monitoreo de los indicadores de gestión de la caracterización de los procesos y Seguimiento de control  periódicos para verificar el cumplimiento de la planificación
</t>
    </r>
    <r>
      <rPr>
        <sz val="10"/>
        <color rgb="FFFF0000"/>
        <rFont val="Calibri"/>
        <family val="2"/>
        <scheme val="minor"/>
      </rPr>
      <t>(desviación )</t>
    </r>
    <r>
      <rPr>
        <sz val="10"/>
        <rFont val="Calibri"/>
        <family val="2"/>
        <scheme val="minor"/>
      </rPr>
      <t xml:space="preserve"> Se ajustan las actividades realizadas para el cumplimiento de metas establecidas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</si>
  <si>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trimestralmente,  
(</t>
    </r>
    <r>
      <rPr>
        <sz val="10"/>
        <color rgb="FFFF0000"/>
        <rFont val="Calibri"/>
        <family val="2"/>
        <scheme val="minor"/>
      </rPr>
      <t>qué hace</t>
    </r>
    <r>
      <rPr>
        <sz val="10"/>
        <rFont val="Calibri"/>
        <family val="2"/>
        <scheme val="minor"/>
      </rPr>
      <t xml:space="preserve">)  Estratégias para ajustar las actividades a los nuevos ciclos de trabajo,  en busqueda de fomentar la productividad para el cumplimiento de indicadores 
</t>
    </r>
    <r>
      <rPr>
        <sz val="10"/>
        <color rgb="FFFF0000"/>
        <rFont val="Calibri"/>
        <family val="2"/>
        <scheme val="minor"/>
      </rPr>
      <t xml:space="preserve">(cómo lo hace) </t>
    </r>
    <r>
      <rPr>
        <sz val="10"/>
        <rFont val="Calibri"/>
        <family val="2"/>
        <scheme val="minor"/>
      </rPr>
      <t xml:space="preserve">Implementación de nuevos aplicativos y estatégias para posibilitar el transito hacia nuevas plataformas técnológicas y variables de trabajo
</t>
    </r>
    <r>
      <rPr>
        <sz val="10"/>
        <color rgb="FFFF0000"/>
        <rFont val="Calibri"/>
        <family val="2"/>
        <scheme val="minor"/>
      </rPr>
      <t>(desviación )</t>
    </r>
    <r>
      <rPr>
        <sz val="10"/>
        <rFont val="Calibri"/>
        <family val="2"/>
        <scheme val="minor"/>
      </rPr>
      <t xml:space="preserve"> Se ajustan las actividades realizadas para el cumplimiento de metas establecidas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</si>
  <si>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hace seguimiento a la  planificación de audiencias 
</t>
    </r>
    <r>
      <rPr>
        <sz val="10"/>
        <color rgb="FFFF0000"/>
        <rFont val="Calibri"/>
        <family val="2"/>
        <scheme val="minor"/>
      </rPr>
      <t xml:space="preserve">(cómo lo hace) </t>
    </r>
    <r>
      <rPr>
        <sz val="10"/>
        <rFont val="Calibri"/>
        <family val="2"/>
        <scheme val="minor"/>
      </rPr>
      <t xml:space="preserve">revisando el tipo de audiencias a realizar  y los tiempos programados para cada una.
</t>
    </r>
    <r>
      <rPr>
        <sz val="10"/>
        <color rgb="FFFF0000"/>
        <rFont val="Calibri"/>
        <family val="2"/>
        <scheme val="minor"/>
      </rPr>
      <t>(desviación )</t>
    </r>
    <r>
      <rPr>
        <sz val="10"/>
        <rFont val="Calibri"/>
        <family val="2"/>
        <scheme val="minor"/>
      </rPr>
      <t xml:space="preserve"> ajustando la programación si requiere incluir o hacer cambios imprevistos.   
</t>
    </r>
    <r>
      <rPr>
        <sz val="10"/>
        <color rgb="FFFF0000"/>
        <rFont val="Calibri"/>
        <family val="2"/>
        <scheme val="minor"/>
      </rPr>
      <t xml:space="preserve">(evidencia) </t>
    </r>
    <r>
      <rPr>
        <sz val="10"/>
        <rFont val="Calibri"/>
        <family val="2"/>
        <scheme val="minor"/>
      </rPr>
      <t>Como registro del control queda el planificador y las actuaciones documentadas</t>
    </r>
    <r>
      <rPr>
        <sz val="10"/>
        <color rgb="FFFF0000"/>
        <rFont val="Calibri"/>
        <family val="2"/>
        <scheme val="minor"/>
      </rPr>
      <t xml:space="preserve">. </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</si>
  <si>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Realizacción de audiencias concentradas o de etapas seguidas para contrarrestar demoras en otras diligencias
</t>
    </r>
    <r>
      <rPr>
        <sz val="10"/>
        <color rgb="FFFF0000"/>
        <rFont val="Calibri"/>
        <family val="2"/>
        <scheme val="minor"/>
      </rPr>
      <t xml:space="preserve">(cómo lo hace) </t>
    </r>
    <r>
      <rPr>
        <sz val="10"/>
        <rFont val="Calibri"/>
        <family val="2"/>
        <scheme val="minor"/>
      </rPr>
      <t xml:space="preserve">Agrupa las audiencias segun temas y demandados así como según pruebas a practicar
</t>
    </r>
    <r>
      <rPr>
        <sz val="10"/>
        <color rgb="FFFF0000"/>
        <rFont val="Calibri"/>
        <family val="2"/>
        <scheme val="minor"/>
      </rPr>
      <t>(desviación )</t>
    </r>
    <r>
      <rPr>
        <sz val="10"/>
        <rFont val="Calibri"/>
        <family val="2"/>
        <scheme val="minor"/>
      </rPr>
      <t xml:space="preserve"> ajustando la programación si requiere incluir o hacer cambios imprevistos.   
</t>
    </r>
    <r>
      <rPr>
        <sz val="10"/>
        <color rgb="FFFF0000"/>
        <rFont val="Calibri"/>
        <family val="2"/>
        <scheme val="minor"/>
      </rPr>
      <t xml:space="preserve">(evidencia) </t>
    </r>
    <r>
      <rPr>
        <sz val="10"/>
        <rFont val="Calibri"/>
        <family val="2"/>
        <scheme val="minor"/>
      </rPr>
      <t>Como registro del control queda el planificador y las actuaciones documentadas</t>
    </r>
    <r>
      <rPr>
        <sz val="10"/>
        <color rgb="FFFF0000"/>
        <rFont val="Calibri"/>
        <family val="2"/>
        <scheme val="minor"/>
      </rPr>
      <t xml:space="preserve">. </t>
    </r>
  </si>
  <si>
    <r>
      <t>(</t>
    </r>
    <r>
      <rPr>
        <sz val="10"/>
        <color rgb="FFFF0000"/>
        <rFont val="Calibri"/>
        <family val="2"/>
        <scheme val="minor"/>
      </rPr>
      <t>Responsable</t>
    </r>
    <r>
      <rPr>
        <sz val="10"/>
        <rFont val="Calibri"/>
        <family val="2"/>
        <scheme val="minor"/>
      </rPr>
      <t>) EL secretario del despacho,</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Utilización de aplicativos dispuestos por la rama judicial y repositorios de expedientes en nubes de almacenamientos
</t>
    </r>
    <r>
      <rPr>
        <sz val="10"/>
        <color rgb="FFFF0000"/>
        <rFont val="Calibri"/>
        <family val="2"/>
        <scheme val="minor"/>
      </rPr>
      <t xml:space="preserve">(cómo lo hace) </t>
    </r>
    <r>
      <rPr>
        <sz val="10"/>
        <rFont val="Calibri"/>
        <family val="2"/>
        <scheme val="minor"/>
      </rPr>
      <t xml:space="preserve">Registro de actuaciones en los aplicativos dispuestos por la rama judicial y repositorios de expedientes en nubes de almacenamientos 
</t>
    </r>
    <r>
      <rPr>
        <sz val="10"/>
        <color rgb="FFFF0000"/>
        <rFont val="Calibri"/>
        <family val="2"/>
        <scheme val="minor"/>
      </rPr>
      <t>(desviación )</t>
    </r>
    <r>
      <rPr>
        <sz val="10"/>
        <rFont val="Calibri"/>
        <family val="2"/>
        <scheme val="minor"/>
      </rPr>
      <t xml:space="preserve"> Revisa el completo de los documentos que conforman el expedientes así como los datos de las partes procesales
</t>
    </r>
    <r>
      <rPr>
        <sz val="10"/>
        <color rgb="FFFF0000"/>
        <rFont val="Calibri"/>
        <family val="2"/>
        <scheme val="minor"/>
      </rPr>
      <t xml:space="preserve">(evidencia) </t>
    </r>
    <r>
      <rPr>
        <sz val="10"/>
        <rFont val="Calibri"/>
        <family val="2"/>
        <scheme val="minor"/>
      </rPr>
      <t>Como registro de control queda el historial de actuaciones del expediente en el aplicativo SAMAI</t>
    </r>
  </si>
  <si>
    <r>
      <rPr>
        <sz val="10"/>
        <color rgb="FFFF0000"/>
        <rFont val="Calibri"/>
        <family val="2"/>
        <scheme val="minor"/>
      </rPr>
      <t>(Responsable)</t>
    </r>
    <r>
      <rPr>
        <sz val="10"/>
        <rFont val="Calibri"/>
        <family val="2"/>
        <scheme val="minor"/>
      </rPr>
      <t xml:space="preserve"> Citador o servidor judicial designado
</t>
    </r>
    <r>
      <rPr>
        <sz val="10"/>
        <color rgb="FFFF0000"/>
        <rFont val="Calibri"/>
        <family val="2"/>
        <scheme val="minor"/>
      </rPr>
      <t xml:space="preserve">(periodicidad) </t>
    </r>
    <r>
      <rPr>
        <sz val="10"/>
        <rFont val="Calibri"/>
        <family val="2"/>
        <scheme val="minor"/>
      </rPr>
      <t xml:space="preserve">diariamente
</t>
    </r>
    <r>
      <rPr>
        <sz val="10"/>
        <color rgb="FFFF0000"/>
        <rFont val="Calibri"/>
        <family val="2"/>
        <scheme val="minor"/>
      </rPr>
      <t>(qué hace)</t>
    </r>
    <r>
      <rPr>
        <sz val="10"/>
        <rFont val="Calibri"/>
        <family val="2"/>
        <scheme val="minor"/>
      </rPr>
      <t xml:space="preserve"> verifica que los datos aportados por el solicitante para ingresarlos en la plataforma SAMAI
</t>
    </r>
    <r>
      <rPr>
        <sz val="10"/>
        <color rgb="FFFF0000"/>
        <rFont val="Calibri"/>
        <family val="2"/>
        <scheme val="minor"/>
      </rPr>
      <t>(cómo lo hace)</t>
    </r>
    <r>
      <rPr>
        <sz val="10"/>
        <rFont val="Calibri"/>
        <family val="2"/>
        <scheme val="minor"/>
      </rPr>
      <t xml:space="preserve"> confrontando la información aportada por el solicitante y confirmando que lo digitado o seleccionado en el aplicativo es correcto.
</t>
    </r>
    <r>
      <rPr>
        <sz val="10"/>
        <color rgb="FFFF0000"/>
        <rFont val="Calibri"/>
        <family val="2"/>
        <scheme val="minor"/>
      </rPr>
      <t xml:space="preserve">(desviación </t>
    </r>
    <r>
      <rPr>
        <sz val="10"/>
        <rFont val="Calibri"/>
        <family val="2"/>
        <scheme val="minor"/>
      </rPr>
      <t xml:space="preserve">) si encuentra que ingresó datos errados hace la corrección  antes de realizar cada reparto.
</t>
    </r>
    <r>
      <rPr>
        <sz val="10"/>
        <color rgb="FFFF0000"/>
        <rFont val="Calibri"/>
        <family val="2"/>
        <scheme val="minor"/>
      </rPr>
      <t>(evidencia)</t>
    </r>
    <r>
      <rPr>
        <sz val="10"/>
        <rFont val="Calibri"/>
        <family val="2"/>
        <scheme val="minor"/>
      </rPr>
      <t xml:space="preserve"> Como registro  queda la información en el aplicativo para la realización de notificaciones.</t>
    </r>
  </si>
  <si>
    <r>
      <t>(</t>
    </r>
    <r>
      <rPr>
        <sz val="10"/>
        <color rgb="FFFF0000"/>
        <rFont val="Calibri"/>
        <family val="2"/>
        <scheme val="minor"/>
      </rPr>
      <t>Responsable</t>
    </r>
    <r>
      <rPr>
        <sz val="10"/>
        <rFont val="Calibri"/>
        <family val="2"/>
        <scheme val="minor"/>
      </rPr>
      <t>) Citador</t>
    </r>
    <r>
      <rPr>
        <sz val="10"/>
        <color rgb="FFFF0000"/>
        <rFont val="Calibri"/>
        <family val="2"/>
        <scheme val="minor"/>
      </rPr>
      <t xml:space="preserve">
(periodicidad) </t>
    </r>
    <r>
      <rPr>
        <sz val="10"/>
        <rFont val="Calibri"/>
        <family val="2"/>
        <scheme val="minor"/>
      </rPr>
      <t>diariamente
(</t>
    </r>
    <r>
      <rPr>
        <sz val="10"/>
        <color rgb="FFFF0000"/>
        <rFont val="Calibri"/>
        <family val="2"/>
        <scheme val="minor"/>
      </rPr>
      <t>qué hace</t>
    </r>
    <r>
      <rPr>
        <sz val="10"/>
        <rFont val="Calibri"/>
        <family val="2"/>
        <scheme val="minor"/>
      </rPr>
      <t xml:space="preserve">) Entabla comunicación con apoderados judiciales para constatar datos de notificación y hace uso de SIRNA de la rama judicial para constatar el correo electrónico de notificación de apoderado
</t>
    </r>
    <r>
      <rPr>
        <sz val="10"/>
        <color rgb="FFFF0000"/>
        <rFont val="Calibri"/>
        <family val="2"/>
        <scheme val="minor"/>
      </rPr>
      <t>(cómo lo hace) h</t>
    </r>
    <r>
      <rPr>
        <sz val="10"/>
        <rFont val="Calibri"/>
        <family val="2"/>
        <scheme val="minor"/>
      </rPr>
      <t xml:space="preserve">ace uso de diversas aplicaciones para cumplir con la carga de notificar con envío de mensaje de datos 
</t>
    </r>
    <r>
      <rPr>
        <sz val="10"/>
        <color rgb="FFFF0000"/>
        <rFont val="Calibri"/>
        <family val="2"/>
        <scheme val="minor"/>
      </rPr>
      <t>(desviación )</t>
    </r>
    <r>
      <rPr>
        <sz val="10"/>
        <rFont val="Calibri"/>
        <family val="2"/>
        <scheme val="minor"/>
      </rPr>
      <t xml:space="preserve"> Deja constancia de imposibilidad de notificación para el pronunciamiento del juez al respecto
</t>
    </r>
    <r>
      <rPr>
        <sz val="10"/>
        <color rgb="FFFF0000"/>
        <rFont val="Calibri"/>
        <family val="2"/>
        <scheme val="minor"/>
      </rPr>
      <t xml:space="preserve">(evidencia) </t>
    </r>
    <r>
      <rPr>
        <sz val="10"/>
        <rFont val="Calibri"/>
        <family val="2"/>
        <scheme val="minor"/>
      </rPr>
      <t>Como registro  queda la información en el aplicativo para la realización de notificaciones.</t>
    </r>
  </si>
  <si>
    <r>
      <rPr>
        <sz val="10"/>
        <color rgb="FFFF0000"/>
        <rFont val="Calibri"/>
        <family val="2"/>
        <scheme val="minor"/>
      </rPr>
      <t>(Responsable)</t>
    </r>
    <r>
      <rPr>
        <sz val="10"/>
        <rFont val="Calibri"/>
        <family val="2"/>
        <scheme val="minor"/>
      </rPr>
      <t xml:space="preserve"> Citador o servidor judicial designado
</t>
    </r>
    <r>
      <rPr>
        <sz val="10"/>
        <color rgb="FFFF0000"/>
        <rFont val="Calibri"/>
        <family val="2"/>
        <scheme val="minor"/>
      </rPr>
      <t>(periodicidad)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verifica que los datos aportados por el solicitante para ingresarlos en la plataforma SAMAI
</t>
    </r>
    <r>
      <rPr>
        <sz val="10"/>
        <color rgb="FFFF0000"/>
        <rFont val="Calibri"/>
        <family val="2"/>
        <scheme val="minor"/>
      </rPr>
      <t>(cómo lo hace)</t>
    </r>
    <r>
      <rPr>
        <sz val="10"/>
        <rFont val="Calibri"/>
        <family val="2"/>
        <scheme val="minor"/>
      </rPr>
      <t xml:space="preserve"> confrontando la información aportada por el solicitante y confirmando que lo digitado o seleccionado en el aplicativo es correcto.
</t>
    </r>
    <r>
      <rPr>
        <sz val="10"/>
        <color rgb="FFFF0000"/>
        <rFont val="Calibri"/>
        <family val="2"/>
        <scheme val="minor"/>
      </rPr>
      <t xml:space="preserve">(desviación </t>
    </r>
    <r>
      <rPr>
        <sz val="10"/>
        <rFont val="Calibri"/>
        <family val="2"/>
        <scheme val="minor"/>
      </rPr>
      <t xml:space="preserve">) si encuentra que ingresó datos errados hace la corrección  antes de realizar cada reparto.
</t>
    </r>
    <r>
      <rPr>
        <sz val="10"/>
        <color rgb="FFFF0000"/>
        <rFont val="Calibri"/>
        <family val="2"/>
        <scheme val="minor"/>
      </rPr>
      <t>(evidencia)</t>
    </r>
    <r>
      <rPr>
        <sz val="10"/>
        <rFont val="Calibri"/>
        <family val="2"/>
        <scheme val="minor"/>
      </rPr>
      <t xml:space="preserve"> Como registro  queda la información en el aplicativo para la realización de notificaciones.</t>
    </r>
  </si>
  <si>
    <r>
      <rPr>
        <sz val="10"/>
        <color rgb="FFFF0000"/>
        <rFont val="Calibri"/>
        <family val="2"/>
        <scheme val="minor"/>
      </rPr>
      <t>(Responsable)</t>
    </r>
    <r>
      <rPr>
        <sz val="10"/>
        <rFont val="Calibri"/>
        <family val="2"/>
        <scheme val="minor"/>
      </rPr>
      <t xml:space="preserve"> Citador o servidor judicial designado
</t>
    </r>
    <r>
      <rPr>
        <sz val="10"/>
        <color rgb="FFFF0000"/>
        <rFont val="Calibri"/>
        <family val="2"/>
        <scheme val="minor"/>
      </rPr>
      <t xml:space="preserve">(periodicidad) </t>
    </r>
    <r>
      <rPr>
        <sz val="10"/>
        <rFont val="Calibri"/>
        <family val="2"/>
        <scheme val="minor"/>
      </rPr>
      <t xml:space="preserve">diariamente
</t>
    </r>
    <r>
      <rPr>
        <sz val="10"/>
        <color rgb="FFFF0000"/>
        <rFont val="Calibri"/>
        <family val="2"/>
        <scheme val="minor"/>
      </rPr>
      <t>(qué hace)</t>
    </r>
    <r>
      <rPr>
        <sz val="10"/>
        <rFont val="Calibri"/>
        <family val="2"/>
        <scheme val="minor"/>
      </rPr>
      <t xml:space="preserve"> Proceso de atención al público
</t>
    </r>
    <r>
      <rPr>
        <sz val="10"/>
        <color rgb="FFFF0000"/>
        <rFont val="Calibri"/>
        <family val="2"/>
        <scheme val="minor"/>
      </rPr>
      <t>(cómo lo hace)</t>
    </r>
    <r>
      <rPr>
        <sz val="10"/>
        <rFont val="Calibri"/>
        <family val="2"/>
        <scheme val="minor"/>
      </rPr>
      <t xml:space="preserve"> Otorga información sobre aplicativos y demás canales de comunicación con manuales de uso para las partes interesadas
</t>
    </r>
    <r>
      <rPr>
        <sz val="10"/>
        <color rgb="FFFF0000"/>
        <rFont val="Calibri"/>
        <family val="2"/>
        <scheme val="minor"/>
      </rPr>
      <t>(desviación )</t>
    </r>
    <r>
      <rPr>
        <sz val="10"/>
        <rFont val="Calibri"/>
        <family val="2"/>
        <scheme val="minor"/>
      </rPr>
      <t xml:space="preserve"> Realiza seguimiento a apoderados y partes para el correcto uso de las plataformas y aplicativos dispuestos por la rama judicial
</t>
    </r>
    <r>
      <rPr>
        <sz val="10"/>
        <color rgb="FFFF0000"/>
        <rFont val="Calibri"/>
        <family val="2"/>
        <scheme val="minor"/>
      </rPr>
      <t>(evidencia)</t>
    </r>
    <r>
      <rPr>
        <sz val="10"/>
        <rFont val="Calibri"/>
        <family val="2"/>
        <scheme val="minor"/>
      </rPr>
      <t xml:space="preserve"> Respuestas a peticiones referentes al uso de aplicativos, acceso a expedientes digitales</t>
    </r>
  </si>
  <si>
    <r>
      <rPr>
        <sz val="10"/>
        <color rgb="FFFF0000"/>
        <rFont val="Calibri"/>
        <family val="2"/>
        <scheme val="minor"/>
      </rPr>
      <t>(Responsable)</t>
    </r>
    <r>
      <rPr>
        <sz val="10"/>
        <rFont val="Calibri"/>
        <family val="2"/>
        <scheme val="minor"/>
      </rPr>
      <t xml:space="preserve"> Servidores judiciales
</t>
    </r>
    <r>
      <rPr>
        <sz val="10"/>
        <color rgb="FFFF0000"/>
        <rFont val="Calibri"/>
        <family val="2"/>
        <scheme val="minor"/>
      </rPr>
      <t xml:space="preserve">(periodicidad) </t>
    </r>
    <r>
      <rPr>
        <sz val="10"/>
        <rFont val="Calibri"/>
        <family val="2"/>
        <scheme val="minor"/>
      </rPr>
      <t xml:space="preserve">diariamente
</t>
    </r>
    <r>
      <rPr>
        <sz val="10"/>
        <color rgb="FFFF0000"/>
        <rFont val="Calibri"/>
        <family val="2"/>
        <scheme val="minor"/>
      </rPr>
      <t>(qué hace)</t>
    </r>
    <r>
      <rPr>
        <sz val="10"/>
        <rFont val="Calibri"/>
        <family val="2"/>
        <scheme val="minor"/>
      </rPr>
      <t xml:space="preserve"> Registro de procesos misionales con utilización de plataformas tecnológicas
</t>
    </r>
    <r>
      <rPr>
        <sz val="10"/>
        <color rgb="FFFF0000"/>
        <rFont val="Calibri"/>
        <family val="2"/>
        <scheme val="minor"/>
      </rPr>
      <t>(cómo lo hace)</t>
    </r>
    <r>
      <rPr>
        <sz val="10"/>
        <rFont val="Calibri"/>
        <family val="2"/>
        <scheme val="minor"/>
      </rPr>
      <t xml:space="preserve"> Ingreso de las actividades diarias y correspondientes a los procesos misionales en las diferentes plataformas
</t>
    </r>
    <r>
      <rPr>
        <sz val="10"/>
        <color rgb="FFFF0000"/>
        <rFont val="Calibri"/>
        <family val="2"/>
        <scheme val="minor"/>
      </rPr>
      <t>(desviación )</t>
    </r>
    <r>
      <rPr>
        <sz val="10"/>
        <rFont val="Calibri"/>
        <family val="2"/>
        <scheme val="minor"/>
      </rPr>
      <t xml:space="preserve"> Se realiza cargue de documentos escaneados o incorporación de expedientes digitalizados
</t>
    </r>
    <r>
      <rPr>
        <sz val="10"/>
        <color rgb="FFFF0000"/>
        <rFont val="Calibri"/>
        <family val="2"/>
        <scheme val="minor"/>
      </rPr>
      <t>(evidencia)</t>
    </r>
    <r>
      <rPr>
        <sz val="10"/>
        <rFont val="Calibri"/>
        <family val="2"/>
        <scheme val="minor"/>
      </rPr>
      <t xml:space="preserve"> Historial de actuaciones en SAMAI y repositorio de expedientes en Onedrive</t>
    </r>
  </si>
  <si>
    <r>
      <rPr>
        <sz val="10"/>
        <color rgb="FFFF0000"/>
        <rFont val="Calibri"/>
        <family val="2"/>
        <scheme val="minor"/>
      </rPr>
      <t>(Responsable)</t>
    </r>
    <r>
      <rPr>
        <sz val="10"/>
        <rFont val="Calibri"/>
        <family val="2"/>
        <scheme val="minor"/>
      </rPr>
      <t xml:space="preserve"> Servidores judiciales
</t>
    </r>
    <r>
      <rPr>
        <sz val="10"/>
        <color rgb="FFFF0000"/>
        <rFont val="Calibri"/>
        <family val="2"/>
        <scheme val="minor"/>
      </rPr>
      <t xml:space="preserve">(periodicidad) </t>
    </r>
    <r>
      <rPr>
        <sz val="10"/>
        <rFont val="Calibri"/>
        <family val="2"/>
        <scheme val="minor"/>
      </rPr>
      <t xml:space="preserve">diariamente
</t>
    </r>
    <r>
      <rPr>
        <sz val="10"/>
        <color rgb="FFFF0000"/>
        <rFont val="Calibri"/>
        <family val="2"/>
        <scheme val="minor"/>
      </rPr>
      <t>(qué hace)</t>
    </r>
    <r>
      <rPr>
        <sz val="10"/>
        <rFont val="Calibri"/>
        <family val="2"/>
        <scheme val="minor"/>
      </rPr>
      <t xml:space="preserve"> Corrección y cargue de actuaciones no gestionadas en las plataformas tecnológicas o ingresadas en radicados diferentes
</t>
    </r>
    <r>
      <rPr>
        <sz val="10"/>
        <color rgb="FFFF0000"/>
        <rFont val="Calibri"/>
        <family val="2"/>
        <scheme val="minor"/>
      </rPr>
      <t>(cómo lo hace)</t>
    </r>
    <r>
      <rPr>
        <sz val="10"/>
        <rFont val="Calibri"/>
        <family val="2"/>
        <scheme val="minor"/>
      </rPr>
      <t xml:space="preserve"> Verificación de documentos digitales cargados en los radicados que corresponden
</t>
    </r>
    <r>
      <rPr>
        <sz val="10"/>
        <color rgb="FFFF0000"/>
        <rFont val="Calibri"/>
        <family val="2"/>
        <scheme val="minor"/>
      </rPr>
      <t>(desviación )</t>
    </r>
    <r>
      <rPr>
        <sz val="10"/>
        <rFont val="Calibri"/>
        <family val="2"/>
        <scheme val="minor"/>
      </rPr>
      <t xml:space="preserve"> Se realiza nulificación y descargue de documentos que no corresponden al radicado, con el consecuencial redireccionamiento y cargue al radicado que sí.
</t>
    </r>
    <r>
      <rPr>
        <sz val="10"/>
        <color rgb="FFFF0000"/>
        <rFont val="Calibri"/>
        <family val="2"/>
        <scheme val="minor"/>
      </rPr>
      <t>(evidencia)</t>
    </r>
    <r>
      <rPr>
        <sz val="10"/>
        <rFont val="Calibri"/>
        <family val="2"/>
        <scheme val="minor"/>
      </rPr>
      <t xml:space="preserve"> Historial de actuaciones en SAMAI y repositorio de expedientes en Onedrive</t>
    </r>
  </si>
  <si>
    <r>
      <t>(</t>
    </r>
    <r>
      <rPr>
        <sz val="10"/>
        <color rgb="FFFF0000"/>
        <rFont val="Calibri"/>
        <family val="2"/>
        <scheme val="minor"/>
      </rPr>
      <t>Responsable</t>
    </r>
    <r>
      <rPr>
        <sz val="10"/>
        <rFont val="Calibri"/>
        <family val="2"/>
        <scheme val="minor"/>
      </rPr>
      <t>) Servidores judiciales y Consejo superior de la Judicatura - Unidad de Proyectos especiales de Tecnología y CENDOJ</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Implementación de Lifesize
</t>
    </r>
    <r>
      <rPr>
        <sz val="10"/>
        <color rgb="FFFF0000"/>
        <rFont val="Calibri"/>
        <family val="2"/>
        <scheme val="minor"/>
      </rPr>
      <t xml:space="preserve">(cómo lo hace) </t>
    </r>
    <r>
      <rPr>
        <sz val="10"/>
        <rFont val="Calibri"/>
        <family val="2"/>
        <scheme val="minor"/>
      </rPr>
      <t xml:space="preserve"> Se realiza agendamiento, grabación de diligencias en Lifesize. Consejo superior de la Judicatura - Unidad de Proyectos especiales de Tecnología y CENDOJ prestan servicios de soporte y mantenimiento
</t>
    </r>
    <r>
      <rPr>
        <sz val="10"/>
        <color rgb="FFFF0000"/>
        <rFont val="Calibri"/>
        <family val="2"/>
        <scheme val="minor"/>
      </rPr>
      <t xml:space="preserve">(desviación ) </t>
    </r>
    <r>
      <rPr>
        <sz val="10"/>
        <rFont val="Calibri"/>
        <family val="2"/>
        <scheme val="minor"/>
      </rPr>
      <t xml:space="preserve">Indisponibilidad de plataforma Lifesize
</t>
    </r>
    <r>
      <rPr>
        <sz val="10"/>
        <color rgb="FFFF0000"/>
        <rFont val="Calibri"/>
        <family val="2"/>
        <scheme val="minor"/>
      </rPr>
      <t xml:space="preserve">(evidencia) </t>
    </r>
    <r>
      <rPr>
        <sz val="10"/>
        <rFont val="Calibri"/>
        <family val="2"/>
        <scheme val="minor"/>
      </rPr>
      <t>Actas de diligencias y grabaciones en ususario Lifesize</t>
    </r>
  </si>
  <si>
    <r>
      <t>(</t>
    </r>
    <r>
      <rPr>
        <sz val="10"/>
        <color rgb="FFFF0000"/>
        <rFont val="Calibri"/>
        <family val="2"/>
        <scheme val="minor"/>
      </rPr>
      <t>Responsable</t>
    </r>
    <r>
      <rPr>
        <sz val="10"/>
        <rFont val="Calibri"/>
        <family val="2"/>
        <scheme val="minor"/>
      </rPr>
      <t>) Servidores judiciales, Consejo superior de la Judicatura - Unidad de Proyectos especiales de Tecnología , CENDOJ y Oficina de tecnología del Consejo de Estado</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Implementación de plataformas unificadas
</t>
    </r>
    <r>
      <rPr>
        <sz val="10"/>
        <color rgb="FFFF0000"/>
        <rFont val="Calibri"/>
        <family val="2"/>
        <scheme val="minor"/>
      </rPr>
      <t xml:space="preserve">(cómo lo hace) </t>
    </r>
    <r>
      <rPr>
        <sz val="10"/>
        <rFont val="Calibri"/>
        <family val="2"/>
        <scheme val="minor"/>
      </rPr>
      <t xml:space="preserve"> Se realiza gestión misional desde las plataformas Microsoft Onedrive, Microsoft Teams, Lifesize, Tyba (para reparto), SAMAI (propio de la jurisdicción contencioso administrativa). Consejo superior de la Judicatura - Unidad de Proyectos especiales de Tecnología, CENDOJ y Oficina de tecnología del Consejo de Estado prestan servicios de soporte y mantenimiento
</t>
    </r>
    <r>
      <rPr>
        <sz val="10"/>
        <color rgb="FFFF0000"/>
        <rFont val="Calibri"/>
        <family val="2"/>
        <scheme val="minor"/>
      </rPr>
      <t xml:space="preserve">(desviación ) </t>
    </r>
    <r>
      <rPr>
        <sz val="10"/>
        <rFont val="Calibri"/>
        <family val="2"/>
        <scheme val="minor"/>
      </rPr>
      <t xml:space="preserve">Indisponibilidad de las plataformar
</t>
    </r>
    <r>
      <rPr>
        <sz val="10"/>
        <color rgb="FFFF0000"/>
        <rFont val="Calibri"/>
        <family val="2"/>
        <scheme val="minor"/>
      </rPr>
      <t xml:space="preserve">(evidencia) </t>
    </r>
    <r>
      <rPr>
        <sz val="10"/>
        <rFont val="Calibri"/>
        <family val="2"/>
        <scheme val="minor"/>
      </rPr>
      <t>Historial de actuaciones - correos electrónicos de requerimientos</t>
    </r>
  </si>
  <si>
    <r>
      <t>(</t>
    </r>
    <r>
      <rPr>
        <sz val="10"/>
        <color rgb="FFFF0000"/>
        <rFont val="Calibri"/>
        <family val="2"/>
        <scheme val="minor"/>
      </rPr>
      <t>Responsable</t>
    </r>
    <r>
      <rPr>
        <sz val="10"/>
        <rFont val="Calibri"/>
        <family val="2"/>
        <scheme val="minor"/>
      </rPr>
      <t>) Servidores judiciales y Consejo superior de la Judicatura - Unidad de Proyectos especiales de Tecnología, CENDOJ y Oficina de tecnología del consejo de estado</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Implementación de plataformas unificadas
</t>
    </r>
    <r>
      <rPr>
        <sz val="10"/>
        <color rgb="FFFF0000"/>
        <rFont val="Calibri"/>
        <family val="2"/>
        <scheme val="minor"/>
      </rPr>
      <t xml:space="preserve">(cómo lo hace) </t>
    </r>
    <r>
      <rPr>
        <sz val="10"/>
        <rFont val="Calibri"/>
        <family val="2"/>
        <scheme val="minor"/>
      </rPr>
      <t xml:space="preserve"> Se prioriza SAMAI como única herramienta para la gestiones de procesos de lo contencioso administrativo
</t>
    </r>
    <r>
      <rPr>
        <sz val="10"/>
        <color rgb="FFFF0000"/>
        <rFont val="Calibri"/>
        <family val="2"/>
        <scheme val="minor"/>
      </rPr>
      <t xml:space="preserve">(desviación ) </t>
    </r>
    <r>
      <rPr>
        <sz val="10"/>
        <rFont val="Calibri"/>
        <family val="2"/>
        <scheme val="minor"/>
      </rPr>
      <t xml:space="preserve">Se realiza respaldo de actuaciones en otras plataformas oficiales en la rama judicial
</t>
    </r>
    <r>
      <rPr>
        <sz val="10"/>
        <color rgb="FFFF0000"/>
        <rFont val="Calibri"/>
        <family val="2"/>
        <scheme val="minor"/>
      </rPr>
      <t xml:space="preserve">(evidencia) </t>
    </r>
    <r>
      <rPr>
        <sz val="10"/>
        <rFont val="Calibri"/>
        <family val="2"/>
        <scheme val="minor"/>
      </rPr>
      <t>Historial de actuaciones y repositorios de información en nubes de almacenamiento</t>
    </r>
  </si>
  <si>
    <r>
      <t>(</t>
    </r>
    <r>
      <rPr>
        <sz val="10"/>
        <color rgb="FFFF0000"/>
        <rFont val="Calibri"/>
        <family val="2"/>
        <scheme val="minor"/>
      </rPr>
      <t>Responsable</t>
    </r>
    <r>
      <rPr>
        <sz val="10"/>
        <rFont val="Calibri"/>
        <family val="2"/>
        <scheme val="minor"/>
      </rPr>
      <t>) Director del despacho y servidores judiciales</t>
    </r>
    <r>
      <rPr>
        <sz val="10"/>
        <color rgb="FFFF0000"/>
        <rFont val="Calibri"/>
        <family val="2"/>
        <scheme val="minor"/>
      </rPr>
      <t xml:space="preserve">
(periodicidad)</t>
    </r>
    <r>
      <rPr>
        <sz val="10"/>
        <rFont val="Calibri"/>
        <family val="2"/>
        <scheme val="minor"/>
      </rPr>
      <t xml:space="preserve"> Segun la ocurrencia del factor de riesgo,  
(</t>
    </r>
    <r>
      <rPr>
        <sz val="10"/>
        <color rgb="FFFF0000"/>
        <rFont val="Calibri"/>
        <family val="2"/>
        <scheme val="minor"/>
      </rPr>
      <t>qué hace</t>
    </r>
    <r>
      <rPr>
        <sz val="10"/>
        <rFont val="Calibri"/>
        <family val="2"/>
        <scheme val="minor"/>
      </rPr>
      <t xml:space="preserve">)  Implementación del ciclo PHVA en la actividad.
</t>
    </r>
    <r>
      <rPr>
        <sz val="10"/>
        <color rgb="FFFF0000"/>
        <rFont val="Calibri"/>
        <family val="2"/>
        <scheme val="minor"/>
      </rPr>
      <t xml:space="preserve">(cómo lo hace) </t>
    </r>
    <r>
      <rPr>
        <sz val="10"/>
        <rFont val="Calibri"/>
        <family val="2"/>
        <scheme val="minor"/>
      </rPr>
      <t xml:space="preserve">Monitoreo de la actividad y asignación de turnos para apoyo
</t>
    </r>
    <r>
      <rPr>
        <sz val="10"/>
        <color rgb="FFFF0000"/>
        <rFont val="Calibri"/>
        <family val="2"/>
        <scheme val="minor"/>
      </rPr>
      <t>(desviación )</t>
    </r>
    <r>
      <rPr>
        <sz val="10"/>
        <rFont val="Calibri"/>
        <family val="2"/>
        <scheme val="minor"/>
      </rPr>
      <t xml:space="preserve"> Se ajustan las actividades por motivo de contingencia en el ingreso de expedientes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</si>
  <si>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r>
      <t>(</t>
    </r>
    <r>
      <rPr>
        <sz val="10"/>
        <color rgb="FFFF0000"/>
        <rFont val="Calibri"/>
        <family val="2"/>
        <scheme val="minor"/>
      </rPr>
      <t>Responsable</t>
    </r>
    <r>
      <rPr>
        <sz val="10"/>
        <rFont val="Calibri"/>
        <family val="2"/>
        <scheme val="minor"/>
      </rPr>
      <t>) Director del despacho,</t>
    </r>
    <r>
      <rPr>
        <sz val="10"/>
        <color rgb="FFFF0000"/>
        <rFont val="Calibri"/>
        <family val="2"/>
        <scheme val="minor"/>
      </rPr>
      <t xml:space="preserve"> 
(periodicidad)</t>
    </r>
    <r>
      <rPr>
        <sz val="10"/>
        <rFont val="Calibri"/>
        <family val="2"/>
        <scheme val="minor"/>
      </rPr>
      <t xml:space="preserve"> trimestralmente o según la ocurrencia de contingencia 
(</t>
    </r>
    <r>
      <rPr>
        <sz val="10"/>
        <color rgb="FFFF0000"/>
        <rFont val="Calibri"/>
        <family val="2"/>
        <scheme val="minor"/>
      </rPr>
      <t>qué hace</t>
    </r>
    <r>
      <rPr>
        <sz val="10"/>
        <rFont val="Calibri"/>
        <family val="2"/>
        <scheme val="minor"/>
      </rPr>
      <t xml:space="preserve">)  Estratégias de ampliación de productividad para el cumplimiento de indicadores 
</t>
    </r>
    <r>
      <rPr>
        <sz val="10"/>
        <color rgb="FFFF0000"/>
        <rFont val="Calibri"/>
        <family val="2"/>
        <scheme val="minor"/>
      </rPr>
      <t xml:space="preserve">(cómo lo hace) </t>
    </r>
    <r>
      <rPr>
        <sz val="10"/>
        <rFont val="Calibri"/>
        <family val="2"/>
        <scheme val="minor"/>
      </rPr>
      <t xml:space="preserve">Planeación y ejecución de estudio y agrupación de procesos repartidos en la contingencia
</t>
    </r>
    <r>
      <rPr>
        <sz val="10"/>
        <color rgb="FFFF0000"/>
        <rFont val="Calibri"/>
        <family val="2"/>
        <scheme val="minor"/>
      </rPr>
      <t>(desviación )</t>
    </r>
    <r>
      <rPr>
        <sz val="10"/>
        <rFont val="Calibri"/>
        <family val="2"/>
        <scheme val="minor"/>
      </rPr>
      <t xml:space="preserve"> Se realiza respaldo de actuaciones en las plataformas oficiales en la rama judicial 
</t>
    </r>
    <r>
      <rPr>
        <sz val="10"/>
        <color rgb="FFFF0000"/>
        <rFont val="Calibri"/>
        <family val="2"/>
        <scheme val="minor"/>
      </rPr>
      <t xml:space="preserve">(evidencia) </t>
    </r>
    <r>
      <rPr>
        <sz val="10"/>
        <rFont val="Calibri"/>
        <family val="2"/>
        <scheme val="minor"/>
      </rPr>
      <t>Como registro del control quedan actas de reunión realizadas por el director del despacho</t>
    </r>
  </si>
  <si>
    <t>(Responsable) Consejo Seccional de la Judicatura
Unidad de Proyectos especiales de Tecnología y CENDOJ
(periodicidad) SIN DEFINIR
(qué hace) Realización de capacitaciones y seminarios
(cómo lo hace)  Invitación a servidores judiciales para ciclos de capacitación y actualización y materia de gestión documental y ambiental
(desviación ) Reformulación de la estratégia de difusión
(evidencia) Como registro  queda actas, asistencias y grabaciones de capacitaciones</t>
  </si>
  <si>
    <t>(Responsable) Director de despacho
(periodicidad) SIN DEFINIR
(qué hace) Fomentar la participación de los servidores judiciales en los ciclos de capacitaciones y seminarios
(cómo lo hace) Asignar turnos para la asistencia de los servidores judiciales a ciclos de capacitación y actualización y materia de gestión documental y ambiental
(desviación ) Implementa gestión documental y ambiental como materia de inducción y reinducción para los servidores judiciales
(evidencia) Como registro  queda actas, asistencias y grabaciones de capacitaciones</t>
  </si>
  <si>
    <t>(Responsable) Servidores judiciales
(periodicidad) SIN DEFINIR
(qué hace) Asistencia a ciclos de capacitaciones y seminarios.
(cómo lo hace) Generación de nuevas estratégicas de trabajo con aplicación de los conocimientos adquiridos en las capacitaciones en materia ambiental
(desviación ) Reinducción o asistencia obligatoria a nuevos ciclos de capacitación
(evidencia) Como registro  queda actas, asistencias y grabaciones de capacitaciones</t>
  </si>
  <si>
    <t>(Responsable) Director de despacho
(periodicidad) SIN DEFINIR
(qué hace) Implementación del SIGCMA como sistema de fomento del liderazgo en materia ambiental
(cómo lo hace) Asignación de roles y respondabilidades dentro de las reuniones periódicas el SIGCMA para el fomento del liderazgo materia ambiental
(desviación ) Generación de nuevas estratégicas de trabajo con aplicación de los conocimientos materia ambiental
(evidencia) Como registro  queda actas, asistencias y grabaciones de capacitaciones</t>
  </si>
  <si>
    <t>(Responsable) Consejo Seccional de la Judicatura - Coordinación nacional del SIGCMA
(periodicidad) SIN DEFINIR
(qué hace) Promueve la implementación y ampliación de las dependencias judiciale sy administrativas al SIGCMA  
(cómo lo hace)  Desarrolla programas de sensibilizaciones, capacitaciones, implementación del SIGCMA en los diferentes distritos judiciales y especialidades
(desviación ) Reformulación de la estratégia de difusión del SIGCMA
(evidencia) Como registro  queda actas, asistencias y grabaciones de capacitaciones</t>
  </si>
  <si>
    <t>(Responsable) Consejo Seccional de la Judicatura - Coordinación nacional del SIGCMA
(periodicidad) SIN DEFINIR
(qué hace) Creación de cargos parahacer seguimiento y soporte al sistema
(cómo lo hace)  Seguimiento, actualización y soprorte a la implementación del SIGCMA a través de empleados asignados exclusivamente a este rol
(desviación ) Reformulación de la estratégia de motivación apra la implementación del SIGCMA
(evidencia) Como registro  queda actas, asistencias y grabaciones de capacitaciones</t>
  </si>
  <si>
    <t>(Responsable) Director de despacho
(periodicidad) SIN DEFINIR
(qué hace) Implementación del SIGCMA
(cómo lo hace) Inducción y reinducción sobre SIGCMA a los servidores judiciales que conforman el equipo de trabajo
(desviación ) Generación de estratégicas que estén incluidas en los instrumentos del SIGCMA
(evidencia) Como registro  queda actas, asistencias y grabaciones de capacitaciones</t>
  </si>
  <si>
    <t>(Responsable) Consejo Seccional de la Judicatura - Coordinación nacional del SIGCMA
(periodicidad) SIN DEFINIR
(qué hace) Realización de capacitaciones y seminarios
(cómo lo hace)  Invitación a servidores judiciales para ciclos de capacitación y seminarios para conocimiento de la norma tecnica
(desviación ) Reformulación de la estratégia de difusión
(evidencia) Como registro  queda actas, asistencias y grabaciones de capacitaciones</t>
  </si>
  <si>
    <t>Realizar  programas de formación, capacitación y sensibilización en temas de probidad y ética de lo público.</t>
  </si>
  <si>
    <t>Acciones de respuesta ante noticias que afectan la imagen de la entidad</t>
  </si>
  <si>
    <t xml:space="preserve">Socializar el Sistema de Gestión Antisoborno de la Rama Judicial. </t>
  </si>
  <si>
    <t xml:space="preserve">Registro actuaciones siglo XXI, constancia fisica de acceso al proceso o registro en libro correspondiente </t>
  </si>
  <si>
    <t>Acta de audiencia, siglo XXI</t>
  </si>
  <si>
    <t>Procediemiento de Notificaciones</t>
  </si>
  <si>
    <t xml:space="preserve">MATRIZ DE RIESGOS SIGCMA </t>
  </si>
  <si>
    <t>PLANEACIÓN ESTRATÉGICA</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</si>
  <si>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t>
  </si>
  <si>
    <t>Nivel Central - Nivel Seccional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</si>
  <si>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</si>
  <si>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</si>
  <si>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</si>
  <si>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</si>
  <si>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</si>
  <si>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</si>
  <si>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</si>
  <si>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</si>
  <si>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</si>
  <si>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</si>
  <si>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</si>
  <si>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</si>
  <si>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</si>
  <si>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</si>
  <si>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</si>
  <si>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</si>
  <si>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</si>
  <si>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</si>
  <si>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</si>
  <si>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</si>
  <si>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</si>
  <si>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</si>
  <si>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</si>
  <si>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</si>
  <si>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</si>
  <si>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</si>
  <si>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</si>
  <si>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</si>
  <si>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</si>
  <si>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</si>
  <si>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</si>
  <si>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</si>
  <si>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</si>
  <si>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</si>
  <si>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</si>
  <si>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</si>
  <si>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</si>
  <si>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</si>
  <si>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</si>
  <si>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</si>
  <si>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</si>
  <si>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</si>
  <si>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</si>
  <si>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</si>
  <si>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</si>
  <si>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</si>
  <si>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</si>
  <si>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</si>
  <si>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</si>
  <si>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</si>
  <si>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</si>
  <si>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</si>
  <si>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</si>
  <si>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</si>
  <si>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</si>
  <si>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</si>
  <si>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</si>
  <si>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</si>
  <si>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</si>
  <si>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</si>
  <si>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</si>
  <si>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</si>
  <si>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</si>
  <si>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</si>
  <si>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</si>
  <si>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</si>
  <si>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</si>
  <si>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</si>
  <si>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</si>
  <si>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</si>
  <si>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</si>
  <si>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</si>
  <si>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</si>
  <si>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</si>
  <si>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</si>
  <si>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</si>
  <si>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</si>
  <si>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</si>
  <si>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</si>
  <si>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</si>
  <si>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</si>
  <si>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</si>
  <si>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</si>
  <si>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</si>
  <si>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</si>
  <si>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</si>
  <si>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</si>
  <si>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</si>
  <si>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</si>
  <si>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</si>
  <si>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</si>
  <si>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</si>
  <si>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</si>
  <si>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</si>
  <si>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</si>
  <si>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</si>
  <si>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</si>
  <si>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</si>
  <si>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</si>
  <si>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</si>
  <si>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</si>
  <si>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</si>
  <si>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</si>
  <si>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</si>
  <si>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</si>
  <si>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</si>
  <si>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</si>
  <si>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</si>
  <si>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</si>
  <si>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</si>
  <si>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</si>
  <si>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</si>
  <si>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PLANAEACIÓN ESTRATÉGICA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</si>
  <si>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</si>
  <si>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</si>
  <si>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</si>
  <si>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</si>
  <si>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</si>
  <si>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</si>
  <si>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</si>
  <si>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</si>
  <si>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</si>
  <si>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</si>
  <si>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</si>
  <si>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</si>
  <si>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</si>
  <si>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1. Conocer e implementar las diferentes herramientas tecnológicas dispuestas para la prestación del servicios de justicia 
2. Identificar factores de riesgo y reportar a la entidad competente; 
3. Realización de audiencias virtuales y la gestión del expediente judicial; 
4. Aplicar el Protocolo para la gestión de documentos electrónicos, digitalización y conformación del expediente electrónico; 
5. Implementar la digitalización en los procedimientos de acuerdo a los lineamientos del protocolo; 
6. Elaborar los planes documentados  para Implementar la digitalización en los procedimientos; 
7. Documentar la mejora en los procedimientos respectivos; 
8. Capacitar al personal en Atención al Usuario y Registro de actuaciones en los aplicativos disponibles en la rama judicial y propios de la jurisdicción</t>
  </si>
  <si>
    <t>x</t>
  </si>
  <si>
    <t>Se presentaron situaciones de caso fortuito por la falta de fluido eléctrico e intermitencia en servicio de internet para las sedes físicas de los juzgados, por tanto, se realiza el siguiente seguimiento: 
Fecha de ocurrencia: 5 y 6 de marzo de 2024 en el palacio de justicia, afectando la labor de los juzgados 1 y 2 administrativos; del 4 al 11 de marzo y 18 de marzo en la sede de la calle 10 de los juzgados 3 y 5 administrativos
Medidas implementadas:  Se implementó trabajo desde casa y se aunó en esfuerzos para completar las tareas del día. Además, se garantizó la prestación continua del servicio al público vía correo electrónico y la permanencia de un servidor en la sedes físicas para garantizar la atención presencial.
Tipo de medida: Correctiva
Responsable: Empresa de energía – Dirección ejecutiva de administración judicial
Por otra parte y a pesar que ser una materialización del riesgo, se hace el siguiente seguimiento como gestión realizada para la mejora del servicio sobre la falla en el aplicativo SAMAI para el juzgado 4 administrativo consistente en el desvinculación del correo de notificaciones del juzgado a dicha plataforma, lo cual imposibilita la  función de notificación desde SAMAI y el acuse de recibido en la ventanilla virtual para los usuarios.
Fecha de ocurrencia: 18 de marzo de 2024, la falla presentada aún subsiste
Medidas implementadas: Se realizó requerimiento primero al ingeniero de la jurisdicción quien, al no poder superar la falla con los implementos existentes, escaló el caso a la oficina de técnología Cetic del Consejo de Estado - este mismo requerimiento se hizo con la colaboración de la lidereza de SIGCMA al ingeniero lider de tal dependencia - aún se espera respuesta. Para la continuidad del servicio, las labores de notificación se realizan a través del correo electrónico y los documentos prueba de estas son subidos como actuaciones individuales en SAMAI para posibilitar la publicidad entre las partes; así, respecto a la ventanilla virtual, desde la atención al usuario se ha dado a conocer el inconveniente presentado clarando que los memoriales sí estan siendo visibles para este despacho a pesar de no ser acusado recibido al usuario de la plataforma. 
Tipo de medida: Correctiva 
Responsable: Oficina de Tecnología del Consejo de estado</t>
  </si>
  <si>
    <t>1. Hacer seguimiento mensual al grupo de trabajo de despacho y/o secretaría en cuanto a eficacia en la realización de trámites asignados y funciones misionales;
2. Simplificar procedimientos; 
3. Medición y seguimiento mensual de indicadores; 
4. 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t>
  </si>
  <si>
    <t>Como resultado de la planeación realizada en el plan de acción y los indicadores establecidos en las actividades, se cuenta con una hoja de ruta en pro de garantizar una mejor prestación del servicio de justicia</t>
  </si>
  <si>
    <t>1. Publicar enlaces de consulta de procesos en el micrositio del Juzgado; 
2. Compartir los enlaces al micrositio y aplicativos de la rama via correo electrónico para la consulta de actuaciones, actas, decisiones y audios que se soliciten por los usuarios; 
3. Reliazar verificación de datos y requerimientos a las partes interesadas; 
4. Diseñar los servicios a divulgar en el micrositio. 
5. Divulgar y realizar campaña para utilización de medios virtuales;
5. Establecer canales de comunicación con la Coordinación de administración judicial para la optimización y eficacia en la  divulgación de correos electrónicos institucionales y canales de atención de los despachos y oficina judicial.</t>
  </si>
  <si>
    <t>Al realizar el análisis del riesgo se evidencia que frente al presente riesgo no se materializó el mismo, lo cual muestra que los controles existentes son viables</t>
  </si>
  <si>
    <t>1. Realizar la gestión documental del Juzgado de forma digital con cero papel.; 
2. Utilización de varias herramientas de almacenamiento tecnológicos para garantizar la seguridad de la información, tales como lifesize, onedrive, y aplicativos propios de la jurisdicción.
3. Recibir capacitación por parte de los servidores judiciales en la creación y gestión del expediente digital. 
4. Tramitar el expediente judicial de manera digital, bajo las directrices y lineamientos del Consejo Superior de la judicatura, 
5. Cargar las actuaciones del expediente digital en los aplicativos propios de la jurisdicción para seguridad de los documentos y con posibilidad de descarga del expediente completo.</t>
  </si>
  <si>
    <t>Para el juzgado 5 administrativo la materialización del riesgo se ha presentado en 2 procesos recibidos por redistribución en los cuales no se allegaron la totalidad de los documentos que conforman el expediente, tal como contestación de la demanda o pruebas allegadas. Esta falla fue advertida por los usuarios externos con la radicación de recursos a las actuaciones subsiguientes en las que el despacho tiene por no contestada la demanda o no allegadas las pruebas.  
Fecha de ocurrencia: 21 de febrero 2024 
Medidas implementadas: Se ofició para que remitieran las documentales faltantes. Para mitigar que en lo sucesivo se vuelva a presentar esta situación y/o riesgo, se ha optado por la revisión minuciosa de la plataforma SAMAI y oficiar a los juzgados de origen para que previo a continuar con el trámite se informe si dentro de la oportunidad legal la parte demandada presentó o no la contestación de la demanda. 
Tipo de medida: Correctiva 
Responsable: Juzgado de origen del proceso</t>
  </si>
  <si>
    <t>1. Hacer un uso racional de los recursos naturales aplicando los principios y fases de la Economía Circular para prevenir, mitigar y controlar los impactos ambientales;
2. Gestionar el desarrollo de las competencias, la toma de conciencias, la cultura organizacional y el compromiso de los servidores judiciales, contratistas, practicantes y judicantes en materia ambiental.</t>
  </si>
  <si>
    <t>1. Realizar reuniones trimestrales de planeación, seguimiento y evaluación de la gestión de la jurisdicción; 
2.Realizar por parte del lider del SIGCMA en la jurisdicciónn, capacitación y seguimiento periódico de cumplimiento del SIGCMA; 
3. Realizar la planificación anual Plan de Acción e identificación del contexto de la organización; 
4. Identificación, analisis, valoración y calificación de los riesgos asociados al proceso; 
5. Reporte y Análisis de la Estadisticas del despacho; 
6. Agendar las Auditoriás Internas y Externa programadas por parte de la Coordinación Nacional del SIGCMA; 
7. Seguimiento a las no conformidades de Auditorias Internas y Externas; 
8. Realizar planes de mejoramiento de las acciones de gestión(Acciones preventivas y/o correctivas); 
9. Evidenciar acciones de mejora al interior del despacho judicial; 
10. Suministro de información para la elaboración del Informe de revisión para la Alta Dirección; 
11. Realizar inducción y/o reinducción en el SIGCMA  a los servidores judiciales del despacho juidicial; 
12. Programar  a los servidores judiciales del despacho para asistir a todos las capacitaciones programadas por el SIGCMA.</t>
  </si>
  <si>
    <t>Existen controles y una adecuada implementación de los instrumentos del SIGCMA, a fin de cumplir los requisitos que exige la norma 9001: 2015 y la NTC 6253 y la guia 286 de 2021, por tal razón, se encuentran alineados las dependencias en pro de la mejora continua</t>
  </si>
  <si>
    <t xml:space="preserve">Se concientiza a los servidores de la importancia de la integridad y los principios éticos en el ejercicio de las funciones del cargo.      </t>
  </si>
  <si>
    <t>Se evidenció que los controles fueron efectivos por lo que no se materialzó el riesgo.</t>
  </si>
  <si>
    <t>Se presentaron situaciones de caso fortuito por la falta de fluido eléctrico e intermitencia en servicio de internet para las sedes físicas de los juzgados, por tanto, se realiza el siguiente seguimiento: 
Fecha de ocurrencia: 6 y 24 de junio de 2024 en el palacio de justicia, afectando la labor de los juzgados 1 y 2 y los despachos de tribunal; los días 6 de mayo, 8 de mayo, 20 al 22 de mayo 24 de junio en la sede de la calle 10 de los juzgados 3 y 5 administrativos
Medidas implementadas:  Se implementó trabajo desde casa y se aunó en esfuerzos para completar las tareas del día. Además, se garantizó la prestación continua del servicio al público vía correo electrónico y la permanencia de un servidor en la sedes físicas para garantizar la atención presencial. Así mismo, se realizarfon gestiones con la Dirección seccional para el prestamo transitorio de oficinas en el edificio Caracolí para la realización de una audiencia del despacho 02 del Tribunal
Tipo de medida: Correctiva
Responsable: Empresa de energía – Dirección ejecutiva de administración judicial</t>
  </si>
  <si>
    <t>Se presentaron inconvenientes con la ventanilla virtual de la plataforma SAMAI para los juzgados 4 y 5 administrativo consistente en la aparición de memoriales radicados en fechas anteriores, a pesar de haber estado al día con la gestión de incorporación.
Medidas implementadas:  Se hizo reporte al ingeniero encargado del CETIC - Oficina de tecnología del Consejo de Estado
Tipo de medida: Correctiva
Responsable: CETIC - Oficina de tecnología del Consejo de Estado
El juzgado 1 administrativo presentó inconveniente con el descargue de la audiencia inicial realizada por la plataforma TEAMS el día 26 de junio de 2024.
Medidas implementadas:  Se inició con la búsqueda al interior de la plataforma Teams a ver si era posible encontrar el archivo de la referida audiencia; ante el hecho de no poder obtener su registro, se requirió a la oficina de soporte técnico de la Dirección de Unidad de Informática el archivo de la misma, quien en fecha posterior remitió lo solicitado
Tipo de medida: Correctiva
Responsable: Oficial mayor del juzgado
A manera de medida correctiva, se realiza el presente seguimiento: el despacho 02 del tribunal evidencia situación de documentos incompletos en los recursos de apelación de auto que resolvió medidas cautelares, por cuanto solo se remitieron los documentos del cuaderno de medidas sin el cuaderno principal. Se ordenó a la Secretaría de la Corporación solicitar a los referidos juzgados la remisión de los procesos en su integridad. 
Se insta a los juzgados que, en lo sucesivo, realicen remisión completa del expediente para facilitar la validación del total de documentos en la resolución de apelaciones de autos que correspondan a medidas cautelares.</t>
  </si>
  <si>
    <t>Se presentaron situaciones de caso fortuito por la falta de fluido eléctrico e intermitencia en servicio de internet para las sedes físicas de los juzgados, por tanto, se realiza el siguiente seguimiento: 
Fecha de ocurrencia: durante el mes de  septiembre  de 2024 en el palacio de justicia, afectando la labor de los juzgados 1 y 2 y los despachos de tribunal;los días 19 de septiembre y 20 de septiembre en la sede de la calle 10 de los juzgados 3 y 5 administrativos
Medidas implementadas:  Se implementó trabajo desde casa y se aunó en esfuerzos para completar las tareas del día. Además, se garantizó la prestación continua del servicio al público vía correo electrónico y la permanencia de un servidor en la sedes físicas para garantizar la atención presencial. Así mismo, se realizarfon gestiones con la Dirección seccional para el prestamo transitorio de oficinas en el edificio Caracolí para la realización de una audiencia del despacho 02 del Tribunal
Tipo de medida: Correctiva
Responsable: Empresa de energía – Dirección ejecutiva de administración judicial</t>
  </si>
  <si>
    <t xml:space="preserve">El Juzgado 6 con presentó inconveniente con la creación del despacho en la plataforma SAMAI para poder registrar las actuaciones de los procesos asignado.
Medidas implementadas:  Se hizo reporte al ingeniero encargado del CETIC - Oficina de tecnología del Consejo de Estado
Tipo de medida: Correctiva
Responsable: CETIC - Oficina de tecnología del Consejo de Estado
El juzgado 4 administrativo presentó inconveniente con el descargue de la audiencia inicial realizada por la plataforma LifeSize.
Medidas implementadas:  Se requirió a soporte Lifesize para
encontrar la grabación quienes manifestaron la imposibilidad de hacerlo. Solo se necesitó recepcionar nuevamente el testimonio ya evacuado, prueba
que se recaudó el la continuación de la audiencia de pruebas junto con los otros testimonios faltantes.
Tipo de medida: Correctiva
Responsable: Secretaría y sustanciador a cargo
</t>
  </si>
  <si>
    <t>Se presentaron situaciones de caso fortuito por la falta de fluido eléctrico e intermitencia en servicio de internet para las sedes físicas de los juzgados, por tanto, se realiza el siguiente seguimiento: 
Fecha de ocurrencia: durante el mes de  octubre  los días 18, 24 y 30 en el palacio de justicia, afectando la labor de los juzgados 1 y 2 y los despachos de tribunal solo se presentó falta del servicio de internet;los días 23 y 24 de octubre y 30 de noviembre en la sede de la calle 10 de los juzgados 3 y 5 administrativos se presentó falta de fluido electrico
Medidas implementadas: En los despachos donde se presentó la falta del servicio de internet se implet+o como medidá que los empleados utilizaran sus datos; y en los despachos donde se present+o falta de fluido eléctrico sSe implementó trabajo desde casa y se aunó en esfuerzos para completar las tareas del día. Además, se garantizó la prestación continua del servicio al público vía correo electrónico y la permanencia de un servidor en la sedes físicas para garantizar la atención presencial. Así mismo, se realizarfon gestiones con la Dirección seccional para el prestamo transitorio de oficinas en el edificio Caracolí para la realización de una audiencia del despacho 02 del Tribunal
Tipo de medida: Correctiva
Responsable: Empresa de energía – Dirección ejecutiva de administración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</si>
</sst>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36"/>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4D6D"/>
      <name val="Azo Sans Medium"/>
    </font>
    <font>
      <sz val="11"/>
      <color rgb="FF595959"/>
      <name val="Azo Sans Light"/>
    </font>
    <font>
      <sz val="11"/>
      <color theme="1"/>
      <name val="Azo Sans Medium"/>
    </font>
    <font>
      <sz val="12"/>
      <color rgb="FF004D6D"/>
      <name val="Azo Sans Medium"/>
    </font>
    <font>
      <sz val="12"/>
      <name val="Azo Sans Light"/>
    </font>
    <font>
      <sz val="12"/>
      <color theme="1"/>
      <name val="Azo Sans Light"/>
    </font>
    <font>
      <sz val="11"/>
      <color rgb="FF000000"/>
      <name val="Calibri"/>
      <family val="2"/>
      <scheme val="minor"/>
    </font>
    <font>
      <sz val="11"/>
      <color rgb="FFFFFFFF"/>
      <name val="Calibri"/>
      <family val="2"/>
      <scheme val="minor"/>
    </font>
    <font>
      <sz val="16"/>
      <color theme="1"/>
      <name val="Azo Sans Medium"/>
    </font>
    <font>
      <sz val="11"/>
      <color theme="0"/>
      <name val="Azo Sans Medium"/>
    </font>
    <font>
      <sz val="11"/>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0"/>
      <color rgb="FF000000"/>
      <name val="Calibri"/>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3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rgb="FF4DC0E3"/>
      </left>
      <right style="hair">
        <color rgb="FF4DC0E3"/>
      </right>
      <top style="hair">
        <color rgb="FF4DC0E3"/>
      </top>
      <bottom style="hair">
        <color rgb="FF4DC0E3"/>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2" fillId="3" borderId="0" xfId="0" applyFont="1" applyFill="1"/>
    <xf numFmtId="0" fontId="51" fillId="3" borderId="0" xfId="0" applyFont="1" applyFill="1"/>
    <xf numFmtId="0" fontId="63" fillId="3" borderId="0" xfId="0" applyFont="1" applyFill="1"/>
    <xf numFmtId="0" fontId="64" fillId="0" borderId="18" xfId="0" applyFont="1" applyBorder="1" applyAlignment="1">
      <alignment horizontal="justify" vertical="center" wrapText="1" readingOrder="1"/>
    </xf>
    <xf numFmtId="0" fontId="64" fillId="0" borderId="19" xfId="0" applyFont="1" applyBorder="1" applyAlignment="1">
      <alignment horizontal="justify" vertical="center" wrapText="1" readingOrder="1"/>
    </xf>
    <xf numFmtId="0" fontId="64" fillId="0" borderId="6" xfId="0" applyFont="1" applyBorder="1" applyAlignment="1">
      <alignment horizontal="left" vertical="center" wrapText="1"/>
    </xf>
    <xf numFmtId="0" fontId="65" fillId="3" borderId="0" xfId="0" applyFont="1" applyFill="1"/>
    <xf numFmtId="0" fontId="10" fillId="0" borderId="0" xfId="0" applyFont="1"/>
    <xf numFmtId="0" fontId="62" fillId="0" borderId="0" xfId="0" applyFont="1"/>
    <xf numFmtId="0" fontId="66" fillId="0" borderId="0" xfId="0" applyFont="1" applyAlignment="1">
      <alignment horizontal="center" vertical="center" wrapText="1"/>
    </xf>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4"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20" xfId="0" applyBorder="1" applyAlignment="1">
      <alignment horizontal="lef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2" fontId="30" fillId="0" borderId="32" xfId="3" applyNumberFormat="1" applyFont="1" applyBorder="1" applyAlignment="1">
      <alignment horizontal="justify" vertical="center" wrapText="1"/>
    </xf>
    <xf numFmtId="0" fontId="12" fillId="3" borderId="20" xfId="0" applyFont="1" applyFill="1" applyBorder="1" applyAlignment="1">
      <alignment horizontal="center" vertical="center" wrapText="1"/>
    </xf>
    <xf numFmtId="1" fontId="0" fillId="0" borderId="20" xfId="4"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0" fillId="0" borderId="111" xfId="0" applyBorder="1" applyAlignment="1">
      <alignment horizontal="center" vertical="center" wrapText="1"/>
    </xf>
    <xf numFmtId="0" fontId="20" fillId="4" borderId="32" xfId="1" applyFont="1" applyFill="1" applyBorder="1" applyAlignment="1">
      <alignment horizontal="center" vertical="center"/>
    </xf>
    <xf numFmtId="0" fontId="59" fillId="3" borderId="120" xfId="0" applyFont="1" applyFill="1" applyBorder="1" applyAlignment="1">
      <alignment vertical="center" wrapText="1"/>
    </xf>
    <xf numFmtId="0" fontId="59" fillId="3" borderId="116" xfId="0" applyFont="1" applyFill="1" applyBorder="1" applyAlignment="1">
      <alignment vertical="center" wrapText="1"/>
    </xf>
    <xf numFmtId="0" fontId="79" fillId="3" borderId="124" xfId="0" applyFont="1" applyFill="1" applyBorder="1" applyAlignment="1">
      <alignment horizontal="left" vertical="top" wrapText="1"/>
    </xf>
    <xf numFmtId="0" fontId="80" fillId="3" borderId="124" xfId="0" applyFont="1" applyFill="1" applyBorder="1" applyAlignment="1">
      <alignment horizontal="center" vertical="center" wrapText="1"/>
    </xf>
    <xf numFmtId="0" fontId="81" fillId="3" borderId="124" xfId="0" applyFont="1" applyFill="1" applyBorder="1" applyAlignment="1">
      <alignment horizontal="center" vertical="center" wrapText="1"/>
    </xf>
    <xf numFmtId="0" fontId="81" fillId="3" borderId="124" xfId="0" applyFont="1" applyFill="1" applyBorder="1" applyAlignment="1">
      <alignment horizontal="left" vertical="center"/>
    </xf>
    <xf numFmtId="0" fontId="79" fillId="0" borderId="124" xfId="0" applyFont="1" applyBorder="1" applyAlignment="1">
      <alignment vertical="top" wrapText="1"/>
    </xf>
    <xf numFmtId="0" fontId="80" fillId="3" borderId="124" xfId="0" applyFont="1" applyFill="1" applyBorder="1" applyAlignment="1">
      <alignment horizontal="center" vertical="center"/>
    </xf>
    <xf numFmtId="0" fontId="81" fillId="3" borderId="124" xfId="0" applyFont="1" applyFill="1" applyBorder="1" applyAlignment="1">
      <alignment horizontal="center" vertical="center"/>
    </xf>
    <xf numFmtId="0" fontId="79" fillId="3" borderId="124" xfId="0" applyFont="1" applyFill="1" applyBorder="1" applyAlignment="1">
      <alignment horizontal="left" vertical="center" wrapText="1"/>
    </xf>
    <xf numFmtId="0" fontId="79" fillId="0" borderId="124" xfId="0" applyFont="1" applyBorder="1" applyAlignment="1">
      <alignment horizontal="left" vertical="center" wrapText="1"/>
    </xf>
    <xf numFmtId="0" fontId="81" fillId="0" borderId="124" xfId="0" applyFont="1" applyBorder="1" applyAlignment="1">
      <alignment horizontal="left" vertical="center"/>
    </xf>
    <xf numFmtId="0" fontId="24" fillId="0" borderId="25" xfId="0" applyFont="1" applyBorder="1" applyAlignment="1" applyProtection="1">
      <alignment horizontal="justify" vertical="center" wrapText="1"/>
      <protection locked="0"/>
    </xf>
    <xf numFmtId="0" fontId="0" fillId="0" borderId="21" xfId="0" applyBorder="1" applyAlignment="1">
      <alignment horizontal="left" vertical="top"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11" borderId="0" xfId="0" applyFill="1"/>
    <xf numFmtId="0" fontId="0" fillId="11" borderId="74" xfId="0" applyFill="1" applyBorder="1"/>
    <xf numFmtId="0" fontId="0" fillId="11" borderId="11" xfId="0" applyFill="1" applyBorder="1"/>
    <xf numFmtId="0" fontId="0" fillId="11" borderId="15" xfId="0" applyFill="1" applyBorder="1"/>
    <xf numFmtId="0" fontId="82" fillId="0" borderId="6" xfId="0" applyFont="1" applyBorder="1" applyAlignment="1">
      <alignment horizontal="left" vertical="top" wrapText="1"/>
    </xf>
    <xf numFmtId="0" fontId="83" fillId="0" borderId="6" xfId="0" applyFont="1" applyBorder="1" applyAlignment="1">
      <alignment horizontal="justify" vertical="center" wrapText="1"/>
    </xf>
    <xf numFmtId="0" fontId="82" fillId="0" borderId="6" xfId="0" applyFont="1" applyBorder="1" applyAlignment="1">
      <alignment horizontal="justify" vertical="center" wrapText="1"/>
    </xf>
    <xf numFmtId="0" fontId="82" fillId="0" borderId="21" xfId="0"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19" borderId="0" xfId="0" applyFill="1"/>
    <xf numFmtId="2" fontId="39" fillId="0" borderId="32" xfId="3" applyNumberFormat="1" applyFont="1" applyBorder="1" applyAlignment="1">
      <alignment horizontal="justify" vertical="center" wrapText="1"/>
    </xf>
    <xf numFmtId="0" fontId="12" fillId="0" borderId="126" xfId="0" applyFont="1" applyBorder="1" applyAlignment="1">
      <alignment horizontal="left" vertical="top" wrapText="1"/>
    </xf>
    <xf numFmtId="0" fontId="69" fillId="0" borderId="0" xfId="0" applyFont="1" applyAlignment="1">
      <alignment wrapText="1"/>
    </xf>
    <xf numFmtId="2" fontId="69" fillId="0" borderId="6" xfId="3" applyNumberFormat="1" applyFont="1" applyBorder="1" applyAlignment="1">
      <alignment horizontal="justify" vertical="center" wrapText="1"/>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2" fontId="69" fillId="0" borderId="21" xfId="3" applyNumberFormat="1" applyFont="1" applyBorder="1" applyAlignment="1">
      <alignment horizontal="justify" vertical="center" wrapText="1"/>
    </xf>
    <xf numFmtId="0" fontId="12" fillId="0" borderId="25" xfId="0" applyFont="1" applyBorder="1" applyAlignment="1">
      <alignment horizontal="left" vertical="top" wrapText="1"/>
    </xf>
    <xf numFmtId="2" fontId="0"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0" fillId="3" borderId="6" xfId="0" applyFill="1" applyBorder="1" applyAlignment="1">
      <alignment horizontal="center" vertical="center"/>
    </xf>
    <xf numFmtId="0" fontId="0" fillId="0" borderId="20" xfId="0" applyBorder="1" applyAlignment="1">
      <alignment horizontal="justify" vertical="center" wrapText="1"/>
    </xf>
    <xf numFmtId="0" fontId="12" fillId="0" borderId="6" xfId="0" applyFont="1" applyBorder="1" applyAlignment="1">
      <alignment horizontal="justify" vertical="center" wrapText="1"/>
    </xf>
    <xf numFmtId="0" fontId="0" fillId="0" borderId="88" xfId="0" applyBorder="1" applyAlignment="1">
      <alignment horizontal="justify" vertical="center" wrapText="1"/>
    </xf>
    <xf numFmtId="0" fontId="12" fillId="0" borderId="88" xfId="0" applyFont="1" applyBorder="1" applyAlignment="1">
      <alignment horizontal="justify" vertical="center" wrapText="1"/>
    </xf>
    <xf numFmtId="0" fontId="0" fillId="0" borderId="11" xfId="0" applyBorder="1" applyAlignment="1">
      <alignment horizontal="left"/>
    </xf>
    <xf numFmtId="0" fontId="0" fillId="0" borderId="89" xfId="0" applyBorder="1" applyAlignment="1">
      <alignment horizontal="justify" vertical="center" wrapText="1"/>
    </xf>
    <xf numFmtId="0" fontId="0" fillId="0" borderId="32" xfId="0" applyBorder="1" applyAlignment="1">
      <alignment horizontal="left" vertical="center" wrapText="1"/>
    </xf>
    <xf numFmtId="0" fontId="0" fillId="0" borderId="20" xfId="0" applyBorder="1" applyAlignment="1">
      <alignment vertical="center" wrapText="1"/>
    </xf>
    <xf numFmtId="3" fontId="0" fillId="0" borderId="20" xfId="0" applyNumberFormat="1" applyBorder="1" applyAlignment="1">
      <alignment horizontal="justify" vertical="center" wrapText="1"/>
    </xf>
    <xf numFmtId="0" fontId="68" fillId="0" borderId="25" xfId="0" applyFont="1" applyBorder="1" applyAlignment="1" applyProtection="1">
      <alignment horizontal="justify" vertical="center" wrapText="1"/>
      <protection locked="0"/>
    </xf>
    <xf numFmtId="3" fontId="0" fillId="0" borderId="29" xfId="0" applyNumberFormat="1" applyBorder="1" applyAlignment="1">
      <alignment horizontal="justify" vertical="center" wrapText="1"/>
    </xf>
    <xf numFmtId="0" fontId="0" fillId="0" borderId="29" xfId="0"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0" fontId="0" fillId="0" borderId="112" xfId="0" applyBorder="1" applyAlignment="1">
      <alignment horizontal="justify" vertical="center" wrapText="1"/>
    </xf>
    <xf numFmtId="0" fontId="0" fillId="0" borderId="26" xfId="0" applyBorder="1" applyAlignment="1">
      <alignment horizontal="justify" vertical="center" wrapText="1"/>
    </xf>
    <xf numFmtId="0" fontId="0" fillId="0" borderId="114" xfId="0" applyBorder="1" applyAlignment="1">
      <alignment horizontal="justify" vertical="center" wrapText="1"/>
    </xf>
    <xf numFmtId="0" fontId="77" fillId="3" borderId="127" xfId="0" applyFont="1" applyFill="1" applyBorder="1" applyAlignment="1">
      <alignment horizontal="center" vertical="center" wrapText="1" readingOrder="1"/>
    </xf>
    <xf numFmtId="0" fontId="77" fillId="3" borderId="127" xfId="0" applyFont="1" applyFill="1" applyBorder="1" applyAlignment="1">
      <alignment horizontal="left" vertical="center" wrapText="1"/>
    </xf>
    <xf numFmtId="0" fontId="77" fillId="3" borderId="127" xfId="0" applyFont="1" applyFill="1" applyBorder="1" applyAlignment="1">
      <alignment horizontal="center" vertical="center" wrapText="1"/>
    </xf>
    <xf numFmtId="0" fontId="78" fillId="3" borderId="0" xfId="0" applyFont="1" applyFill="1"/>
    <xf numFmtId="0" fontId="77" fillId="3" borderId="127" xfId="0" applyFont="1" applyFill="1" applyBorder="1" applyAlignment="1">
      <alignment horizontal="left" vertical="center" wrapText="1" readingOrder="1"/>
    </xf>
    <xf numFmtId="0" fontId="77" fillId="3" borderId="127" xfId="0" applyFont="1" applyFill="1" applyBorder="1" applyAlignment="1">
      <alignment horizontal="left" vertical="center"/>
    </xf>
    <xf numFmtId="0" fontId="77" fillId="3" borderId="127" xfId="0" applyFont="1" applyFill="1" applyBorder="1" applyAlignment="1">
      <alignment vertical="center" wrapText="1"/>
    </xf>
    <xf numFmtId="0" fontId="77" fillId="3" borderId="127" xfId="0" applyFont="1" applyFill="1" applyBorder="1" applyAlignment="1">
      <alignment vertical="center" wrapText="1" readingOrder="1"/>
    </xf>
    <xf numFmtId="0" fontId="77" fillId="3" borderId="127" xfId="0" applyFont="1" applyFill="1" applyBorder="1" applyAlignment="1">
      <alignment vertical="center"/>
    </xf>
    <xf numFmtId="0" fontId="77" fillId="3" borderId="127" xfId="0" applyFont="1" applyFill="1" applyBorder="1" applyAlignment="1">
      <alignment horizontal="center" vertical="center"/>
    </xf>
    <xf numFmtId="0" fontId="77" fillId="3" borderId="128" xfId="0" applyFont="1" applyFill="1" applyBorder="1" applyAlignment="1">
      <alignment horizontal="center" vertical="center" wrapText="1" readingOrder="1"/>
    </xf>
    <xf numFmtId="0" fontId="77" fillId="3" borderId="128" xfId="0" applyFont="1" applyFill="1" applyBorder="1" applyAlignment="1">
      <alignment horizontal="left" vertical="center" wrapText="1"/>
    </xf>
    <xf numFmtId="0" fontId="77" fillId="3" borderId="128" xfId="0" applyFont="1" applyFill="1" applyBorder="1" applyAlignment="1">
      <alignment horizontal="center" vertical="center"/>
    </xf>
    <xf numFmtId="0" fontId="19" fillId="15" borderId="0" xfId="0" applyFont="1" applyFill="1" applyAlignment="1" applyProtection="1">
      <alignment horizontal="center" vertical="center" wrapText="1"/>
      <protection locked="0"/>
    </xf>
    <xf numFmtId="0" fontId="78" fillId="0" borderId="0" xfId="0" applyFont="1" applyAlignment="1" applyProtection="1">
      <alignment vertical="center"/>
      <protection locked="0"/>
    </xf>
    <xf numFmtId="0" fontId="78" fillId="0" borderId="0" xfId="0" applyFont="1" applyProtection="1">
      <protection locked="0"/>
    </xf>
    <xf numFmtId="0" fontId="78" fillId="0" borderId="0" xfId="0" applyFont="1"/>
    <xf numFmtId="0" fontId="85" fillId="21" borderId="124" xfId="0" applyFont="1" applyFill="1" applyBorder="1" applyAlignment="1" applyProtection="1">
      <alignment horizontal="left" vertical="center" wrapText="1"/>
      <protection locked="0"/>
    </xf>
    <xf numFmtId="0" fontId="85" fillId="21" borderId="124" xfId="0" applyFont="1" applyFill="1" applyBorder="1" applyAlignment="1" applyProtection="1">
      <alignment horizontal="center" vertical="center"/>
      <protection locked="0"/>
    </xf>
    <xf numFmtId="0" fontId="86" fillId="5" borderId="124" xfId="0" applyFont="1" applyFill="1" applyBorder="1" applyAlignment="1" applyProtection="1">
      <alignment horizontal="center" vertical="center" wrapText="1"/>
      <protection locked="0"/>
    </xf>
    <xf numFmtId="0" fontId="78" fillId="0" borderId="0" xfId="0" applyFont="1" applyAlignment="1" applyProtection="1">
      <alignment horizontal="left" vertical="center"/>
      <protection locked="0"/>
    </xf>
    <xf numFmtId="0" fontId="85"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0" fontId="78" fillId="0" borderId="0" xfId="0" applyFont="1" applyAlignment="1" applyProtection="1">
      <alignment horizontal="center"/>
      <protection locked="0"/>
    </xf>
    <xf numFmtId="0" fontId="76" fillId="22" borderId="127" xfId="0" applyFont="1" applyFill="1" applyBorder="1" applyAlignment="1">
      <alignment horizontal="center" vertical="center" wrapText="1" readingOrder="1"/>
    </xf>
    <xf numFmtId="0" fontId="77" fillId="0" borderId="127" xfId="0" applyFont="1" applyBorder="1" applyAlignment="1">
      <alignment horizontal="center" vertical="center" wrapText="1" readingOrder="1"/>
    </xf>
    <xf numFmtId="0" fontId="77" fillId="0" borderId="127" xfId="0" applyFont="1" applyBorder="1" applyAlignment="1">
      <alignment horizontal="left" vertical="center" wrapText="1"/>
    </xf>
    <xf numFmtId="0" fontId="77" fillId="20" borderId="127" xfId="0" applyFont="1" applyFill="1" applyBorder="1" applyAlignment="1">
      <alignment horizontal="left" vertical="center" wrapText="1"/>
    </xf>
    <xf numFmtId="0" fontId="86" fillId="0" borderId="0" xfId="0" applyFont="1" applyAlignment="1">
      <alignment vertical="center" wrapText="1"/>
    </xf>
    <xf numFmtId="0" fontId="76" fillId="0" borderId="127" xfId="0" applyFont="1" applyBorder="1" applyAlignment="1">
      <alignment vertical="center" wrapText="1" readingOrder="1"/>
    </xf>
    <xf numFmtId="0" fontId="85" fillId="0" borderId="0" xfId="0" applyFont="1"/>
    <xf numFmtId="0" fontId="76" fillId="0" borderId="0" xfId="0" applyFont="1" applyAlignment="1">
      <alignment vertical="center" wrapText="1" readingOrder="1"/>
    </xf>
    <xf numFmtId="0" fontId="77" fillId="3" borderId="0" xfId="0" applyFont="1" applyFill="1" applyAlignment="1">
      <alignment horizontal="center" vertical="center" wrapText="1" readingOrder="1"/>
    </xf>
    <xf numFmtId="0" fontId="77" fillId="0" borderId="0" xfId="0" applyFont="1" applyAlignment="1">
      <alignment vertical="center"/>
    </xf>
    <xf numFmtId="0" fontId="78" fillId="0" borderId="0" xfId="0" applyFont="1" applyAlignment="1">
      <alignment horizontal="left"/>
    </xf>
    <xf numFmtId="0" fontId="78" fillId="0" borderId="0" xfId="0" applyFont="1" applyAlignment="1">
      <alignment horizontal="center"/>
    </xf>
    <xf numFmtId="0" fontId="88" fillId="0" borderId="0" xfId="0" applyFont="1" applyAlignment="1">
      <alignment wrapText="1"/>
    </xf>
    <xf numFmtId="0" fontId="90" fillId="0" borderId="0" xfId="0" applyFont="1"/>
    <xf numFmtId="0" fontId="79" fillId="22" borderId="124" xfId="0" applyFont="1" applyFill="1" applyBorder="1" applyAlignment="1">
      <alignment horizontal="center" vertical="center"/>
    </xf>
    <xf numFmtId="0" fontId="79" fillId="5" borderId="124" xfId="0" applyFont="1" applyFill="1" applyBorder="1" applyAlignment="1">
      <alignment horizontal="center" vertical="center"/>
    </xf>
    <xf numFmtId="0" fontId="79" fillId="5" borderId="124" xfId="0" applyFont="1" applyFill="1" applyBorder="1" applyAlignment="1">
      <alignment vertical="center" wrapText="1"/>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84" fillId="0" borderId="0" xfId="0" applyFont="1" applyAlignment="1" applyProtection="1">
      <alignment horizontal="center" vertical="center" wrapText="1"/>
      <protection locked="0"/>
    </xf>
    <xf numFmtId="0" fontId="86" fillId="5" borderId="129" xfId="0" applyFont="1" applyFill="1" applyBorder="1" applyAlignment="1" applyProtection="1">
      <alignment horizontal="center" vertical="center" wrapText="1"/>
      <protection locked="0"/>
    </xf>
    <xf numFmtId="0" fontId="86" fillId="5" borderId="130" xfId="0" applyFont="1" applyFill="1" applyBorder="1" applyAlignment="1" applyProtection="1">
      <alignment horizontal="center" vertical="center" wrapText="1"/>
      <protection locked="0"/>
    </xf>
    <xf numFmtId="0" fontId="86" fillId="5" borderId="124" xfId="0" applyFont="1" applyFill="1" applyBorder="1" applyAlignment="1" applyProtection="1">
      <alignment horizontal="center" vertical="center"/>
      <protection locked="0"/>
    </xf>
    <xf numFmtId="0" fontId="85" fillId="5" borderId="124" xfId="0" applyFont="1" applyFill="1" applyBorder="1" applyAlignment="1" applyProtection="1">
      <alignment horizontal="center" vertical="center"/>
      <protection locked="0"/>
    </xf>
    <xf numFmtId="0" fontId="76" fillId="0" borderId="124" xfId="0" applyFont="1" applyBorder="1" applyAlignment="1" applyProtection="1">
      <alignment horizontal="center" vertical="center"/>
      <protection locked="0"/>
    </xf>
    <xf numFmtId="0" fontId="76" fillId="22" borderId="124" xfId="0" applyFont="1" applyFill="1" applyBorder="1" applyAlignment="1" applyProtection="1">
      <alignment horizontal="center" vertical="center"/>
      <protection locked="0"/>
    </xf>
    <xf numFmtId="0" fontId="86" fillId="5" borderId="124" xfId="0" applyFont="1" applyFill="1" applyBorder="1" applyAlignment="1" applyProtection="1">
      <alignment horizontal="center" vertical="center" wrapText="1"/>
      <protection locked="0"/>
    </xf>
    <xf numFmtId="0" fontId="86" fillId="5" borderId="124" xfId="0" applyFont="1" applyFill="1" applyBorder="1" applyAlignment="1" applyProtection="1">
      <alignment horizontal="left" vertical="center" wrapText="1"/>
      <protection locked="0"/>
    </xf>
    <xf numFmtId="0" fontId="76" fillId="0" borderId="127" xfId="0" applyFont="1" applyBorder="1" applyAlignment="1">
      <alignment horizontal="center" vertical="center" wrapText="1" readingOrder="1"/>
    </xf>
    <xf numFmtId="0" fontId="87" fillId="21" borderId="127" xfId="0" applyFont="1" applyFill="1" applyBorder="1" applyAlignment="1">
      <alignment horizontal="center" vertical="center" wrapText="1" readingOrder="1"/>
    </xf>
    <xf numFmtId="0" fontId="76" fillId="3" borderId="127" xfId="0" applyFont="1" applyFill="1" applyBorder="1" applyAlignment="1">
      <alignment horizontal="center" vertical="center" wrapText="1" readingOrder="1"/>
    </xf>
    <xf numFmtId="0" fontId="76" fillId="0" borderId="127" xfId="0" applyFont="1" applyBorder="1" applyAlignment="1">
      <alignment horizontal="left" vertical="center" wrapText="1" readingOrder="1"/>
    </xf>
    <xf numFmtId="0" fontId="76" fillId="0" borderId="128" xfId="0" applyFont="1" applyBorder="1" applyAlignment="1">
      <alignment horizontal="center" vertical="center" wrapText="1" readingOrder="1"/>
    </xf>
    <xf numFmtId="0" fontId="76" fillId="0" borderId="131" xfId="0" applyFont="1" applyBorder="1" applyAlignment="1">
      <alignment horizontal="center" vertical="center" wrapText="1" readingOrder="1"/>
    </xf>
    <xf numFmtId="0" fontId="76" fillId="0" borderId="132" xfId="0" applyFont="1" applyBorder="1" applyAlignment="1">
      <alignment horizontal="center" vertical="center" wrapText="1" readingOrder="1"/>
    </xf>
    <xf numFmtId="0" fontId="89" fillId="0" borderId="0" xfId="0" applyFont="1" applyAlignment="1">
      <alignment horizontal="center" vertical="center" wrapText="1"/>
    </xf>
    <xf numFmtId="0" fontId="91" fillId="21" borderId="124" xfId="0" applyFont="1" applyFill="1" applyBorder="1" applyAlignment="1">
      <alignment horizontal="center"/>
    </xf>
    <xf numFmtId="0" fontId="79" fillId="22" borderId="124" xfId="0" applyFont="1" applyFill="1" applyBorder="1" applyAlignment="1">
      <alignment horizontal="center" vertical="center" wrapText="1"/>
    </xf>
    <xf numFmtId="0" fontId="79" fillId="22" borderId="124" xfId="0" applyFont="1" applyFill="1" applyBorder="1" applyAlignment="1">
      <alignment horizontal="center" vertical="center"/>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6" xfId="1" applyFont="1" applyFill="1" applyBorder="1" applyAlignment="1">
      <alignment horizontal="justify" vertical="center"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75" fillId="3" borderId="6" xfId="1" applyFont="1" applyFill="1" applyBorder="1" applyAlignment="1">
      <alignment horizontal="justify" vertical="center" wrapText="1"/>
    </xf>
    <xf numFmtId="0" fontId="75" fillId="3" borderId="72"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23" xfId="1" applyFont="1" applyFill="1" applyBorder="1" applyAlignment="1">
      <alignment horizontal="justify" vertical="center" wrapText="1"/>
    </xf>
    <xf numFmtId="0" fontId="53" fillId="3" borderId="119"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5" xfId="1" applyFont="1" applyFill="1" applyBorder="1" applyAlignment="1">
      <alignment horizontal="center" vertical="center"/>
    </xf>
    <xf numFmtId="0" fontId="53" fillId="3" borderId="118" xfId="1" applyFont="1" applyFill="1" applyBorder="1" applyAlignment="1">
      <alignment horizontal="justify" vertical="center" wrapText="1"/>
    </xf>
    <xf numFmtId="0" fontId="59" fillId="3" borderId="120" xfId="0" applyFont="1" applyFill="1" applyBorder="1" applyAlignment="1">
      <alignment vertical="center" wrapText="1"/>
    </xf>
    <xf numFmtId="0" fontId="59" fillId="3" borderId="116" xfId="0" applyFont="1" applyFill="1" applyBorder="1" applyAlignment="1">
      <alignment vertical="center" wrapText="1"/>
    </xf>
    <xf numFmtId="0" fontId="59" fillId="3" borderId="121" xfId="0" applyFont="1" applyFill="1" applyBorder="1" applyAlignment="1">
      <alignment vertical="center" wrapText="1"/>
    </xf>
    <xf numFmtId="0" fontId="59" fillId="3" borderId="122" xfId="0" applyFont="1" applyFill="1" applyBorder="1" applyAlignment="1">
      <alignment vertical="center" wrapText="1"/>
    </xf>
    <xf numFmtId="0" fontId="59" fillId="7" borderId="6" xfId="0" applyFont="1" applyFill="1" applyBorder="1" applyAlignment="1">
      <alignment horizontal="left" vertical="center" wrapText="1"/>
    </xf>
    <xf numFmtId="0" fontId="59" fillId="3" borderId="116" xfId="0" applyFont="1" applyFill="1" applyBorder="1" applyAlignment="1">
      <alignment horizontal="left" vertical="center" wrapText="1"/>
    </xf>
    <xf numFmtId="0" fontId="59" fillId="3" borderId="117" xfId="0" applyFont="1" applyFill="1" applyBorder="1" applyAlignment="1">
      <alignment horizontal="left" vertical="center" wrapText="1"/>
    </xf>
    <xf numFmtId="0" fontId="59" fillId="3" borderId="117" xfId="0" applyFont="1" applyFill="1" applyBorder="1" applyAlignment="1">
      <alignment vertical="center" wrapText="1"/>
    </xf>
    <xf numFmtId="0" fontId="75" fillId="3" borderId="0" xfId="1" applyFont="1" applyFill="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0"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1"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2"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3" xfId="2" applyFont="1" applyFill="1" applyBorder="1" applyAlignment="1">
      <alignment horizontal="center" vertical="center" wrapText="1"/>
    </xf>
    <xf numFmtId="0" fontId="60" fillId="4" borderId="115" xfId="1" applyFont="1" applyFill="1" applyBorder="1" applyAlignment="1">
      <alignment horizontal="center" vertical="center"/>
    </xf>
    <xf numFmtId="0" fontId="60" fillId="4" borderId="90" xfId="1" applyFont="1" applyFill="1" applyBorder="1" applyAlignment="1">
      <alignment horizontal="center" vertical="center"/>
    </xf>
    <xf numFmtId="0" fontId="75" fillId="3" borderId="0" xfId="1" applyFont="1" applyFill="1" applyAlignment="1">
      <alignment horizontal="center" vertical="center" wrapText="1"/>
    </xf>
    <xf numFmtId="0" fontId="75" fillId="3" borderId="0" xfId="1" applyFont="1" applyFill="1" applyAlignment="1">
      <alignment horizontal="justify" vertical="center" wrapText="1"/>
    </xf>
    <xf numFmtId="0" fontId="0" fillId="0" borderId="9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12" fillId="0" borderId="9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0" fillId="0" borderId="87"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29"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102" xfId="0" applyBorder="1" applyAlignment="1">
      <alignment horizontal="center" vertical="center" wrapText="1"/>
    </xf>
    <xf numFmtId="0" fontId="0" fillId="0" borderId="31" xfId="0" applyBorder="1" applyAlignment="1">
      <alignment horizontal="center" vertical="center" wrapText="1"/>
    </xf>
    <xf numFmtId="0" fontId="0" fillId="0" borderId="10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4" fillId="4" borderId="83" xfId="0" applyFont="1"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10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5" xfId="0" applyBorder="1" applyAlignment="1">
      <alignment horizontal="center" vertical="center" wrapText="1"/>
    </xf>
    <xf numFmtId="0" fontId="70" fillId="10" borderId="74" xfId="0" applyFont="1" applyFill="1" applyBorder="1" applyAlignment="1">
      <alignment horizontal="center" vertical="center" wrapText="1"/>
    </xf>
    <xf numFmtId="0" fontId="70" fillId="10" borderId="76" xfId="0" applyFont="1" applyFill="1" applyBorder="1" applyAlignment="1">
      <alignment horizontal="center" vertical="center" wrapText="1"/>
    </xf>
    <xf numFmtId="0" fontId="70" fillId="10" borderId="77" xfId="0" applyFont="1" applyFill="1" applyBorder="1" applyAlignment="1">
      <alignment horizontal="center" vertical="center" wrapText="1"/>
    </xf>
    <xf numFmtId="0" fontId="70" fillId="10" borderId="11" xfId="0" applyFont="1" applyFill="1" applyBorder="1" applyAlignment="1">
      <alignment horizontal="center" vertical="center" wrapText="1"/>
    </xf>
    <xf numFmtId="0" fontId="70" fillId="10" borderId="0" xfId="0" applyFont="1" applyFill="1" applyAlignment="1">
      <alignment horizontal="center" vertical="center" wrapText="1"/>
    </xf>
    <xf numFmtId="0" fontId="70" fillId="10" borderId="12" xfId="0" applyFont="1" applyFill="1" applyBorder="1" applyAlignment="1">
      <alignment horizontal="center" vertical="center" wrapText="1"/>
    </xf>
    <xf numFmtId="0" fontId="70" fillId="10" borderId="15" xfId="0" applyFont="1" applyFill="1" applyBorder="1" applyAlignment="1">
      <alignment horizontal="center" vertical="center" wrapText="1"/>
    </xf>
    <xf numFmtId="0" fontId="70" fillId="10" borderId="16" xfId="0" applyFont="1" applyFill="1" applyBorder="1" applyAlignment="1">
      <alignment horizontal="center" vertical="center" wrapText="1"/>
    </xf>
    <xf numFmtId="0" fontId="70" fillId="10" borderId="17" xfId="0" applyFont="1" applyFill="1" applyBorder="1" applyAlignment="1">
      <alignment horizontal="center" vertical="center" wrapText="1"/>
    </xf>
    <xf numFmtId="0" fontId="82" fillId="0" borderId="42" xfId="0" applyFont="1" applyBorder="1" applyAlignment="1">
      <alignment horizontal="center" vertical="center" wrapText="1"/>
    </xf>
    <xf numFmtId="0" fontId="82" fillId="0" borderId="125"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43" xfId="0" applyFont="1" applyBorder="1" applyAlignment="1">
      <alignment horizontal="center" vertical="center" wrapText="1"/>
    </xf>
    <xf numFmtId="0" fontId="0" fillId="0" borderId="20" xfId="0" applyBorder="1" applyAlignment="1">
      <alignment horizontal="center" vertical="center" wrapText="1"/>
    </xf>
    <xf numFmtId="0" fontId="27" fillId="0" borderId="20" xfId="0" applyFont="1" applyBorder="1" applyAlignment="1">
      <alignment horizontal="center" vertical="center" wrapText="1"/>
    </xf>
    <xf numFmtId="0" fontId="0" fillId="0" borderId="86"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107"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3"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7" xfId="0"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10"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11"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25" xfId="0" applyFill="1" applyBorder="1" applyAlignment="1">
      <alignment horizontal="center" vertical="center" wrapText="1"/>
    </xf>
    <xf numFmtId="0" fontId="0" fillId="19" borderId="87" xfId="0" applyFill="1" applyBorder="1" applyAlignment="1">
      <alignment horizontal="center" vertical="center" wrapText="1"/>
    </xf>
    <xf numFmtId="0" fontId="0" fillId="19" borderId="88" xfId="0" applyFill="1" applyBorder="1" applyAlignment="1">
      <alignment horizontal="center" vertical="center" wrapText="1"/>
    </xf>
    <xf numFmtId="0" fontId="0" fillId="11" borderId="97" xfId="0" applyFill="1" applyBorder="1" applyAlignment="1">
      <alignment horizontal="center" vertical="center" wrapText="1"/>
    </xf>
    <xf numFmtId="0" fontId="0" fillId="11" borderId="88" xfId="0" applyFill="1" applyBorder="1" applyAlignment="1">
      <alignment horizontal="center" vertical="center" wrapText="1"/>
    </xf>
    <xf numFmtId="0" fontId="0" fillId="11" borderId="89" xfId="0"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1"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9" borderId="97" xfId="0" applyFill="1" applyBorder="1" applyAlignment="1">
      <alignment horizontal="center" vertical="center" wrapText="1"/>
    </xf>
    <xf numFmtId="0" fontId="0" fillId="19" borderId="89"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89"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left" vertical="center" wrapText="1"/>
    </xf>
    <xf numFmtId="0" fontId="13" fillId="0" borderId="6" xfId="0" applyFont="1" applyBorder="1" applyAlignment="1">
      <alignment horizontal="left" vertical="center"/>
    </xf>
    <xf numFmtId="0" fontId="13" fillId="0" borderId="21" xfId="0" applyFont="1" applyBorder="1" applyAlignment="1">
      <alignment horizontal="left" vertical="center"/>
    </xf>
    <xf numFmtId="0" fontId="13" fillId="0" borderId="32" xfId="0" applyFont="1" applyBorder="1" applyAlignment="1">
      <alignment horizontal="center" vertical="center"/>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6" xfId="0" applyFont="1" applyBorder="1" applyAlignment="1">
      <alignment horizontal="left" vertical="center" wrapText="1"/>
    </xf>
    <xf numFmtId="0" fontId="13" fillId="0" borderId="21" xfId="0" applyFont="1" applyBorder="1" applyAlignment="1">
      <alignment horizontal="left"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1" fontId="35" fillId="11" borderId="88" xfId="0" applyNumberFormat="1" applyFont="1" applyFill="1" applyBorder="1" applyAlignment="1" applyProtection="1">
      <alignment horizontal="center" vertical="center" wrapText="1"/>
      <protection locked="0"/>
    </xf>
    <xf numFmtId="1" fontId="35" fillId="11" borderId="89" xfId="0" applyNumberFormat="1" applyFont="1" applyFill="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14" fontId="92" fillId="0" borderId="41" xfId="0" applyNumberFormat="1" applyFont="1" applyBorder="1" applyAlignment="1">
      <alignment horizontal="center" vertical="center"/>
    </xf>
    <xf numFmtId="0" fontId="92" fillId="0" borderId="25" xfId="0" applyFont="1" applyBorder="1" applyAlignment="1">
      <alignment horizontal="center" vertical="center"/>
    </xf>
    <xf numFmtId="0" fontId="92" fillId="0" borderId="133" xfId="0" applyFont="1" applyBorder="1" applyAlignment="1">
      <alignment horizontal="center" vertical="center"/>
    </xf>
    <xf numFmtId="14" fontId="92" fillId="0" borderId="41" xfId="0" applyNumberFormat="1" applyFont="1" applyBorder="1" applyAlignment="1">
      <alignment horizontal="center" vertical="center" wrapText="1"/>
    </xf>
    <xf numFmtId="0" fontId="92" fillId="0" borderId="25" xfId="0" applyFont="1" applyBorder="1" applyAlignment="1">
      <alignment horizontal="center" vertical="center" wrapText="1"/>
    </xf>
    <xf numFmtId="0" fontId="92" fillId="0" borderId="133" xfId="0" applyFont="1" applyBorder="1" applyAlignment="1">
      <alignment horizontal="center" vertical="center" wrapText="1"/>
    </xf>
    <xf numFmtId="0" fontId="92" fillId="0" borderId="104" xfId="0" applyFont="1" applyBorder="1" applyAlignment="1">
      <alignment horizontal="center" vertical="center"/>
    </xf>
    <xf numFmtId="0" fontId="92" fillId="0" borderId="105" xfId="0" applyFont="1" applyBorder="1" applyAlignment="1">
      <alignment horizontal="center" vertical="center"/>
    </xf>
    <xf numFmtId="0" fontId="92" fillId="0" borderId="134" xfId="0" applyFont="1" applyBorder="1" applyAlignment="1">
      <alignment horizontal="center" vertical="center"/>
    </xf>
    <xf numFmtId="0" fontId="92" fillId="0" borderId="104" xfId="0" applyFont="1" applyBorder="1" applyAlignment="1">
      <alignment horizontal="center" vertical="center" wrapText="1"/>
    </xf>
    <xf numFmtId="0" fontId="92" fillId="0" borderId="105" xfId="0" applyFont="1" applyBorder="1" applyAlignment="1">
      <alignment horizontal="center" vertical="center" wrapText="1"/>
    </xf>
    <xf numFmtId="0" fontId="92" fillId="0" borderId="134" xfId="0" applyFont="1" applyBorder="1" applyAlignment="1">
      <alignment horizontal="center" vertical="center" wrapText="1"/>
    </xf>
    <xf numFmtId="1" fontId="35" fillId="19" borderId="88" xfId="0" applyNumberFormat="1" applyFont="1" applyFill="1" applyBorder="1" applyAlignment="1" applyProtection="1">
      <alignment horizontal="center" vertical="center" wrapText="1"/>
      <protection locked="0"/>
    </xf>
    <xf numFmtId="1" fontId="35" fillId="19" borderId="89" xfId="0" applyNumberFormat="1" applyFont="1" applyFill="1" applyBorder="1" applyAlignment="1" applyProtection="1">
      <alignment horizontal="center" vertical="center" wrapText="1"/>
      <protection locked="0"/>
    </xf>
    <xf numFmtId="0" fontId="13" fillId="0" borderId="72" xfId="0" applyFont="1" applyBorder="1" applyAlignment="1">
      <alignment horizontal="center" vertical="center"/>
    </xf>
    <xf numFmtId="0" fontId="13" fillId="0" borderId="73"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1046">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9"/>
        </patternFill>
      </fill>
    </dxf>
    <dxf>
      <fill>
        <patternFill>
          <bgColor theme="9"/>
        </patternFill>
      </fill>
    </dxf>
    <dxf>
      <font>
        <color theme="1"/>
      </font>
      <fill>
        <patternFill>
          <bgColor rgb="FFFFC000"/>
        </patternFill>
      </fill>
    </dxf>
    <dxf>
      <font>
        <color theme="1"/>
      </font>
    </dxf>
    <dxf>
      <fill>
        <patternFill>
          <bgColor theme="9"/>
        </patternFill>
      </fill>
    </dxf>
    <dxf>
      <fill>
        <patternFill>
          <bgColor theme="7" tint="0.39994506668294322"/>
        </patternFill>
      </fill>
    </dxf>
    <dxf>
      <font>
        <color auto="1"/>
      </font>
    </dxf>
    <dxf>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theme="9"/>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5700"/>
      </font>
      <fill>
        <patternFill>
          <bgColor rgb="FFFFEB9C"/>
        </patternFill>
      </fill>
    </dxf>
    <dxf>
      <font>
        <color auto="1"/>
      </font>
    </dxf>
    <dxf>
      <font>
        <color rgb="FF9C0006"/>
      </font>
      <fill>
        <patternFill>
          <bgColor rgb="FFFFC7CE"/>
        </patternFill>
      </fill>
    </dxf>
    <dxf>
      <fill>
        <patternFill>
          <bgColor rgb="FFFFC7CE"/>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ill>
        <patternFill>
          <bgColor theme="7" tint="0.59996337778862885"/>
        </patternFill>
      </fill>
    </dxf>
    <dxf>
      <fill>
        <patternFill>
          <bgColor theme="9"/>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92D050"/>
        </patternFill>
      </fill>
    </dxf>
    <dxf>
      <fill>
        <patternFill>
          <bgColor rgb="FF00B050"/>
        </patternFill>
      </fill>
    </dxf>
    <dxf>
      <font>
        <color rgb="FF9C5700"/>
      </font>
      <fill>
        <patternFill>
          <bgColor rgb="FFFFEB9C"/>
        </patternFill>
      </fill>
    </dxf>
    <dxf>
      <font>
        <color theme="1"/>
      </font>
      <fill>
        <patternFill>
          <bgColor rgb="FF00B050"/>
        </patternFill>
      </fill>
    </dxf>
    <dxf>
      <fill>
        <patternFill>
          <bgColor rgb="FF92D050"/>
        </patternFill>
      </fill>
    </dxf>
    <dxf>
      <font>
        <color theme="1"/>
      </font>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rgb="FF92D050"/>
        </patternFill>
      </fill>
    </dxf>
    <dxf>
      <fill>
        <patternFill>
          <bgColor rgb="FF00B050"/>
        </patternFill>
      </fill>
    </dxf>
    <dxf>
      <font>
        <color theme="1"/>
      </font>
      <fill>
        <patternFill>
          <bgColor rgb="FF00B050"/>
        </patternFill>
      </fill>
    </dxf>
    <dxf>
      <fill>
        <patternFill>
          <bgColor rgb="FF92D050"/>
        </patternFill>
      </fill>
    </dxf>
    <dxf>
      <font>
        <color auto="1"/>
      </font>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rgb="FF9C5700"/>
      </font>
      <fill>
        <patternFill>
          <bgColor rgb="FFFFEB9C"/>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dxf>
    <dxf>
      <fill>
        <patternFill>
          <bgColor theme="7" tint="0.39994506668294322"/>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ill>
        <patternFill>
          <bgColor rgb="FF92D050"/>
        </patternFill>
      </fill>
    </dxf>
    <dxf>
      <font>
        <color rgb="FF006100"/>
      </font>
      <fill>
        <patternFill>
          <bgColor rgb="FFC6EF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92D050"/>
        </patternFill>
      </fill>
    </dxf>
    <dxf>
      <font>
        <color theme="1"/>
      </font>
      <fill>
        <patternFill>
          <bgColor rgb="FF00B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ill>
        <patternFill>
          <bgColor rgb="FF92D050"/>
        </patternFill>
      </fill>
    </dxf>
    <dxf>
      <font>
        <color rgb="FF9C0006"/>
      </font>
      <fill>
        <patternFill>
          <bgColor rgb="FFFFC7CE"/>
        </patternFill>
      </fill>
    </dxf>
    <dxf>
      <fill>
        <patternFill>
          <bgColor theme="9"/>
        </patternFill>
      </fill>
    </dxf>
    <dxf>
      <font>
        <color theme="1"/>
      </font>
      <fill>
        <patternFill>
          <bgColor rgb="FFFF0000"/>
        </patternFill>
      </fill>
    </dxf>
    <dxf>
      <fill>
        <patternFill>
          <bgColor theme="9"/>
        </patternFill>
      </fill>
    </dxf>
    <dxf>
      <fill>
        <patternFill>
          <bgColor theme="9"/>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91350" y="260350"/>
          <a:ext cx="669924" cy="586317"/>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986DC250-2EC8-4282-BFB2-0DCCFA02D1D9}"/>
            </a:ext>
          </a:extLst>
        </xdr:cNvPr>
        <xdr:cNvSpPr txBox="1"/>
      </xdr:nvSpPr>
      <xdr:spPr>
        <a:xfrm>
          <a:off x="1393888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8538A5DC-08F5-4C21-BC9F-12FF7480916A}"/>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5934</xdr:colOff>
      <xdr:row>0</xdr:row>
      <xdr:rowOff>773535</xdr:rowOff>
    </xdr:to>
    <xdr:pic>
      <xdr:nvPicPr>
        <xdr:cNvPr id="4" name="Picture 9">
          <a:extLst>
            <a:ext uri="{FF2B5EF4-FFF2-40B4-BE49-F238E27FC236}">
              <a16:creationId xmlns:a16="http://schemas.microsoft.com/office/drawing/2014/main" id="{6FD1E3B2-EAD2-4277-A1D2-B6D78C8B50B3}"/>
            </a:ext>
          </a:extLst>
        </xdr:cNvPr>
        <xdr:cNvPicPr>
          <a:picLocks noChangeAspect="1"/>
        </xdr:cNvPicPr>
      </xdr:nvPicPr>
      <xdr:blipFill>
        <a:blip xmlns:r="http://schemas.openxmlformats.org/officeDocument/2006/relationships" r:embed="rId2"/>
        <a:stretch>
          <a:fillRect/>
        </a:stretch>
      </xdr:blipFill>
      <xdr:spPr>
        <a:xfrm>
          <a:off x="12102043" y="224895"/>
          <a:ext cx="1524641"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78339EE3-A99A-4150-AD75-BADC3D6661E4}"/>
            </a:ext>
          </a:extLst>
        </xdr:cNvPr>
        <xdr:cNvSpPr txBox="1"/>
      </xdr:nvSpPr>
      <xdr:spPr>
        <a:xfrm>
          <a:off x="11338559"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971ACEF7-0C75-4223-AC96-210E2F092A5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93F5E10-9D99-4635-B329-8147CCCCF5F7}"/>
            </a:ext>
          </a:extLst>
        </xdr:cNvPr>
        <xdr:cNvPicPr>
          <a:picLocks noChangeAspect="1"/>
        </xdr:cNvPicPr>
      </xdr:nvPicPr>
      <xdr:blipFill>
        <a:blip xmlns:r="http://schemas.openxmlformats.org/officeDocument/2006/relationships" r:embed="rId2"/>
        <a:stretch>
          <a:fillRect/>
        </a:stretch>
      </xdr:blipFill>
      <xdr:spPr>
        <a:xfrm>
          <a:off x="92505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B159C15-CDD0-4EB0-BBA4-9C5F82E751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A9ADC6C-02CD-418C-8559-D6B2380D8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7292E4B8-F955-4A1A-944E-6CBE999098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esktop\CONTECIOS%20ADMISTRATIVO%20GUAJIRA\SIGCMA_PLANES%20DE%20ACCI&#211;N_2023_V22_10F%20PLAN%20DE%20ACCI&#211;N%20CONTENCIOSO%20GUAJIRA%20Rev%2019%20abril%20SC%20f.xlsm" TargetMode="External"/><Relationship Id="rId1" Type="http://schemas.openxmlformats.org/officeDocument/2006/relationships/externalLinkPath" Target="https://etbcsj-my.sharepoint.com/Users/Usuario/Desktop/CONTECIOS%20ADMISTRATIVO%20GUAJIRA/SIGCMA_PLANES%20DE%20ACCI&#211;N_2023_V22_10F%20PLAN%20DE%20ACCI&#211;N%20CONTENCIOSO%20GUAJIRA%20Rev%2019%20abril%20SC%20f.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zgado-4-ADM\Downloads\SIGCMA_PLANES%20DE%20ACCI&#211;N_2023_V22_10F%20PLAN%20DE%20ACCI&#211;N%20CONTENCIOSO%20GUAJIRA%20Rev%2019.xlsm" TargetMode="External"/><Relationship Id="rId1" Type="http://schemas.openxmlformats.org/officeDocument/2006/relationships/externalLinkPath" Target="https://etbcsj-my.sharepoint.com/Users/Juzgado-4-ADM/Downloads/SIGCMA_PLANES%20DE%20ACCI&#211;N_2023_V22_10F%20PLAN%20DE%20ACCI&#211;N%20CONTENCIOSO%20GUAJIRA%20Rev%201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Dora/Documents/A%20CSJ%202022/Matriz%20de%20riesgo%20propuestas/URNA/Matriz%20de%20riesgos%20Urna%20-112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uzgado-4-ADM\Downloads\Matriz%20de%20Riesgos%20Judiciales%20Contecioso%20Administrativo%20Guajira%202024.xlsx" TargetMode="External"/><Relationship Id="rId1" Type="http://schemas.openxmlformats.org/officeDocument/2006/relationships/externalLinkPath" Target="https://etbcsj-my.sharepoint.com/Users/Juzgado-4-ADM/Downloads/Matriz%20de%20Riesgos%20Judiciales%20Contecioso%20Administrativo%20Guajir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ON CONSOLIDACION"/>
      <sheetName val="INFO_ANÁLISIS DE CONTEXTO"/>
      <sheetName val="INFO_ESTRATEGIAS"/>
      <sheetName val="PLAN DE ACCION"/>
      <sheetName val="GESTION"/>
      <sheetName val="GESTION_SEG_1_TRIM"/>
      <sheetName val="GESTION_SEG_2_TRIM"/>
      <sheetName val="GESTION_SEG_3_TRIM"/>
      <sheetName val="GESTION_SEG_4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ON CONSOLIDACION"/>
      <sheetName val="INFO_ANÁLISIS DE CONTEXTO"/>
      <sheetName val="INFO_ESTRATEGIAS"/>
      <sheetName val="PLAN DE ACCION"/>
      <sheetName val="GESTION"/>
      <sheetName val="GESTION_SEG_1_TRIM"/>
      <sheetName val="GESTION_SEG_2_TRIM"/>
      <sheetName val="GESTION_SEG_3_TRIM"/>
      <sheetName val="GESTION_SEG_4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Presentación "/>
      <sheetName val="4- Instructivo Riesgos "/>
      <sheetName val="Conceptos 37001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row r="70">
          <cell r="B70" t="str">
            <v xml:space="preserve">Recibir , ofrecer, prometer , entregar o aceptar dádivas o beneficios a nombre propio o de terceros para  expedir, alterar,retener , extraviar o entregar  documentos  sin el lleno de requisitos legales </v>
          </cell>
          <cell r="C70" t="str">
            <v xml:space="preserve"> Realizar trámites sin el cumplimiento de los requisitos legales  o  con informacion falsa</v>
          </cell>
          <cell r="D70" t="str">
            <v>1. Falta de ética de los servidores públicos (Debilidades en principios y valores)</v>
          </cell>
          <cell r="H70" t="str">
            <v>Muy Baja - 1</v>
          </cell>
          <cell r="I70" t="str">
            <v>Afectación de reputacion,imagén,  credibilidad, satisfacción de usuarios y PI</v>
          </cell>
          <cell r="J70" t="str">
            <v xml:space="preserve">De la entidad y sector justicia a nivel nacional </v>
          </cell>
          <cell r="M70" t="str">
            <v>Mayor - 4</v>
          </cell>
          <cell r="N70" t="str">
            <v>Alto  - 4</v>
          </cell>
        </row>
        <row r="71">
          <cell r="D71" t="str">
            <v>2. Falta de ética de terceros interesados  (Debilidades principios y valores)</v>
          </cell>
          <cell r="I71"/>
          <cell r="J71"/>
        </row>
        <row r="72">
          <cell r="D72" t="str">
            <v>3. debilidades en los controles para la manejo de la información en medio Físico</v>
          </cell>
          <cell r="I72"/>
          <cell r="J72"/>
        </row>
        <row r="73">
          <cell r="D73" t="str">
            <v>3. debilidades en los controles para la manejo de la información en medio magnético</v>
          </cell>
          <cell r="I73"/>
          <cell r="J73"/>
        </row>
        <row r="74">
          <cell r="D74"/>
          <cell r="I74"/>
          <cell r="J74"/>
        </row>
        <row r="75">
          <cell r="D75"/>
          <cell r="I75"/>
          <cell r="J75"/>
        </row>
        <row r="76">
          <cell r="D76"/>
          <cell r="I76"/>
          <cell r="J76"/>
        </row>
        <row r="77">
          <cell r="D77"/>
          <cell r="I77"/>
          <cell r="J77"/>
        </row>
        <row r="78">
          <cell r="D78"/>
          <cell r="I78"/>
          <cell r="J78"/>
        </row>
        <row r="79">
          <cell r="D79"/>
          <cell r="I79"/>
          <cell r="J79"/>
        </row>
        <row r="80">
          <cell r="B80" t="str">
            <v xml:space="preserve">Recibir, ofrecer, prometer, entregar o aceptar dadivas  o beneficios a nombre propio o de terceros para  demorar, retener, alterar o direccionar decisiones judiciales </v>
          </cell>
          <cell r="C80" t="str">
            <v xml:space="preserve">Proferir  decisiones judiciales incumpliendo los principios de la administracion de justicia o sin la observancia de los Codigos  Procesales en la materia </v>
          </cell>
          <cell r="D80" t="str">
            <v>1. Falta de ética de los servidores públicos (Debilidades en principios y valores)</v>
          </cell>
          <cell r="H80" t="str">
            <v>Muy Baja - 1</v>
          </cell>
          <cell r="I80" t="str">
            <v>Afectación de reputacion,imagén,  credibilidad, satisfacción de usuarios y PI</v>
          </cell>
          <cell r="J80" t="str">
            <v xml:space="preserve">De la entidad y sector justicia a nivel nacional </v>
          </cell>
          <cell r="M80" t="str">
            <v>Mayor - 4</v>
          </cell>
          <cell r="N80" t="str">
            <v>Alto  - 4</v>
          </cell>
        </row>
        <row r="81">
          <cell r="D81" t="str">
            <v>2. Falta de ética de terceros interesados  (Debilidades principios y valores)</v>
          </cell>
          <cell r="I81"/>
          <cell r="J81"/>
        </row>
        <row r="82">
          <cell r="D82" t="str">
            <v>3. Falta de controles en los procedimientos establecidos</v>
          </cell>
          <cell r="J82"/>
        </row>
        <row r="83">
          <cell r="I83"/>
          <cell r="J83"/>
        </row>
        <row r="84">
          <cell r="I84"/>
          <cell r="J84"/>
        </row>
        <row r="85">
          <cell r="I85"/>
          <cell r="J85"/>
        </row>
        <row r="86">
          <cell r="I86"/>
          <cell r="J86"/>
        </row>
        <row r="87">
          <cell r="I87"/>
          <cell r="J87"/>
        </row>
        <row r="88">
          <cell r="D88"/>
          <cell r="I88"/>
          <cell r="J88"/>
        </row>
        <row r="89">
          <cell r="D89"/>
          <cell r="I89"/>
          <cell r="J89"/>
        </row>
        <row r="90">
          <cell r="B90" t="str">
            <v>Ofrecer, prometer, entregar, aceptar o solicitar una ventaja indebida para no realizar una audiencia programada en la fecha establecida.</v>
          </cell>
          <cell r="C90" t="str">
            <v>Cuando por indebido interés  no se realizar una audiencia programada en la fecha establecida</v>
          </cell>
          <cell r="D90" t="str">
            <v>1. Falta de ética de los servidores públicos (Debilidades en principios y valores)</v>
          </cell>
          <cell r="H90" t="str">
            <v>Muy Baja - 1</v>
          </cell>
          <cell r="I90" t="str">
            <v>Afectación de reputacion,imagén,  credibilidad, satisfacción de usuarios y PI</v>
          </cell>
          <cell r="J90" t="str">
            <v xml:space="preserve">De la entidad y sector justicia a nivel nacional </v>
          </cell>
          <cell r="M90" t="str">
            <v>Mayor - 4</v>
          </cell>
          <cell r="N90" t="str">
            <v>Alto  - 4</v>
          </cell>
        </row>
        <row r="91">
          <cell r="D91" t="str">
            <v>2. Falta de ética de terceros interesados  (Debilidades principios y valores)</v>
          </cell>
          <cell r="J91"/>
        </row>
        <row r="92">
          <cell r="D92" t="str">
            <v>3. Error en la  notificación de las partes procesales</v>
          </cell>
          <cell r="I92"/>
          <cell r="J92"/>
        </row>
        <row r="93">
          <cell r="D93"/>
          <cell r="I93"/>
          <cell r="J93"/>
        </row>
        <row r="94">
          <cell r="D94"/>
          <cell r="I94"/>
          <cell r="J94"/>
        </row>
        <row r="95">
          <cell r="D95"/>
          <cell r="I95"/>
          <cell r="J95"/>
        </row>
        <row r="96">
          <cell r="D96"/>
          <cell r="I96"/>
          <cell r="J96"/>
        </row>
        <row r="97">
          <cell r="D97"/>
          <cell r="I97"/>
          <cell r="J97"/>
        </row>
        <row r="98">
          <cell r="D98"/>
          <cell r="J98"/>
        </row>
        <row r="99">
          <cell r="D99"/>
          <cell r="J99"/>
        </row>
      </sheetData>
      <sheetData sheetId="4">
        <row r="70">
          <cell r="K70">
            <v>0.75</v>
          </cell>
          <cell r="S70">
            <v>0.75</v>
          </cell>
          <cell r="T70" t="str">
            <v>Muy Baja - 1</v>
          </cell>
          <cell r="U70" t="str">
            <v>Moderado - 3</v>
          </cell>
          <cell r="V70" t="str">
            <v>Moderado - 3</v>
          </cell>
        </row>
        <row r="80">
          <cell r="K80">
            <v>1</v>
          </cell>
          <cell r="S80">
            <v>0.75</v>
          </cell>
          <cell r="T80" t="str">
            <v>Muy Baja - 1</v>
          </cell>
          <cell r="U80" t="str">
            <v>Moderado - 3</v>
          </cell>
          <cell r="V80" t="str">
            <v>Moderado - 3</v>
          </cell>
        </row>
        <row r="90">
          <cell r="K90">
            <v>1</v>
          </cell>
          <cell r="S90">
            <v>0.75</v>
          </cell>
          <cell r="T90" t="str">
            <v>Muy Baja - 1</v>
          </cell>
          <cell r="U90" t="str">
            <v>Moderado - 3</v>
          </cell>
          <cell r="V90" t="str">
            <v>Moderado - 3</v>
          </cell>
        </row>
      </sheetData>
      <sheetData sheetId="5">
        <row r="70">
          <cell r="B70" t="str">
            <v xml:space="preserve">Recibir , ofrecer, prometer , entregar o aceptar dádivas o beneficios a nombre propio o de terceros para  expedir, alterar,retener , extraviar o entregar  documentos  sin el lleno de requisitos legales </v>
          </cell>
          <cell r="C70" t="str">
            <v xml:space="preserve"> Realizar trámites sin el cumplimiento de los requisitos legales  o  con informacion falsa</v>
          </cell>
          <cell r="J70" t="str">
            <v>Muy Baja - 1</v>
          </cell>
          <cell r="K70" t="str">
            <v>Moderado - 3</v>
          </cell>
          <cell r="M70" t="str">
            <v>Moderado - 3</v>
          </cell>
        </row>
        <row r="80">
          <cell r="B80" t="str">
            <v xml:space="preserve">Recibir, ofrecer, prometer, entregar o aceptar dadivas  o beneficios a nombre propio o de terceros para  demorar, retener, alterar o direccionar decisiones judiciales </v>
          </cell>
          <cell r="C80" t="str">
            <v xml:space="preserve">Proferir  decisiones judiciales incumpliendo los principios de la administracion de justicia o sin la observancia de los Codigos  Procesales en la materia </v>
          </cell>
          <cell r="J80" t="str">
            <v>Muy Baja - 1</v>
          </cell>
          <cell r="K80" t="str">
            <v>Moderado - 3</v>
          </cell>
          <cell r="M80" t="str">
            <v>Moderado - 3</v>
          </cell>
        </row>
        <row r="90">
          <cell r="B90" t="str">
            <v>Ofrecer, prometer, entregar, aceptar o solicitar una ventaja indebida para no realizar una audiencia programada en la fecha establecida.</v>
          </cell>
          <cell r="C90" t="str">
            <v>Cuando por indebido interés  no se realizar una audiencia programada en la fecha establecida</v>
          </cell>
          <cell r="J90" t="str">
            <v>Muy Baja - 1</v>
          </cell>
          <cell r="K90" t="str">
            <v>Moderado - 3</v>
          </cell>
          <cell r="M90" t="str">
            <v>Moderado - 3</v>
          </cell>
        </row>
      </sheetData>
      <sheetData sheetId="6">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B54"/>
          <cell r="C54"/>
          <cell r="D54"/>
          <cell r="E54"/>
          <cell r="F54"/>
        </row>
        <row r="56">
          <cell r="B56"/>
          <cell r="C56" t="str">
            <v>Afectación Ambiental</v>
          </cell>
          <cell r="D56"/>
          <cell r="E56"/>
          <cell r="F56"/>
        </row>
        <row r="57">
          <cell r="B57" t="str">
            <v>Leve</v>
          </cell>
          <cell r="C57" t="str">
            <v xml:space="preserve">Si el hecho llegara a presentarse, tendría consecuencias o efectos mínimos sobre la entidad.
</v>
          </cell>
          <cell r="D57"/>
          <cell r="E57"/>
          <cell r="F57">
            <v>1</v>
          </cell>
        </row>
        <row r="58">
          <cell r="B58" t="str">
            <v>Menor</v>
          </cell>
          <cell r="C58" t="str">
            <v xml:space="preserve">Si el hecho llegara a presentarse, tendría bajo impacto o efecto sobre la entidad.
</v>
          </cell>
          <cell r="D58"/>
          <cell r="E58"/>
          <cell r="F58">
            <v>2</v>
          </cell>
        </row>
        <row r="59">
          <cell r="B59" t="str">
            <v>Moderado</v>
          </cell>
          <cell r="C59" t="str">
            <v xml:space="preserve">Si el hecho llegara a presentarse, tendría medianas consecuencias o efectos sobre la entidad.
</v>
          </cell>
          <cell r="D59"/>
          <cell r="E59"/>
          <cell r="F59">
            <v>3</v>
          </cell>
        </row>
        <row r="60">
          <cell r="B60" t="str">
            <v>Mayor</v>
          </cell>
          <cell r="C60" t="str">
            <v xml:space="preserve">Si el hecho llegara a presentarse, tendría altas consecuencias o efectos sobre la entidad
</v>
          </cell>
          <cell r="D60"/>
          <cell r="E60"/>
          <cell r="F60">
            <v>4</v>
          </cell>
        </row>
        <row r="61">
          <cell r="B61" t="str">
            <v>Catastrófico</v>
          </cell>
          <cell r="C61" t="str">
            <v xml:space="preserve">Si el hecho llegara a presentarse, tendría desastrosas consecuencias o efectos sobre la entidad.
</v>
          </cell>
          <cell r="D61"/>
          <cell r="E61"/>
          <cell r="F61">
            <v>5</v>
          </cell>
        </row>
        <row r="62">
          <cell r="E62"/>
        </row>
        <row r="63">
          <cell r="E63"/>
        </row>
        <row r="64">
          <cell r="E64"/>
        </row>
      </sheetData>
      <sheetData sheetId="7">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9" zoomScale="90" zoomScaleNormal="90" workbookViewId="0">
      <selection activeCell="B11" sqref="B11"/>
    </sheetView>
  </sheetViews>
  <sheetFormatPr baseColWidth="10" defaultColWidth="11.42578125" defaultRowHeight="15"/>
  <cols>
    <col min="1" max="1" width="28.28515625" customWidth="1"/>
    <col min="2" max="2" width="18" customWidth="1"/>
    <col min="3" max="3" width="14.28515625" style="6" customWidth="1"/>
    <col min="4" max="8" width="12.42578125" customWidth="1"/>
  </cols>
  <sheetData>
    <row r="1" spans="1:9" ht="42" customHeight="1">
      <c r="A1" s="319" t="s">
        <v>0</v>
      </c>
      <c r="B1" s="319"/>
      <c r="C1" s="319"/>
      <c r="D1" s="319"/>
      <c r="E1" s="319"/>
      <c r="F1" s="319"/>
    </row>
    <row r="5" spans="1:9">
      <c r="D5" s="14"/>
      <c r="E5" s="14"/>
      <c r="F5" s="14"/>
      <c r="G5" s="14"/>
      <c r="H5" s="14"/>
    </row>
    <row r="6" spans="1:9">
      <c r="D6" s="14"/>
      <c r="E6" s="14"/>
      <c r="F6" s="14"/>
      <c r="G6" s="14"/>
      <c r="H6" s="14"/>
    </row>
    <row r="7" spans="1:9" ht="33.75">
      <c r="A7" s="320" t="s">
        <v>1</v>
      </c>
      <c r="B7" s="320"/>
      <c r="C7" s="320"/>
      <c r="D7" s="320"/>
      <c r="E7" s="320"/>
      <c r="F7" s="320"/>
      <c r="G7" s="320"/>
      <c r="H7" s="320"/>
      <c r="I7" s="320"/>
    </row>
    <row r="9" spans="1:9" s="7" customFormat="1" ht="81.75" customHeight="1">
      <c r="A9" s="8" t="s">
        <v>2</v>
      </c>
      <c r="B9" s="321" t="s">
        <v>3</v>
      </c>
      <c r="C9" s="321"/>
      <c r="D9" s="321"/>
      <c r="E9" s="321"/>
      <c r="F9" s="321"/>
      <c r="G9" s="321"/>
      <c r="H9" s="321"/>
      <c r="I9" s="321"/>
    </row>
    <row r="10" spans="1:9" s="7" customFormat="1" ht="16.899999999999999" customHeight="1">
      <c r="A10" s="12"/>
      <c r="B10" s="13"/>
      <c r="C10" s="13"/>
      <c r="D10" s="12"/>
      <c r="E10" s="11"/>
    </row>
    <row r="11" spans="1:9" s="7" customFormat="1" ht="84" customHeight="1">
      <c r="A11" s="8" t="s">
        <v>4</v>
      </c>
      <c r="B11" s="285" t="s">
        <v>5</v>
      </c>
      <c r="C11" s="318"/>
      <c r="D11" s="318"/>
      <c r="E11" s="318"/>
      <c r="F11" s="318"/>
      <c r="G11" s="318"/>
      <c r="H11" s="318"/>
      <c r="I11" s="318"/>
    </row>
    <row r="12" spans="1:9" ht="32.25" customHeight="1">
      <c r="A12" s="10"/>
    </row>
    <row r="13" spans="1:9" ht="32.25" customHeight="1">
      <c r="A13" s="9" t="s">
        <v>6</v>
      </c>
      <c r="B13" s="318"/>
      <c r="C13" s="318"/>
      <c r="D13" s="318"/>
      <c r="E13" s="318"/>
      <c r="F13" s="318"/>
      <c r="G13" s="318"/>
      <c r="H13" s="318"/>
      <c r="I13" s="318"/>
    </row>
    <row r="14" spans="1:9" s="7" customFormat="1" ht="69" customHeight="1">
      <c r="A14" s="9" t="s">
        <v>7</v>
      </c>
      <c r="B14" s="318"/>
      <c r="C14" s="318"/>
      <c r="D14" s="318"/>
      <c r="E14" s="318"/>
      <c r="F14" s="318"/>
      <c r="G14" s="318"/>
      <c r="H14" s="318"/>
      <c r="I14" s="318"/>
    </row>
    <row r="15" spans="1:9" s="7" customFormat="1" ht="54" customHeight="1">
      <c r="A15" s="9" t="s">
        <v>8</v>
      </c>
      <c r="B15" s="318"/>
      <c r="C15" s="318"/>
      <c r="D15" s="318"/>
      <c r="E15" s="318"/>
      <c r="F15" s="318"/>
      <c r="G15" s="318"/>
      <c r="H15" s="318"/>
      <c r="I15" s="318"/>
    </row>
    <row r="16" spans="1:9" s="7" customFormat="1" ht="54" customHeight="1">
      <c r="A16" s="8" t="s">
        <v>9</v>
      </c>
      <c r="B16" s="318" t="s">
        <v>10</v>
      </c>
      <c r="C16" s="318"/>
      <c r="D16" s="318"/>
      <c r="E16" s="318"/>
      <c r="F16" s="318"/>
      <c r="G16" s="318"/>
      <c r="H16" s="318"/>
      <c r="I16" s="318"/>
    </row>
    <row r="18" spans="1:9" s="7" customFormat="1" ht="54.75" customHeight="1">
      <c r="A18" s="8" t="s">
        <v>11</v>
      </c>
      <c r="B18" s="317">
        <v>45404</v>
      </c>
      <c r="C18" s="317"/>
      <c r="D18" s="317"/>
      <c r="E18" s="317"/>
      <c r="F18" s="317"/>
      <c r="G18" s="317"/>
      <c r="H18" s="317"/>
      <c r="I18" s="317"/>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4254-9E32-42BE-8A0B-0652B918C557}">
  <sheetPr codeName="Sheet7"/>
  <dimension ref="A1:J82"/>
  <sheetViews>
    <sheetView showGridLines="0" view="pageBreakPreview" topLeftCell="B7" zoomScale="78" zoomScaleNormal="96" zoomScaleSheetLayoutView="78" workbookViewId="0">
      <selection activeCell="D7" sqref="D7:E7"/>
    </sheetView>
  </sheetViews>
  <sheetFormatPr baseColWidth="10" defaultColWidth="10.42578125" defaultRowHeight="14.25"/>
  <cols>
    <col min="1" max="1" width="53.28515625" style="307" customWidth="1"/>
    <col min="2" max="2" width="15.42578125" style="308" customWidth="1"/>
    <col min="3" max="3" width="55.7109375" style="288" customWidth="1"/>
    <col min="4" max="4" width="24.140625" style="308" customWidth="1"/>
    <col min="5" max="5" width="55.7109375" style="288" customWidth="1"/>
    <col min="6" max="6" width="4.7109375" style="288" customWidth="1"/>
    <col min="7" max="16384" width="10.42578125" style="288"/>
  </cols>
  <sheetData>
    <row r="1" spans="1:8" ht="79.900000000000006" customHeight="1">
      <c r="A1" s="286"/>
      <c r="B1" s="322" t="s">
        <v>12</v>
      </c>
      <c r="C1" s="322"/>
      <c r="D1" s="322"/>
      <c r="E1" s="286"/>
      <c r="F1" s="287"/>
      <c r="G1" s="287"/>
      <c r="H1" s="287"/>
    </row>
    <row r="2" spans="1:8" ht="54.75" customHeight="1">
      <c r="A2" s="289" t="s">
        <v>13</v>
      </c>
      <c r="B2" s="323" t="s">
        <v>14</v>
      </c>
      <c r="C2" s="324"/>
      <c r="D2" s="290" t="s">
        <v>15</v>
      </c>
      <c r="E2" s="291" t="s">
        <v>16</v>
      </c>
    </row>
    <row r="3" spans="1:8" ht="16.899999999999999" customHeight="1">
      <c r="A3" s="292"/>
      <c r="B3" s="293"/>
      <c r="C3" s="293"/>
      <c r="D3" s="294"/>
      <c r="E3" s="293"/>
    </row>
    <row r="4" spans="1:8" ht="54.75" customHeight="1">
      <c r="A4" s="289" t="s">
        <v>17</v>
      </c>
      <c r="B4" s="325" t="s">
        <v>18</v>
      </c>
      <c r="C4" s="326"/>
      <c r="D4" s="326"/>
      <c r="E4" s="326"/>
    </row>
    <row r="5" spans="1:8" ht="13.15" customHeight="1">
      <c r="A5" s="295"/>
      <c r="B5" s="296"/>
      <c r="D5" s="294"/>
      <c r="E5" s="294"/>
    </row>
    <row r="6" spans="1:8" ht="21" customHeight="1">
      <c r="A6" s="327" t="s">
        <v>19</v>
      </c>
      <c r="B6" s="328" t="s">
        <v>20</v>
      </c>
      <c r="C6" s="328"/>
      <c r="D6" s="328" t="s">
        <v>21</v>
      </c>
      <c r="E6" s="328"/>
    </row>
    <row r="7" spans="1:8" ht="136.5" customHeight="1">
      <c r="A7" s="327"/>
      <c r="B7" s="329"/>
      <c r="C7" s="325"/>
      <c r="D7" s="330" t="s">
        <v>22</v>
      </c>
      <c r="E7" s="330"/>
    </row>
    <row r="8" spans="1:8" ht="21" customHeight="1">
      <c r="A8" s="295"/>
      <c r="B8" s="296"/>
      <c r="D8" s="294"/>
      <c r="E8" s="294"/>
    </row>
    <row r="9" spans="1:8" ht="19.899999999999999" customHeight="1">
      <c r="A9" s="332" t="s">
        <v>23</v>
      </c>
      <c r="B9" s="332"/>
      <c r="C9" s="332"/>
      <c r="D9" s="332"/>
      <c r="E9" s="332"/>
    </row>
    <row r="10" spans="1:8" ht="19.899999999999999" customHeight="1">
      <c r="A10" s="297" t="s">
        <v>24</v>
      </c>
      <c r="B10" s="297" t="s">
        <v>25</v>
      </c>
      <c r="C10" s="297" t="s">
        <v>26</v>
      </c>
      <c r="D10" s="297" t="s">
        <v>27</v>
      </c>
      <c r="E10" s="297" t="s">
        <v>28</v>
      </c>
    </row>
    <row r="11" spans="1:8" s="275" customFormat="1" ht="118.5" customHeight="1">
      <c r="A11" s="333" t="s">
        <v>29</v>
      </c>
      <c r="B11" s="272">
        <v>1</v>
      </c>
      <c r="C11" s="273" t="s">
        <v>30</v>
      </c>
      <c r="D11" s="274">
        <v>1</v>
      </c>
      <c r="E11" s="273" t="s">
        <v>31</v>
      </c>
    </row>
    <row r="12" spans="1:8" s="275" customFormat="1" ht="113.25" customHeight="1">
      <c r="A12" s="333"/>
      <c r="B12" s="272">
        <v>2</v>
      </c>
      <c r="C12" s="273" t="s">
        <v>32</v>
      </c>
      <c r="D12" s="274"/>
      <c r="E12" s="273"/>
    </row>
    <row r="13" spans="1:8" ht="79.900000000000006" customHeight="1">
      <c r="A13" s="334" t="s">
        <v>33</v>
      </c>
      <c r="B13" s="298">
        <v>3</v>
      </c>
      <c r="C13" s="299" t="s">
        <v>34</v>
      </c>
      <c r="D13" s="298">
        <v>2</v>
      </c>
      <c r="E13" s="299" t="s">
        <v>35</v>
      </c>
    </row>
    <row r="14" spans="1:8" ht="79.900000000000006" customHeight="1">
      <c r="A14" s="334"/>
      <c r="B14" s="298">
        <v>4</v>
      </c>
      <c r="C14" s="299" t="s">
        <v>36</v>
      </c>
      <c r="D14" s="298"/>
      <c r="E14" s="299"/>
    </row>
    <row r="15" spans="1:8" ht="79.900000000000006" customHeight="1">
      <c r="A15" s="334"/>
      <c r="B15" s="298">
        <v>5</v>
      </c>
      <c r="C15" s="299" t="s">
        <v>37</v>
      </c>
      <c r="D15" s="298"/>
      <c r="E15" s="299"/>
    </row>
    <row r="16" spans="1:8" ht="79.900000000000006" customHeight="1">
      <c r="A16" s="331" t="s">
        <v>38</v>
      </c>
      <c r="B16" s="298">
        <v>6</v>
      </c>
      <c r="C16" s="299" t="s">
        <v>39</v>
      </c>
      <c r="D16" s="298">
        <v>3</v>
      </c>
      <c r="E16" s="273" t="s">
        <v>40</v>
      </c>
    </row>
    <row r="17" spans="1:10" ht="79.900000000000006" customHeight="1">
      <c r="A17" s="331"/>
      <c r="B17" s="298">
        <v>7</v>
      </c>
      <c r="C17" s="299" t="s">
        <v>41</v>
      </c>
      <c r="D17" s="298">
        <v>4</v>
      </c>
      <c r="E17" s="273" t="s">
        <v>42</v>
      </c>
    </row>
    <row r="18" spans="1:10" ht="79.900000000000006" customHeight="1">
      <c r="A18" s="331"/>
      <c r="B18" s="298">
        <v>8</v>
      </c>
      <c r="C18" s="299" t="s">
        <v>43</v>
      </c>
      <c r="D18" s="298"/>
      <c r="E18" s="300"/>
    </row>
    <row r="19" spans="1:10" ht="79.900000000000006" customHeight="1">
      <c r="A19" s="331"/>
      <c r="B19" s="298">
        <v>9</v>
      </c>
      <c r="C19" s="299" t="s">
        <v>44</v>
      </c>
      <c r="D19" s="298"/>
      <c r="E19" s="299"/>
    </row>
    <row r="20" spans="1:10" ht="79.900000000000006" customHeight="1">
      <c r="A20" s="331"/>
      <c r="B20" s="298">
        <v>10</v>
      </c>
      <c r="C20" s="299" t="s">
        <v>45</v>
      </c>
      <c r="D20" s="298"/>
      <c r="E20" s="273"/>
      <c r="J20" s="301"/>
    </row>
    <row r="21" spans="1:10" ht="79.900000000000006" customHeight="1">
      <c r="A21" s="331"/>
      <c r="B21" s="298">
        <v>11</v>
      </c>
      <c r="C21" s="299" t="s">
        <v>46</v>
      </c>
      <c r="D21" s="298"/>
      <c r="E21" s="299"/>
      <c r="J21" s="301"/>
    </row>
    <row r="22" spans="1:10" ht="79.900000000000006" customHeight="1">
      <c r="A22" s="331"/>
      <c r="B22" s="298">
        <v>12</v>
      </c>
      <c r="C22" s="299" t="s">
        <v>47</v>
      </c>
      <c r="D22" s="298"/>
      <c r="E22" s="299"/>
      <c r="J22" s="301"/>
    </row>
    <row r="23" spans="1:10" ht="79.900000000000006" customHeight="1">
      <c r="A23" s="331" t="s">
        <v>48</v>
      </c>
      <c r="B23" s="298">
        <v>13</v>
      </c>
      <c r="C23" s="273" t="s">
        <v>49</v>
      </c>
      <c r="D23" s="272">
        <v>5</v>
      </c>
      <c r="E23" s="273" t="s">
        <v>50</v>
      </c>
    </row>
    <row r="24" spans="1:10" ht="79.900000000000006" customHeight="1">
      <c r="A24" s="331"/>
      <c r="B24" s="298">
        <v>14</v>
      </c>
      <c r="C24" s="273" t="s">
        <v>51</v>
      </c>
      <c r="D24" s="272">
        <v>6</v>
      </c>
      <c r="E24" s="273" t="s">
        <v>52</v>
      </c>
    </row>
    <row r="25" spans="1:10" ht="79.900000000000006" customHeight="1">
      <c r="A25" s="331"/>
      <c r="B25" s="298">
        <v>15</v>
      </c>
      <c r="C25" s="273" t="s">
        <v>53</v>
      </c>
      <c r="D25" s="272">
        <v>7</v>
      </c>
      <c r="E25" s="273" t="s">
        <v>54</v>
      </c>
    </row>
    <row r="26" spans="1:10" ht="79.900000000000006" customHeight="1">
      <c r="A26" s="331"/>
      <c r="B26" s="298">
        <v>16</v>
      </c>
      <c r="C26" s="273" t="s">
        <v>55</v>
      </c>
      <c r="D26" s="272"/>
      <c r="E26" s="273"/>
    </row>
    <row r="27" spans="1:10" ht="174.4" customHeight="1">
      <c r="A27" s="302" t="s">
        <v>56</v>
      </c>
      <c r="B27" s="298">
        <v>17</v>
      </c>
      <c r="C27" s="273" t="s">
        <v>57</v>
      </c>
      <c r="D27" s="272">
        <v>8</v>
      </c>
      <c r="E27" s="273" t="s">
        <v>58</v>
      </c>
    </row>
    <row r="28" spans="1:10" ht="48.75" customHeight="1">
      <c r="A28" s="331" t="s">
        <v>59</v>
      </c>
      <c r="B28" s="298">
        <v>18</v>
      </c>
      <c r="C28" s="276" t="s">
        <v>60</v>
      </c>
      <c r="D28" s="298"/>
      <c r="E28" s="299"/>
    </row>
    <row r="29" spans="1:10" ht="87" customHeight="1">
      <c r="A29" s="331"/>
      <c r="B29" s="298">
        <v>19</v>
      </c>
      <c r="C29" s="276" t="s">
        <v>61</v>
      </c>
      <c r="D29" s="298"/>
      <c r="E29" s="299"/>
    </row>
    <row r="30" spans="1:10" ht="19.899999999999999" customHeight="1">
      <c r="A30" s="332" t="s">
        <v>62</v>
      </c>
      <c r="B30" s="332"/>
      <c r="C30" s="332"/>
      <c r="D30" s="332"/>
      <c r="E30" s="332"/>
    </row>
    <row r="31" spans="1:10" ht="19.899999999999999" customHeight="1">
      <c r="A31" s="297" t="s">
        <v>24</v>
      </c>
      <c r="B31" s="297" t="s">
        <v>25</v>
      </c>
      <c r="C31" s="297" t="s">
        <v>63</v>
      </c>
      <c r="D31" s="297" t="s">
        <v>27</v>
      </c>
      <c r="E31" s="297" t="s">
        <v>64</v>
      </c>
    </row>
    <row r="32" spans="1:10" ht="98.65" customHeight="1">
      <c r="A32" s="331" t="s">
        <v>65</v>
      </c>
      <c r="B32" s="272">
        <v>1</v>
      </c>
      <c r="C32" s="273" t="s">
        <v>66</v>
      </c>
      <c r="D32" s="272">
        <v>1</v>
      </c>
      <c r="E32" s="273" t="s">
        <v>67</v>
      </c>
    </row>
    <row r="33" spans="1:5" ht="81" customHeight="1">
      <c r="A33" s="331"/>
      <c r="B33" s="272">
        <v>2</v>
      </c>
      <c r="C33" s="273" t="s">
        <v>68</v>
      </c>
      <c r="D33" s="272">
        <v>2</v>
      </c>
      <c r="E33" s="273" t="s">
        <v>69</v>
      </c>
    </row>
    <row r="34" spans="1:5" ht="91.9" customHeight="1">
      <c r="A34" s="331"/>
      <c r="B34" s="272"/>
      <c r="C34" s="273"/>
      <c r="D34" s="272">
        <v>3</v>
      </c>
      <c r="E34" s="273" t="s">
        <v>70</v>
      </c>
    </row>
    <row r="35" spans="1:5" ht="68.25" customHeight="1">
      <c r="A35" s="331"/>
      <c r="B35" s="272"/>
      <c r="C35" s="273"/>
      <c r="D35" s="272">
        <v>4</v>
      </c>
      <c r="E35" s="273" t="s">
        <v>71</v>
      </c>
    </row>
    <row r="36" spans="1:5" ht="68.25" customHeight="1">
      <c r="A36" s="331"/>
      <c r="B36" s="272"/>
      <c r="C36" s="275"/>
      <c r="D36" s="272">
        <v>5</v>
      </c>
      <c r="E36" s="273" t="s">
        <v>72</v>
      </c>
    </row>
    <row r="37" spans="1:5" ht="41.65" customHeight="1">
      <c r="A37" s="331"/>
      <c r="B37" s="272"/>
      <c r="C37" s="276"/>
      <c r="D37" s="272">
        <v>6</v>
      </c>
      <c r="E37" s="273" t="s">
        <v>73</v>
      </c>
    </row>
    <row r="38" spans="1:5" ht="49.5" customHeight="1">
      <c r="A38" s="331"/>
      <c r="B38" s="272"/>
      <c r="C38" s="276"/>
      <c r="D38" s="272">
        <v>7</v>
      </c>
      <c r="E38" s="276" t="s">
        <v>74</v>
      </c>
    </row>
    <row r="39" spans="1:5" ht="49.5" customHeight="1">
      <c r="A39" s="331" t="s">
        <v>75</v>
      </c>
      <c r="B39" s="272">
        <v>3</v>
      </c>
      <c r="C39" s="276" t="s">
        <v>76</v>
      </c>
      <c r="D39" s="272"/>
      <c r="E39" s="276"/>
    </row>
    <row r="40" spans="1:5" ht="49.5" customHeight="1">
      <c r="A40" s="331"/>
      <c r="B40" s="272"/>
      <c r="C40" s="276"/>
      <c r="D40" s="272">
        <v>8</v>
      </c>
      <c r="E40" s="276" t="s">
        <v>77</v>
      </c>
    </row>
    <row r="41" spans="1:5" s="303" customFormat="1" ht="68.25" customHeight="1">
      <c r="A41" s="331"/>
      <c r="B41" s="272"/>
      <c r="C41" s="276"/>
      <c r="D41" s="272">
        <v>9</v>
      </c>
      <c r="E41" s="276" t="s">
        <v>78</v>
      </c>
    </row>
    <row r="42" spans="1:5" s="303" customFormat="1" ht="78.75" customHeight="1">
      <c r="A42" s="331"/>
      <c r="B42" s="272"/>
      <c r="C42" s="277"/>
      <c r="D42" s="272"/>
      <c r="E42" s="276"/>
    </row>
    <row r="43" spans="1:5" s="303" customFormat="1" ht="42.75">
      <c r="A43" s="331" t="s">
        <v>79</v>
      </c>
      <c r="B43" s="272">
        <v>4</v>
      </c>
      <c r="C43" s="273" t="s">
        <v>80</v>
      </c>
      <c r="D43" s="272">
        <v>10</v>
      </c>
      <c r="E43" s="278" t="s">
        <v>81</v>
      </c>
    </row>
    <row r="44" spans="1:5" s="303" customFormat="1" ht="55.5" customHeight="1">
      <c r="A44" s="331"/>
      <c r="B44" s="272">
        <v>5</v>
      </c>
      <c r="C44" s="273" t="s">
        <v>82</v>
      </c>
      <c r="D44" s="272"/>
      <c r="E44" s="273"/>
    </row>
    <row r="45" spans="1:5" s="303" customFormat="1" ht="57">
      <c r="A45" s="331"/>
      <c r="B45" s="272">
        <v>6</v>
      </c>
      <c r="C45" s="273" t="s">
        <v>83</v>
      </c>
      <c r="D45" s="272">
        <v>11</v>
      </c>
      <c r="E45" s="273" t="s">
        <v>84</v>
      </c>
    </row>
    <row r="46" spans="1:5" s="303" customFormat="1" ht="61.5" customHeight="1">
      <c r="A46" s="331"/>
      <c r="B46" s="272">
        <v>7</v>
      </c>
      <c r="C46" s="273" t="s">
        <v>85</v>
      </c>
      <c r="D46" s="272">
        <v>12</v>
      </c>
      <c r="E46" s="273" t="s">
        <v>86</v>
      </c>
    </row>
    <row r="47" spans="1:5" ht="71.25" customHeight="1">
      <c r="A47" s="331"/>
      <c r="B47" s="272">
        <v>8</v>
      </c>
      <c r="C47" s="278" t="s">
        <v>87</v>
      </c>
      <c r="D47" s="272">
        <v>13</v>
      </c>
      <c r="E47" s="273" t="s">
        <v>88</v>
      </c>
    </row>
    <row r="48" spans="1:5" ht="105" customHeight="1">
      <c r="A48" s="331"/>
      <c r="B48" s="272">
        <v>9</v>
      </c>
      <c r="C48" s="273" t="s">
        <v>89</v>
      </c>
      <c r="D48" s="272">
        <v>14</v>
      </c>
      <c r="E48" s="273" t="s">
        <v>90</v>
      </c>
    </row>
    <row r="49" spans="1:5" ht="75.400000000000006" customHeight="1">
      <c r="A49" s="331" t="s">
        <v>91</v>
      </c>
      <c r="B49" s="272">
        <v>10</v>
      </c>
      <c r="C49" s="273" t="s">
        <v>92</v>
      </c>
      <c r="D49" s="272">
        <v>15</v>
      </c>
      <c r="E49" s="273" t="s">
        <v>93</v>
      </c>
    </row>
    <row r="50" spans="1:5" ht="62.65" customHeight="1">
      <c r="A50" s="331"/>
      <c r="B50" s="272">
        <v>11</v>
      </c>
      <c r="C50" s="273" t="s">
        <v>94</v>
      </c>
      <c r="D50" s="274">
        <v>16</v>
      </c>
      <c r="E50" s="273" t="s">
        <v>95</v>
      </c>
    </row>
    <row r="51" spans="1:5" ht="42.75">
      <c r="A51" s="331"/>
      <c r="B51" s="272">
        <v>12</v>
      </c>
      <c r="C51" s="273" t="s">
        <v>96</v>
      </c>
      <c r="D51" s="274"/>
      <c r="E51" s="273"/>
    </row>
    <row r="52" spans="1:5" ht="57">
      <c r="A52" s="331" t="s">
        <v>97</v>
      </c>
      <c r="B52" s="272">
        <v>13</v>
      </c>
      <c r="C52" s="273" t="s">
        <v>98</v>
      </c>
      <c r="D52" s="274">
        <v>17</v>
      </c>
      <c r="E52" s="278" t="s">
        <v>99</v>
      </c>
    </row>
    <row r="53" spans="1:5" ht="28.5">
      <c r="A53" s="331"/>
      <c r="B53" s="272">
        <v>14</v>
      </c>
      <c r="C53" s="273" t="s">
        <v>100</v>
      </c>
      <c r="D53" s="274">
        <v>18</v>
      </c>
      <c r="E53" s="278" t="s">
        <v>101</v>
      </c>
    </row>
    <row r="54" spans="1:5" ht="71.25">
      <c r="A54" s="331"/>
      <c r="B54" s="272">
        <v>15</v>
      </c>
      <c r="C54" s="273" t="s">
        <v>102</v>
      </c>
      <c r="D54" s="274"/>
      <c r="E54" s="278"/>
    </row>
    <row r="55" spans="1:5" ht="28.5">
      <c r="A55" s="331"/>
      <c r="B55" s="272">
        <v>16</v>
      </c>
      <c r="C55" s="273" t="s">
        <v>103</v>
      </c>
      <c r="D55" s="274"/>
      <c r="E55" s="278"/>
    </row>
    <row r="56" spans="1:5">
      <c r="A56" s="331"/>
      <c r="B56" s="272">
        <v>17</v>
      </c>
      <c r="C56" s="273" t="s">
        <v>104</v>
      </c>
      <c r="D56" s="274"/>
      <c r="E56" s="278"/>
    </row>
    <row r="57" spans="1:5" ht="28.5">
      <c r="A57" s="331"/>
      <c r="B57" s="272">
        <v>18</v>
      </c>
      <c r="C57" s="273" t="s">
        <v>105</v>
      </c>
      <c r="D57" s="274"/>
      <c r="E57" s="278"/>
    </row>
    <row r="58" spans="1:5" ht="28.5">
      <c r="A58" s="331"/>
      <c r="B58" s="272">
        <v>19</v>
      </c>
      <c r="C58" s="273" t="s">
        <v>106</v>
      </c>
      <c r="D58" s="274"/>
      <c r="E58" s="278"/>
    </row>
    <row r="59" spans="1:5" ht="28.5">
      <c r="A59" s="331"/>
      <c r="B59" s="272">
        <v>20</v>
      </c>
      <c r="C59" s="273" t="s">
        <v>107</v>
      </c>
      <c r="D59" s="274"/>
      <c r="E59" s="278"/>
    </row>
    <row r="60" spans="1:5" ht="42.75">
      <c r="A60" s="331"/>
      <c r="B60" s="272">
        <v>21</v>
      </c>
      <c r="C60" s="273" t="s">
        <v>108</v>
      </c>
      <c r="D60" s="274"/>
      <c r="E60" s="278"/>
    </row>
    <row r="61" spans="1:5" ht="28.5">
      <c r="A61" s="331"/>
      <c r="B61" s="272">
        <v>22</v>
      </c>
      <c r="C61" s="273" t="s">
        <v>109</v>
      </c>
      <c r="D61" s="274"/>
      <c r="E61" s="279"/>
    </row>
    <row r="62" spans="1:5" ht="57">
      <c r="A62" s="331" t="s">
        <v>110</v>
      </c>
      <c r="B62" s="272">
        <v>23</v>
      </c>
      <c r="C62" s="273" t="s">
        <v>111</v>
      </c>
      <c r="D62" s="274">
        <v>19</v>
      </c>
      <c r="E62" s="278" t="s">
        <v>112</v>
      </c>
    </row>
    <row r="63" spans="1:5" ht="42.75">
      <c r="A63" s="331"/>
      <c r="B63" s="272">
        <v>24</v>
      </c>
      <c r="C63" s="273" t="s">
        <v>113</v>
      </c>
      <c r="D63" s="274">
        <v>20</v>
      </c>
      <c r="E63" s="273" t="s">
        <v>114</v>
      </c>
    </row>
    <row r="64" spans="1:5" ht="28.5">
      <c r="A64" s="331"/>
      <c r="B64" s="272">
        <v>25</v>
      </c>
      <c r="C64" s="273" t="s">
        <v>115</v>
      </c>
      <c r="D64" s="274"/>
      <c r="E64" s="278"/>
    </row>
    <row r="65" spans="1:10" ht="57">
      <c r="A65" s="335" t="s">
        <v>116</v>
      </c>
      <c r="B65" s="272">
        <v>26</v>
      </c>
      <c r="C65" s="273" t="s">
        <v>117</v>
      </c>
      <c r="D65" s="274"/>
      <c r="E65" s="278"/>
    </row>
    <row r="66" spans="1:10" ht="45" customHeight="1">
      <c r="A66" s="336"/>
      <c r="B66" s="272"/>
      <c r="C66" s="273"/>
      <c r="D66" s="274"/>
      <c r="E66" s="274"/>
    </row>
    <row r="67" spans="1:10" ht="76.900000000000006" customHeight="1">
      <c r="A67" s="331" t="s">
        <v>118</v>
      </c>
      <c r="B67" s="272">
        <v>27</v>
      </c>
      <c r="C67" s="273" t="s">
        <v>119</v>
      </c>
      <c r="D67" s="274">
        <v>21</v>
      </c>
      <c r="E67" s="273" t="s">
        <v>120</v>
      </c>
    </row>
    <row r="68" spans="1:10" ht="16.149999999999999" customHeight="1">
      <c r="A68" s="331"/>
      <c r="B68" s="272"/>
      <c r="C68" s="273"/>
      <c r="D68" s="274">
        <v>22</v>
      </c>
      <c r="E68" s="273" t="s">
        <v>121</v>
      </c>
    </row>
    <row r="69" spans="1:10" ht="49.9" customHeight="1">
      <c r="A69" s="331" t="s">
        <v>122</v>
      </c>
      <c r="B69" s="272">
        <v>28</v>
      </c>
      <c r="C69" s="278" t="s">
        <v>123</v>
      </c>
      <c r="D69" s="274">
        <v>23</v>
      </c>
      <c r="E69" s="278" t="s">
        <v>124</v>
      </c>
    </row>
    <row r="70" spans="1:10" ht="49.9" customHeight="1">
      <c r="A70" s="331"/>
      <c r="B70" s="272">
        <v>29</v>
      </c>
      <c r="C70" s="278" t="s">
        <v>125</v>
      </c>
      <c r="D70" s="274">
        <v>24</v>
      </c>
      <c r="E70" s="278" t="s">
        <v>126</v>
      </c>
    </row>
    <row r="71" spans="1:10" ht="49.9" customHeight="1">
      <c r="A71" s="331"/>
      <c r="B71" s="272"/>
      <c r="C71" s="275"/>
      <c r="D71" s="274">
        <v>25</v>
      </c>
      <c r="E71" s="278" t="s">
        <v>127</v>
      </c>
    </row>
    <row r="72" spans="1:10" ht="49.9" customHeight="1">
      <c r="A72" s="331"/>
      <c r="B72" s="272"/>
      <c r="C72" s="280"/>
      <c r="D72" s="274">
        <v>26</v>
      </c>
      <c r="E72" s="278" t="s">
        <v>128</v>
      </c>
    </row>
    <row r="73" spans="1:10" ht="49.9" customHeight="1">
      <c r="A73" s="331"/>
      <c r="B73" s="272"/>
      <c r="C73" s="278"/>
      <c r="D73" s="274">
        <v>27</v>
      </c>
      <c r="E73" s="278" t="s">
        <v>129</v>
      </c>
    </row>
    <row r="74" spans="1:10" ht="49.9" customHeight="1">
      <c r="A74" s="331"/>
      <c r="B74" s="272"/>
      <c r="C74" s="278"/>
      <c r="D74" s="274">
        <v>28</v>
      </c>
      <c r="E74" s="278" t="s">
        <v>130</v>
      </c>
    </row>
    <row r="75" spans="1:10" ht="49.9" customHeight="1">
      <c r="A75" s="331"/>
      <c r="B75" s="272"/>
      <c r="C75" s="278"/>
      <c r="D75" s="274">
        <v>29</v>
      </c>
      <c r="E75" s="280" t="s">
        <v>131</v>
      </c>
    </row>
    <row r="76" spans="1:10" ht="40.15" customHeight="1">
      <c r="A76" s="331"/>
      <c r="B76" s="272"/>
      <c r="C76" s="274"/>
      <c r="D76" s="274">
        <v>30</v>
      </c>
      <c r="E76" s="278" t="s">
        <v>132</v>
      </c>
    </row>
    <row r="77" spans="1:10" ht="40.15" customHeight="1">
      <c r="A77" s="335" t="s">
        <v>133</v>
      </c>
      <c r="B77" s="272">
        <v>30</v>
      </c>
      <c r="C77" s="273" t="s">
        <v>134</v>
      </c>
      <c r="D77" s="274">
        <v>31</v>
      </c>
      <c r="E77" s="273" t="s">
        <v>135</v>
      </c>
    </row>
    <row r="78" spans="1:10" ht="72" customHeight="1">
      <c r="A78" s="337"/>
      <c r="B78" s="272">
        <v>31</v>
      </c>
      <c r="C78" s="273" t="s">
        <v>136</v>
      </c>
      <c r="D78" s="274">
        <v>32</v>
      </c>
      <c r="E78" s="273" t="s">
        <v>137</v>
      </c>
    </row>
    <row r="79" spans="1:10" ht="72" customHeight="1">
      <c r="A79" s="337"/>
      <c r="B79" s="272">
        <v>32</v>
      </c>
      <c r="C79" s="273" t="s">
        <v>138</v>
      </c>
      <c r="D79" s="281">
        <v>33</v>
      </c>
      <c r="E79" s="273" t="s">
        <v>139</v>
      </c>
    </row>
    <row r="80" spans="1:10" ht="72" customHeight="1">
      <c r="A80" s="337"/>
      <c r="B80" s="272">
        <v>33</v>
      </c>
      <c r="C80" s="273" t="s">
        <v>140</v>
      </c>
      <c r="D80" s="281">
        <v>34</v>
      </c>
      <c r="E80" s="273" t="s">
        <v>141</v>
      </c>
      <c r="J80" s="288" t="s">
        <v>142</v>
      </c>
    </row>
    <row r="81" spans="1:5" ht="72" customHeight="1">
      <c r="A81" s="337"/>
      <c r="B81" s="282">
        <v>34</v>
      </c>
      <c r="C81" s="283" t="s">
        <v>143</v>
      </c>
      <c r="D81" s="284">
        <v>35</v>
      </c>
      <c r="E81" s="283" t="s">
        <v>144</v>
      </c>
    </row>
    <row r="82" spans="1:5" ht="72" customHeight="1">
      <c r="A82" s="304"/>
      <c r="B82" s="305"/>
      <c r="C82" s="306"/>
      <c r="D82" s="305"/>
      <c r="E82" s="306"/>
    </row>
  </sheetData>
  <mergeCells count="25">
    <mergeCell ref="A62:A64"/>
    <mergeCell ref="A65:A66"/>
    <mergeCell ref="A67:A68"/>
    <mergeCell ref="A69:A76"/>
    <mergeCell ref="A77:A81"/>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0F7C-E246-477A-BEEE-230127552520}">
  <sheetPr codeName="Sheet5"/>
  <dimension ref="A1:F13"/>
  <sheetViews>
    <sheetView showGridLines="0" view="pageBreakPreview" zoomScaleNormal="90" workbookViewId="0">
      <selection activeCell="E13" sqref="E13"/>
    </sheetView>
  </sheetViews>
  <sheetFormatPr baseColWidth="10" defaultColWidth="10.42578125" defaultRowHeight="15"/>
  <cols>
    <col min="1" max="1" width="60.7109375" style="314" customWidth="1"/>
    <col min="2" max="2" width="15.7109375" style="315" customWidth="1"/>
    <col min="3" max="4" width="15.7109375" style="316" customWidth="1"/>
    <col min="5" max="5" width="18.7109375" style="316" customWidth="1"/>
    <col min="6" max="6" width="40.7109375" style="314" customWidth="1"/>
    <col min="7" max="7" width="2.7109375" style="310" customWidth="1"/>
    <col min="8" max="16384" width="10.42578125" style="310"/>
  </cols>
  <sheetData>
    <row r="1" spans="1:6" ht="79.900000000000006" customHeight="1">
      <c r="A1" s="309"/>
      <c r="B1" s="338" t="s">
        <v>145</v>
      </c>
      <c r="C1" s="338"/>
      <c r="D1" s="338"/>
      <c r="E1" s="338"/>
      <c r="F1" s="309"/>
    </row>
    <row r="2" spans="1:6">
      <c r="A2" s="339" t="s">
        <v>146</v>
      </c>
      <c r="B2" s="339"/>
      <c r="C2" s="339"/>
      <c r="D2" s="339"/>
      <c r="E2" s="339"/>
      <c r="F2" s="339"/>
    </row>
    <row r="3" spans="1:6" ht="28.5" customHeight="1">
      <c r="A3" s="340" t="s">
        <v>147</v>
      </c>
      <c r="B3" s="341" t="s">
        <v>148</v>
      </c>
      <c r="C3" s="341"/>
      <c r="D3" s="341"/>
      <c r="E3" s="341"/>
      <c r="F3" s="311" t="s">
        <v>149</v>
      </c>
    </row>
    <row r="4" spans="1:6" ht="46.5" customHeight="1">
      <c r="A4" s="340"/>
      <c r="B4" s="312" t="s">
        <v>150</v>
      </c>
      <c r="C4" s="312" t="s">
        <v>151</v>
      </c>
      <c r="D4" s="312" t="s">
        <v>152</v>
      </c>
      <c r="E4" s="312" t="s">
        <v>153</v>
      </c>
      <c r="F4" s="313"/>
    </row>
    <row r="5" spans="1:6" ht="64.900000000000006" customHeight="1">
      <c r="A5" s="218" t="s">
        <v>154</v>
      </c>
      <c r="B5" s="219"/>
      <c r="C5" s="220"/>
      <c r="D5" s="220">
        <v>8.9</v>
      </c>
      <c r="E5" s="220">
        <v>11.14</v>
      </c>
      <c r="F5" s="221" t="s">
        <v>155</v>
      </c>
    </row>
    <row r="6" spans="1:6" ht="64.900000000000006" customHeight="1">
      <c r="A6" s="222" t="s">
        <v>156</v>
      </c>
      <c r="B6" s="219"/>
      <c r="C6" s="220"/>
      <c r="D6" s="220">
        <v>11</v>
      </c>
      <c r="E6" s="220" t="s">
        <v>157</v>
      </c>
      <c r="F6" s="221" t="s">
        <v>155</v>
      </c>
    </row>
    <row r="7" spans="1:6" ht="64.900000000000006" customHeight="1">
      <c r="A7" s="222" t="s">
        <v>158</v>
      </c>
      <c r="B7" s="223"/>
      <c r="C7" s="224"/>
      <c r="D7" s="224">
        <v>1</v>
      </c>
      <c r="E7" s="224" t="s">
        <v>159</v>
      </c>
      <c r="F7" s="221" t="s">
        <v>155</v>
      </c>
    </row>
    <row r="8" spans="1:6" ht="64.900000000000006" customHeight="1">
      <c r="A8" s="225" t="s">
        <v>160</v>
      </c>
      <c r="B8" s="223">
        <v>16</v>
      </c>
      <c r="C8" s="224">
        <v>3.4</v>
      </c>
      <c r="D8" s="224" t="s">
        <v>161</v>
      </c>
      <c r="E8" s="224" t="s">
        <v>162</v>
      </c>
      <c r="F8" s="221" t="s">
        <v>155</v>
      </c>
    </row>
    <row r="9" spans="1:6" ht="79.150000000000006" customHeight="1">
      <c r="A9" s="225" t="s">
        <v>163</v>
      </c>
      <c r="B9" s="223" t="s">
        <v>164</v>
      </c>
      <c r="C9" s="223">
        <v>7</v>
      </c>
      <c r="D9" s="220" t="s">
        <v>165</v>
      </c>
      <c r="E9" s="220" t="s">
        <v>166</v>
      </c>
      <c r="F9" s="221" t="s">
        <v>155</v>
      </c>
    </row>
    <row r="10" spans="1:6" ht="64.900000000000006" customHeight="1">
      <c r="A10" s="222" t="s">
        <v>167</v>
      </c>
      <c r="B10" s="219"/>
      <c r="C10" s="220"/>
      <c r="D10" s="220" t="s">
        <v>168</v>
      </c>
      <c r="E10" s="220">
        <v>24</v>
      </c>
      <c r="F10" s="221" t="s">
        <v>155</v>
      </c>
    </row>
    <row r="11" spans="1:6" ht="64.900000000000006" customHeight="1">
      <c r="A11" s="226" t="s">
        <v>169</v>
      </c>
      <c r="B11" s="223"/>
      <c r="C11" s="224"/>
      <c r="D11" s="224" t="s">
        <v>170</v>
      </c>
      <c r="E11" s="224">
        <v>17.18</v>
      </c>
      <c r="F11" s="227" t="s">
        <v>155</v>
      </c>
    </row>
    <row r="12" spans="1:6" ht="64.900000000000006" customHeight="1">
      <c r="A12" s="226" t="s">
        <v>171</v>
      </c>
      <c r="B12" s="223"/>
      <c r="C12" s="224"/>
      <c r="D12" s="220" t="s">
        <v>172</v>
      </c>
      <c r="E12" s="224" t="s">
        <v>173</v>
      </c>
      <c r="F12" s="227" t="s">
        <v>155</v>
      </c>
    </row>
    <row r="13" spans="1:6" ht="64.900000000000006" customHeight="1">
      <c r="A13" s="226" t="s">
        <v>174</v>
      </c>
      <c r="B13" s="223">
        <v>2.17</v>
      </c>
      <c r="C13" s="224">
        <v>8</v>
      </c>
      <c r="D13" s="224">
        <v>1</v>
      </c>
      <c r="E13" s="224" t="s">
        <v>175</v>
      </c>
      <c r="F13" s="227" t="s">
        <v>176</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7F155AC9-B491-44F4-94F0-59F27AC3B92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A5673CCD-237A-4433-81B9-BEEFB3483ABC}"/>
  </dataValidations>
  <pageMargins left="0.7" right="0.7" top="0.75" bottom="0.75" header="0.3" footer="0.3"/>
  <pageSetup scale="48"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30"/>
  <sheetViews>
    <sheetView workbookViewId="0">
      <selection activeCell="M20" sqref="M20"/>
    </sheetView>
  </sheetViews>
  <sheetFormatPr baseColWidth="10" defaultColWidth="11.42578125" defaultRowHeight="15"/>
  <sheetData>
    <row r="2" spans="2:10" ht="18.75">
      <c r="B2" s="342" t="s">
        <v>177</v>
      </c>
      <c r="C2" s="342"/>
      <c r="D2" s="342"/>
      <c r="E2" s="342"/>
      <c r="F2" s="342"/>
      <c r="G2" s="342"/>
      <c r="H2" s="342"/>
      <c r="I2" s="342"/>
      <c r="J2" s="342"/>
    </row>
    <row r="3" spans="2:10" ht="15.75" thickBot="1"/>
    <row r="4" spans="2:10">
      <c r="B4" s="343" t="s">
        <v>178</v>
      </c>
      <c r="C4" s="344"/>
      <c r="D4" s="344"/>
      <c r="E4" s="344"/>
      <c r="F4" s="344"/>
      <c r="G4" s="344"/>
      <c r="H4" s="344"/>
      <c r="I4" s="344"/>
      <c r="J4" s="345"/>
    </row>
    <row r="5" spans="2:10">
      <c r="B5" s="346"/>
      <c r="C5" s="347"/>
      <c r="D5" s="347"/>
      <c r="E5" s="347"/>
      <c r="F5" s="347"/>
      <c r="G5" s="347"/>
      <c r="H5" s="347"/>
      <c r="I5" s="347"/>
      <c r="J5" s="348"/>
    </row>
    <row r="6" spans="2:10">
      <c r="B6" s="346"/>
      <c r="C6" s="347"/>
      <c r="D6" s="347"/>
      <c r="E6" s="347"/>
      <c r="F6" s="347"/>
      <c r="G6" s="347"/>
      <c r="H6" s="347"/>
      <c r="I6" s="347"/>
      <c r="J6" s="348"/>
    </row>
    <row r="7" spans="2:10" ht="15.75" thickBot="1">
      <c r="B7" s="349"/>
      <c r="C7" s="350"/>
      <c r="D7" s="350"/>
      <c r="E7" s="350"/>
      <c r="F7" s="350"/>
      <c r="G7" s="350"/>
      <c r="H7" s="350"/>
      <c r="I7" s="350"/>
      <c r="J7" s="351"/>
    </row>
    <row r="9" spans="2:10">
      <c r="B9" s="347" t="s">
        <v>179</v>
      </c>
      <c r="C9" s="347"/>
      <c r="D9" s="347"/>
      <c r="E9" s="347"/>
      <c r="F9" s="347"/>
      <c r="G9" s="347"/>
      <c r="H9" s="347"/>
      <c r="I9" s="347"/>
      <c r="J9" s="347"/>
    </row>
    <row r="10" spans="2:10">
      <c r="B10" s="347"/>
      <c r="C10" s="347"/>
      <c r="D10" s="347"/>
      <c r="E10" s="347"/>
      <c r="F10" s="347"/>
      <c r="G10" s="347"/>
      <c r="H10" s="347"/>
      <c r="I10" s="347"/>
      <c r="J10" s="347"/>
    </row>
    <row r="11" spans="2:10">
      <c r="B11" s="347"/>
      <c r="C11" s="347"/>
      <c r="D11" s="347"/>
      <c r="E11" s="347"/>
      <c r="F11" s="347"/>
      <c r="G11" s="347"/>
      <c r="H11" s="347"/>
      <c r="I11" s="347"/>
      <c r="J11" s="347"/>
    </row>
    <row r="12" spans="2:10">
      <c r="B12" s="347"/>
      <c r="C12" s="347"/>
      <c r="D12" s="347"/>
      <c r="E12" s="347"/>
      <c r="F12" s="347"/>
      <c r="G12" s="347"/>
      <c r="H12" s="347"/>
      <c r="I12" s="347"/>
      <c r="J12" s="347"/>
    </row>
    <row r="13" spans="2:10">
      <c r="B13" s="347"/>
      <c r="C13" s="347"/>
      <c r="D13" s="347"/>
      <c r="E13" s="347"/>
      <c r="F13" s="347"/>
      <c r="G13" s="347"/>
      <c r="H13" s="347"/>
      <c r="I13" s="347"/>
      <c r="J13" s="347"/>
    </row>
    <row r="14" spans="2:10">
      <c r="B14" s="347"/>
      <c r="C14" s="347"/>
      <c r="D14" s="347"/>
      <c r="E14" s="347"/>
      <c r="F14" s="347"/>
      <c r="G14" s="347"/>
      <c r="H14" s="347"/>
      <c r="I14" s="347"/>
      <c r="J14" s="347"/>
    </row>
    <row r="15" spans="2:10">
      <c r="B15" s="347"/>
      <c r="C15" s="347"/>
      <c r="D15" s="347"/>
      <c r="E15" s="347"/>
      <c r="F15" s="347"/>
      <c r="G15" s="347"/>
      <c r="H15" s="347"/>
      <c r="I15" s="347"/>
      <c r="J15" s="347"/>
    </row>
    <row r="17" spans="2:10">
      <c r="B17" s="347" t="s">
        <v>180</v>
      </c>
      <c r="C17" s="347"/>
      <c r="D17" s="347"/>
      <c r="E17" s="347"/>
      <c r="F17" s="347"/>
      <c r="G17" s="347"/>
      <c r="H17" s="347"/>
      <c r="I17" s="347"/>
      <c r="J17" s="347"/>
    </row>
    <row r="18" spans="2:10">
      <c r="B18" s="347"/>
      <c r="C18" s="347"/>
      <c r="D18" s="347"/>
      <c r="E18" s="347"/>
      <c r="F18" s="347"/>
      <c r="G18" s="347"/>
      <c r="H18" s="347"/>
      <c r="I18" s="347"/>
      <c r="J18" s="347"/>
    </row>
    <row r="19" spans="2:10">
      <c r="B19" s="347"/>
      <c r="C19" s="347"/>
      <c r="D19" s="347"/>
      <c r="E19" s="347"/>
      <c r="F19" s="347"/>
      <c r="G19" s="347"/>
      <c r="H19" s="347"/>
      <c r="I19" s="347"/>
      <c r="J19" s="347"/>
    </row>
    <row r="20" spans="2:10">
      <c r="B20" s="347"/>
      <c r="C20" s="347"/>
      <c r="D20" s="347"/>
      <c r="E20" s="347"/>
      <c r="F20" s="347"/>
      <c r="G20" s="347"/>
      <c r="H20" s="347"/>
      <c r="I20" s="347"/>
      <c r="J20" s="347"/>
    </row>
    <row r="22" spans="2:10">
      <c r="B22" s="347" t="s">
        <v>181</v>
      </c>
      <c r="C22" s="347"/>
      <c r="D22" s="347"/>
      <c r="E22" s="347"/>
      <c r="F22" s="347"/>
      <c r="G22" s="347"/>
      <c r="H22" s="347"/>
      <c r="I22" s="347"/>
      <c r="J22" s="347"/>
    </row>
    <row r="23" spans="2:10">
      <c r="B23" s="347"/>
      <c r="C23" s="347"/>
      <c r="D23" s="347"/>
      <c r="E23" s="347"/>
      <c r="F23" s="347"/>
      <c r="G23" s="347"/>
      <c r="H23" s="347"/>
      <c r="I23" s="347"/>
      <c r="J23" s="347"/>
    </row>
    <row r="24" spans="2:10">
      <c r="B24" s="347"/>
      <c r="C24" s="347"/>
      <c r="D24" s="347"/>
      <c r="E24" s="347"/>
      <c r="F24" s="347"/>
      <c r="G24" s="347"/>
      <c r="H24" s="347"/>
      <c r="I24" s="347"/>
      <c r="J24" s="347"/>
    </row>
    <row r="25" spans="2:10">
      <c r="B25" s="347"/>
      <c r="C25" s="347"/>
      <c r="D25" s="347"/>
      <c r="E25" s="347"/>
      <c r="F25" s="347"/>
      <c r="G25" s="347"/>
      <c r="H25" s="347"/>
      <c r="I25" s="347"/>
      <c r="J25" s="347"/>
    </row>
    <row r="26" spans="2:10">
      <c r="B26" s="347"/>
      <c r="C26" s="347"/>
      <c r="D26" s="347"/>
      <c r="E26" s="347"/>
      <c r="F26" s="347"/>
      <c r="G26" s="347"/>
      <c r="H26" s="347"/>
      <c r="I26" s="347"/>
      <c r="J26" s="347"/>
    </row>
    <row r="27" spans="2:10">
      <c r="B27" s="347"/>
      <c r="C27" s="347"/>
      <c r="D27" s="347"/>
      <c r="E27" s="347"/>
      <c r="F27" s="347"/>
      <c r="G27" s="347"/>
      <c r="H27" s="347"/>
      <c r="I27" s="347"/>
      <c r="J27" s="347"/>
    </row>
    <row r="28" spans="2:10">
      <c r="B28" s="347"/>
      <c r="C28" s="347"/>
      <c r="D28" s="347"/>
      <c r="E28" s="347"/>
      <c r="F28" s="347"/>
      <c r="G28" s="347"/>
      <c r="H28" s="347"/>
      <c r="I28" s="347"/>
      <c r="J28" s="347"/>
    </row>
    <row r="29" spans="2:10">
      <c r="B29" s="347"/>
      <c r="C29" s="347"/>
      <c r="D29" s="347"/>
      <c r="E29" s="347"/>
      <c r="F29" s="347"/>
      <c r="G29" s="347"/>
      <c r="H29" s="347"/>
      <c r="I29" s="347"/>
      <c r="J29" s="347"/>
    </row>
    <row r="30" spans="2:10">
      <c r="B30" s="347"/>
      <c r="C30" s="347"/>
      <c r="D30" s="347"/>
      <c r="E30" s="347"/>
      <c r="F30" s="347"/>
      <c r="G30" s="347"/>
      <c r="H30" s="347"/>
      <c r="I30" s="347"/>
      <c r="J30" s="347"/>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28" zoomScale="112" zoomScaleNormal="112" workbookViewId="0">
      <selection activeCell="F25" sqref="F25:G25"/>
    </sheetView>
  </sheetViews>
  <sheetFormatPr baseColWidth="10" defaultColWidth="11.42578125" defaultRowHeight="14.25"/>
  <cols>
    <col min="1" max="1" width="2.7109375" style="15" customWidth="1"/>
    <col min="2" max="2" width="22.85546875" style="15" customWidth="1"/>
    <col min="3" max="3" width="11.28515625" style="48" hidden="1" customWidth="1"/>
    <col min="4" max="4" width="19.28515625" style="48" customWidth="1"/>
    <col min="5" max="5" width="6.1406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90" t="s">
        <v>182</v>
      </c>
      <c r="C2" s="391"/>
      <c r="D2" s="391"/>
      <c r="E2" s="391"/>
      <c r="F2" s="391"/>
      <c r="G2" s="392"/>
    </row>
    <row r="3" spans="2:9" ht="15">
      <c r="B3" s="393" t="s">
        <v>183</v>
      </c>
      <c r="C3" s="394"/>
      <c r="D3" s="395"/>
      <c r="E3" s="395"/>
      <c r="F3" s="395"/>
      <c r="G3" s="396"/>
    </row>
    <row r="4" spans="2:9" ht="88.5" customHeight="1">
      <c r="B4" s="397" t="s">
        <v>184</v>
      </c>
      <c r="C4" s="398"/>
      <c r="D4" s="398"/>
      <c r="E4" s="398"/>
      <c r="F4" s="398"/>
      <c r="G4" s="399"/>
    </row>
    <row r="5" spans="2:9" ht="15">
      <c r="B5" s="124"/>
      <c r="C5" s="143"/>
      <c r="D5" s="144"/>
      <c r="E5" s="145"/>
      <c r="F5" s="145"/>
      <c r="G5" s="145"/>
    </row>
    <row r="6" spans="2:9" ht="16.5" customHeight="1">
      <c r="B6" s="400" t="s">
        <v>185</v>
      </c>
      <c r="C6" s="401"/>
      <c r="D6" s="401"/>
      <c r="E6" s="401"/>
      <c r="F6" s="401"/>
      <c r="G6" s="402"/>
    </row>
    <row r="7" spans="2:9" ht="76.5" customHeight="1">
      <c r="B7" s="400"/>
      <c r="C7" s="401"/>
      <c r="D7" s="401"/>
      <c r="E7" s="401"/>
      <c r="F7" s="401"/>
      <c r="G7" s="402"/>
    </row>
    <row r="8" spans="2:9" ht="15" thickBot="1">
      <c r="B8" s="146"/>
      <c r="C8" s="147"/>
      <c r="D8" s="147"/>
      <c r="E8" s="148"/>
      <c r="F8" s="149"/>
      <c r="G8" s="149"/>
    </row>
    <row r="9" spans="2:9">
      <c r="B9" s="150"/>
      <c r="C9" s="215" t="s">
        <v>186</v>
      </c>
      <c r="D9" s="403" t="s">
        <v>187</v>
      </c>
      <c r="E9" s="404"/>
      <c r="F9" s="405" t="s">
        <v>188</v>
      </c>
      <c r="G9" s="406"/>
    </row>
    <row r="10" spans="2:9" ht="15" customHeight="1">
      <c r="B10" s="151"/>
      <c r="C10" s="126">
        <v>5</v>
      </c>
      <c r="D10" s="386" t="s">
        <v>189</v>
      </c>
      <c r="E10" s="387"/>
      <c r="F10" s="380" t="s">
        <v>190</v>
      </c>
      <c r="G10" s="370"/>
      <c r="H10" s="389"/>
      <c r="I10" s="389"/>
    </row>
    <row r="11" spans="2:9">
      <c r="B11" s="151"/>
      <c r="C11" s="126">
        <v>5</v>
      </c>
      <c r="D11" s="386" t="s">
        <v>191</v>
      </c>
      <c r="E11" s="387"/>
      <c r="F11" s="380" t="s">
        <v>192</v>
      </c>
      <c r="G11" s="370"/>
      <c r="H11" s="389"/>
      <c r="I11" s="389"/>
    </row>
    <row r="12" spans="2:9">
      <c r="B12" s="151"/>
      <c r="C12" s="126">
        <v>5</v>
      </c>
      <c r="D12" s="386" t="s">
        <v>193</v>
      </c>
      <c r="E12" s="387"/>
      <c r="F12" s="380" t="s">
        <v>194</v>
      </c>
      <c r="G12" s="370"/>
      <c r="H12" s="389"/>
      <c r="I12" s="389"/>
    </row>
    <row r="13" spans="2:9" ht="27.75" customHeight="1">
      <c r="B13" s="151"/>
      <c r="C13" s="126">
        <v>5</v>
      </c>
      <c r="D13" s="386" t="s">
        <v>195</v>
      </c>
      <c r="E13" s="387"/>
      <c r="F13" s="380" t="s">
        <v>196</v>
      </c>
      <c r="G13" s="370"/>
      <c r="H13" s="389"/>
      <c r="I13" s="389"/>
    </row>
    <row r="14" spans="2:9">
      <c r="B14" s="151"/>
      <c r="C14" s="126">
        <v>5</v>
      </c>
      <c r="D14" s="386" t="s">
        <v>197</v>
      </c>
      <c r="E14" s="387"/>
      <c r="F14" s="380" t="s">
        <v>198</v>
      </c>
      <c r="G14" s="370"/>
      <c r="H14" s="389" t="s">
        <v>198</v>
      </c>
      <c r="I14" s="389"/>
    </row>
    <row r="15" spans="2:9" ht="41.25" customHeight="1">
      <c r="B15" s="151"/>
      <c r="C15" s="126">
        <v>5</v>
      </c>
      <c r="D15" s="386" t="s">
        <v>199</v>
      </c>
      <c r="E15" s="387"/>
      <c r="F15" s="380" t="s">
        <v>200</v>
      </c>
      <c r="G15" s="370"/>
      <c r="H15" s="389"/>
      <c r="I15" s="389"/>
    </row>
    <row r="16" spans="2:9" ht="41.25" customHeight="1">
      <c r="B16" s="151"/>
      <c r="C16" s="126">
        <v>5</v>
      </c>
      <c r="D16" s="381" t="s">
        <v>201</v>
      </c>
      <c r="E16" s="382"/>
      <c r="F16" s="380" t="s">
        <v>202</v>
      </c>
      <c r="G16" s="370"/>
      <c r="H16" s="389"/>
      <c r="I16" s="389"/>
    </row>
    <row r="17" spans="2:9" ht="51.75" customHeight="1">
      <c r="B17" s="151"/>
      <c r="C17" s="126">
        <v>5</v>
      </c>
      <c r="D17" s="382" t="s">
        <v>203</v>
      </c>
      <c r="E17" s="388"/>
      <c r="F17" s="380" t="s">
        <v>204</v>
      </c>
      <c r="G17" s="370"/>
      <c r="H17" s="389"/>
      <c r="I17" s="389"/>
    </row>
    <row r="18" spans="2:9" ht="51.75" customHeight="1">
      <c r="B18" s="151"/>
      <c r="C18" s="126">
        <v>5</v>
      </c>
      <c r="D18" s="381" t="s">
        <v>205</v>
      </c>
      <c r="E18" s="382"/>
      <c r="F18" s="380" t="s">
        <v>206</v>
      </c>
      <c r="G18" s="370"/>
      <c r="H18" s="389"/>
      <c r="I18" s="389"/>
    </row>
    <row r="19" spans="2:9" ht="51.75" customHeight="1">
      <c r="B19" s="151"/>
      <c r="C19" s="126">
        <v>5</v>
      </c>
      <c r="D19" s="216" t="s">
        <v>207</v>
      </c>
      <c r="E19" s="217"/>
      <c r="F19" s="380" t="s">
        <v>208</v>
      </c>
      <c r="G19" s="370"/>
      <c r="H19" s="389"/>
      <c r="I19" s="389"/>
    </row>
    <row r="20" spans="2:9" ht="51.75" customHeight="1">
      <c r="B20" s="151"/>
      <c r="C20" s="126">
        <v>5</v>
      </c>
      <c r="D20" s="216" t="s">
        <v>209</v>
      </c>
      <c r="E20" s="217"/>
      <c r="F20" s="380" t="s">
        <v>210</v>
      </c>
      <c r="G20" s="370"/>
      <c r="H20" s="389"/>
      <c r="I20" s="389"/>
    </row>
    <row r="21" spans="2:9" ht="66.75" customHeight="1">
      <c r="B21" s="151"/>
      <c r="C21" s="126">
        <v>5</v>
      </c>
      <c r="D21" s="381" t="s">
        <v>211</v>
      </c>
      <c r="E21" s="382"/>
      <c r="F21" s="380" t="s">
        <v>212</v>
      </c>
      <c r="G21" s="370"/>
      <c r="H21" s="389"/>
      <c r="I21" s="389"/>
    </row>
    <row r="22" spans="2:9" ht="36" customHeight="1">
      <c r="B22" s="151"/>
      <c r="C22" s="126">
        <v>5</v>
      </c>
      <c r="D22" s="383" t="s">
        <v>213</v>
      </c>
      <c r="E22" s="384"/>
      <c r="F22" s="380" t="s">
        <v>214</v>
      </c>
      <c r="G22" s="370"/>
      <c r="H22" s="407"/>
      <c r="I22" s="407"/>
    </row>
    <row r="23" spans="2:9" ht="26.25" customHeight="1">
      <c r="B23" s="151"/>
      <c r="C23" s="126">
        <v>5</v>
      </c>
      <c r="D23" s="385" t="s">
        <v>215</v>
      </c>
      <c r="E23" s="385"/>
      <c r="F23" s="369" t="s">
        <v>216</v>
      </c>
      <c r="G23" s="370"/>
      <c r="H23" s="389"/>
      <c r="I23" s="389"/>
    </row>
    <row r="24" spans="2:9" ht="26.25" customHeight="1">
      <c r="B24" s="151"/>
      <c r="C24" s="126">
        <v>5</v>
      </c>
      <c r="D24" s="385" t="s">
        <v>217</v>
      </c>
      <c r="E24" s="385"/>
      <c r="F24" s="369" t="s">
        <v>218</v>
      </c>
      <c r="G24" s="370"/>
      <c r="H24" s="389"/>
      <c r="I24" s="389"/>
    </row>
    <row r="25" spans="2:9" ht="26.25" customHeight="1">
      <c r="B25" s="151"/>
      <c r="C25" s="126">
        <v>5</v>
      </c>
      <c r="D25" s="367" t="s">
        <v>219</v>
      </c>
      <c r="E25" s="368"/>
      <c r="F25" s="369" t="s">
        <v>220</v>
      </c>
      <c r="G25" s="370"/>
      <c r="H25" s="389"/>
      <c r="I25" s="389"/>
    </row>
    <row r="26" spans="2:9" ht="27" customHeight="1">
      <c r="B26" s="152"/>
      <c r="C26" s="371" t="s">
        <v>221</v>
      </c>
      <c r="D26" s="372"/>
      <c r="E26" s="372"/>
      <c r="F26" s="372"/>
      <c r="G26" s="373"/>
    </row>
    <row r="27" spans="2:9" ht="27" customHeight="1">
      <c r="B27" s="374" t="s">
        <v>222</v>
      </c>
      <c r="C27" s="375"/>
      <c r="D27" s="375"/>
      <c r="E27" s="375"/>
      <c r="F27" s="375"/>
      <c r="G27" s="376"/>
    </row>
    <row r="28" spans="2:9" ht="10.5" customHeight="1">
      <c r="B28" s="153"/>
      <c r="D28" s="154"/>
      <c r="E28" s="155"/>
      <c r="F28" s="156"/>
      <c r="G28" s="156"/>
    </row>
    <row r="29" spans="2:9">
      <c r="B29" s="153"/>
      <c r="C29" s="157"/>
      <c r="D29" s="377" t="s">
        <v>187</v>
      </c>
      <c r="E29" s="377"/>
      <c r="F29" s="378" t="s">
        <v>188</v>
      </c>
      <c r="G29" s="379"/>
    </row>
    <row r="30" spans="2:9">
      <c r="B30" s="153"/>
      <c r="D30" s="356" t="s">
        <v>189</v>
      </c>
      <c r="E30" s="356"/>
      <c r="F30" s="357" t="s">
        <v>223</v>
      </c>
      <c r="G30" s="358"/>
      <c r="H30" s="389"/>
      <c r="I30" s="389"/>
    </row>
    <row r="31" spans="2:9">
      <c r="B31" s="153"/>
      <c r="D31" s="356" t="s">
        <v>191</v>
      </c>
      <c r="E31" s="356"/>
      <c r="F31" s="357" t="s">
        <v>224</v>
      </c>
      <c r="G31" s="358"/>
      <c r="H31" s="389"/>
      <c r="I31" s="389"/>
    </row>
    <row r="32" spans="2:9">
      <c r="B32" s="153"/>
      <c r="D32" s="356" t="s">
        <v>193</v>
      </c>
      <c r="E32" s="356"/>
      <c r="F32" s="357" t="s">
        <v>225</v>
      </c>
      <c r="G32" s="358"/>
      <c r="H32" s="389"/>
      <c r="I32" s="389"/>
    </row>
    <row r="33" spans="2:9">
      <c r="B33" s="153"/>
      <c r="D33" s="356" t="s">
        <v>195</v>
      </c>
      <c r="E33" s="356"/>
      <c r="F33" s="357" t="s">
        <v>226</v>
      </c>
      <c r="G33" s="358"/>
      <c r="H33" s="389"/>
      <c r="I33" s="389"/>
    </row>
    <row r="34" spans="2:9">
      <c r="B34" s="153"/>
      <c r="D34" s="356" t="s">
        <v>197</v>
      </c>
      <c r="E34" s="356"/>
      <c r="F34" s="357" t="s">
        <v>227</v>
      </c>
      <c r="G34" s="358"/>
      <c r="H34" s="389"/>
      <c r="I34" s="389"/>
    </row>
    <row r="35" spans="2:9" ht="40.9" customHeight="1">
      <c r="B35" s="153"/>
      <c r="D35" s="356" t="s">
        <v>228</v>
      </c>
      <c r="E35" s="356"/>
      <c r="F35" s="357" t="s">
        <v>229</v>
      </c>
      <c r="G35" s="358"/>
      <c r="H35" s="389"/>
      <c r="I35" s="389"/>
    </row>
    <row r="36" spans="2:9" ht="42" customHeight="1">
      <c r="B36" s="125"/>
      <c r="C36" s="158"/>
      <c r="D36" s="356" t="s">
        <v>230</v>
      </c>
      <c r="E36" s="356"/>
      <c r="F36" s="357" t="s">
        <v>231</v>
      </c>
      <c r="G36" s="358"/>
      <c r="H36" s="408"/>
      <c r="I36" s="408"/>
    </row>
    <row r="37" spans="2:9" ht="30.75" customHeight="1">
      <c r="B37" s="125"/>
      <c r="C37" s="158"/>
      <c r="D37" s="356" t="s">
        <v>232</v>
      </c>
      <c r="E37" s="356"/>
      <c r="F37" s="365" t="s">
        <v>233</v>
      </c>
      <c r="G37" s="366"/>
      <c r="H37" s="408"/>
      <c r="I37" s="408"/>
    </row>
    <row r="38" spans="2:9" ht="33" customHeight="1">
      <c r="B38" s="125"/>
      <c r="C38" s="158"/>
      <c r="D38" s="356" t="s">
        <v>234</v>
      </c>
      <c r="E38" s="356"/>
      <c r="F38" s="365" t="s">
        <v>233</v>
      </c>
      <c r="G38" s="366"/>
      <c r="H38" s="408"/>
      <c r="I38" s="408"/>
    </row>
    <row r="39" spans="2:9" ht="30" customHeight="1">
      <c r="B39" s="125"/>
      <c r="C39" s="158"/>
      <c r="D39" s="356" t="s">
        <v>235</v>
      </c>
      <c r="E39" s="356"/>
      <c r="F39" s="365" t="s">
        <v>233</v>
      </c>
      <c r="G39" s="366"/>
      <c r="H39" s="408"/>
      <c r="I39" s="408"/>
    </row>
    <row r="40" spans="2:9" ht="30" customHeight="1">
      <c r="B40" s="125"/>
      <c r="C40" s="158"/>
      <c r="D40" s="356" t="s">
        <v>236</v>
      </c>
      <c r="E40" s="356"/>
      <c r="F40" s="365" t="s">
        <v>233</v>
      </c>
      <c r="G40" s="366"/>
      <c r="H40" s="408"/>
      <c r="I40" s="408"/>
    </row>
    <row r="41" spans="2:9" ht="30" customHeight="1">
      <c r="B41" s="125"/>
      <c r="C41" s="158"/>
      <c r="D41" s="352" t="s">
        <v>237</v>
      </c>
      <c r="E41" s="353"/>
      <c r="F41" s="357" t="s">
        <v>238</v>
      </c>
      <c r="G41" s="358"/>
      <c r="H41" s="408"/>
      <c r="I41" s="408"/>
    </row>
    <row r="42" spans="2:9" ht="35.25" customHeight="1">
      <c r="B42" s="125"/>
      <c r="C42" s="158"/>
      <c r="D42" s="356" t="s">
        <v>239</v>
      </c>
      <c r="E42" s="356"/>
      <c r="F42" s="357" t="s">
        <v>240</v>
      </c>
      <c r="G42" s="358"/>
      <c r="H42" s="408"/>
      <c r="I42" s="408"/>
    </row>
    <row r="43" spans="2:9" ht="31.5" customHeight="1">
      <c r="B43" s="125"/>
      <c r="C43" s="158"/>
      <c r="D43" s="356" t="s">
        <v>232</v>
      </c>
      <c r="E43" s="356"/>
      <c r="F43" s="365" t="s">
        <v>233</v>
      </c>
      <c r="G43" s="366"/>
      <c r="H43" s="408"/>
      <c r="I43" s="408"/>
    </row>
    <row r="44" spans="2:9" ht="35.25" customHeight="1">
      <c r="B44" s="125"/>
      <c r="C44" s="158"/>
      <c r="D44" s="356" t="s">
        <v>241</v>
      </c>
      <c r="E44" s="356"/>
      <c r="F44" s="365" t="s">
        <v>233</v>
      </c>
      <c r="G44" s="366"/>
      <c r="H44" s="408"/>
      <c r="I44" s="408"/>
    </row>
    <row r="45" spans="2:9" ht="57" customHeight="1">
      <c r="B45" s="125"/>
      <c r="C45" s="158"/>
      <c r="D45" s="356" t="s">
        <v>236</v>
      </c>
      <c r="E45" s="356"/>
      <c r="F45" s="365" t="s">
        <v>233</v>
      </c>
      <c r="G45" s="366"/>
      <c r="H45" s="408"/>
      <c r="I45" s="408"/>
    </row>
    <row r="46" spans="2:9" ht="32.25" customHeight="1">
      <c r="B46" s="125"/>
      <c r="C46" s="158"/>
      <c r="D46" s="356" t="s">
        <v>234</v>
      </c>
      <c r="E46" s="356"/>
      <c r="F46" s="365" t="s">
        <v>233</v>
      </c>
      <c r="G46" s="366"/>
      <c r="H46" s="408"/>
      <c r="I46" s="408"/>
    </row>
    <row r="47" spans="2:9" ht="32.25" customHeight="1">
      <c r="B47" s="125"/>
      <c r="C47" s="158"/>
      <c r="D47" s="352" t="s">
        <v>242</v>
      </c>
      <c r="E47" s="353"/>
      <c r="F47" s="354" t="s">
        <v>243</v>
      </c>
      <c r="G47" s="355"/>
      <c r="H47" s="408"/>
      <c r="I47" s="408"/>
    </row>
    <row r="48" spans="2:9" ht="32.25" customHeight="1">
      <c r="B48" s="125"/>
      <c r="C48" s="158"/>
      <c r="D48" s="356" t="s">
        <v>244</v>
      </c>
      <c r="E48" s="356"/>
      <c r="F48" s="357" t="s">
        <v>245</v>
      </c>
      <c r="G48" s="358"/>
      <c r="H48" s="408"/>
      <c r="I48" s="408"/>
    </row>
    <row r="49" spans="2:9" ht="32.25" customHeight="1">
      <c r="B49" s="125"/>
      <c r="C49" s="158"/>
      <c r="D49" s="356" t="s">
        <v>246</v>
      </c>
      <c r="E49" s="356"/>
      <c r="F49" s="357" t="s">
        <v>247</v>
      </c>
      <c r="G49" s="358"/>
      <c r="H49" s="408"/>
      <c r="I49" s="408"/>
    </row>
    <row r="50" spans="2:9" ht="32.25" customHeight="1">
      <c r="B50" s="125"/>
      <c r="C50" s="158"/>
      <c r="D50" s="356" t="s">
        <v>248</v>
      </c>
      <c r="E50" s="356"/>
      <c r="F50" s="357" t="s">
        <v>249</v>
      </c>
      <c r="G50" s="358"/>
      <c r="H50" s="408"/>
      <c r="I50" s="408"/>
    </row>
    <row r="51" spans="2:9" ht="32.25" customHeight="1">
      <c r="B51" s="125"/>
      <c r="C51" s="158"/>
      <c r="D51" s="154"/>
      <c r="E51" s="154"/>
      <c r="F51" s="156"/>
      <c r="G51" s="156"/>
      <c r="H51" s="408"/>
      <c r="I51" s="408"/>
    </row>
    <row r="52" spans="2:9" ht="32.25" customHeight="1">
      <c r="B52" s="125"/>
      <c r="C52" s="158"/>
      <c r="D52" s="154"/>
      <c r="E52" s="154"/>
      <c r="F52" s="156"/>
      <c r="G52" s="156"/>
    </row>
    <row r="53" spans="2:9" ht="32.25" customHeight="1">
      <c r="B53" s="125"/>
      <c r="C53" s="158"/>
      <c r="D53" s="154"/>
      <c r="E53" s="154"/>
      <c r="F53" s="156"/>
      <c r="G53" s="156"/>
    </row>
    <row r="54" spans="2:9" ht="21.75" customHeight="1">
      <c r="B54" s="359" t="s">
        <v>250</v>
      </c>
      <c r="C54" s="360"/>
      <c r="D54" s="360"/>
      <c r="E54" s="360"/>
      <c r="F54" s="360"/>
      <c r="G54" s="361"/>
    </row>
    <row r="55" spans="2:9" ht="21.75" customHeight="1">
      <c r="B55" s="359" t="s">
        <v>251</v>
      </c>
      <c r="C55" s="360"/>
      <c r="D55" s="360"/>
      <c r="E55" s="360"/>
      <c r="F55" s="360"/>
      <c r="G55" s="361"/>
    </row>
    <row r="56" spans="2:9" ht="20.25" customHeight="1">
      <c r="B56" s="359" t="s">
        <v>252</v>
      </c>
      <c r="C56" s="360"/>
      <c r="D56" s="360"/>
      <c r="E56" s="360"/>
      <c r="F56" s="360"/>
      <c r="G56" s="361"/>
    </row>
    <row r="57" spans="2:9" ht="20.25" customHeight="1">
      <c r="B57" s="359" t="s">
        <v>253</v>
      </c>
      <c r="C57" s="360"/>
      <c r="D57" s="360"/>
      <c r="E57" s="360"/>
      <c r="F57" s="360"/>
      <c r="G57" s="361"/>
    </row>
    <row r="58" spans="2:9" ht="18" customHeight="1" thickBot="1">
      <c r="B58" s="362" t="s">
        <v>254</v>
      </c>
      <c r="C58" s="363"/>
      <c r="D58" s="363"/>
      <c r="E58" s="363"/>
      <c r="F58" s="363"/>
      <c r="G58" s="364"/>
    </row>
    <row r="59" spans="2:9">
      <c r="B59" s="159"/>
      <c r="C59" s="160"/>
      <c r="D59" s="159"/>
      <c r="E59" s="159"/>
      <c r="F59" s="159"/>
      <c r="G59" s="159"/>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G109"/>
  <sheetViews>
    <sheetView showGridLines="0" topLeftCell="F52" zoomScale="80" zoomScaleNormal="80" zoomScalePageLayoutView="50" workbookViewId="0">
      <selection activeCell="J60" sqref="J6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27.5703125" customWidth="1"/>
    <col min="10" max="10" width="33.28515625" customWidth="1"/>
    <col min="11" max="11" width="25.5703125" customWidth="1"/>
    <col min="12" max="12" width="19.140625" hidden="1" customWidth="1"/>
    <col min="13" max="13" width="25.5703125" customWidth="1"/>
    <col min="14" max="14" width="26.28515625" customWidth="1"/>
    <col min="15" max="15" width="15.140625" hidden="1" customWidth="1"/>
    <col min="16" max="267" width="11.42578125" style="16"/>
    <col min="268" max="16384" width="11.42578125" style="21"/>
  </cols>
  <sheetData>
    <row r="1" spans="1:267" s="18" customFormat="1" ht="27">
      <c r="A1" s="464"/>
      <c r="B1" s="465"/>
      <c r="C1" s="465"/>
      <c r="D1" s="41"/>
      <c r="E1" s="42"/>
      <c r="F1" s="42"/>
      <c r="G1" s="42"/>
      <c r="H1" s="42"/>
      <c r="I1" s="42"/>
      <c r="J1" s="42"/>
      <c r="K1" s="42"/>
      <c r="L1" s="42"/>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row>
    <row r="2" spans="1:267" s="18" customFormat="1" ht="27">
      <c r="A2" s="466"/>
      <c r="B2" s="467"/>
      <c r="C2" s="467"/>
      <c r="D2" s="36"/>
      <c r="E2" s="35"/>
      <c r="F2" s="35"/>
      <c r="G2" s="35"/>
      <c r="H2" s="35"/>
      <c r="I2" s="35"/>
      <c r="J2" s="35"/>
      <c r="K2" s="35"/>
      <c r="L2" s="3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row>
    <row r="3" spans="1:267" s="18" customFormat="1" ht="27">
      <c r="A3" s="45"/>
      <c r="B3" s="1"/>
      <c r="C3" s="1"/>
      <c r="D3" s="36"/>
      <c r="E3" s="35"/>
      <c r="F3" s="35"/>
      <c r="G3" s="35"/>
      <c r="H3" s="35"/>
      <c r="I3" s="35"/>
      <c r="J3" s="35"/>
      <c r="K3" s="35"/>
      <c r="L3" s="3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row>
    <row r="4" spans="1:267" s="18" customFormat="1" ht="18">
      <c r="A4" s="468" t="s">
        <v>255</v>
      </c>
      <c r="B4" s="468"/>
      <c r="C4" s="468"/>
      <c r="D4" s="474" t="s">
        <v>256</v>
      </c>
      <c r="E4" s="475"/>
      <c r="F4" s="475"/>
      <c r="G4" s="475"/>
      <c r="H4" s="475"/>
      <c r="I4" s="475"/>
      <c r="J4" s="475"/>
      <c r="K4" s="475"/>
      <c r="L4" s="475"/>
      <c r="M4" s="475"/>
      <c r="N4" s="476"/>
      <c r="O4" s="20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row>
    <row r="5" spans="1:267" s="18" customFormat="1" ht="56.45" customHeight="1">
      <c r="A5" s="468" t="s">
        <v>257</v>
      </c>
      <c r="B5" s="468"/>
      <c r="C5" s="468"/>
      <c r="D5" s="474" t="s">
        <v>258</v>
      </c>
      <c r="E5" s="475"/>
      <c r="F5" s="475"/>
      <c r="G5" s="475"/>
      <c r="H5" s="475"/>
      <c r="I5" s="475"/>
      <c r="J5" s="475"/>
      <c r="K5" s="475"/>
      <c r="L5" s="475"/>
      <c r="M5" s="475"/>
      <c r="N5" s="476"/>
      <c r="O5" s="20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row>
    <row r="6" spans="1:267" s="18" customFormat="1" ht="18">
      <c r="A6" s="468" t="s">
        <v>259</v>
      </c>
      <c r="B6" s="468"/>
      <c r="C6" s="468"/>
      <c r="D6" s="474" t="s">
        <v>260</v>
      </c>
      <c r="E6" s="475"/>
      <c r="F6" s="475"/>
      <c r="G6" s="475"/>
      <c r="H6" s="475"/>
      <c r="I6" s="475"/>
      <c r="J6" s="475"/>
      <c r="K6" s="475"/>
      <c r="L6" s="475"/>
      <c r="M6" s="475"/>
      <c r="N6" s="476"/>
      <c r="O6" s="16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row>
    <row r="7" spans="1:267" s="18" customFormat="1" ht="15.6" customHeight="1" thickBot="1">
      <c r="A7" s="162" t="s">
        <v>261</v>
      </c>
      <c r="B7" s="163"/>
      <c r="C7" s="163"/>
      <c r="D7" s="472" t="s">
        <v>262</v>
      </c>
      <c r="E7" s="477" t="s">
        <v>263</v>
      </c>
      <c r="F7" s="478"/>
      <c r="G7" s="478"/>
      <c r="H7" s="479"/>
      <c r="I7" s="454" t="s">
        <v>264</v>
      </c>
      <c r="J7" s="455"/>
      <c r="K7" s="455"/>
      <c r="L7" s="455"/>
      <c r="M7" s="456"/>
      <c r="N7" s="450" t="s">
        <v>265</v>
      </c>
      <c r="O7" s="45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row>
    <row r="8" spans="1:267" s="18" customFormat="1" ht="17.25" customHeight="1" thickTop="1">
      <c r="A8" s="469" t="s">
        <v>266</v>
      </c>
      <c r="B8" s="471" t="s">
        <v>267</v>
      </c>
      <c r="C8" s="140" t="s">
        <v>268</v>
      </c>
      <c r="D8" s="472"/>
      <c r="E8" s="473" t="s">
        <v>203</v>
      </c>
      <c r="F8" s="473" t="s">
        <v>269</v>
      </c>
      <c r="G8" s="473" t="s">
        <v>270</v>
      </c>
      <c r="H8" s="473" t="s">
        <v>209</v>
      </c>
      <c r="I8" s="452" t="s">
        <v>271</v>
      </c>
      <c r="J8" s="127" t="s">
        <v>272</v>
      </c>
      <c r="K8" s="452" t="s">
        <v>264</v>
      </c>
      <c r="L8" s="452" t="s">
        <v>273</v>
      </c>
      <c r="M8" s="452" t="s">
        <v>274</v>
      </c>
      <c r="N8" s="447" t="s">
        <v>275</v>
      </c>
      <c r="O8" s="447" t="s">
        <v>276</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row>
    <row r="9" spans="1:267" s="20" customFormat="1" ht="51" customHeight="1" thickBot="1">
      <c r="A9" s="470"/>
      <c r="B9" s="472"/>
      <c r="C9" s="98" t="s">
        <v>277</v>
      </c>
      <c r="D9" s="472"/>
      <c r="E9" s="453"/>
      <c r="F9" s="453"/>
      <c r="G9" s="453"/>
      <c r="H9" s="453"/>
      <c r="I9" s="453"/>
      <c r="J9" s="141" t="s">
        <v>278</v>
      </c>
      <c r="K9" s="453" t="s">
        <v>279</v>
      </c>
      <c r="L9" s="453"/>
      <c r="M9" s="453" t="s">
        <v>279</v>
      </c>
      <c r="N9" s="449"/>
      <c r="O9" s="448"/>
      <c r="P9" s="17"/>
      <c r="Q9" s="19" t="s">
        <v>280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row>
    <row r="10" spans="1:267" ht="45.75" thickBot="1">
      <c r="A10" s="430">
        <v>1</v>
      </c>
      <c r="B10" s="437" t="s">
        <v>281</v>
      </c>
      <c r="C10" s="434" t="s">
        <v>282</v>
      </c>
      <c r="D10" s="255" t="s">
        <v>283</v>
      </c>
      <c r="E10" s="457">
        <v>500000</v>
      </c>
      <c r="F10" s="457">
        <v>20</v>
      </c>
      <c r="G10" s="438">
        <f>+F10/E10</f>
        <v>4.0000000000000003E-5</v>
      </c>
      <c r="H10" s="44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7" t="s">
        <v>284</v>
      </c>
      <c r="J10" s="178" t="s">
        <v>285</v>
      </c>
      <c r="K10" s="167" t="str">
        <f>IFERROR(CONCATENATE(INDEX('8- Políticas de Administración '!$B$16:$F$53,MATCH('5- Identificación de Riesgos'!J10,'8- Políticas de Administración '!$C$16:$C$54,0),1)," - ",L10),"")</f>
        <v>Leve - 1</v>
      </c>
      <c r="L10" s="198">
        <f>IFERROR(VLOOKUP(INDEX('8- Políticas de Administración '!$B$16:$F$63,MATCH('5- Identificación de Riesgos'!J10,'8- Políticas de Administración '!$C$16:$C$64,0),1),'8- Políticas de Administración '!$B$16:$F$64,5,FALSE),"")</f>
        <v>1</v>
      </c>
      <c r="M10" s="421" t="str">
        <f>IFERROR(CONCATENATE(INDEX('8- Políticas de Administración '!$B$16:$F$53,MATCH(ROUND(AVERAGE(L10:L19),0),'8- Políticas de Administración '!$F$16:$F$53,0),1)," - ",ROUND(AVERAGE(L10:L19),0)),"")</f>
        <v>Menor - 2</v>
      </c>
      <c r="N10" s="431" t="str">
        <f>IFERROR(CONCATENATE(VLOOKUP((LEFT(H10,LEN(H10)-4)&amp;LEFT(M10,LEN(M10)-4)),'9- Matriz de Calor '!$D$18:$E$42,2,0)," - ",RIGHT(H10,1)*RIGHT(M10,1)),"")</f>
        <v>Bajo - 2</v>
      </c>
      <c r="O10" s="460">
        <f>RIGHT(H10,1)*RIGHT(M10,1)</f>
        <v>2</v>
      </c>
      <c r="P10" s="17"/>
      <c r="T10" s="16" t="s">
        <v>286</v>
      </c>
    </row>
    <row r="11" spans="1:267" ht="30">
      <c r="A11" s="410"/>
      <c r="B11" s="413"/>
      <c r="C11" s="435"/>
      <c r="D11" s="176" t="s">
        <v>287</v>
      </c>
      <c r="E11" s="458"/>
      <c r="F11" s="458"/>
      <c r="G11" s="439"/>
      <c r="H11" s="442"/>
      <c r="I11" s="168" t="s">
        <v>288</v>
      </c>
      <c r="J11" s="97" t="s">
        <v>289</v>
      </c>
      <c r="K11" s="167" t="str">
        <f>IFERROR(CONCATENATE(INDEX('8- Políticas de Administración '!$B$16:$F$53,MATCH('5- Identificación de Riesgos'!J10,'8- Políticas de Administración '!$C$16:$C$54,0),1)," - ",L11),"")</f>
        <v>Leve - 1</v>
      </c>
      <c r="L11" s="199">
        <f>IFERROR(VLOOKUP(INDEX('8- Políticas de Administración '!$B$16:$F$63,MATCH('5- Identificación de Riesgos'!J11,'8- Políticas de Administración '!$C$16:$C$64,0),1),'8- Políticas de Administración '!$B$16:$F$64,5,FALSE),"")</f>
        <v>1</v>
      </c>
      <c r="M11" s="422"/>
      <c r="N11" s="432"/>
      <c r="O11" s="460"/>
      <c r="P11" s="17"/>
    </row>
    <row r="12" spans="1:267" ht="60.75" thickBot="1">
      <c r="A12" s="410"/>
      <c r="B12" s="413"/>
      <c r="C12" s="435"/>
      <c r="D12" s="256" t="s">
        <v>290</v>
      </c>
      <c r="E12" s="458"/>
      <c r="F12" s="458"/>
      <c r="G12" s="439"/>
      <c r="H12" s="442"/>
      <c r="I12" s="168" t="s">
        <v>291</v>
      </c>
      <c r="J12" s="97" t="s">
        <v>292</v>
      </c>
      <c r="K12" s="168" t="str">
        <f>IFERROR(CONCATENATE(INDEX('8- Políticas de Administración '!$B$16:$F$53,MATCH('5- Identificación de Riesgos'!J12,'8- Políticas de Administración '!$C$16:$C$54,0),1)," - ",L12),"")</f>
        <v>Moderado - 3</v>
      </c>
      <c r="L12" s="199">
        <f>IFERROR(VLOOKUP(INDEX('8- Políticas de Administración '!$B$16:$F$63,MATCH('5- Identificación de Riesgos'!J12,'8- Políticas de Administración '!$C$16:$C$64,0),1),'8- Políticas de Administración '!$B$16:$F$64,5,FALSE),"")</f>
        <v>3</v>
      </c>
      <c r="M12" s="422"/>
      <c r="N12" s="432"/>
      <c r="O12" s="460"/>
      <c r="P12" s="17"/>
    </row>
    <row r="13" spans="1:267" ht="45.75" thickBot="1">
      <c r="A13" s="410"/>
      <c r="B13" s="413"/>
      <c r="C13" s="435"/>
      <c r="D13" s="256" t="s">
        <v>293</v>
      </c>
      <c r="E13" s="458"/>
      <c r="F13" s="458"/>
      <c r="G13" s="439"/>
      <c r="H13" s="442"/>
      <c r="I13" s="168" t="s">
        <v>294</v>
      </c>
      <c r="J13" s="97" t="s">
        <v>295</v>
      </c>
      <c r="K13" s="167" t="str">
        <f>IFERROR(CONCATENATE(INDEX('8- Políticas de Administración '!$B$16:$F$53,MATCH('5- Identificación de Riesgos'!J13,'8- Políticas de Administración '!$C$16:$C$54,0),1)," - ",L13),"")</f>
        <v>Leve - 1</v>
      </c>
      <c r="L13" s="199">
        <f>IFERROR(VLOOKUP(INDEX('8- Políticas de Administración '!$B$16:$F$63,MATCH('5- Identificación de Riesgos'!J13,'8- Políticas de Administración '!$C$16:$C$64,0),1),'8- Políticas de Administración '!$B$16:$F$64,5,FALSE),"")</f>
        <v>1</v>
      </c>
      <c r="M13" s="422"/>
      <c r="N13" s="432"/>
      <c r="O13" s="460"/>
      <c r="P13" s="17"/>
    </row>
    <row r="14" spans="1:267" ht="86.25" customHeight="1" thickBot="1">
      <c r="A14" s="410"/>
      <c r="B14" s="413"/>
      <c r="C14" s="435"/>
      <c r="D14" s="176" t="s">
        <v>296</v>
      </c>
      <c r="E14" s="458"/>
      <c r="F14" s="458"/>
      <c r="G14" s="439"/>
      <c r="H14" s="442"/>
      <c r="I14" s="168" t="s">
        <v>297</v>
      </c>
      <c r="J14" s="97" t="s">
        <v>298</v>
      </c>
      <c r="K14" s="167" t="str">
        <f>IFERROR(CONCATENATE(INDEX('8- Políticas de Administración '!$B$16:$F$53,MATCH('5- Identificación de Riesgos'!J14,'8- Políticas de Administración '!$C$16:$C$54,0),1)," - ",L14),"")</f>
        <v/>
      </c>
      <c r="L14" s="199">
        <f>IFERROR(VLOOKUP(INDEX('8- Políticas de Administración '!$B$16:$F$63,MATCH('5- Identificación de Riesgos'!J14,'8- Políticas de Administración '!$C$16:$C$64,0),1),'8- Políticas de Administración '!$B$16:$F$64,5,FALSE),"")</f>
        <v>2</v>
      </c>
      <c r="M14" s="422"/>
      <c r="N14" s="432"/>
      <c r="O14" s="460"/>
      <c r="P14" s="17"/>
    </row>
    <row r="15" spans="1:267" ht="46.5" customHeight="1" thickBot="1">
      <c r="A15" s="410"/>
      <c r="B15" s="413"/>
      <c r="C15" s="435"/>
      <c r="D15" s="256" t="s">
        <v>299</v>
      </c>
      <c r="E15" s="458"/>
      <c r="F15" s="458"/>
      <c r="G15" s="439"/>
      <c r="H15" s="442"/>
      <c r="I15" s="168"/>
      <c r="J15" s="97"/>
      <c r="K15" s="167" t="str">
        <f>IFERROR(CONCATENATE(INDEX('8- Políticas de Administración '!$B$16:$F$53,MATCH('5- Identificación de Riesgos'!J15,'8- Políticas de Administración '!$C$16:$C$54,0),1)," - ",L15),"")</f>
        <v/>
      </c>
      <c r="L15" s="199" t="str">
        <f>IFERROR(VLOOKUP(INDEX('8- Políticas de Administración '!$B$16:$F$63,MATCH('5- Identificación de Riesgos'!J15,'8- Políticas de Administración '!$C$16:$C$64,0),1),'8- Políticas de Administración '!$B$16:$F$64,5,FALSE),"")</f>
        <v/>
      </c>
      <c r="M15" s="422"/>
      <c r="N15" s="432"/>
      <c r="O15" s="460"/>
      <c r="P15" s="17"/>
    </row>
    <row r="16" spans="1:267" ht="33.75" customHeight="1" thickBot="1">
      <c r="A16" s="410"/>
      <c r="B16" s="413"/>
      <c r="C16" s="435"/>
      <c r="D16" s="257" t="s">
        <v>300</v>
      </c>
      <c r="E16" s="458"/>
      <c r="F16" s="458"/>
      <c r="G16" s="439"/>
      <c r="H16" s="442"/>
      <c r="I16" s="168"/>
      <c r="J16" s="97"/>
      <c r="K16" s="167" t="str">
        <f>IFERROR(CONCATENATE(INDEX('8- Políticas de Administración '!$B$16:$F$53,MATCH('5- Identificación de Riesgos'!J16,'8- Políticas de Administración '!$C$16:$C$54,0),1)," - ",L16),"")</f>
        <v/>
      </c>
      <c r="L16" s="199" t="str">
        <f>IFERROR(VLOOKUP(INDEX('8- Políticas de Administración '!$B$16:$F$63,MATCH('5- Identificación de Riesgos'!J16,'8- Políticas de Administración '!$C$16:$C$64,0),1),'8- Políticas de Administración '!$B$16:$F$64,5,FALSE),"")</f>
        <v/>
      </c>
      <c r="M16" s="422"/>
      <c r="N16" s="432"/>
      <c r="O16" s="460"/>
      <c r="P16" s="17"/>
    </row>
    <row r="17" spans="1:16" ht="17.25" thickBot="1">
      <c r="A17" s="410"/>
      <c r="B17" s="413"/>
      <c r="C17" s="435"/>
      <c r="D17" s="176"/>
      <c r="E17" s="458"/>
      <c r="F17" s="458"/>
      <c r="G17" s="439"/>
      <c r="H17" s="442"/>
      <c r="I17" s="168"/>
      <c r="J17" s="97"/>
      <c r="K17" s="167" t="str">
        <f>IFERROR(CONCATENATE(INDEX('8- Políticas de Administración '!$B$16:$F$53,MATCH('5- Identificación de Riesgos'!J17,'8- Políticas de Administración '!$C$16:$C$54,0),1)," - ",L17),"")</f>
        <v/>
      </c>
      <c r="L17" s="199" t="str">
        <f>IFERROR(VLOOKUP(INDEX('8- Políticas de Administración '!$B$16:$F$63,MATCH('5- Identificación de Riesgos'!J17,'8- Políticas de Administración '!$C$16:$C$64,0),1),'8- Políticas de Administración '!$B$16:$F$64,5,FALSE),"")</f>
        <v/>
      </c>
      <c r="M17" s="422"/>
      <c r="N17" s="432"/>
      <c r="O17" s="460"/>
      <c r="P17" s="17"/>
    </row>
    <row r="18" spans="1:16" ht="16.5">
      <c r="A18" s="410"/>
      <c r="B18" s="413"/>
      <c r="C18" s="435"/>
      <c r="D18" s="176"/>
      <c r="E18" s="458"/>
      <c r="F18" s="458"/>
      <c r="G18" s="439"/>
      <c r="H18" s="442"/>
      <c r="I18" s="168"/>
      <c r="J18" s="97"/>
      <c r="K18" s="167" t="str">
        <f>IFERROR(CONCATENATE(INDEX('8- Políticas de Administración '!$B$16:$F$53,MATCH('5- Identificación de Riesgos'!J18,'8- Políticas de Administración '!$C$16:$C$54,0),1)," - ",L18),"")</f>
        <v/>
      </c>
      <c r="L18" s="199" t="str">
        <f>IFERROR(VLOOKUP(INDEX('8- Políticas de Administración '!$B$16:$F$63,MATCH('5- Identificación de Riesgos'!J18,'8- Políticas de Administración '!$C$16:$C$64,0),1),'8- Políticas de Administración '!$B$16:$F$64,5,FALSE),"")</f>
        <v/>
      </c>
      <c r="M18" s="422"/>
      <c r="N18" s="432"/>
      <c r="O18" s="460"/>
      <c r="P18" s="17"/>
    </row>
    <row r="19" spans="1:16" ht="17.25" thickBot="1">
      <c r="A19" s="411"/>
      <c r="B19" s="414"/>
      <c r="C19" s="436"/>
      <c r="D19" s="177"/>
      <c r="E19" s="459"/>
      <c r="F19" s="459"/>
      <c r="G19" s="440"/>
      <c r="H19" s="443"/>
      <c r="I19" s="169"/>
      <c r="J19" s="179"/>
      <c r="K19" s="169" t="str">
        <f>IFERROR(CONCATENATE(INDEX('8- Políticas de Administración '!$B$16:$F$53,MATCH('5- Identificación de Riesgos'!J19,'8- Políticas de Administración '!$C$16:$C$54,0),1)," - ",L19),"")</f>
        <v/>
      </c>
      <c r="L19" s="200" t="str">
        <f>IFERROR(VLOOKUP(INDEX('8- Políticas de Administración '!$B$16:$F$63,MATCH('5- Identificación de Riesgos'!J19,'8- Políticas de Administración '!$C$16:$C$64,0),1),'8- Políticas de Administración '!$B$16:$F$64,5,FALSE),"")</f>
        <v/>
      </c>
      <c r="M19" s="423"/>
      <c r="N19" s="433"/>
      <c r="O19" s="460"/>
      <c r="P19" s="17"/>
    </row>
    <row r="20" spans="1:16" ht="30">
      <c r="A20" s="430">
        <v>2</v>
      </c>
      <c r="B20" s="412" t="s">
        <v>301</v>
      </c>
      <c r="C20" s="444" t="s">
        <v>302</v>
      </c>
      <c r="D20" s="257" t="s">
        <v>303</v>
      </c>
      <c r="E20" s="421">
        <v>10000</v>
      </c>
      <c r="F20" s="421">
        <v>0</v>
      </c>
      <c r="G20" s="438">
        <f t="shared" ref="G20" si="0">F20/E20</f>
        <v>0</v>
      </c>
      <c r="H20" s="44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7" t="s">
        <v>288</v>
      </c>
      <c r="J20" s="178" t="s">
        <v>304</v>
      </c>
      <c r="K20" s="167" t="str">
        <f>IFERROR(CONCATENATE(INDEX('8- Políticas de Administración '!$B$16:$F$53,MATCH('5- Identificación de Riesgos'!J20,'8- Políticas de Administración '!$C$16:$C$54,0),1)," - ",L20),"")</f>
        <v>Moderado - 3</v>
      </c>
      <c r="L20" s="198">
        <f>IFERROR(VLOOKUP(INDEX('8- Políticas de Administración '!$B$16:$F$63,MATCH('5- Identificación de Riesgos'!J20,'8- Políticas de Administración '!$C$16:$C$64,0),1),'8- Políticas de Administración '!$B$16:$F$64,5,FALSE),"")</f>
        <v>3</v>
      </c>
      <c r="M20" s="421" t="str">
        <f>IFERROR(CONCATENATE(INDEX('8- Políticas de Administración '!$B$16:$F$53,MATCH(ROUND(AVERAGE(L20:L29),0),'8- Políticas de Administración '!$F$16:$F$53,0),1)," - ",ROUND(AVERAGE(L20:L29),0)),"")</f>
        <v>Menor - 2</v>
      </c>
      <c r="N20" s="431" t="str">
        <f>IFERROR(CONCATENATE(VLOOKUP((LEFT(H20,LEN(H20)-4)&amp;LEFT(M20,LEN(M20)-4)),'9- Matriz de Calor '!$D$18:$E$42,2,0)," - ",RIGHT(H20,1)*RIGHT(M20,1)),"")</f>
        <v>Bajo - 2</v>
      </c>
      <c r="O20" s="460">
        <f>RIGHT(H20,1)*RIGHT(M20,1)</f>
        <v>2</v>
      </c>
    </row>
    <row r="21" spans="1:16" ht="45">
      <c r="A21" s="410"/>
      <c r="B21" s="413"/>
      <c r="C21" s="445"/>
      <c r="D21" s="257" t="s">
        <v>305</v>
      </c>
      <c r="E21" s="422"/>
      <c r="F21" s="422"/>
      <c r="G21" s="439"/>
      <c r="H21" s="442"/>
      <c r="I21" s="168" t="s">
        <v>284</v>
      </c>
      <c r="J21" s="97" t="s">
        <v>285</v>
      </c>
      <c r="K21" s="168" t="str">
        <f>IFERROR(CONCATENATE(INDEX('8- Políticas de Administración '!$B$16:$F$53,MATCH('5- Identificación de Riesgos'!J21,'8- Políticas de Administración '!$C$16:$C$54,0),1)," - ",L21),"")</f>
        <v>Leve - 1</v>
      </c>
      <c r="L21" s="199">
        <f>IFERROR(VLOOKUP(INDEX('8- Políticas de Administración '!$B$16:$F$63,MATCH('5- Identificación de Riesgos'!J21,'8- Políticas de Administración '!$C$16:$C$64,0),1),'8- Políticas de Administración '!$B$16:$F$64,5,FALSE),"")</f>
        <v>1</v>
      </c>
      <c r="M21" s="422"/>
      <c r="N21" s="432"/>
      <c r="O21" s="460"/>
    </row>
    <row r="22" spans="1:16" ht="45">
      <c r="A22" s="410"/>
      <c r="B22" s="413"/>
      <c r="C22" s="445"/>
      <c r="D22" s="257" t="s">
        <v>306</v>
      </c>
      <c r="E22" s="422"/>
      <c r="F22" s="422"/>
      <c r="G22" s="439"/>
      <c r="H22" s="442"/>
      <c r="I22" s="168" t="s">
        <v>294</v>
      </c>
      <c r="J22" s="97" t="s">
        <v>295</v>
      </c>
      <c r="K22" s="168" t="str">
        <f>IFERROR(CONCATENATE(INDEX('8- Políticas de Administración '!$B$16:$F$53,MATCH('5- Identificación de Riesgos'!J12,'8- Políticas de Administración '!$C$16:$C$54,0),1)," - ",L22),"")</f>
        <v>Moderado - 1</v>
      </c>
      <c r="L22" s="199">
        <f>IFERROR(VLOOKUP(INDEX('8- Políticas de Administración '!$B$16:$F$63,MATCH('5- Identificación de Riesgos'!J22,'8- Políticas de Administración '!$C$16:$C$64,0),1),'8- Políticas de Administración '!$B$16:$F$64,5,FALSE),"")</f>
        <v>1</v>
      </c>
      <c r="M22" s="422"/>
      <c r="N22" s="432"/>
      <c r="O22" s="460"/>
    </row>
    <row r="23" spans="1:16" ht="69" customHeight="1">
      <c r="A23" s="410"/>
      <c r="B23" s="413"/>
      <c r="C23" s="445"/>
      <c r="D23" s="258" t="s">
        <v>307</v>
      </c>
      <c r="E23" s="422"/>
      <c r="F23" s="422"/>
      <c r="G23" s="439"/>
      <c r="H23" s="442"/>
      <c r="I23" s="168"/>
      <c r="J23" s="97"/>
      <c r="K23" s="168" t="str">
        <f>IFERROR(CONCATENATE(INDEX('8- Políticas de Administración '!$B$16:$F$53,MATCH('5- Identificación de Riesgos'!J23,'8- Políticas de Administración '!$C$16:$C$54,0),1)," - ",L23),"")</f>
        <v/>
      </c>
      <c r="L23" s="199" t="str">
        <f>IFERROR(VLOOKUP(INDEX('8- Políticas de Administración '!$B$16:$F$63,MATCH('5- Identificación de Riesgos'!J23,'8- Políticas de Administración '!$C$16:$C$64,0),1),'8- Políticas de Administración '!$B$16:$F$64,5,FALSE),"")</f>
        <v/>
      </c>
      <c r="M23" s="422"/>
      <c r="N23" s="432"/>
      <c r="O23" s="460"/>
    </row>
    <row r="24" spans="1:16">
      <c r="A24" s="410"/>
      <c r="B24" s="413"/>
      <c r="C24" s="445"/>
      <c r="D24" s="257"/>
      <c r="E24" s="422"/>
      <c r="F24" s="422"/>
      <c r="G24" s="439"/>
      <c r="H24" s="442"/>
      <c r="I24" s="168"/>
      <c r="J24" s="97"/>
      <c r="K24" s="168" t="str">
        <f>IFERROR(CONCATENATE(INDEX('8- Políticas de Administración '!$B$16:$F$53,MATCH('5- Identificación de Riesgos'!J24,'8- Políticas de Administración '!$C$16:$C$54,0),1)," - ",L24),"")</f>
        <v/>
      </c>
      <c r="L24" s="199" t="str">
        <f>IFERROR(VLOOKUP(INDEX('8- Políticas de Administración '!$B$16:$F$63,MATCH('5- Identificación de Riesgos'!J24,'8- Políticas de Administración '!$C$16:$C$64,0),1),'8- Políticas de Administración '!$B$16:$F$64,5,FALSE),"")</f>
        <v/>
      </c>
      <c r="M24" s="422"/>
      <c r="N24" s="432"/>
      <c r="O24" s="460"/>
    </row>
    <row r="25" spans="1:16" ht="58.5" customHeight="1">
      <c r="A25" s="410"/>
      <c r="B25" s="413"/>
      <c r="C25" s="445"/>
      <c r="D25" s="257"/>
      <c r="E25" s="422"/>
      <c r="F25" s="422"/>
      <c r="G25" s="439"/>
      <c r="H25" s="442"/>
      <c r="I25" s="168"/>
      <c r="J25" s="97"/>
      <c r="K25" s="168" t="str">
        <f>IFERROR(CONCATENATE(INDEX('8- Políticas de Administración '!$B$16:$F$53,MATCH('5- Identificación de Riesgos'!J25,'8- Políticas de Administración '!$C$16:$C$54,0),1)," - ",L25),"")</f>
        <v/>
      </c>
      <c r="L25" s="199" t="str">
        <f>IFERROR(VLOOKUP(INDEX('8- Políticas de Administración '!$B$16:$F$63,MATCH('5- Identificación de Riesgos'!J25,'8- Políticas de Administración '!$C$16:$C$64,0),1),'8- Políticas de Administración '!$B$16:$F$64,5,FALSE),"")</f>
        <v/>
      </c>
      <c r="M25" s="422"/>
      <c r="N25" s="432"/>
      <c r="O25" s="460"/>
    </row>
    <row r="26" spans="1:16">
      <c r="A26" s="410"/>
      <c r="B26" s="413"/>
      <c r="C26" s="445"/>
      <c r="D26" s="259"/>
      <c r="E26" s="422"/>
      <c r="F26" s="422"/>
      <c r="G26" s="439"/>
      <c r="H26" s="442"/>
      <c r="I26" s="168"/>
      <c r="J26" s="97"/>
      <c r="K26" s="168" t="str">
        <f>IFERROR(CONCATENATE(INDEX('8- Políticas de Administración '!$B$16:$F$53,MATCH('5- Identificación de Riesgos'!J26,'8- Políticas de Administración '!$C$16:$C$54,0),1)," - ",L26),"")</f>
        <v/>
      </c>
      <c r="L26" s="199" t="str">
        <f>IFERROR(VLOOKUP(INDEX('8- Políticas de Administración '!$B$16:$F$63,MATCH('5- Identificación de Riesgos'!J26,'8- Políticas de Administración '!$C$16:$C$64,0),1),'8- Políticas de Administración '!$B$16:$F$64,5,FALSE),"")</f>
        <v/>
      </c>
      <c r="M26" s="422"/>
      <c r="N26" s="432"/>
      <c r="O26" s="460"/>
    </row>
    <row r="27" spans="1:16">
      <c r="A27" s="410"/>
      <c r="B27" s="413"/>
      <c r="C27" s="445"/>
      <c r="D27" s="257"/>
      <c r="E27" s="422"/>
      <c r="F27" s="422"/>
      <c r="G27" s="439"/>
      <c r="H27" s="442"/>
      <c r="I27" s="168"/>
      <c r="J27" s="97"/>
      <c r="K27" s="168" t="str">
        <f>IFERROR(CONCATENATE(INDEX('8- Políticas de Administración '!$B$16:$F$53,MATCH('5- Identificación de Riesgos'!J27,'8- Políticas de Administración '!$C$16:$C$54,0),1)," - ",L27),"")</f>
        <v/>
      </c>
      <c r="L27" s="199" t="str">
        <f>IFERROR(VLOOKUP(INDEX('8- Políticas de Administración '!$B$16:$F$63,MATCH('5- Identificación de Riesgos'!J27,'8- Políticas de Administración '!$C$16:$C$64,0),1),'8- Políticas de Administración '!$B$16:$F$64,5,FALSE),"")</f>
        <v/>
      </c>
      <c r="M27" s="422"/>
      <c r="N27" s="432"/>
      <c r="O27" s="460"/>
    </row>
    <row r="28" spans="1:16">
      <c r="A28" s="410"/>
      <c r="B28" s="413"/>
      <c r="C28" s="445"/>
      <c r="D28" s="259"/>
      <c r="E28" s="422"/>
      <c r="F28" s="422"/>
      <c r="G28" s="439"/>
      <c r="H28" s="442"/>
      <c r="I28" s="168"/>
      <c r="J28" s="97"/>
      <c r="K28" s="168" t="str">
        <f>IFERROR(CONCATENATE(INDEX('8- Políticas de Administración '!$B$16:$F$53,MATCH('5- Identificación de Riesgos'!J28,'8- Políticas de Administración '!$C$16:$C$54,0),1)," - ",L28),"")</f>
        <v/>
      </c>
      <c r="L28" s="199" t="str">
        <f>IFERROR(VLOOKUP(INDEX('8- Políticas de Administración '!$B$16:$F$63,MATCH('5- Identificación de Riesgos'!J28,'8- Políticas de Administración '!$C$16:$C$64,0),1),'8- Políticas de Administración '!$B$16:$F$64,5,FALSE),"")</f>
        <v/>
      </c>
      <c r="M28" s="422"/>
      <c r="N28" s="432"/>
      <c r="O28" s="460"/>
    </row>
    <row r="29" spans="1:16" ht="15.75" thickBot="1">
      <c r="A29" s="411"/>
      <c r="B29" s="414"/>
      <c r="C29" s="446"/>
      <c r="D29" s="260"/>
      <c r="E29" s="423"/>
      <c r="F29" s="423"/>
      <c r="G29" s="440"/>
      <c r="H29" s="443"/>
      <c r="I29" s="169"/>
      <c r="J29" s="179"/>
      <c r="K29" s="169" t="str">
        <f>IFERROR(CONCATENATE(INDEX('8- Políticas de Administración '!$B$16:$F$53,MATCH('5- Identificación de Riesgos'!J29,'8- Políticas de Administración '!$C$16:$C$54,0),1)," - ",L29),"")</f>
        <v/>
      </c>
      <c r="L29" s="200" t="str">
        <f>IFERROR(VLOOKUP(INDEX('8- Políticas de Administración '!$B$16:$F$63,MATCH('5- Identificación de Riesgos'!J29,'8- Políticas de Administración '!$C$16:$C$64,0),1),'8- Políticas de Administración '!$B$16:$F$64,5,FALSE),"")</f>
        <v/>
      </c>
      <c r="M29" s="423"/>
      <c r="N29" s="433"/>
      <c r="O29" s="460"/>
    </row>
    <row r="30" spans="1:16" ht="45">
      <c r="A30" s="430">
        <v>3</v>
      </c>
      <c r="B30" s="412" t="s">
        <v>308</v>
      </c>
      <c r="C30" s="412" t="s">
        <v>309</v>
      </c>
      <c r="D30" s="261" t="s">
        <v>310</v>
      </c>
      <c r="E30" s="421">
        <v>10000</v>
      </c>
      <c r="F30" s="421">
        <v>0</v>
      </c>
      <c r="G30" s="438">
        <f t="shared" ref="G30" si="1">F30/E30</f>
        <v>0</v>
      </c>
      <c r="H30" s="44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7" t="s">
        <v>294</v>
      </c>
      <c r="J30" s="178" t="s">
        <v>311</v>
      </c>
      <c r="K30" s="167" t="str">
        <f>IFERROR(CONCATENATE(INDEX('8- Políticas de Administración '!$B$16:$F$53,MATCH('5- Identificación de Riesgos'!J30,'8- Políticas de Administración '!$C$16:$C$54,0),1)," - ",L30),"")</f>
        <v>Menor - 2</v>
      </c>
      <c r="L30" s="198">
        <f>IFERROR(VLOOKUP(INDEX('8- Políticas de Administración '!$B$16:$F$63,MATCH('5- Identificación de Riesgos'!J30,'8- Políticas de Administración '!$C$16:$C$64,0),1),'8- Políticas de Administración '!$B$16:$F$64,5,FALSE),"")</f>
        <v>2</v>
      </c>
      <c r="M30" s="421" t="str">
        <f>IFERROR(CONCATENATE(INDEX('8- Políticas de Administración '!$B$16:$F$53,MATCH(ROUND(AVERAGE(L30:L39),0),'8- Políticas de Administración '!$F$16:$F$53,0),1)," - ",ROUND(AVERAGE(L30:L39),0)),"")</f>
        <v>Menor - 2</v>
      </c>
      <c r="N30" s="431" t="str">
        <f>IFERROR(CONCATENATE(VLOOKUP((LEFT(H30,LEN(H30)-4)&amp;LEFT(M30,LEN(M30)-4)),'9- Matriz de Calor '!$D$18:$E$42,2,0)," - ",RIGHT(H30,1)*RIGHT(M30,1)),"")</f>
        <v>Bajo - 2</v>
      </c>
      <c r="O30" s="460">
        <f>RIGHT(H30,1)*RIGHT(M30,1)</f>
        <v>2</v>
      </c>
    </row>
    <row r="31" spans="1:16" ht="45">
      <c r="A31" s="410"/>
      <c r="B31" s="413"/>
      <c r="C31" s="413"/>
      <c r="D31" s="206" t="s">
        <v>312</v>
      </c>
      <c r="E31" s="422"/>
      <c r="F31" s="422"/>
      <c r="G31" s="439"/>
      <c r="H31" s="442"/>
      <c r="I31" s="168"/>
      <c r="J31" s="97"/>
      <c r="K31" s="168" t="str">
        <f>IFERROR(CONCATENATE(INDEX('8- Políticas de Administración '!$B$16:$F$53,MATCH('5- Identificación de Riesgos'!J31,'8- Políticas de Administración '!$C$16:$C$54,0),1)," - ",L31),"")</f>
        <v/>
      </c>
      <c r="L31" s="199" t="str">
        <f>IFERROR(VLOOKUP(INDEX('8- Políticas de Administración '!$B$16:$F$63,MATCH('5- Identificación de Riesgos'!J31,'8- Políticas de Administración '!$C$16:$C$64,0),1),'8- Políticas de Administración '!$B$16:$F$64,5,FALSE),"")</f>
        <v/>
      </c>
      <c r="M31" s="422"/>
      <c r="N31" s="432"/>
      <c r="O31" s="460"/>
    </row>
    <row r="32" spans="1:16" ht="30">
      <c r="A32" s="410"/>
      <c r="B32" s="413"/>
      <c r="C32" s="413"/>
      <c r="D32" s="206" t="s">
        <v>313</v>
      </c>
      <c r="E32" s="422"/>
      <c r="F32" s="422"/>
      <c r="G32" s="439"/>
      <c r="H32" s="442"/>
      <c r="I32" s="168"/>
      <c r="J32" s="97"/>
      <c r="K32" s="168" t="str">
        <f>IFERROR(CONCATENATE(INDEX('8- Políticas de Administración '!$B$16:$F$53,MATCH('5- Identificación de Riesgos'!J32,'8- Políticas de Administración '!$C$16:$C$54,0),1)," - ",L32),"")</f>
        <v/>
      </c>
      <c r="L32" s="199" t="str">
        <f>IFERROR(VLOOKUP(INDEX('8- Políticas de Administración '!$B$16:$F$63,MATCH('5- Identificación de Riesgos'!J32,'8- Políticas de Administración '!$C$16:$C$64,0),1),'8- Políticas de Administración '!$B$16:$F$64,5,FALSE),"")</f>
        <v/>
      </c>
      <c r="M32" s="422"/>
      <c r="N32" s="432"/>
      <c r="O32" s="460"/>
    </row>
    <row r="33" spans="1:15">
      <c r="A33" s="410"/>
      <c r="B33" s="413"/>
      <c r="C33" s="413"/>
      <c r="D33" s="206"/>
      <c r="E33" s="422"/>
      <c r="F33" s="422"/>
      <c r="G33" s="439"/>
      <c r="H33" s="442"/>
      <c r="I33" s="168"/>
      <c r="J33" s="97"/>
      <c r="K33" s="168" t="str">
        <f>IFERROR(CONCATENATE(INDEX('8- Políticas de Administración '!$B$16:$F$53,MATCH('5- Identificación de Riesgos'!J33,'8- Políticas de Administración '!$C$16:$C$54,0),1)," - ",L33),"")</f>
        <v/>
      </c>
      <c r="L33" s="199" t="str">
        <f>IFERROR(VLOOKUP(INDEX('8- Políticas de Administración '!$B$16:$F$63,MATCH('5- Identificación de Riesgos'!J33,'8- Políticas de Administración '!$C$16:$C$64,0),1),'8- Políticas de Administración '!$B$16:$F$64,5,FALSE),"")</f>
        <v/>
      </c>
      <c r="M33" s="422"/>
      <c r="N33" s="432"/>
      <c r="O33" s="460"/>
    </row>
    <row r="34" spans="1:15">
      <c r="A34" s="410"/>
      <c r="B34" s="413"/>
      <c r="C34" s="413"/>
      <c r="D34" s="206"/>
      <c r="E34" s="422"/>
      <c r="F34" s="422"/>
      <c r="G34" s="439"/>
      <c r="H34" s="442"/>
      <c r="I34" s="168"/>
      <c r="J34" s="97"/>
      <c r="K34" s="168" t="str">
        <f>IFERROR(CONCATENATE(INDEX('8- Políticas de Administración '!$B$16:$F$53,MATCH('5- Identificación de Riesgos'!J34,'8- Políticas de Administración '!$C$16:$C$54,0),1)," - ",L34),"")</f>
        <v/>
      </c>
      <c r="L34" s="199" t="str">
        <f>IFERROR(VLOOKUP(INDEX('8- Políticas de Administración '!$B$16:$F$63,MATCH('5- Identificación de Riesgos'!J34,'8- Políticas de Administración '!$C$16:$C$64,0),1),'8- Políticas de Administración '!$B$16:$F$64,5,FALSE),"")</f>
        <v/>
      </c>
      <c r="M34" s="422"/>
      <c r="N34" s="432"/>
      <c r="O34" s="460"/>
    </row>
    <row r="35" spans="1:15">
      <c r="A35" s="410"/>
      <c r="B35" s="413"/>
      <c r="C35" s="413"/>
      <c r="D35" s="206"/>
      <c r="E35" s="422"/>
      <c r="F35" s="422"/>
      <c r="G35" s="439"/>
      <c r="H35" s="442"/>
      <c r="I35" s="168"/>
      <c r="J35" s="97"/>
      <c r="K35" s="168" t="str">
        <f>IFERROR(CONCATENATE(INDEX('8- Políticas de Administración '!$B$16:$F$53,MATCH('5- Identificación de Riesgos'!J35,'8- Políticas de Administración '!$C$16:$C$54,0),1)," - ",L35),"")</f>
        <v/>
      </c>
      <c r="L35" s="199" t="str">
        <f>IFERROR(VLOOKUP(INDEX('8- Políticas de Administración '!$B$16:$F$63,MATCH('5- Identificación de Riesgos'!J35,'8- Políticas de Administración '!$C$16:$C$64,0),1),'8- Políticas de Administración '!$B$16:$F$64,5,FALSE),"")</f>
        <v/>
      </c>
      <c r="M35" s="422"/>
      <c r="N35" s="432"/>
      <c r="O35" s="460"/>
    </row>
    <row r="36" spans="1:15">
      <c r="A36" s="410"/>
      <c r="B36" s="413"/>
      <c r="C36" s="413"/>
      <c r="D36" s="170"/>
      <c r="E36" s="422"/>
      <c r="F36" s="422"/>
      <c r="G36" s="439"/>
      <c r="H36" s="442"/>
      <c r="I36" s="168"/>
      <c r="J36" s="97"/>
      <c r="K36" s="168" t="str">
        <f>IFERROR(CONCATENATE(INDEX('8- Políticas de Administración '!$B$16:$F$53,MATCH('5- Identificación de Riesgos'!J36,'8- Políticas de Administración '!$C$16:$C$54,0),1)," - ",L36),"")</f>
        <v/>
      </c>
      <c r="L36" s="199" t="str">
        <f>IFERROR(VLOOKUP(INDEX('8- Políticas de Administración '!$B$16:$F$63,MATCH('5- Identificación de Riesgos'!J36,'8- Políticas de Administración '!$C$16:$C$64,0),1),'8- Políticas de Administración '!$B$16:$F$64,5,FALSE),"")</f>
        <v/>
      </c>
      <c r="M36" s="422"/>
      <c r="N36" s="432"/>
      <c r="O36" s="460"/>
    </row>
    <row r="37" spans="1:15">
      <c r="A37" s="410"/>
      <c r="B37" s="413"/>
      <c r="C37" s="413"/>
      <c r="D37" s="170"/>
      <c r="E37" s="422"/>
      <c r="F37" s="422"/>
      <c r="G37" s="439"/>
      <c r="H37" s="442"/>
      <c r="I37" s="168"/>
      <c r="J37" s="97"/>
      <c r="K37" s="168" t="str">
        <f>IFERROR(CONCATENATE(INDEX('8- Políticas de Administración '!$B$16:$F$53,MATCH('5- Identificación de Riesgos'!J37,'8- Políticas de Administración '!$C$16:$C$54,0),1)," - ",L37),"")</f>
        <v/>
      </c>
      <c r="L37" s="199" t="str">
        <f>IFERROR(VLOOKUP(INDEX('8- Políticas de Administración '!$B$16:$F$63,MATCH('5- Identificación de Riesgos'!J37,'8- Políticas de Administración '!$C$16:$C$64,0),1),'8- Políticas de Administración '!$B$16:$F$64,5,FALSE),"")</f>
        <v/>
      </c>
      <c r="M37" s="422"/>
      <c r="N37" s="432"/>
      <c r="O37" s="460"/>
    </row>
    <row r="38" spans="1:15">
      <c r="A38" s="410"/>
      <c r="B38" s="413"/>
      <c r="C38" s="413"/>
      <c r="D38" s="230"/>
      <c r="E38" s="422"/>
      <c r="F38" s="422"/>
      <c r="G38" s="439"/>
      <c r="H38" s="442"/>
      <c r="I38" s="168"/>
      <c r="J38" s="97"/>
      <c r="K38" s="168" t="str">
        <f>IFERROR(CONCATENATE(INDEX('8- Políticas de Administración '!$B$16:$F$53,MATCH('5- Identificación de Riesgos'!J38,'8- Políticas de Administración '!$C$16:$C$54,0),1)," - ",L38),"")</f>
        <v/>
      </c>
      <c r="L38" s="199" t="str">
        <f>IFERROR(VLOOKUP(INDEX('8- Políticas de Administración '!$B$16:$F$63,MATCH('5- Identificación de Riesgos'!J38,'8- Políticas de Administración '!$C$16:$C$64,0),1),'8- Políticas de Administración '!$B$16:$F$64,5,FALSE),"")</f>
        <v/>
      </c>
      <c r="M38" s="422"/>
      <c r="N38" s="432"/>
      <c r="O38" s="460"/>
    </row>
    <row r="39" spans="1:15" ht="15.75" thickBot="1">
      <c r="A39" s="411"/>
      <c r="B39" s="414"/>
      <c r="C39" s="414"/>
      <c r="D39" s="231"/>
      <c r="E39" s="423"/>
      <c r="F39" s="423"/>
      <c r="G39" s="440"/>
      <c r="H39" s="443"/>
      <c r="I39" s="169"/>
      <c r="J39" s="179"/>
      <c r="K39" s="169" t="str">
        <f>IFERROR(CONCATENATE(INDEX('8- Políticas de Administración '!$B$16:$F$53,MATCH('5- Identificación de Riesgos'!J39,'8- Políticas de Administración '!$C$16:$C$54,0),1)," - ",L39),"")</f>
        <v/>
      </c>
      <c r="L39" s="200" t="str">
        <f>IFERROR(VLOOKUP(INDEX('8- Políticas de Administración '!$B$16:$F$63,MATCH('5- Identificación de Riesgos'!J39,'8- Políticas de Administración '!$C$16:$C$64,0),1),'8- Políticas de Administración '!$B$16:$F$64,5,FALSE),"")</f>
        <v/>
      </c>
      <c r="M39" s="423"/>
      <c r="N39" s="433"/>
      <c r="O39" s="460"/>
    </row>
    <row r="40" spans="1:15" ht="60">
      <c r="A40" s="430">
        <v>4</v>
      </c>
      <c r="B40" s="462" t="s">
        <v>314</v>
      </c>
      <c r="C40" s="412" t="s">
        <v>315</v>
      </c>
      <c r="D40" s="261" t="s">
        <v>316</v>
      </c>
      <c r="E40" s="421">
        <v>100000</v>
      </c>
      <c r="F40" s="421">
        <v>10</v>
      </c>
      <c r="G40" s="438">
        <f t="shared" ref="G40" si="2">F40/E40</f>
        <v>1E-4</v>
      </c>
      <c r="H40" s="441" t="str">
        <f>CONCATENATE(IF(G40&lt;='[5]8-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 - ",VLOOKUP(IF(G40&lt;='[5]8-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valida"))))),'[5]8- Politicas de admiistracion '!$B$6:$F$10,5,FALSE))</f>
        <v>Muy Baja - 1</v>
      </c>
      <c r="I40" s="167" t="s">
        <v>291</v>
      </c>
      <c r="J40" s="178" t="s">
        <v>317</v>
      </c>
      <c r="K40" s="167" t="str">
        <f>IFERROR(CONCATENATE(INDEX('8- Políticas de Administración '!$B$16:$F$53,MATCH('5- Identificación de Riesgos'!J40,'8- Políticas de Administración '!$C$16:$C$54,0),1)," - ",L40),"")</f>
        <v>Menor - 2</v>
      </c>
      <c r="L40" s="198">
        <f>IFERROR(VLOOKUP(INDEX('8- Políticas de Administración '!$B$16:$F$63,MATCH('5- Identificación de Riesgos'!J40,'8- Políticas de Administración '!$C$16:$C$64,0),1),'8- Políticas de Administración '!$B$16:$F$64,5,FALSE),"")</f>
        <v>2</v>
      </c>
      <c r="M40" s="421" t="str">
        <f>IFERROR(CONCATENATE(INDEX('8- Políticas de Administración '!$B$16:$F$53,MATCH(ROUND(AVERAGE(L40:L49),0),'8- Políticas de Administración '!$F$16:$F$53,0),1)," - ",ROUND(AVERAGE(L40:L49),0)),"")</f>
        <v>Menor - 2</v>
      </c>
      <c r="N40" s="431" t="str">
        <f>IFERROR(CONCATENATE(VLOOKUP((LEFT(H40,LEN(H40)-4)&amp;LEFT(M40,LEN(M40)-4)),'9- Matriz de Calor '!$D$18:$E$42,2,0)," - ",RIGHT(H40,1)*RIGHT(M40,1)),"")</f>
        <v>Bajo - 2</v>
      </c>
      <c r="O40" s="460">
        <f>RIGHT(H40,1)*RIGHT(M40,1)</f>
        <v>2</v>
      </c>
    </row>
    <row r="41" spans="1:15" ht="30">
      <c r="A41" s="410"/>
      <c r="B41" s="462"/>
      <c r="C41" s="413"/>
      <c r="D41" s="206" t="s">
        <v>318</v>
      </c>
      <c r="E41" s="422"/>
      <c r="F41" s="422"/>
      <c r="G41" s="439"/>
      <c r="H41" s="442"/>
      <c r="I41" s="168"/>
      <c r="J41" s="97"/>
      <c r="K41" s="168" t="str">
        <f>IFERROR(CONCATENATE(INDEX('8- Políticas de Administración '!$B$16:$F$53,MATCH('5- Identificación de Riesgos'!J41,'8- Políticas de Administración '!$C$16:$C$54,0),1)," - ",L41),"")</f>
        <v/>
      </c>
      <c r="L41" s="199" t="str">
        <f>IFERROR(VLOOKUP(INDEX('8- Políticas de Administración '!$B$16:$F$63,MATCH('5- Identificación de Riesgos'!J41,'8- Políticas de Administración '!$C$16:$C$64,0),1),'8- Políticas de Administración '!$B$16:$F$64,5,FALSE),"")</f>
        <v/>
      </c>
      <c r="M41" s="422"/>
      <c r="N41" s="432"/>
      <c r="O41" s="460"/>
    </row>
    <row r="42" spans="1:15" ht="45">
      <c r="A42" s="410"/>
      <c r="B42" s="462"/>
      <c r="C42" s="413"/>
      <c r="D42" s="93" t="s">
        <v>319</v>
      </c>
      <c r="E42" s="422"/>
      <c r="F42" s="422"/>
      <c r="G42" s="439"/>
      <c r="H42" s="442"/>
      <c r="I42" s="168" t="s">
        <v>294</v>
      </c>
      <c r="J42" s="97" t="s">
        <v>311</v>
      </c>
      <c r="K42" s="168" t="str">
        <f>IFERROR(CONCATENATE(INDEX('8- Políticas de Administración '!$B$16:$F$53,MATCH('5- Identificación de Riesgos'!J42,'8- Políticas de Administración '!$C$16:$C$54,0),1)," - ",L42),"")</f>
        <v>Menor - 2</v>
      </c>
      <c r="L42" s="199">
        <f>IFERROR(VLOOKUP(INDEX('8- Políticas de Administración '!$B$16:$F$63,MATCH('5- Identificación de Riesgos'!J42,'8- Políticas de Administración '!$C$16:$C$64,0),1),'8- Políticas de Administración '!$B$16:$F$64,5,FALSE),"")</f>
        <v>2</v>
      </c>
      <c r="M42" s="422"/>
      <c r="N42" s="432"/>
      <c r="O42" s="460"/>
    </row>
    <row r="43" spans="1:15" ht="45">
      <c r="A43" s="410"/>
      <c r="B43" s="462"/>
      <c r="C43" s="413"/>
      <c r="D43" s="93" t="s">
        <v>320</v>
      </c>
      <c r="E43" s="422"/>
      <c r="F43" s="422"/>
      <c r="G43" s="439"/>
      <c r="H43" s="442"/>
      <c r="I43" s="168" t="s">
        <v>284</v>
      </c>
      <c r="J43" s="97" t="s">
        <v>321</v>
      </c>
      <c r="K43" s="168" t="str">
        <f>IFERROR(CONCATENATE(INDEX('8- Políticas de Administración '!$B$16:$F$53,MATCH('5- Identificación de Riesgos'!J43,'8- Políticas de Administración '!$C$16:$C$54,0),1)," - ",L43),"")</f>
        <v>Menor - 2</v>
      </c>
      <c r="L43" s="199">
        <f>IFERROR(VLOOKUP(INDEX('8- Políticas de Administración '!$B$16:$F$63,MATCH('5- Identificación de Riesgos'!J43,'8- Políticas de Administración '!$C$16:$C$64,0),1),'8- Políticas de Administración '!$B$16:$F$64,5,FALSE),"")</f>
        <v>2</v>
      </c>
      <c r="M43" s="422"/>
      <c r="N43" s="432"/>
      <c r="O43" s="460"/>
    </row>
    <row r="44" spans="1:15">
      <c r="A44" s="410"/>
      <c r="B44" s="462"/>
      <c r="C44" s="413"/>
      <c r="E44" s="422"/>
      <c r="F44" s="422"/>
      <c r="G44" s="439"/>
      <c r="H44" s="442"/>
      <c r="I44" s="168"/>
      <c r="J44" s="97"/>
      <c r="K44" s="168" t="str">
        <f>IFERROR(CONCATENATE(INDEX('8- Políticas de Administración '!$B$16:$F$53,MATCH('5- Identificación de Riesgos'!J44,'8- Políticas de Administración '!$C$16:$C$54,0),1)," - ",L44),"")</f>
        <v/>
      </c>
      <c r="L44" s="199" t="str">
        <f>IFERROR(VLOOKUP(INDEX('8- Políticas de Administración '!$B$16:$F$63,MATCH('5- Identificación de Riesgos'!J44,'8- Políticas de Administración '!$C$16:$C$64,0),1),'8- Políticas de Administración '!$B$16:$F$64,5,FALSE),"")</f>
        <v/>
      </c>
      <c r="M44" s="422"/>
      <c r="N44" s="432"/>
      <c r="O44" s="460"/>
    </row>
    <row r="45" spans="1:15">
      <c r="A45" s="410"/>
      <c r="B45" s="462"/>
      <c r="C45" s="413"/>
      <c r="D45" s="170"/>
      <c r="E45" s="422"/>
      <c r="F45" s="422"/>
      <c r="G45" s="439"/>
      <c r="H45" s="442"/>
      <c r="I45" s="168"/>
      <c r="J45" s="97"/>
      <c r="K45" s="168" t="str">
        <f>IFERROR(CONCATENATE(INDEX('8- Políticas de Administración '!$B$16:$F$53,MATCH('5- Identificación de Riesgos'!J45,'8- Políticas de Administración '!$C$16:$C$54,0),1)," - ",L45),"")</f>
        <v/>
      </c>
      <c r="L45" s="199" t="str">
        <f>IFERROR(VLOOKUP(INDEX('8- Políticas de Administración '!$B$16:$F$63,MATCH('5- Identificación de Riesgos'!J45,'8- Políticas de Administración '!$C$16:$C$64,0),1),'8- Políticas de Administración '!$B$16:$F$64,5,FALSE),"")</f>
        <v/>
      </c>
      <c r="M45" s="422"/>
      <c r="N45" s="432"/>
      <c r="O45" s="460"/>
    </row>
    <row r="46" spans="1:15">
      <c r="A46" s="410"/>
      <c r="B46" s="462"/>
      <c r="C46" s="413"/>
      <c r="D46" s="170"/>
      <c r="E46" s="422"/>
      <c r="F46" s="422"/>
      <c r="G46" s="439"/>
      <c r="H46" s="442"/>
      <c r="I46" s="168"/>
      <c r="J46" s="97"/>
      <c r="K46" s="168" t="str">
        <f>IFERROR(CONCATENATE(INDEX('8- Políticas de Administración '!$B$16:$F$53,MATCH('5- Identificación de Riesgos'!J46,'8- Políticas de Administración '!$C$16:$C$54,0),1)," - ",L46),"")</f>
        <v/>
      </c>
      <c r="L46" s="199" t="str">
        <f>IFERROR(VLOOKUP(INDEX('8- Políticas de Administración '!$B$16:$F$63,MATCH('5- Identificación de Riesgos'!J46,'8- Políticas de Administración '!$C$16:$C$64,0),1),'8- Políticas de Administración '!$B$16:$F$64,5,FALSE),"")</f>
        <v/>
      </c>
      <c r="M46" s="422"/>
      <c r="N46" s="432"/>
      <c r="O46" s="460"/>
    </row>
    <row r="47" spans="1:15">
      <c r="A47" s="410"/>
      <c r="B47" s="462"/>
      <c r="C47" s="413"/>
      <c r="D47" s="170"/>
      <c r="E47" s="422"/>
      <c r="F47" s="422"/>
      <c r="G47" s="439"/>
      <c r="H47" s="442"/>
      <c r="I47" s="168"/>
      <c r="J47" s="97"/>
      <c r="K47" s="168" t="str">
        <f>IFERROR(CONCATENATE(INDEX('8- Políticas de Administración '!$B$16:$F$53,MATCH('5- Identificación de Riesgos'!J47,'8- Políticas de Administración '!$C$16:$C$54,0),1)," - ",L47),"")</f>
        <v/>
      </c>
      <c r="L47" s="199" t="str">
        <f>IFERROR(VLOOKUP(INDEX('8- Políticas de Administración '!$B$16:$F$63,MATCH('5- Identificación de Riesgos'!J47,'8- Políticas de Administración '!$C$16:$C$64,0),1),'8- Políticas de Administración '!$B$16:$F$64,5,FALSE),"")</f>
        <v/>
      </c>
      <c r="M47" s="422"/>
      <c r="N47" s="432"/>
      <c r="O47" s="460"/>
    </row>
    <row r="48" spans="1:15">
      <c r="A48" s="410"/>
      <c r="B48" s="462"/>
      <c r="C48" s="413"/>
      <c r="D48" s="170"/>
      <c r="E48" s="422"/>
      <c r="F48" s="422"/>
      <c r="G48" s="439"/>
      <c r="H48" s="442"/>
      <c r="I48" s="168"/>
      <c r="J48" s="97"/>
      <c r="K48" s="168" t="str">
        <f>IFERROR(CONCATENATE(INDEX('8- Políticas de Administración '!$B$16:$F$53,MATCH('5- Identificación de Riesgos'!J48,'8- Políticas de Administración '!$C$16:$C$54,0),1)," - ",L48),"")</f>
        <v/>
      </c>
      <c r="L48" s="199" t="str">
        <f>IFERROR(VLOOKUP(INDEX('8- Políticas de Administración '!$B$16:$F$63,MATCH('5- Identificación de Riesgos'!J48,'8- Políticas de Administración '!$C$16:$C$64,0),1),'8- Políticas de Administración '!$B$16:$F$64,5,FALSE),"")</f>
        <v/>
      </c>
      <c r="M48" s="422"/>
      <c r="N48" s="432"/>
      <c r="O48" s="460"/>
    </row>
    <row r="49" spans="1:15" ht="15.75" thickBot="1">
      <c r="A49" s="411"/>
      <c r="B49" s="463"/>
      <c r="C49" s="414"/>
      <c r="D49" s="231"/>
      <c r="E49" s="423"/>
      <c r="F49" s="423"/>
      <c r="G49" s="440"/>
      <c r="H49" s="443"/>
      <c r="I49" s="169"/>
      <c r="J49" s="179"/>
      <c r="K49" s="169" t="str">
        <f>IFERROR(CONCATENATE(INDEX('8- Políticas de Administración '!$B$16:$F$53,MATCH('5- Identificación de Riesgos'!J49,'8- Políticas de Administración '!$C$16:$C$54,0),1)," - ",L49),"")</f>
        <v/>
      </c>
      <c r="L49" s="200" t="str">
        <f>IFERROR(VLOOKUP(INDEX('8- Políticas de Administración '!$B$16:$F$63,MATCH('5- Identificación de Riesgos'!J49,'8- Políticas de Administración '!$C$16:$C$64,0),1),'8- Políticas de Administración '!$B$16:$F$64,5,FALSE),"")</f>
        <v/>
      </c>
      <c r="M49" s="423"/>
      <c r="N49" s="433"/>
      <c r="O49" s="460"/>
    </row>
    <row r="50" spans="1:15" ht="60">
      <c r="A50" s="409">
        <v>5</v>
      </c>
      <c r="B50" s="427" t="s">
        <v>322</v>
      </c>
      <c r="C50" s="421" t="s">
        <v>323</v>
      </c>
      <c r="D50" s="175" t="s">
        <v>324</v>
      </c>
      <c r="E50" s="421">
        <v>10</v>
      </c>
      <c r="F50" s="421">
        <v>0</v>
      </c>
      <c r="G50" s="415">
        <f>F50/E50</f>
        <v>0</v>
      </c>
      <c r="H50" s="41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7" t="s">
        <v>297</v>
      </c>
      <c r="J50" s="178" t="s">
        <v>298</v>
      </c>
      <c r="K50" s="168" t="str">
        <f>IFERROR(CONCATENATE(INDEX('8- Políticas de Administración '!$B$16:$F$53,MATCH('5- Identificación de Riesgos'!J50,'8- Políticas de Administración '!$C$16:$C$54,0),1)," - ",L50),"")</f>
        <v/>
      </c>
      <c r="L50" s="198">
        <f>IFERROR(VLOOKUP(INDEX('8- Políticas de Administración '!$B$16:$F$63,MATCH('5- Identificación de Riesgos'!J50,'8- Políticas de Administración '!$C$16:$C$64,0),1),'8- Políticas de Administración '!$B$16:$F$64,5,FALSE),"")</f>
        <v>2</v>
      </c>
      <c r="M50" s="421" t="str">
        <f>IFERROR(CONCATENATE(INDEX('8- Políticas de Administración '!$B$16:$F$53,MATCH(ROUND(AVERAGE(L50:L59),0),'8- Políticas de Administración '!$F$16:$F$53,0),1)," - ",ROUND(AVERAGE(L50:L59),0)),"")</f>
        <v>Menor - 2</v>
      </c>
      <c r="N50" s="431" t="str">
        <f>IFERROR(CONCATENATE(VLOOKUP((LEFT(H50,LEN(H50)-4)&amp;LEFT(M50,LEN(M50)-4)),'9- Matriz de Calor '!$D$18:$E$42,2,0)," - ",RIGHT(H50,1)*RIGHT(M50,1)),"")</f>
        <v>Bajo - 2</v>
      </c>
      <c r="O50" s="461">
        <f>RIGHT(H50,1)*RIGHT(M50,1)</f>
        <v>2</v>
      </c>
    </row>
    <row r="51" spans="1:15" ht="45">
      <c r="A51" s="410"/>
      <c r="B51" s="428"/>
      <c r="C51" s="422"/>
      <c r="D51" s="176" t="s">
        <v>325</v>
      </c>
      <c r="E51" s="422"/>
      <c r="F51" s="422"/>
      <c r="G51" s="416"/>
      <c r="H51" s="419"/>
      <c r="I51" s="168"/>
      <c r="J51" s="97"/>
      <c r="K51" s="168" t="str">
        <f>IFERROR(CONCATENATE(INDEX('8- Políticas de Administración '!$B$16:$F$53,MATCH('5- Identificación de Riesgos'!J51,'8- Políticas de Administración '!$C$16:$C$54,0),1)," - ",L51),"")</f>
        <v/>
      </c>
      <c r="L51" s="199" t="str">
        <f>IFERROR(VLOOKUP(INDEX('8- Políticas de Administración '!$B$16:$F$63,MATCH('5- Identificación de Riesgos'!J51,'8- Políticas de Administración '!$C$16:$C$64,0),1),'8- Políticas de Administración '!$B$16:$F$64,5,FALSE),"")</f>
        <v/>
      </c>
      <c r="M51" s="422"/>
      <c r="N51" s="432"/>
      <c r="O51" s="462"/>
    </row>
    <row r="52" spans="1:15" ht="30">
      <c r="A52" s="410"/>
      <c r="B52" s="428"/>
      <c r="C52" s="422"/>
      <c r="D52" s="176" t="s">
        <v>326</v>
      </c>
      <c r="E52" s="422"/>
      <c r="F52" s="422"/>
      <c r="G52" s="416"/>
      <c r="H52" s="419"/>
      <c r="I52" s="168"/>
      <c r="J52" s="97"/>
      <c r="K52" s="168" t="str">
        <f>IFERROR(CONCATENATE(INDEX('8- Políticas de Administración '!$B$16:$F$53,MATCH('5- Identificación de Riesgos'!J52,'8- Políticas de Administración '!$C$16:$C$54,0),1)," - ",L52),"")</f>
        <v/>
      </c>
      <c r="L52" s="199" t="str">
        <f>IFERROR(VLOOKUP(INDEX('8- Políticas de Administración '!$B$16:$F$63,MATCH('5- Identificación de Riesgos'!J52,'8- Políticas de Administración '!$C$16:$C$64,0),1),'8- Políticas de Administración '!$B$16:$F$64,5,FALSE),"")</f>
        <v/>
      </c>
      <c r="M52" s="422"/>
      <c r="N52" s="432"/>
      <c r="O52" s="462"/>
    </row>
    <row r="53" spans="1:15" ht="30">
      <c r="A53" s="410"/>
      <c r="B53" s="428"/>
      <c r="C53" s="422"/>
      <c r="D53" s="256" t="s">
        <v>327</v>
      </c>
      <c r="E53" s="422"/>
      <c r="F53" s="422"/>
      <c r="G53" s="416"/>
      <c r="H53" s="419"/>
      <c r="I53" s="168"/>
      <c r="J53" s="97"/>
      <c r="K53" s="168" t="str">
        <f>IFERROR(CONCATENATE(INDEX('8- Políticas de Administración '!$B$16:$F$53,MATCH('5- Identificación de Riesgos'!J53,'8- Políticas de Administración '!$C$16:$C$54,0),1)," - ",L53),"")</f>
        <v/>
      </c>
      <c r="L53" s="199" t="str">
        <f>IFERROR(VLOOKUP(INDEX('8- Políticas de Administración '!$B$16:$F$63,MATCH('5- Identificación de Riesgos'!J53,'8- Políticas de Administración '!$C$16:$C$64,0),1),'8- Políticas de Administración '!$B$16:$F$64,5,FALSE),"")</f>
        <v/>
      </c>
      <c r="M53" s="422"/>
      <c r="N53" s="432"/>
      <c r="O53" s="462"/>
    </row>
    <row r="54" spans="1:15">
      <c r="A54" s="410"/>
      <c r="B54" s="428"/>
      <c r="C54" s="422"/>
      <c r="D54" s="93"/>
      <c r="E54" s="422"/>
      <c r="F54" s="422"/>
      <c r="G54" s="416"/>
      <c r="H54" s="419"/>
      <c r="I54" s="168"/>
      <c r="J54" s="97"/>
      <c r="K54" s="168" t="str">
        <f>IFERROR(CONCATENATE(INDEX('8- Políticas de Administración '!$B$16:$F$53,MATCH('5- Identificación de Riesgos'!J54,'8- Políticas de Administración '!$C$16:$C$54,0),1)," - ",L54),"")</f>
        <v/>
      </c>
      <c r="L54" s="199" t="str">
        <f>IFERROR(VLOOKUP(INDEX('8- Políticas de Administración '!$B$16:$F$63,MATCH('5- Identificación de Riesgos'!J54,'8- Políticas de Administración '!$C$16:$C$64,0),1),'8- Políticas de Administración '!$B$16:$F$64,5,FALSE),"")</f>
        <v/>
      </c>
      <c r="M54" s="422"/>
      <c r="N54" s="432"/>
      <c r="O54" s="462"/>
    </row>
    <row r="55" spans="1:15">
      <c r="A55" s="410"/>
      <c r="B55" s="428"/>
      <c r="C55" s="422"/>
      <c r="D55" s="93"/>
      <c r="E55" s="422"/>
      <c r="F55" s="422"/>
      <c r="G55" s="416"/>
      <c r="H55" s="419"/>
      <c r="I55" s="168"/>
      <c r="J55" s="97"/>
      <c r="K55" s="168" t="str">
        <f>IFERROR(CONCATENATE(INDEX('8- Políticas de Administración '!$B$16:$F$53,MATCH('5- Identificación de Riesgos'!J55,'8- Políticas de Administración '!$C$16:$C$54,0),1)," - ",L55),"")</f>
        <v/>
      </c>
      <c r="L55" s="199" t="str">
        <f>IFERROR(VLOOKUP(INDEX('8- Políticas de Administración '!$B$16:$F$63,MATCH('5- Identificación de Riesgos'!J55,'8- Políticas de Administración '!$C$16:$C$64,0),1),'8- Políticas de Administración '!$B$16:$F$64,5,FALSE),"")</f>
        <v/>
      </c>
      <c r="M55" s="422"/>
      <c r="N55" s="432"/>
      <c r="O55" s="462"/>
    </row>
    <row r="56" spans="1:15">
      <c r="A56" s="410"/>
      <c r="B56" s="428"/>
      <c r="C56" s="422"/>
      <c r="D56" s="262"/>
      <c r="E56" s="422"/>
      <c r="F56" s="422"/>
      <c r="G56" s="416"/>
      <c r="H56" s="419"/>
      <c r="I56" s="168"/>
      <c r="J56" s="97"/>
      <c r="K56" s="168" t="str">
        <f>IFERROR(CONCATENATE(INDEX('8- Políticas de Administración '!$B$16:$F$53,MATCH('5- Identificación de Riesgos'!J56,'8- Políticas de Administración '!$C$16:$C$54,0),1)," - ",L56),"")</f>
        <v/>
      </c>
      <c r="L56" s="199" t="str">
        <f>IFERROR(VLOOKUP(INDEX('8- Políticas de Administración '!$B$16:$F$63,MATCH('5- Identificación de Riesgos'!J56,'8- Políticas de Administración '!$C$16:$C$64,0),1),'8- Políticas de Administración '!$B$16:$F$64,5,FALSE),"")</f>
        <v/>
      </c>
      <c r="M56" s="422"/>
      <c r="N56" s="432"/>
      <c r="O56" s="462"/>
    </row>
    <row r="57" spans="1:15">
      <c r="A57" s="410"/>
      <c r="B57" s="428"/>
      <c r="C57" s="422"/>
      <c r="D57" s="262"/>
      <c r="E57" s="422"/>
      <c r="F57" s="422"/>
      <c r="G57" s="416"/>
      <c r="H57" s="419"/>
      <c r="I57" s="168"/>
      <c r="J57" s="97"/>
      <c r="K57" s="168" t="str">
        <f>IFERROR(CONCATENATE(INDEX('8- Políticas de Administración '!$B$16:$F$53,MATCH('5- Identificación de Riesgos'!J57,'8- Políticas de Administración '!$C$16:$C$54,0),1)," - ",L57),"")</f>
        <v/>
      </c>
      <c r="L57" s="199" t="str">
        <f>IFERROR(VLOOKUP(INDEX('8- Políticas de Administración '!$B$16:$F$63,MATCH('5- Identificación de Riesgos'!J57,'8- Políticas de Administración '!$C$16:$C$64,0),1),'8- Políticas de Administración '!$B$16:$F$64,5,FALSE),"")</f>
        <v/>
      </c>
      <c r="M57" s="422"/>
      <c r="N57" s="432"/>
      <c r="O57" s="462"/>
    </row>
    <row r="58" spans="1:15">
      <c r="A58" s="410"/>
      <c r="B58" s="428"/>
      <c r="C58" s="422"/>
      <c r="D58" s="262"/>
      <c r="E58" s="422"/>
      <c r="F58" s="422"/>
      <c r="G58" s="416"/>
      <c r="H58" s="419"/>
      <c r="I58" s="168"/>
      <c r="J58" s="97"/>
      <c r="K58" s="168" t="str">
        <f>IFERROR(CONCATENATE(INDEX('8- Políticas de Administración '!$B$16:$F$53,MATCH('5- Identificación de Riesgos'!J58,'8- Políticas de Administración '!$C$16:$C$54,0),1)," - ",L58),"")</f>
        <v/>
      </c>
      <c r="L58" s="199" t="str">
        <f>IFERROR(VLOOKUP(INDEX('8- Políticas de Administración '!$B$16:$F$63,MATCH('5- Identificación de Riesgos'!J58,'8- Políticas de Administración '!$C$16:$C$64,0),1),'8- Políticas de Administración '!$B$16:$F$64,5,FALSE),"")</f>
        <v/>
      </c>
      <c r="M58" s="422"/>
      <c r="N58" s="432"/>
      <c r="O58" s="462"/>
    </row>
    <row r="59" spans="1:15" ht="15.75" thickBot="1">
      <c r="A59" s="411"/>
      <c r="B59" s="429"/>
      <c r="C59" s="423"/>
      <c r="D59" s="170"/>
      <c r="E59" s="423"/>
      <c r="F59" s="423"/>
      <c r="G59" s="417"/>
      <c r="H59" s="420"/>
      <c r="I59" s="169"/>
      <c r="J59" s="179"/>
      <c r="K59" s="169" t="str">
        <f>IFERROR(CONCATENATE(INDEX('8- Políticas de Administración '!$B$16:$F$53,MATCH('5- Identificación de Riesgos'!J59,'8- Políticas de Administración '!$C$16:$C$54,0),1)," - ",L59),"")</f>
        <v/>
      </c>
      <c r="L59" s="200" t="str">
        <f>IFERROR(VLOOKUP(INDEX('8- Políticas de Administración '!$B$16:$F$63,MATCH('5- Identificación de Riesgos'!J59,'8- Políticas de Administración '!$C$16:$C$64,0),1),'8- Políticas de Administración '!$B$16:$F$64,5,FALSE),"")</f>
        <v/>
      </c>
      <c r="M59" s="423"/>
      <c r="N59" s="433"/>
      <c r="O59" s="463"/>
    </row>
    <row r="60" spans="1:15" ht="60">
      <c r="A60" s="409">
        <v>6</v>
      </c>
      <c r="B60" s="427" t="s">
        <v>328</v>
      </c>
      <c r="C60" s="421" t="s">
        <v>329</v>
      </c>
      <c r="D60" s="175" t="s">
        <v>330</v>
      </c>
      <c r="E60" s="412">
        <v>200</v>
      </c>
      <c r="F60" s="412">
        <v>10</v>
      </c>
      <c r="G60" s="415">
        <f t="shared" ref="G60" si="3">F60/E60</f>
        <v>0.05</v>
      </c>
      <c r="H60" s="41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Baja - 2</v>
      </c>
      <c r="I60" s="167" t="s">
        <v>291</v>
      </c>
      <c r="J60" s="178" t="s">
        <v>317</v>
      </c>
      <c r="K60" s="167" t="str">
        <f>IFERROR(CONCATENATE(INDEX('8- Políticas de Administración '!$B$16:$F$53,MATCH('5- Identificación de Riesgos'!J60,'8- Políticas de Administración '!$C$16:$C$54,0),1)," - ",L60),"")</f>
        <v>Menor - 2</v>
      </c>
      <c r="L60" s="198">
        <f>IFERROR(VLOOKUP(INDEX('8- Políticas de Administración '!$B$16:$F$63,MATCH('5- Identificación de Riesgos'!J60,'8- Políticas de Administración '!$C$16:$C$64,0),1),'8- Políticas de Administración '!$B$16:$F$64,5,FALSE),"")</f>
        <v>2</v>
      </c>
      <c r="M60" s="421" t="str">
        <f>IFERROR(CONCATENATE(INDEX('8- Políticas de Administración '!$B$16:$F$53,MATCH(ROUND(AVERAGE(L60:L69),0),'8- Políticas de Administración '!$F$16:$F$53,0),1)," - ",ROUND(AVERAGE(L60:L69),0)),"")</f>
        <v>Menor - 2</v>
      </c>
      <c r="N60" s="424" t="str">
        <f>IFERROR(CONCATENATE(VLOOKUP((LEFT(H60,LEN(H60)-4)&amp;LEFT(M60,LEN(M60)-4)),'9- Matriz de Calor '!$D$18:$E$42,2,0)," - ",RIGHT(H60,1)*RIGHT(M60,1)),"")</f>
        <v>Moderado - 4</v>
      </c>
    </row>
    <row r="61" spans="1:15" ht="30">
      <c r="A61" s="410"/>
      <c r="B61" s="428"/>
      <c r="C61" s="422"/>
      <c r="D61" s="176" t="s">
        <v>331</v>
      </c>
      <c r="E61" s="413"/>
      <c r="F61" s="413"/>
      <c r="G61" s="416"/>
      <c r="H61" s="419"/>
      <c r="I61" s="168"/>
      <c r="J61" s="97"/>
      <c r="K61" s="168" t="str">
        <f>IFERROR(CONCATENATE(INDEX('8- Políticas de Administración '!$B$16:$F$53,MATCH('5- Identificación de Riesgos'!J61,'8- Políticas de Administración '!$C$16:$C$54,0),1)," - ",L61),"")</f>
        <v/>
      </c>
      <c r="L61" s="199" t="str">
        <f>IFERROR(VLOOKUP(INDEX('8- Políticas de Administración '!$B$16:$F$63,MATCH('5- Identificación de Riesgos'!J61,'8- Políticas de Administración '!$C$16:$C$64,0),1),'8- Políticas de Administración '!$B$16:$F$64,5,FALSE),"")</f>
        <v/>
      </c>
      <c r="M61" s="422"/>
      <c r="N61" s="425"/>
    </row>
    <row r="62" spans="1:15" ht="45">
      <c r="A62" s="410"/>
      <c r="B62" s="428"/>
      <c r="C62" s="422"/>
      <c r="D62" s="176" t="s">
        <v>332</v>
      </c>
      <c r="E62" s="413"/>
      <c r="F62" s="413"/>
      <c r="G62" s="416"/>
      <c r="H62" s="419"/>
      <c r="I62" s="168"/>
      <c r="J62" s="97"/>
      <c r="K62" s="168" t="str">
        <f>IFERROR(CONCATENATE(INDEX('8- Políticas de Administración '!$B$16:$F$53,MATCH('5- Identificación de Riesgos'!J62,'8- Políticas de Administración '!$C$16:$C$54,0),1)," - ",L62),"")</f>
        <v/>
      </c>
      <c r="L62" s="199" t="str">
        <f>IFERROR(VLOOKUP(INDEX('8- Políticas de Administración '!$B$16:$F$63,MATCH('5- Identificación de Riesgos'!J62,'8- Políticas de Administración '!$C$16:$C$64,0),1),'8- Políticas de Administración '!$B$16:$F$64,5,FALSE),"")</f>
        <v/>
      </c>
      <c r="M62" s="422"/>
      <c r="N62" s="425"/>
    </row>
    <row r="63" spans="1:15">
      <c r="A63" s="410"/>
      <c r="B63" s="428"/>
      <c r="C63" s="422"/>
      <c r="D63" s="256"/>
      <c r="E63" s="413"/>
      <c r="F63" s="413"/>
      <c r="G63" s="416"/>
      <c r="H63" s="419"/>
      <c r="I63" s="168"/>
      <c r="J63" s="97"/>
      <c r="K63" s="168" t="str">
        <f>IFERROR(CONCATENATE(INDEX('8- Políticas de Administración '!$B$16:$F$53,MATCH('5- Identificación de Riesgos'!J63,'8- Políticas de Administración '!$C$16:$C$54,0),1)," - ",L63),"")</f>
        <v/>
      </c>
      <c r="L63" s="199" t="str">
        <f>IFERROR(VLOOKUP(INDEX('8- Políticas de Administración '!$B$16:$F$63,MATCH('5- Identificación de Riesgos'!J63,'8- Políticas de Administración '!$C$16:$C$64,0),1),'8- Políticas de Administración '!$B$16:$F$64,5,FALSE),"")</f>
        <v/>
      </c>
      <c r="M63" s="422"/>
      <c r="N63" s="425"/>
    </row>
    <row r="64" spans="1:15">
      <c r="A64" s="410"/>
      <c r="B64" s="428"/>
      <c r="C64" s="422"/>
      <c r="E64" s="413"/>
      <c r="F64" s="413"/>
      <c r="G64" s="416"/>
      <c r="H64" s="419"/>
      <c r="I64" s="168"/>
      <c r="J64" s="97"/>
      <c r="K64" s="168" t="str">
        <f>IFERROR(CONCATENATE(INDEX('8- Políticas de Administración '!$B$16:$F$53,MATCH('5- Identificación de Riesgos'!J64,'8- Políticas de Administración '!$C$16:$C$54,0),1)," - ",L64),"")</f>
        <v/>
      </c>
      <c r="L64" s="199" t="str">
        <f>IFERROR(VLOOKUP(INDEX('8- Políticas de Administración '!$B$16:$F$63,MATCH('5- Identificación de Riesgos'!J64,'8- Políticas de Administración '!$C$16:$C$64,0),1),'8- Políticas de Administración '!$B$16:$F$64,5,FALSE),"")</f>
        <v/>
      </c>
      <c r="M64" s="422"/>
      <c r="N64" s="425"/>
    </row>
    <row r="65" spans="1:26">
      <c r="A65" s="410"/>
      <c r="B65" s="428"/>
      <c r="C65" s="422"/>
      <c r="D65" s="176"/>
      <c r="E65" s="413"/>
      <c r="F65" s="413"/>
      <c r="G65" s="416"/>
      <c r="H65" s="419"/>
      <c r="I65" s="168"/>
      <c r="J65" s="97"/>
      <c r="K65" s="168" t="str">
        <f>IFERROR(CONCATENATE(INDEX('8- Políticas de Administración '!$B$16:$F$53,MATCH('5- Identificación de Riesgos'!J65,'8- Políticas de Administración '!$C$16:$C$54,0),1)," - ",L65),"")</f>
        <v/>
      </c>
      <c r="L65" s="199" t="str">
        <f>IFERROR(VLOOKUP(INDEX('8- Políticas de Administración '!$B$16:$F$63,MATCH('5- Identificación de Riesgos'!J65,'8- Políticas de Administración '!$C$16:$C$64,0),1),'8- Políticas de Administración '!$B$16:$F$64,5,FALSE),"")</f>
        <v/>
      </c>
      <c r="M65" s="422"/>
      <c r="N65" s="425"/>
    </row>
    <row r="66" spans="1:26">
      <c r="A66" s="410"/>
      <c r="B66" s="428"/>
      <c r="C66" s="422"/>
      <c r="D66" s="176"/>
      <c r="E66" s="413"/>
      <c r="F66" s="413"/>
      <c r="G66" s="416"/>
      <c r="H66" s="419"/>
      <c r="I66" s="168"/>
      <c r="J66" s="97"/>
      <c r="K66" s="168" t="str">
        <f>IFERROR(CONCATENATE(INDEX('8- Políticas de Administración '!$B$16:$F$53,MATCH('5- Identificación de Riesgos'!J66,'8- Políticas de Administración '!$C$16:$C$54,0),1)," - ",L66),"")</f>
        <v/>
      </c>
      <c r="L66" s="199" t="str">
        <f>IFERROR(VLOOKUP(INDEX('8- Políticas de Administración '!$B$16:$F$63,MATCH('5- Identificación de Riesgos'!J66,'8- Políticas de Administración '!$C$16:$C$64,0),1),'8- Políticas de Administración '!$B$16:$F$64,5,FALSE),"")</f>
        <v/>
      </c>
      <c r="M66" s="422"/>
      <c r="N66" s="425"/>
    </row>
    <row r="67" spans="1:26">
      <c r="A67" s="410"/>
      <c r="B67" s="428"/>
      <c r="C67" s="422"/>
      <c r="D67" s="176"/>
      <c r="E67" s="413"/>
      <c r="F67" s="413"/>
      <c r="G67" s="416"/>
      <c r="H67" s="419"/>
      <c r="I67" s="168"/>
      <c r="J67" s="97"/>
      <c r="K67" s="168" t="str">
        <f>IFERROR(CONCATENATE(INDEX('8- Políticas de Administración '!$B$16:$F$53,MATCH('5- Identificación de Riesgos'!J67,'8- Políticas de Administración '!$C$16:$C$54,0),1)," - ",L67),"")</f>
        <v/>
      </c>
      <c r="L67" s="199" t="str">
        <f>IFERROR(VLOOKUP(INDEX('8- Políticas de Administración '!$B$16:$F$63,MATCH('5- Identificación de Riesgos'!J67,'8- Políticas de Administración '!$C$16:$C$64,0),1),'8- Políticas de Administración '!$B$16:$F$64,5,FALSE),"")</f>
        <v/>
      </c>
      <c r="M67" s="422"/>
      <c r="N67" s="425"/>
    </row>
    <row r="68" spans="1:26">
      <c r="A68" s="410"/>
      <c r="B68" s="428"/>
      <c r="C68" s="422"/>
      <c r="D68" s="176"/>
      <c r="E68" s="413"/>
      <c r="F68" s="413"/>
      <c r="G68" s="416"/>
      <c r="H68" s="419"/>
      <c r="I68" s="168"/>
      <c r="J68" s="97"/>
      <c r="K68" s="168" t="str">
        <f>IFERROR(CONCATENATE(INDEX('8- Políticas de Administración '!$B$16:$F$53,MATCH('5- Identificación de Riesgos'!J68,'8- Políticas de Administración '!$C$16:$C$54,0),1)," - ",L68),"")</f>
        <v/>
      </c>
      <c r="L68" s="199" t="str">
        <f>IFERROR(VLOOKUP(INDEX('8- Políticas de Administración '!$B$16:$F$63,MATCH('5- Identificación de Riesgos'!J68,'8- Políticas de Administración '!$C$16:$C$64,0),1),'8- Políticas de Administración '!$B$16:$F$64,5,FALSE),"")</f>
        <v/>
      </c>
      <c r="M68" s="422"/>
      <c r="N68" s="425"/>
    </row>
    <row r="69" spans="1:26" ht="15.75" thickBot="1">
      <c r="A69" s="411"/>
      <c r="B69" s="429"/>
      <c r="C69" s="423"/>
      <c r="D69" s="177"/>
      <c r="E69" s="414"/>
      <c r="F69" s="414"/>
      <c r="G69" s="417"/>
      <c r="H69" s="420"/>
      <c r="I69" s="169"/>
      <c r="J69" s="179"/>
      <c r="K69" s="169" t="str">
        <f>IFERROR(CONCATENATE(INDEX('8- Políticas de Administración '!$B$16:$F$53,MATCH('5- Identificación de Riesgos'!J69,'8- Políticas de Administración '!$C$16:$C$54,0),1)," - ",L69),"")</f>
        <v/>
      </c>
      <c r="L69" s="200" t="str">
        <f>IFERROR(VLOOKUP(INDEX('8- Políticas de Administración '!$B$16:$F$63,MATCH('5- Identificación de Riesgos'!J69,'8- Políticas de Administración '!$C$16:$C$64,0),1),'8- Políticas de Administración '!$B$16:$F$64,5,FALSE),"")</f>
        <v/>
      </c>
      <c r="M69" s="423"/>
      <c r="N69" s="426"/>
    </row>
    <row r="70" spans="1:26" ht="60" customHeight="1">
      <c r="A70" s="233"/>
      <c r="B70" s="480" t="s">
        <v>333</v>
      </c>
      <c r="C70" s="412" t="s">
        <v>334</v>
      </c>
      <c r="D70" s="206" t="s">
        <v>335</v>
      </c>
      <c r="E70" s="424">
        <v>20000</v>
      </c>
      <c r="F70" s="483">
        <v>0</v>
      </c>
      <c r="G70" s="415">
        <f t="shared" ref="G70" si="4">F70/E70</f>
        <v>0</v>
      </c>
      <c r="H70" s="418" t="str">
        <f>CONCATENATE(IF(G70&lt;='[6]8- Políticas de Administración '!$D$6,'[6]8- Políticas de Administración '!$B$6,IF(G70&lt;='[6]8- Políticas de Administración '!$D$7,'[6]8- Políticas de Administración '!$B$7,IF(G70&lt;='[6]8- Políticas de Administración '!$D$8,'[6]8- Políticas de Administración '!$B$8,IF(G70&lt;='[6]8- Políticas de Administración '!$D$9,'[6]8- Políticas de Administración '!$B$9,IF(G70&lt;='[6]8- Políticas de Administración '!$D$10,'[6]8- Políticas de Administración '!$B$10,"Probabilidad no valida")))))," - ",VLOOKUP(IF(G70&lt;='[6]8- Políticas de Administración '!$D$6,'[6]8- Políticas de Administración '!$B$6,IF(G70&lt;='[6]8- Políticas de Administración '!$D$7,'[6]8- Políticas de Administración '!$B$7,IF(G70&lt;='[6]8- Políticas de Administración '!$D$8,'[6]8- Políticas de Administración '!$B$8,IF(G70&lt;='[6]8- Políticas de Administración '!$D$9,'[6]8- Políticas de Administración '!$B$9,IF(G70&lt;='[6]8- Políticas de Administración '!$D$10,'[6]8- Políticas de Administración '!$B$10,"Probabilidad no valida"))))),'[6]8- Políticas de Administración '!$B$6:$F$10,5,FALSE))</f>
        <v>Muy Baja - 1</v>
      </c>
      <c r="I70" s="167" t="s">
        <v>291</v>
      </c>
      <c r="J70" s="178" t="s">
        <v>336</v>
      </c>
      <c r="K70" s="167" t="str">
        <f>IFERROR(CONCATENATE(INDEX('[6]8- Políticas de Administración '!$B$16:$F$53,MATCH('[6]5- Identificación de Riesgos'!J70,'[6]8- Políticas de Administración '!$C$16:$C$54,0),1)," - ",L70),"")</f>
        <v>Mayor - 4</v>
      </c>
      <c r="L70" s="198">
        <f>IFERROR(VLOOKUP(INDEX('[6]8- Políticas de Administración '!$B$16:$F$63,MATCH('[6]5- Identificación de Riesgos'!J70,'[6]8- Políticas de Administración '!$C$16:$C$64,0),1),'[6]8- Políticas de Administración '!$B$16:$F$64,5,FALSE),"")</f>
        <v>4</v>
      </c>
      <c r="M70" s="421" t="str">
        <f>IFERROR(CONCATENATE(INDEX('[6]8- Políticas de Administración '!$B$16:$F$53,MATCH(ROUND(AVERAGE(L70:L79),0),'[6]8- Políticas de Administración '!$F$16:$F$53,0),1)," - ",ROUND(AVERAGE(L70:L79),0)),"")</f>
        <v>Mayor - 4</v>
      </c>
      <c r="N70" s="424" t="str">
        <f>IFERROR(CONCATENATE(VLOOKUP((LEFT(H70,LEN(H70)-4)&amp;LEFT(M70,LEN(M70)-4)),'[6]9- Matriz de Calor '!$D$18:$E$42,2,0)," - ",RIGHT(H70,1)*RIGHT(M70,1)),"")</f>
        <v>Alto  - 4</v>
      </c>
      <c r="R70" s="486" t="s">
        <v>337</v>
      </c>
      <c r="S70" s="487"/>
      <c r="T70" s="487"/>
      <c r="U70" s="487"/>
      <c r="V70" s="487"/>
      <c r="W70" s="487"/>
      <c r="X70" s="487"/>
      <c r="Y70" s="487"/>
      <c r="Z70" s="488"/>
    </row>
    <row r="71" spans="1:26" ht="30">
      <c r="A71" s="234">
        <v>7</v>
      </c>
      <c r="B71" s="481"/>
      <c r="C71" s="413"/>
      <c r="D71" s="206" t="s">
        <v>338</v>
      </c>
      <c r="E71" s="425"/>
      <c r="F71" s="484"/>
      <c r="G71" s="416"/>
      <c r="H71" s="419"/>
      <c r="I71" s="168"/>
      <c r="J71" s="97"/>
      <c r="K71" s="168" t="str">
        <f>IFERROR(CONCATENATE(INDEX('[6]8- Políticas de Administración '!$B$16:$F$53,MATCH('[6]5- Identificación de Riesgos'!J71,'[6]8- Políticas de Administración '!$C$16:$C$54,0),1)," - ",L71),"")</f>
        <v/>
      </c>
      <c r="L71" s="199" t="str">
        <f>IFERROR(VLOOKUP(INDEX('[6]8- Políticas de Administración '!$B$16:$F$63,MATCH('[6]5- Identificación de Riesgos'!J71,'[6]8- Políticas de Administración '!$C$16:$C$64,0),1),'[6]8- Políticas de Administración '!$B$16:$F$64,5,FALSE),"")</f>
        <v/>
      </c>
      <c r="M71" s="422"/>
      <c r="N71" s="425"/>
      <c r="R71" s="489"/>
      <c r="S71" s="490"/>
      <c r="T71" s="490"/>
      <c r="U71" s="490"/>
      <c r="V71" s="490"/>
      <c r="W71" s="490"/>
      <c r="X71" s="490"/>
      <c r="Y71" s="490"/>
      <c r="Z71" s="491"/>
    </row>
    <row r="72" spans="1:26" ht="30">
      <c r="A72" s="234"/>
      <c r="B72" s="481"/>
      <c r="C72" s="413"/>
      <c r="D72" s="207" t="s">
        <v>339</v>
      </c>
      <c r="E72" s="425"/>
      <c r="F72" s="484"/>
      <c r="G72" s="416"/>
      <c r="H72" s="419"/>
      <c r="I72" s="168"/>
      <c r="J72" s="97"/>
      <c r="K72" s="168" t="str">
        <f>IFERROR(CONCATENATE(INDEX('[6]8- Políticas de Administración '!$B$16:$F$53,MATCH('[6]5- Identificación de Riesgos'!J72,'[6]8- Políticas de Administración '!$C$16:$C$54,0),1)," - ",L72),"")</f>
        <v/>
      </c>
      <c r="L72" s="199" t="str">
        <f>IFERROR(VLOOKUP(INDEX('[6]8- Políticas de Administración '!$B$16:$F$63,MATCH('[6]5- Identificación de Riesgos'!J72,'[6]8- Políticas de Administración '!$C$16:$C$64,0),1),'[6]8- Políticas de Administración '!$B$16:$F$64,5,FALSE),"")</f>
        <v/>
      </c>
      <c r="M72" s="422"/>
      <c r="N72" s="425"/>
      <c r="R72" s="489"/>
      <c r="S72" s="490"/>
      <c r="T72" s="490"/>
      <c r="U72" s="490"/>
      <c r="V72" s="490"/>
      <c r="W72" s="490"/>
      <c r="X72" s="490"/>
      <c r="Y72" s="490"/>
      <c r="Z72" s="491"/>
    </row>
    <row r="73" spans="1:26" ht="30">
      <c r="A73" s="234"/>
      <c r="B73" s="481"/>
      <c r="C73" s="413"/>
      <c r="D73" s="207" t="s">
        <v>340</v>
      </c>
      <c r="E73" s="425"/>
      <c r="F73" s="484"/>
      <c r="G73" s="416"/>
      <c r="H73" s="419"/>
      <c r="I73" s="168"/>
      <c r="J73" s="97"/>
      <c r="K73" s="168" t="str">
        <f>IFERROR(CONCATENATE(INDEX('[6]8- Políticas de Administración '!$B$16:$F$53,MATCH('[6]5- Identificación de Riesgos'!J73,'[6]8- Políticas de Administración '!$C$16:$C$54,0),1)," - ",L73),"")</f>
        <v/>
      </c>
      <c r="L73" s="199" t="str">
        <f>IFERROR(VLOOKUP(INDEX('[6]8- Políticas de Administración '!$B$16:$F$63,MATCH('[6]5- Identificación de Riesgos'!J73,'[6]8- Políticas de Administración '!$C$16:$C$64,0),1),'[6]8- Políticas de Administración '!$B$16:$F$64,5,FALSE),"")</f>
        <v/>
      </c>
      <c r="M73" s="422"/>
      <c r="N73" s="425"/>
      <c r="R73" s="489"/>
      <c r="S73" s="490"/>
      <c r="T73" s="490"/>
      <c r="U73" s="490"/>
      <c r="V73" s="490"/>
      <c r="W73" s="490"/>
      <c r="X73" s="490"/>
      <c r="Y73" s="490"/>
      <c r="Z73" s="491"/>
    </row>
    <row r="74" spans="1:26">
      <c r="A74" s="234"/>
      <c r="B74" s="481"/>
      <c r="C74" s="413"/>
      <c r="D74" s="176"/>
      <c r="E74" s="425"/>
      <c r="F74" s="484"/>
      <c r="G74" s="416"/>
      <c r="H74" s="419"/>
      <c r="I74" s="168"/>
      <c r="J74" s="97"/>
      <c r="K74" s="168" t="str">
        <f>IFERROR(CONCATENATE(INDEX('[6]8- Políticas de Administración '!$B$16:$F$53,MATCH('[6]5- Identificación de Riesgos'!J74,'[6]8- Políticas de Administración '!$C$16:$C$54,0),1)," - ",L74),"")</f>
        <v/>
      </c>
      <c r="L74" s="199" t="str">
        <f>IFERROR(VLOOKUP(INDEX('[6]8- Políticas de Administración '!$B$16:$F$63,MATCH('[6]5- Identificación de Riesgos'!J74,'[6]8- Políticas de Administración '!$C$16:$C$64,0),1),'[6]8- Políticas de Administración '!$B$16:$F$64,5,FALSE),"")</f>
        <v/>
      </c>
      <c r="M74" s="422"/>
      <c r="N74" s="425"/>
      <c r="R74" s="489"/>
      <c r="S74" s="490"/>
      <c r="T74" s="490"/>
      <c r="U74" s="490"/>
      <c r="V74" s="490"/>
      <c r="W74" s="490"/>
      <c r="X74" s="490"/>
      <c r="Y74" s="490"/>
      <c r="Z74" s="491"/>
    </row>
    <row r="75" spans="1:26">
      <c r="A75" s="234"/>
      <c r="B75" s="481"/>
      <c r="C75" s="413"/>
      <c r="D75" s="176"/>
      <c r="E75" s="425"/>
      <c r="F75" s="484"/>
      <c r="G75" s="416"/>
      <c r="H75" s="419"/>
      <c r="I75" s="168"/>
      <c r="J75" s="97"/>
      <c r="K75" s="168" t="str">
        <f>IFERROR(CONCATENATE(INDEX('[6]8- Políticas de Administración '!$B$16:$F$53,MATCH('[6]5- Identificación de Riesgos'!J75,'[6]8- Políticas de Administración '!$C$16:$C$54,0),1)," - ",L75),"")</f>
        <v/>
      </c>
      <c r="L75" s="199" t="str">
        <f>IFERROR(VLOOKUP(INDEX('[6]8- Políticas de Administración '!$B$16:$F$63,MATCH('[6]5- Identificación de Riesgos'!J75,'[6]8- Políticas de Administración '!$C$16:$C$64,0),1),'[6]8- Políticas de Administración '!$B$16:$F$64,5,FALSE),"")</f>
        <v/>
      </c>
      <c r="M75" s="422"/>
      <c r="N75" s="425"/>
      <c r="R75" s="489"/>
      <c r="S75" s="490"/>
      <c r="T75" s="490"/>
      <c r="U75" s="490"/>
      <c r="V75" s="490"/>
      <c r="W75" s="490"/>
      <c r="X75" s="490"/>
      <c r="Y75" s="490"/>
      <c r="Z75" s="491"/>
    </row>
    <row r="76" spans="1:26">
      <c r="A76" s="234"/>
      <c r="B76" s="481"/>
      <c r="C76" s="413"/>
      <c r="D76" s="176"/>
      <c r="E76" s="425"/>
      <c r="F76" s="484"/>
      <c r="G76" s="416"/>
      <c r="H76" s="419"/>
      <c r="I76" s="168"/>
      <c r="J76" s="97"/>
      <c r="K76" s="168" t="str">
        <f>IFERROR(CONCATENATE(INDEX('[6]8- Políticas de Administración '!$B$16:$F$53,MATCH('[6]5- Identificación de Riesgos'!J76,'[6]8- Políticas de Administración '!$C$16:$C$54,0),1)," - ",L76),"")</f>
        <v/>
      </c>
      <c r="L76" s="199" t="str">
        <f>IFERROR(VLOOKUP(INDEX('[6]8- Políticas de Administración '!$B$16:$F$63,MATCH('[6]5- Identificación de Riesgos'!J76,'[6]8- Políticas de Administración '!$C$16:$C$64,0),1),'[6]8- Políticas de Administración '!$B$16:$F$64,5,FALSE),"")</f>
        <v/>
      </c>
      <c r="M76" s="422"/>
      <c r="N76" s="425"/>
      <c r="R76" s="489"/>
      <c r="S76" s="490"/>
      <c r="T76" s="490"/>
      <c r="U76" s="490"/>
      <c r="V76" s="490"/>
      <c r="W76" s="490"/>
      <c r="X76" s="490"/>
      <c r="Y76" s="490"/>
      <c r="Z76" s="491"/>
    </row>
    <row r="77" spans="1:26" ht="15.75" thickBot="1">
      <c r="A77" s="234"/>
      <c r="B77" s="481"/>
      <c r="C77" s="413"/>
      <c r="D77" s="176"/>
      <c r="E77" s="425"/>
      <c r="F77" s="484"/>
      <c r="G77" s="416"/>
      <c r="H77" s="419"/>
      <c r="I77" s="168"/>
      <c r="J77" s="97"/>
      <c r="K77" s="168" t="str">
        <f>IFERROR(CONCATENATE(INDEX('[6]8- Políticas de Administración '!$B$16:$F$53,MATCH('[6]5- Identificación de Riesgos'!J77,'[6]8- Políticas de Administración '!$C$16:$C$54,0),1)," - ",L77),"")</f>
        <v/>
      </c>
      <c r="L77" s="200" t="str">
        <f>IFERROR(VLOOKUP(INDEX('[6]8- Políticas de Administración '!$B$16:$F$63,MATCH('[6]5- Identificación de Riesgos'!J77,'[6]8- Políticas de Administración '!$C$16:$C$64,0),1),'[6]8- Políticas de Administración '!$B$16:$F$64,5,FALSE),"")</f>
        <v/>
      </c>
      <c r="M77" s="422"/>
      <c r="N77" s="425"/>
      <c r="R77" s="489"/>
      <c r="S77" s="490"/>
      <c r="T77" s="490"/>
      <c r="U77" s="490"/>
      <c r="V77" s="490"/>
      <c r="W77" s="490"/>
      <c r="X77" s="490"/>
      <c r="Y77" s="490"/>
      <c r="Z77" s="491"/>
    </row>
    <row r="78" spans="1:26" ht="42" customHeight="1">
      <c r="A78" s="234"/>
      <c r="B78" s="481"/>
      <c r="C78" s="413"/>
      <c r="D78" s="176"/>
      <c r="E78" s="425"/>
      <c r="F78" s="484"/>
      <c r="G78" s="416"/>
      <c r="H78" s="419"/>
      <c r="I78" s="168"/>
      <c r="J78" s="97"/>
      <c r="K78" s="168" t="str">
        <f>IFERROR(CONCATENATE(INDEX('[6]8- Políticas de Administración '!$B$16:$F$53,MATCH('[6]5- Identificación de Riesgos'!J78,'[6]8- Políticas de Administración '!$C$16:$C$54,0),1)," - ",L78),"")</f>
        <v/>
      </c>
      <c r="L78" s="211" t="str">
        <f>IFERROR(VLOOKUP(INDEX('[6]8- Políticas de Administración '!$B$16:$F$63,MATCH('[6]5- Identificación de Riesgos'!J78,'[6]8- Políticas de Administración '!$C$16:$C$64,0),1),'[6]8- Políticas de Administración '!$B$16:$F$64,5,FALSE),"")</f>
        <v/>
      </c>
      <c r="M78" s="422"/>
      <c r="N78" s="425"/>
      <c r="R78" s="489"/>
      <c r="S78" s="490"/>
      <c r="T78" s="490"/>
      <c r="U78" s="490"/>
      <c r="V78" s="490"/>
      <c r="W78" s="490"/>
      <c r="X78" s="490"/>
      <c r="Y78" s="490"/>
      <c r="Z78" s="491"/>
    </row>
    <row r="79" spans="1:26" ht="15.75" thickBot="1">
      <c r="A79" s="235"/>
      <c r="B79" s="482"/>
      <c r="C79" s="414"/>
      <c r="D79" s="229"/>
      <c r="E79" s="426"/>
      <c r="F79" s="485"/>
      <c r="G79" s="417"/>
      <c r="H79" s="420"/>
      <c r="I79" s="169"/>
      <c r="J79" s="179"/>
      <c r="K79" s="169" t="str">
        <f>IFERROR(CONCATENATE(INDEX('[6]8- Políticas de Administración '!$B$16:$F$53,MATCH('[6]5- Identificación de Riesgos'!J79,'[6]8- Políticas de Administración '!$C$16:$C$54,0),1)," - ",L79),"")</f>
        <v/>
      </c>
      <c r="L79" s="200" t="str">
        <f>IFERROR(VLOOKUP(INDEX('[6]8- Políticas de Administración '!$B$16:$F$63,MATCH('[6]5- Identificación de Riesgos'!J79,'[6]8- Políticas de Administración '!$C$16:$C$64,0),1),'[6]8- Políticas de Administración '!$B$16:$F$64,5,FALSE),"")</f>
        <v/>
      </c>
      <c r="M79" s="423"/>
      <c r="N79" s="426"/>
      <c r="R79" s="489"/>
      <c r="S79" s="490"/>
      <c r="T79" s="490"/>
      <c r="U79" s="490"/>
      <c r="V79" s="490"/>
      <c r="W79" s="490"/>
      <c r="X79" s="490"/>
      <c r="Y79" s="490"/>
      <c r="Z79" s="491"/>
    </row>
    <row r="80" spans="1:26" ht="60">
      <c r="A80" s="232"/>
      <c r="B80" s="495" t="s">
        <v>341</v>
      </c>
      <c r="C80" s="497" t="s">
        <v>342</v>
      </c>
      <c r="D80" s="206" t="s">
        <v>335</v>
      </c>
      <c r="E80" s="425">
        <v>50000</v>
      </c>
      <c r="F80" s="484">
        <v>0</v>
      </c>
      <c r="G80" s="416">
        <f t="shared" ref="G80" si="5">F80/E80</f>
        <v>0</v>
      </c>
      <c r="H80" s="419" t="str">
        <f>CONCATENATE(IF(G80&lt;='[6]8- Políticas de Administración '!$D$6,'[6]8- Políticas de Administración '!$B$6,IF(G80&lt;='[6]8- Políticas de Administración '!$D$7,'[6]8- Políticas de Administración '!$B$7,IF(G80&lt;='[6]8- Políticas de Administración '!$D$8,'[6]8- Políticas de Administración '!$B$8,IF(G80&lt;='[6]8- Políticas de Administración '!$D$9,'[6]8- Políticas de Administración '!$B$9,IF(G80&lt;='[6]8- Políticas de Administración '!$D$10,'[6]8- Políticas de Administración '!$B$10,"Probabilidad no valida")))))," - ",VLOOKUP(IF(G80&lt;='[6]8- Políticas de Administración '!$D$6,'[6]8- Políticas de Administración '!$B$6,IF(G80&lt;='[6]8- Políticas de Administración '!$D$7,'[6]8- Políticas de Administración '!$B$7,IF(G80&lt;='[6]8- Políticas de Administración '!$D$8,'[6]8- Políticas de Administración '!$B$8,IF(G80&lt;='[6]8- Políticas de Administración '!$D$9,'[6]8- Políticas de Administración '!$B$9,IF(G80&lt;='[6]8- Políticas de Administración '!$D$10,'[6]8- Políticas de Administración '!$B$10,"Probabilidad no valida"))))),'[6]8- Políticas de Administración '!$B$6:$F$10,5,FALSE))</f>
        <v>Muy Baja - 1</v>
      </c>
      <c r="I80" s="170" t="s">
        <v>291</v>
      </c>
      <c r="J80" s="210" t="s">
        <v>336</v>
      </c>
      <c r="K80" s="170" t="str">
        <f>IFERROR(CONCATENATE(INDEX('[6]8- Políticas de Administración '!$B$16:$F$53,MATCH('[6]5- Identificación de Riesgos'!J80,'[6]8- Políticas de Administración '!$C$16:$C$54,0),1)," - ",L80),"")</f>
        <v>Mayor - 4</v>
      </c>
      <c r="L80" s="211">
        <f>IFERROR(VLOOKUP(INDEX('[6]8- Políticas de Administración '!$B$16:$F$63,MATCH('[6]5- Identificación de Riesgos'!J80,'[6]8- Políticas de Administración '!$C$16:$C$64,0),1),'[6]8- Políticas de Administración '!$B$16:$F$64,5,FALSE),"")</f>
        <v>4</v>
      </c>
      <c r="M80" s="499" t="str">
        <f>IFERROR(CONCATENATE(INDEX('[6]8- Políticas de Administración '!$B$16:$F$53,MATCH(ROUND(AVERAGE(L80:L89),0),'[6]8- Políticas de Administración '!$F$16:$F$53,0),1)," - ",ROUND(AVERAGE(L80:L89),0)),"")</f>
        <v>Mayor - 4</v>
      </c>
      <c r="N80" s="425" t="str">
        <f>IFERROR(CONCATENATE(VLOOKUP((LEFT(H80,LEN(H80)-4)&amp;LEFT(M80,LEN(M80)-4)),'[6]9- Matriz de Calor '!$D$18:$E$42,2,0)," - ",RIGHT(H80,1)*RIGHT(M80,1)),"")</f>
        <v>Alto  - 4</v>
      </c>
      <c r="R80" s="489"/>
      <c r="S80" s="490"/>
      <c r="T80" s="490"/>
      <c r="U80" s="490"/>
      <c r="V80" s="490"/>
      <c r="W80" s="490"/>
      <c r="X80" s="490"/>
      <c r="Y80" s="490"/>
      <c r="Z80" s="491"/>
    </row>
    <row r="81" spans="1:26" ht="30">
      <c r="A81" s="232">
        <v>8</v>
      </c>
      <c r="B81" s="495"/>
      <c r="C81" s="497"/>
      <c r="D81" s="206" t="s">
        <v>338</v>
      </c>
      <c r="E81" s="425"/>
      <c r="F81" s="484"/>
      <c r="G81" s="416"/>
      <c r="H81" s="419"/>
      <c r="I81" s="168"/>
      <c r="J81" s="97"/>
      <c r="K81" s="168" t="str">
        <f>IFERROR(CONCATENATE(INDEX('[6]8- Políticas de Administración '!$B$16:$F$53,MATCH('[6]5- Identificación de Riesgos'!J81,'[6]8- Políticas de Administración '!$C$16:$C$54,0),1)," - ",L81),"")</f>
        <v/>
      </c>
      <c r="L81" s="199" t="str">
        <f>IFERROR(VLOOKUP(INDEX('[6]8- Políticas de Administración '!$B$16:$F$63,MATCH('[6]5- Identificación de Riesgos'!J81,'[6]8- Políticas de Administración '!$C$16:$C$64,0),1),'[6]8- Políticas de Administración '!$B$16:$F$64,5,FALSE),"")</f>
        <v/>
      </c>
      <c r="M81" s="422"/>
      <c r="N81" s="425"/>
      <c r="R81" s="489"/>
      <c r="S81" s="490"/>
      <c r="T81" s="490"/>
      <c r="U81" s="490"/>
      <c r="V81" s="490"/>
      <c r="W81" s="490"/>
      <c r="X81" s="490"/>
      <c r="Y81" s="490"/>
      <c r="Z81" s="491"/>
    </row>
    <row r="82" spans="1:26">
      <c r="A82" s="232"/>
      <c r="B82" s="495"/>
      <c r="C82" s="497"/>
      <c r="D82" s="236" t="s">
        <v>343</v>
      </c>
      <c r="E82" s="425"/>
      <c r="F82" s="484"/>
      <c r="G82" s="416"/>
      <c r="H82" s="419"/>
      <c r="I82" s="168"/>
      <c r="J82" s="97"/>
      <c r="K82" s="168" t="str">
        <f>IFERROR(CONCATENATE(INDEX('[6]8- Políticas de Administración '!$B$16:$F$53,MATCH('[6]5- Identificación de Riesgos'!J82,'[6]8- Políticas de Administración '!$C$16:$C$54,0),1)," - ",L82),"")</f>
        <v/>
      </c>
      <c r="L82" s="199" t="str">
        <f>IFERROR(VLOOKUP(INDEX('[6]8- Políticas de Administración '!$B$16:$F$63,MATCH('[6]5- Identificación de Riesgos'!J82,'[6]8- Políticas de Administración '!$C$16:$C$64,0),1),'[6]8- Políticas de Administración '!$B$16:$F$64,5,FALSE),"")</f>
        <v/>
      </c>
      <c r="M82" s="422"/>
      <c r="N82" s="425"/>
      <c r="R82" s="489"/>
      <c r="S82" s="490"/>
      <c r="T82" s="490"/>
      <c r="U82" s="490"/>
      <c r="V82" s="490"/>
      <c r="W82" s="490"/>
      <c r="X82" s="490"/>
      <c r="Y82" s="490"/>
      <c r="Z82" s="491"/>
    </row>
    <row r="83" spans="1:26">
      <c r="A83" s="232"/>
      <c r="B83" s="495"/>
      <c r="C83" s="497"/>
      <c r="D83" s="236"/>
      <c r="E83" s="425"/>
      <c r="F83" s="484"/>
      <c r="G83" s="416"/>
      <c r="H83" s="419"/>
      <c r="I83" s="168"/>
      <c r="J83" s="97"/>
      <c r="K83" s="168" t="str">
        <f>IFERROR(CONCATENATE(INDEX('[6]8- Políticas de Administración '!$B$16:$F$53,MATCH('[6]5- Identificación de Riesgos'!J83,'[6]8- Políticas de Administración '!$C$16:$C$54,0),1)," - ",L83),"")</f>
        <v/>
      </c>
      <c r="L83" s="199" t="str">
        <f>IFERROR(VLOOKUP(INDEX('[6]8- Políticas de Administración '!$B$16:$F$63,MATCH('[6]5- Identificación de Riesgos'!J83,'[6]8- Políticas de Administración '!$C$16:$C$64,0),1),'[6]8- Políticas de Administración '!$B$16:$F$64,5,FALSE),"")</f>
        <v/>
      </c>
      <c r="M83" s="422"/>
      <c r="N83" s="425"/>
      <c r="R83" s="489"/>
      <c r="S83" s="490"/>
      <c r="T83" s="490"/>
      <c r="U83" s="490"/>
      <c r="V83" s="490"/>
      <c r="W83" s="490"/>
      <c r="X83" s="490"/>
      <c r="Y83" s="490"/>
      <c r="Z83" s="491"/>
    </row>
    <row r="84" spans="1:26">
      <c r="A84" s="232"/>
      <c r="B84" s="495"/>
      <c r="C84" s="497"/>
      <c r="D84" s="237"/>
      <c r="E84" s="425"/>
      <c r="F84" s="484"/>
      <c r="G84" s="416"/>
      <c r="H84" s="419"/>
      <c r="I84" s="168"/>
      <c r="J84" s="97"/>
      <c r="K84" s="168" t="str">
        <f>IFERROR(CONCATENATE(INDEX('[6]8- Políticas de Administración '!$B$16:$F$53,MATCH('[6]5- Identificación de Riesgos'!J84,'[6]8- Políticas de Administración '!$C$16:$C$54,0),1)," - ",L84),"")</f>
        <v/>
      </c>
      <c r="L84" s="199" t="str">
        <f>IFERROR(VLOOKUP(INDEX('[6]8- Políticas de Administración '!$B$16:$F$63,MATCH('[6]5- Identificación de Riesgos'!J84,'[6]8- Políticas de Administración '!$C$16:$C$64,0),1),'[6]8- Políticas de Administración '!$B$16:$F$64,5,FALSE),"")</f>
        <v/>
      </c>
      <c r="M84" s="422"/>
      <c r="N84" s="425"/>
      <c r="R84" s="489"/>
      <c r="S84" s="490"/>
      <c r="T84" s="490"/>
      <c r="U84" s="490"/>
      <c r="V84" s="490"/>
      <c r="W84" s="490"/>
      <c r="X84" s="490"/>
      <c r="Y84" s="490"/>
      <c r="Z84" s="491"/>
    </row>
    <row r="85" spans="1:26">
      <c r="A85" s="232"/>
      <c r="B85" s="495"/>
      <c r="C85" s="497"/>
      <c r="D85" s="238"/>
      <c r="E85" s="425"/>
      <c r="F85" s="484"/>
      <c r="G85" s="416"/>
      <c r="H85" s="419"/>
      <c r="I85" s="168"/>
      <c r="J85" s="97"/>
      <c r="K85" s="168" t="str">
        <f>IFERROR(CONCATENATE(INDEX('[6]8- Políticas de Administración '!$B$16:$F$53,MATCH('[6]5- Identificación de Riesgos'!J85,'[6]8- Políticas de Administración '!$C$16:$C$54,0),1)," - ",L85),"")</f>
        <v/>
      </c>
      <c r="L85" s="199" t="str">
        <f>IFERROR(VLOOKUP(INDEX('[6]8- Políticas de Administración '!$B$16:$F$63,MATCH('[6]5- Identificación de Riesgos'!J85,'[6]8- Políticas de Administración '!$C$16:$C$64,0),1),'[6]8- Políticas de Administración '!$B$16:$F$64,5,FALSE),"")</f>
        <v/>
      </c>
      <c r="M85" s="422"/>
      <c r="N85" s="425"/>
      <c r="R85" s="489"/>
      <c r="S85" s="490"/>
      <c r="T85" s="490"/>
      <c r="U85" s="490"/>
      <c r="V85" s="490"/>
      <c r="W85" s="490"/>
      <c r="X85" s="490"/>
      <c r="Y85" s="490"/>
      <c r="Z85" s="491"/>
    </row>
    <row r="86" spans="1:26">
      <c r="A86" s="232"/>
      <c r="B86" s="495"/>
      <c r="C86" s="497"/>
      <c r="D86" s="238"/>
      <c r="E86" s="425"/>
      <c r="F86" s="484"/>
      <c r="G86" s="416"/>
      <c r="H86" s="419"/>
      <c r="I86" s="168"/>
      <c r="J86" s="97"/>
      <c r="K86" s="168" t="str">
        <f>IFERROR(CONCATENATE(INDEX('[6]8- Políticas de Administración '!$B$16:$F$53,MATCH('[6]5- Identificación de Riesgos'!J86,'[6]8- Políticas de Administración '!$C$16:$C$54,0),1)," - ",L86),"")</f>
        <v/>
      </c>
      <c r="L86" s="199" t="str">
        <f>IFERROR(VLOOKUP(INDEX('[6]8- Políticas de Administración '!$B$16:$F$63,MATCH('[6]5- Identificación de Riesgos'!J86,'[6]8- Políticas de Administración '!$C$16:$C$64,0),1),'[6]8- Políticas de Administración '!$B$16:$F$64,5,FALSE),"")</f>
        <v/>
      </c>
      <c r="M86" s="422"/>
      <c r="N86" s="425"/>
      <c r="R86" s="489"/>
      <c r="S86" s="490"/>
      <c r="T86" s="490"/>
      <c r="U86" s="490"/>
      <c r="V86" s="490"/>
      <c r="W86" s="490"/>
      <c r="X86" s="490"/>
      <c r="Y86" s="490"/>
      <c r="Z86" s="491"/>
    </row>
    <row r="87" spans="1:26" ht="15.75" thickBot="1">
      <c r="A87" s="232"/>
      <c r="B87" s="495"/>
      <c r="C87" s="497"/>
      <c r="D87" s="238"/>
      <c r="E87" s="425"/>
      <c r="F87" s="484"/>
      <c r="G87" s="416"/>
      <c r="H87" s="419"/>
      <c r="I87" s="168"/>
      <c r="J87" s="97"/>
      <c r="K87" s="168" t="str">
        <f>IFERROR(CONCATENATE(INDEX('[6]8- Políticas de Administración '!$B$16:$F$53,MATCH('[6]5- Identificación de Riesgos'!J87,'[6]8- Políticas de Administración '!$C$16:$C$54,0),1)," - ",L87),"")</f>
        <v/>
      </c>
      <c r="L87" s="200" t="str">
        <f>IFERROR(VLOOKUP(INDEX('[6]8- Políticas de Administración '!$B$16:$F$63,MATCH('[6]5- Identificación de Riesgos'!J87,'[6]8- Políticas de Administración '!$C$16:$C$64,0),1),'[6]8- Políticas de Administración '!$B$16:$F$64,5,FALSE),"")</f>
        <v/>
      </c>
      <c r="M87" s="422"/>
      <c r="N87" s="425"/>
      <c r="R87" s="492"/>
      <c r="S87" s="493"/>
      <c r="T87" s="493"/>
      <c r="U87" s="493"/>
      <c r="V87" s="493"/>
      <c r="W87" s="493"/>
      <c r="X87" s="493"/>
      <c r="Y87" s="493"/>
      <c r="Z87" s="494"/>
    </row>
    <row r="88" spans="1:26" ht="60" hidden="1" customHeight="1">
      <c r="A88" s="232"/>
      <c r="B88" s="495"/>
      <c r="C88" s="497"/>
      <c r="D88" s="238"/>
      <c r="E88" s="425"/>
      <c r="F88" s="484"/>
      <c r="G88" s="416"/>
      <c r="H88" s="419"/>
      <c r="I88" s="168"/>
      <c r="J88" s="97"/>
      <c r="K88" s="168" t="str">
        <f>IFERROR(CONCATENATE(INDEX('[6]8- Políticas de Administración '!$B$16:$F$53,MATCH('[6]5- Identificación de Riesgos'!J88,'[6]8- Políticas de Administración '!$C$16:$C$54,0),1)," - ",L88),"")</f>
        <v/>
      </c>
      <c r="L88" s="211" t="str">
        <f>IFERROR(VLOOKUP(INDEX('[6]8- Políticas de Administración '!$B$16:$F$63,MATCH('[6]5- Identificación de Riesgos'!J88,'[6]8- Políticas de Administración '!$C$16:$C$64,0),1),'[6]8- Políticas de Administración '!$B$16:$F$64,5,FALSE),"")</f>
        <v/>
      </c>
      <c r="M88" s="422"/>
      <c r="N88" s="425"/>
    </row>
    <row r="89" spans="1:26" ht="30" hidden="1" customHeight="1">
      <c r="A89" s="232"/>
      <c r="B89" s="496"/>
      <c r="C89" s="498"/>
      <c r="D89" s="239"/>
      <c r="E89" s="425"/>
      <c r="F89" s="484"/>
      <c r="G89" s="416"/>
      <c r="H89" s="419"/>
      <c r="I89" s="208"/>
      <c r="J89" s="240"/>
      <c r="K89" s="208" t="str">
        <f>IFERROR(CONCATENATE(INDEX('[6]8- Políticas de Administración '!$B$16:$F$53,MATCH('[6]5- Identificación de Riesgos'!J89,'[6]8- Políticas de Administración '!$C$16:$C$54,0),1)," - ",L89),"")</f>
        <v/>
      </c>
      <c r="L89" s="241" t="str">
        <f>IFERROR(VLOOKUP(INDEX('[6]8- Políticas de Administración '!$B$16:$F$63,MATCH('[6]5- Identificación de Riesgos'!J89,'[6]8- Políticas de Administración '!$C$16:$C$64,0),1),'[6]8- Políticas de Administración '!$B$16:$F$64,5,FALSE),"")</f>
        <v/>
      </c>
      <c r="M89" s="437"/>
      <c r="N89" s="425"/>
    </row>
    <row r="90" spans="1:26" ht="15" hidden="1" customHeight="1">
      <c r="A90" s="242"/>
      <c r="B90" s="480" t="s">
        <v>344</v>
      </c>
      <c r="C90" s="412" t="s">
        <v>345</v>
      </c>
      <c r="D90" s="206" t="s">
        <v>335</v>
      </c>
      <c r="E90" s="424">
        <v>20000</v>
      </c>
      <c r="F90" s="483">
        <v>0</v>
      </c>
      <c r="G90" s="415">
        <f t="shared" ref="G90" si="6">F90/E90</f>
        <v>0</v>
      </c>
      <c r="H90" s="418" t="str">
        <f>CONCATENATE(IF(G90&lt;='[6]8- Políticas de Administración '!$D$6,'[6]8- Políticas de Administración '!$B$6,IF(G90&lt;='[6]8- Políticas de Administración '!$D$7,'[6]8- Políticas de Administración '!$B$7,IF(G90&lt;='[6]8- Políticas de Administración '!$D$8,'[6]8- Políticas de Administración '!$B$8,IF(G90&lt;='[6]8- Políticas de Administración '!$D$9,'[6]8- Políticas de Administración '!$B$9,IF(G90&lt;='[6]8- Políticas de Administración '!$D$10,'[6]8- Políticas de Administración '!$B$10,"Probabilidad no valida")))))," - ",VLOOKUP(IF(G90&lt;='[6]8- Políticas de Administración '!$D$6,'[6]8- Políticas de Administración '!$B$6,IF(G90&lt;='[6]8- Políticas de Administración '!$D$7,'[6]8- Políticas de Administración '!$B$7,IF(G90&lt;='[6]8- Políticas de Administración '!$D$8,'[6]8- Políticas de Administración '!$B$8,IF(G90&lt;='[6]8- Políticas de Administración '!$D$9,'[6]8- Políticas de Administración '!$B$9,IF(G90&lt;='[6]8- Políticas de Administración '!$D$10,'[6]8- Políticas de Administración '!$B$10,"Probabilidad no valida"))))),'[6]8- Políticas de Administración '!$B$6:$F$10,5,FALSE))</f>
        <v>Muy Baja - 1</v>
      </c>
      <c r="I90" s="167" t="s">
        <v>291</v>
      </c>
      <c r="J90" s="178" t="s">
        <v>336</v>
      </c>
      <c r="K90" s="167" t="str">
        <f>IFERROR(CONCATENATE(INDEX('[6]8- Políticas de Administración '!$B$16:$F$53,MATCH('[6]5- Identificación de Riesgos'!J90,'[6]8- Políticas de Administración '!$C$16:$C$54,0),1)," - ",L90),"")</f>
        <v>Mayor - 4</v>
      </c>
      <c r="L90" s="198">
        <f>IFERROR(VLOOKUP(INDEX('[6]8- Políticas de Administración '!$B$16:$F$63,MATCH('[6]5- Identificación de Riesgos'!J90,'[6]8- Políticas de Administración '!$C$16:$C$64,0),1),'[6]8- Políticas de Administración '!$B$16:$F$64,5,FALSE),"")</f>
        <v>4</v>
      </c>
      <c r="M90" s="421" t="str">
        <f>IFERROR(CONCATENATE(INDEX('[6]8- Políticas de Administración '!$B$16:$F$53,MATCH(ROUND(AVERAGE(L90:L98),0),'[6]8- Políticas de Administración '!$F$16:$F$53,0),1)," - ",ROUND(AVERAGE(L90:L98),0)),"")</f>
        <v>Mayor - 4</v>
      </c>
      <c r="N90" s="424" t="str">
        <f>IFERROR(CONCATENATE(VLOOKUP((LEFT(H90,LEN(H90)-4)&amp;LEFT(M90,LEN(M90)-4)),'[6]9- Matriz de Calor '!$D$18:$E$42,2,0)," - ",RIGHT(H90,1)*RIGHT(M90,1)),"")</f>
        <v>Alto  - 4</v>
      </c>
    </row>
    <row r="91" spans="1:26" ht="15" hidden="1" customHeight="1">
      <c r="A91" s="242">
        <v>9</v>
      </c>
      <c r="B91" s="481"/>
      <c r="C91" s="413"/>
      <c r="D91" s="206" t="s">
        <v>338</v>
      </c>
      <c r="E91" s="425"/>
      <c r="F91" s="484"/>
      <c r="G91" s="416"/>
      <c r="H91" s="419"/>
      <c r="I91" s="168"/>
      <c r="J91" s="97"/>
      <c r="K91" s="168" t="str">
        <f>IFERROR(CONCATENATE(INDEX('[6]8- Políticas de Administración '!$B$16:$F$53,MATCH('[6]5- Identificación de Riesgos'!J91,'[6]8- Políticas de Administración '!$C$16:$C$54,0),1)," - ",L91),"")</f>
        <v/>
      </c>
      <c r="L91" s="199" t="str">
        <f>IFERROR(VLOOKUP(INDEX('[6]8- Políticas de Administración '!$B$16:$F$63,MATCH('[6]5- Identificación de Riesgos'!J91,'[6]8- Políticas de Administración '!$C$16:$C$64,0),1),'[6]8- Políticas de Administración '!$B$16:$F$64,5,FALSE),"")</f>
        <v/>
      </c>
      <c r="M91" s="422"/>
      <c r="N91" s="425"/>
    </row>
    <row r="92" spans="1:26" ht="15" hidden="1" customHeight="1">
      <c r="A92" s="242"/>
      <c r="B92" s="481"/>
      <c r="C92" s="413"/>
      <c r="D92" s="207" t="s">
        <v>346</v>
      </c>
      <c r="E92" s="425"/>
      <c r="F92" s="484"/>
      <c r="G92" s="416"/>
      <c r="H92" s="419"/>
      <c r="I92" s="168"/>
      <c r="J92" s="97"/>
      <c r="K92" s="168" t="str">
        <f>IFERROR(CONCATENATE(INDEX('[6]8- Políticas de Administración '!$B$16:$F$53,MATCH('[6]5- Identificación de Riesgos'!J92,'[6]8- Políticas de Administración '!$C$16:$C$54,0),1)," - ",L92),"")</f>
        <v/>
      </c>
      <c r="L92" s="199" t="str">
        <f>IFERROR(VLOOKUP(INDEX('[6]8- Políticas de Administración '!$B$16:$F$63,MATCH('[6]5- Identificación de Riesgos'!J92,'[6]8- Políticas de Administración '!$C$16:$C$64,0),1),'[6]8- Políticas de Administración '!$B$16:$F$64,5,FALSE),"")</f>
        <v/>
      </c>
      <c r="M92" s="422"/>
      <c r="N92" s="425"/>
    </row>
    <row r="93" spans="1:26" ht="15" hidden="1" customHeight="1">
      <c r="A93" s="242"/>
      <c r="B93" s="481"/>
      <c r="C93" s="413"/>
      <c r="D93" s="176"/>
      <c r="E93" s="425"/>
      <c r="F93" s="484"/>
      <c r="G93" s="416"/>
      <c r="H93" s="419"/>
      <c r="I93" s="168"/>
      <c r="J93" s="97"/>
      <c r="K93" s="168" t="str">
        <f>IFERROR(CONCATENATE(INDEX('[6]8- Políticas de Administración '!$B$16:$F$53,MATCH('[6]5- Identificación de Riesgos'!J93,'[6]8- Políticas de Administración '!$C$16:$C$54,0),1)," - ",L93),"")</f>
        <v/>
      </c>
      <c r="L93" s="199" t="str">
        <f>IFERROR(VLOOKUP(INDEX('[6]8- Políticas de Administración '!$B$16:$F$63,MATCH('[6]5- Identificación de Riesgos'!J93,'[6]8- Políticas de Administración '!$C$16:$C$64,0),1),'[6]8- Políticas de Administración '!$B$16:$F$64,5,FALSE),"")</f>
        <v/>
      </c>
      <c r="M93" s="422"/>
      <c r="N93" s="425"/>
    </row>
    <row r="94" spans="1:26" ht="15" hidden="1" customHeight="1">
      <c r="A94" s="242"/>
      <c r="B94" s="481"/>
      <c r="C94" s="413"/>
      <c r="D94" s="176"/>
      <c r="E94" s="425"/>
      <c r="F94" s="484"/>
      <c r="G94" s="416"/>
      <c r="H94" s="419"/>
      <c r="I94" s="168"/>
      <c r="J94" s="97"/>
      <c r="K94" s="168" t="str">
        <f>IFERROR(CONCATENATE(INDEX('[6]8- Políticas de Administración '!$B$16:$F$53,MATCH('[6]5- Identificación de Riesgos'!J94,'[6]8- Políticas de Administración '!$C$16:$C$54,0),1)," - ",L94),"")</f>
        <v/>
      </c>
      <c r="L94" s="199" t="str">
        <f>IFERROR(VLOOKUP(INDEX('[6]8- Políticas de Administración '!$B$16:$F$63,MATCH('[6]5- Identificación de Riesgos'!J94,'[6]8- Políticas de Administración '!$C$16:$C$64,0),1),'[6]8- Políticas de Administración '!$B$16:$F$64,5,FALSE),"")</f>
        <v/>
      </c>
      <c r="M94" s="422"/>
      <c r="N94" s="425"/>
    </row>
    <row r="95" spans="1:26" ht="15.75" hidden="1" customHeight="1" thickBot="1">
      <c r="A95" s="242"/>
      <c r="B95" s="481"/>
      <c r="C95" s="413"/>
      <c r="D95" s="176"/>
      <c r="E95" s="425"/>
      <c r="F95" s="484"/>
      <c r="G95" s="416"/>
      <c r="H95" s="419"/>
      <c r="I95" s="168"/>
      <c r="J95" s="97"/>
      <c r="K95" s="168" t="str">
        <f>IFERROR(CONCATENATE(INDEX('[6]8- Políticas de Administración '!$B$16:$F$53,MATCH('[6]5- Identificación de Riesgos'!J95,'[6]8- Políticas de Administración '!$C$16:$C$54,0),1)," - ",L95),"")</f>
        <v/>
      </c>
      <c r="L95" s="199" t="str">
        <f>IFERROR(VLOOKUP(INDEX('[6]8- Políticas de Administración '!$B$16:$F$63,MATCH('[6]5- Identificación de Riesgos'!J95,'[6]8- Políticas de Administración '!$C$16:$C$64,0),1),'[6]8- Políticas de Administración '!$B$16:$F$64,5,FALSE),"")</f>
        <v/>
      </c>
      <c r="M95" s="422"/>
      <c r="N95" s="425"/>
    </row>
    <row r="96" spans="1:26" ht="15" hidden="1" customHeight="1">
      <c r="A96" s="242"/>
      <c r="B96" s="481"/>
      <c r="C96" s="413"/>
      <c r="D96" s="176"/>
      <c r="E96" s="425"/>
      <c r="F96" s="484"/>
      <c r="G96" s="416"/>
      <c r="H96" s="419"/>
      <c r="I96" s="168"/>
      <c r="J96" s="97"/>
      <c r="K96" s="168" t="str">
        <f>IFERROR(CONCATENATE(INDEX('[6]8- Políticas de Administración '!$B$16:$F$53,MATCH('[6]5- Identificación de Riesgos'!J96,'[6]8- Políticas de Administración '!$C$16:$C$54,0),1)," - ",L96),"")</f>
        <v/>
      </c>
      <c r="L96" s="199" t="str">
        <f>IFERROR(VLOOKUP(INDEX('[6]8- Políticas de Administración '!$B$16:$F$63,MATCH('[6]5- Identificación de Riesgos'!J96,'[6]8- Políticas de Administración '!$C$16:$C$64,0),1),'[6]8- Políticas de Administración '!$B$16:$F$64,5,FALSE),"")</f>
        <v/>
      </c>
      <c r="M96" s="422"/>
      <c r="N96" s="425"/>
    </row>
    <row r="97" spans="1:14" ht="15.75" hidden="1" customHeight="1" thickBot="1">
      <c r="A97" s="242"/>
      <c r="B97" s="481"/>
      <c r="C97" s="413"/>
      <c r="D97" s="176"/>
      <c r="E97" s="425"/>
      <c r="F97" s="484"/>
      <c r="G97" s="416"/>
      <c r="H97" s="419"/>
      <c r="I97" s="168"/>
      <c r="J97" s="97"/>
      <c r="K97" s="168" t="str">
        <f>IFERROR(CONCATENATE(INDEX('[6]8- Políticas de Administración '!$B$16:$F$53,MATCH('[6]5- Identificación de Riesgos'!J97,'[6]8- Políticas de Administración '!$C$16:$C$54,0),1)," - ",L97),"")</f>
        <v/>
      </c>
      <c r="L97" s="200" t="str">
        <f>IFERROR(VLOOKUP(INDEX('[6]8- Políticas de Administración '!$B$16:$F$63,MATCH('[6]5- Identificación de Riesgos'!J97,'[6]8- Políticas de Administración '!$C$16:$C$64,0),1),'[6]8- Políticas de Administración '!$B$16:$F$64,5,FALSE),"")</f>
        <v/>
      </c>
      <c r="M97" s="422"/>
      <c r="N97" s="425"/>
    </row>
    <row r="98" spans="1:14" ht="15" hidden="1" customHeight="1">
      <c r="A98" s="242"/>
      <c r="B98" s="481"/>
      <c r="C98" s="413"/>
      <c r="D98" s="176"/>
      <c r="E98" s="425"/>
      <c r="F98" s="484"/>
      <c r="G98" s="416"/>
      <c r="H98" s="419"/>
      <c r="I98" s="168"/>
      <c r="J98" s="97"/>
      <c r="K98" s="168" t="str">
        <f>IFERROR(CONCATENATE(INDEX('[6]8- Políticas de Administración '!$B$16:$F$53,MATCH('[6]5- Identificación de Riesgos'!J98,'[6]8- Políticas de Administración '!$C$16:$C$54,0),1)," - ",L98),"")</f>
        <v/>
      </c>
      <c r="L98" s="211" t="str">
        <f>IFERROR(VLOOKUP(INDEX('[6]8- Políticas de Administración '!$B$16:$F$63,MATCH('[6]5- Identificación de Riesgos'!J98,'[6]8- Políticas de Administración '!$C$16:$C$64,0),1),'[6]8- Políticas de Administración '!$B$16:$F$64,5,FALSE),"")</f>
        <v/>
      </c>
      <c r="M98" s="422"/>
      <c r="N98" s="425"/>
    </row>
    <row r="99" spans="1:14" ht="60" hidden="1">
      <c r="A99" s="242"/>
      <c r="B99" s="480" t="s">
        <v>344</v>
      </c>
      <c r="C99" s="412" t="s">
        <v>345</v>
      </c>
      <c r="D99" s="206" t="s">
        <v>335</v>
      </c>
      <c r="E99" s="424">
        <v>20000</v>
      </c>
      <c r="F99" s="483">
        <v>0</v>
      </c>
      <c r="G99" s="415">
        <f t="shared" ref="G99" si="7">F99/E99</f>
        <v>0</v>
      </c>
      <c r="H99" s="418" t="str">
        <f>CONCATENATE(IF(G99&lt;='[6]8- Políticas de Administración '!$D$6,'[6]8- Políticas de Administración '!$B$6,IF(G99&lt;='[6]8- Políticas de Administración '!$D$7,'[6]8- Políticas de Administración '!$B$7,IF(G99&lt;='[6]8- Políticas de Administración '!$D$8,'[6]8- Políticas de Administración '!$B$8,IF(G99&lt;='[6]8- Políticas de Administración '!$D$9,'[6]8- Políticas de Administración '!$B$9,IF(G99&lt;='[6]8- Políticas de Administración '!$D$10,'[6]8- Políticas de Administración '!$B$10,"Probabilidad no valida")))))," - ",VLOOKUP(IF(G99&lt;='[6]8- Políticas de Administración '!$D$6,'[6]8- Políticas de Administración '!$B$6,IF(G99&lt;='[6]8- Políticas de Administración '!$D$7,'[6]8- Políticas de Administración '!$B$7,IF(G99&lt;='[6]8- Políticas de Administración '!$D$8,'[6]8- Políticas de Administración '!$B$8,IF(G99&lt;='[6]8- Políticas de Administración '!$D$9,'[6]8- Políticas de Administración '!$B$9,IF(G99&lt;='[6]8- Políticas de Administración '!$D$10,'[6]8- Políticas de Administración '!$B$10,"Probabilidad no valida"))))),'[6]8- Políticas de Administración '!$B$6:$F$10,5,FALSE))</f>
        <v>Muy Baja - 1</v>
      </c>
      <c r="I99" s="167" t="s">
        <v>291</v>
      </c>
      <c r="J99" s="178" t="s">
        <v>336</v>
      </c>
      <c r="K99" s="167" t="str">
        <f>IFERROR(CONCATENATE(INDEX('[6]8- Políticas de Administración '!$B$16:$F$53,MATCH('[6]5- Identificación de Riesgos'!J99,'[6]8- Políticas de Administración '!$C$16:$C$54,0),1)," - ",L99),"")</f>
        <v/>
      </c>
      <c r="L99" s="198" t="str">
        <f>IFERROR(VLOOKUP(INDEX('[6]8- Políticas de Administración '!$B$16:$F$63,MATCH('[6]5- Identificación de Riesgos'!J99,'[6]8- Políticas de Administración '!$C$16:$C$64,0),1),'[6]8- Políticas de Administración '!$B$16:$F$64,5,FALSE),"")</f>
        <v/>
      </c>
      <c r="M99" s="421" t="str">
        <f>IFERROR(CONCATENATE(INDEX('[6]8- Políticas de Administración '!$B$16:$F$53,MATCH(ROUND(AVERAGE(L99:L108),0),'[6]8- Políticas de Administración '!$F$16:$F$53,0),1)," - ",ROUND(AVERAGE(L99:L108),0)),"")</f>
        <v/>
      </c>
      <c r="N99" s="424" t="str">
        <f>IFERROR(CONCATENATE(VLOOKUP((LEFT(H99,LEN(H99)-4)&amp;LEFT(M99,LEN(M99)-4)),'[6]9- Matriz de Calor '!$D$18:$E$42,2,0)," - ",RIGHT(H99,1)*RIGHT(M99,1)),"")</f>
        <v/>
      </c>
    </row>
    <row r="100" spans="1:14" ht="30" hidden="1">
      <c r="A100" s="242">
        <v>9</v>
      </c>
      <c r="B100" s="481"/>
      <c r="C100" s="413"/>
      <c r="D100" s="206" t="s">
        <v>338</v>
      </c>
      <c r="E100" s="425"/>
      <c r="F100" s="484"/>
      <c r="G100" s="416"/>
      <c r="H100" s="419"/>
      <c r="I100" s="168"/>
      <c r="J100" s="97"/>
      <c r="K100" s="168" t="str">
        <f>IFERROR(CONCATENATE(INDEX('[6]8- Políticas de Administración '!$B$16:$F$53,MATCH('[6]5- Identificación de Riesgos'!J100,'[6]8- Políticas de Administración '!$C$16:$C$54,0),1)," - ",L100),"")</f>
        <v/>
      </c>
      <c r="L100" s="199" t="str">
        <f>IFERROR(VLOOKUP(INDEX('[6]8- Políticas de Administración '!$B$16:$F$63,MATCH('[6]5- Identificación de Riesgos'!J100,'[6]8- Políticas de Administración '!$C$16:$C$64,0),1),'[6]8- Políticas de Administración '!$B$16:$F$64,5,FALSE),"")</f>
        <v/>
      </c>
      <c r="M100" s="422"/>
      <c r="N100" s="425"/>
    </row>
    <row r="101" spans="1:14" hidden="1">
      <c r="A101" s="242"/>
      <c r="B101" s="481"/>
      <c r="C101" s="413"/>
      <c r="D101" s="207" t="s">
        <v>346</v>
      </c>
      <c r="E101" s="425"/>
      <c r="F101" s="484"/>
      <c r="G101" s="416"/>
      <c r="H101" s="419"/>
      <c r="I101" s="168"/>
      <c r="J101" s="97"/>
      <c r="K101" s="168" t="str">
        <f>IFERROR(CONCATENATE(INDEX('[6]8- Políticas de Administración '!$B$16:$F$53,MATCH('[6]5- Identificación de Riesgos'!J101,'[6]8- Políticas de Administración '!$C$16:$C$54,0),1)," - ",L101),"")</f>
        <v/>
      </c>
      <c r="L101" s="199" t="str">
        <f>IFERROR(VLOOKUP(INDEX('[6]8- Políticas de Administración '!$B$16:$F$63,MATCH('[6]5- Identificación de Riesgos'!J101,'[6]8- Políticas de Administración '!$C$16:$C$64,0),1),'[6]8- Políticas de Administración '!$B$16:$F$64,5,FALSE),"")</f>
        <v/>
      </c>
      <c r="M101" s="422"/>
      <c r="N101" s="425"/>
    </row>
    <row r="102" spans="1:14" hidden="1">
      <c r="A102" s="242"/>
      <c r="B102" s="481"/>
      <c r="C102" s="413"/>
      <c r="D102" s="176"/>
      <c r="E102" s="425"/>
      <c r="F102" s="484"/>
      <c r="G102" s="416"/>
      <c r="H102" s="419"/>
      <c r="I102" s="168"/>
      <c r="J102" s="97"/>
      <c r="K102" s="168" t="str">
        <f>IFERROR(CONCATENATE(INDEX('[6]8- Políticas de Administración '!$B$16:$F$53,MATCH('[6]5- Identificación de Riesgos'!J102,'[6]8- Políticas de Administración '!$C$16:$C$54,0),1)," - ",L102),"")</f>
        <v/>
      </c>
      <c r="L102" s="199" t="str">
        <f>IFERROR(VLOOKUP(INDEX('[6]8- Políticas de Administración '!$B$16:$F$63,MATCH('[6]5- Identificación de Riesgos'!J102,'[6]8- Políticas de Administración '!$C$16:$C$64,0),1),'[6]8- Políticas de Administración '!$B$16:$F$64,5,FALSE),"")</f>
        <v/>
      </c>
      <c r="M102" s="422"/>
      <c r="N102" s="425"/>
    </row>
    <row r="103" spans="1:14" hidden="1">
      <c r="A103" s="242"/>
      <c r="B103" s="481"/>
      <c r="C103" s="413"/>
      <c r="D103" s="176"/>
      <c r="E103" s="425"/>
      <c r="F103" s="484"/>
      <c r="G103" s="416"/>
      <c r="H103" s="419"/>
      <c r="I103" s="168"/>
      <c r="J103" s="97"/>
      <c r="K103" s="168" t="str">
        <f>IFERROR(CONCATENATE(INDEX('[6]8- Políticas de Administración '!$B$16:$F$53,MATCH('[6]5- Identificación de Riesgos'!J103,'[6]8- Políticas de Administración '!$C$16:$C$54,0),1)," - ",L103),"")</f>
        <v/>
      </c>
      <c r="L103" s="199" t="str">
        <f>IFERROR(VLOOKUP(INDEX('[6]8- Políticas de Administración '!$B$16:$F$63,MATCH('[6]5- Identificación de Riesgos'!J103,'[6]8- Políticas de Administración '!$C$16:$C$64,0),1),'[6]8- Políticas de Administración '!$B$16:$F$64,5,FALSE),"")</f>
        <v/>
      </c>
      <c r="M103" s="422"/>
      <c r="N103" s="425"/>
    </row>
    <row r="104" spans="1:14" hidden="1">
      <c r="A104" s="242"/>
      <c r="B104" s="481"/>
      <c r="C104" s="413"/>
      <c r="D104" s="176"/>
      <c r="E104" s="425"/>
      <c r="F104" s="484"/>
      <c r="G104" s="416"/>
      <c r="H104" s="419"/>
      <c r="I104" s="168"/>
      <c r="J104" s="97"/>
      <c r="K104" s="168" t="str">
        <f>IFERROR(CONCATENATE(INDEX('[6]8- Políticas de Administración '!$B$16:$F$53,MATCH('[6]5- Identificación de Riesgos'!J104,'[6]8- Políticas de Administración '!$C$16:$C$54,0),1)," - ",L104),"")</f>
        <v/>
      </c>
      <c r="L104" s="199" t="str">
        <f>IFERROR(VLOOKUP(INDEX('[6]8- Políticas de Administración '!$B$16:$F$63,MATCH('[6]5- Identificación de Riesgos'!J104,'[6]8- Políticas de Administración '!$C$16:$C$64,0),1),'[6]8- Políticas de Administración '!$B$16:$F$64,5,FALSE),"")</f>
        <v/>
      </c>
      <c r="M104" s="422"/>
      <c r="N104" s="425"/>
    </row>
    <row r="105" spans="1:14" hidden="1">
      <c r="A105" s="242"/>
      <c r="B105" s="481"/>
      <c r="C105" s="413"/>
      <c r="D105" s="176"/>
      <c r="E105" s="425"/>
      <c r="F105" s="484"/>
      <c r="G105" s="416"/>
      <c r="H105" s="419"/>
      <c r="I105" s="168"/>
      <c r="J105" s="97"/>
      <c r="K105" s="168" t="str">
        <f>IFERROR(CONCATENATE(INDEX('[6]8- Políticas de Administración '!$B$16:$F$53,MATCH('[6]5- Identificación de Riesgos'!J105,'[6]8- Políticas de Administración '!$C$16:$C$54,0),1)," - ",L105),"")</f>
        <v/>
      </c>
      <c r="L105" s="199" t="str">
        <f>IFERROR(VLOOKUP(INDEX('[6]8- Políticas de Administración '!$B$16:$F$63,MATCH('[6]5- Identificación de Riesgos'!J105,'[6]8- Políticas de Administración '!$C$16:$C$64,0),1),'[6]8- Políticas de Administración '!$B$16:$F$64,5,FALSE),"")</f>
        <v/>
      </c>
      <c r="M105" s="422"/>
      <c r="N105" s="425"/>
    </row>
    <row r="106" spans="1:14" ht="15.75" hidden="1" thickBot="1">
      <c r="A106" s="242"/>
      <c r="B106" s="481"/>
      <c r="C106" s="413"/>
      <c r="D106" s="176"/>
      <c r="E106" s="425"/>
      <c r="F106" s="484"/>
      <c r="G106" s="416"/>
      <c r="H106" s="419"/>
      <c r="I106" s="168"/>
      <c r="J106" s="97"/>
      <c r="K106" s="168" t="str">
        <f>IFERROR(CONCATENATE(INDEX('[6]8- Políticas de Administración '!$B$16:$F$53,MATCH('[6]5- Identificación de Riesgos'!J106,'[6]8- Políticas de Administración '!$C$16:$C$54,0),1)," - ",L106),"")</f>
        <v/>
      </c>
      <c r="L106" s="200" t="str">
        <f>IFERROR(VLOOKUP(INDEX('[6]8- Políticas de Administración '!$B$16:$F$63,MATCH('[6]5- Identificación de Riesgos'!J106,'[6]8- Políticas de Administración '!$C$16:$C$64,0),1),'[6]8- Políticas de Administración '!$B$16:$F$64,5,FALSE),"")</f>
        <v/>
      </c>
      <c r="M106" s="422"/>
      <c r="N106" s="425"/>
    </row>
    <row r="107" spans="1:14" hidden="1">
      <c r="A107" s="242"/>
      <c r="B107" s="481"/>
      <c r="C107" s="413"/>
      <c r="D107" s="176"/>
      <c r="E107" s="425"/>
      <c r="F107" s="484"/>
      <c r="G107" s="416"/>
      <c r="H107" s="419"/>
      <c r="I107" s="168"/>
      <c r="J107" s="97"/>
      <c r="K107" s="168" t="str">
        <f>IFERROR(CONCATENATE(INDEX('[6]8- Políticas de Administración '!$B$16:$F$53,MATCH('[6]5- Identificación de Riesgos'!J107,'[6]8- Políticas de Administración '!$C$16:$C$54,0),1)," - ",L107),"")</f>
        <v/>
      </c>
      <c r="L107" s="211" t="str">
        <f>IFERROR(VLOOKUP(INDEX('[6]8- Políticas de Administración '!$B$16:$F$63,MATCH('[6]5- Identificación de Riesgos'!J107,'[6]8- Políticas de Administración '!$C$16:$C$64,0),1),'[6]8- Políticas de Administración '!$B$16:$F$64,5,FALSE),"")</f>
        <v/>
      </c>
      <c r="M107" s="422"/>
      <c r="N107" s="425"/>
    </row>
    <row r="108" spans="1:14" ht="15.75" hidden="1" thickBot="1">
      <c r="A108" s="242"/>
      <c r="B108" s="482"/>
      <c r="C108" s="414"/>
      <c r="D108" s="229"/>
      <c r="E108" s="426"/>
      <c r="F108" s="485"/>
      <c r="G108" s="417"/>
      <c r="H108" s="420"/>
      <c r="I108" s="169"/>
      <c r="J108" s="179"/>
      <c r="K108" s="169" t="str">
        <f>IFERROR(CONCATENATE(INDEX('[6]8- Políticas de Administración '!$B$16:$F$53,MATCH('[6]5- Identificación de Riesgos'!J108,'[6]8- Políticas de Administración '!$C$16:$C$54,0),1)," - ",L108),"")</f>
        <v/>
      </c>
      <c r="L108" s="200" t="str">
        <f>IFERROR(VLOOKUP(INDEX('[6]8- Políticas de Administración '!$B$16:$F$63,MATCH('[6]5- Identificación de Riesgos'!J108,'[6]8- Políticas de Administración '!$C$16:$C$64,0),1),'[6]8- Políticas de Administración '!$B$16:$F$64,5,FALSE),"")</f>
        <v/>
      </c>
      <c r="M108" s="423"/>
      <c r="N108" s="426"/>
    </row>
    <row r="109" spans="1:14" hidden="1"/>
  </sheetData>
  <mergeCells count="115">
    <mergeCell ref="N80:N89"/>
    <mergeCell ref="B90:B98"/>
    <mergeCell ref="C90:C98"/>
    <mergeCell ref="E90:E98"/>
    <mergeCell ref="F90:F98"/>
    <mergeCell ref="G90:G98"/>
    <mergeCell ref="H90:H98"/>
    <mergeCell ref="M90:M98"/>
    <mergeCell ref="N90:N98"/>
    <mergeCell ref="B99:B108"/>
    <mergeCell ref="C99:C108"/>
    <mergeCell ref="E99:E108"/>
    <mergeCell ref="F99:F108"/>
    <mergeCell ref="G99:G108"/>
    <mergeCell ref="H99:H108"/>
    <mergeCell ref="M99:M108"/>
    <mergeCell ref="R70:Z87"/>
    <mergeCell ref="N99:N108"/>
    <mergeCell ref="B70:B79"/>
    <mergeCell ref="C70:C79"/>
    <mergeCell ref="E70:E79"/>
    <mergeCell ref="F70:F79"/>
    <mergeCell ref="G70:G79"/>
    <mergeCell ref="H70:H79"/>
    <mergeCell ref="M70:M79"/>
    <mergeCell ref="N70:N79"/>
    <mergeCell ref="B80:B89"/>
    <mergeCell ref="C80:C89"/>
    <mergeCell ref="E80:E89"/>
    <mergeCell ref="F80:F89"/>
    <mergeCell ref="G80:G89"/>
    <mergeCell ref="H80:H89"/>
    <mergeCell ref="M80:M89"/>
    <mergeCell ref="O50:O59"/>
    <mergeCell ref="A1:C2"/>
    <mergeCell ref="A4:C4"/>
    <mergeCell ref="A8:A9"/>
    <mergeCell ref="B8:B9"/>
    <mergeCell ref="E8:E9"/>
    <mergeCell ref="D4:N4"/>
    <mergeCell ref="F8:F9"/>
    <mergeCell ref="A5:C5"/>
    <mergeCell ref="A6:C6"/>
    <mergeCell ref="G8:G9"/>
    <mergeCell ref="H8:H9"/>
    <mergeCell ref="E7:H7"/>
    <mergeCell ref="D7:D9"/>
    <mergeCell ref="D6:N6"/>
    <mergeCell ref="D5:N5"/>
    <mergeCell ref="A40:A49"/>
    <mergeCell ref="B40:B49"/>
    <mergeCell ref="F30:F39"/>
    <mergeCell ref="O10:O19"/>
    <mergeCell ref="O20:O29"/>
    <mergeCell ref="N10:N19"/>
    <mergeCell ref="M20:M29"/>
    <mergeCell ref="O30:O39"/>
    <mergeCell ref="C40:C49"/>
    <mergeCell ref="E40:E49"/>
    <mergeCell ref="O8:O9"/>
    <mergeCell ref="N8:N9"/>
    <mergeCell ref="N7:O7"/>
    <mergeCell ref="K8:K9"/>
    <mergeCell ref="M8:M9"/>
    <mergeCell ref="I7:M7"/>
    <mergeCell ref="I8:I9"/>
    <mergeCell ref="L8:L9"/>
    <mergeCell ref="H40:H49"/>
    <mergeCell ref="E10:E19"/>
    <mergeCell ref="F10:F19"/>
    <mergeCell ref="M40:M49"/>
    <mergeCell ref="N40:N49"/>
    <mergeCell ref="O40:O49"/>
    <mergeCell ref="H10:H19"/>
    <mergeCell ref="F40:F49"/>
    <mergeCell ref="G40:G49"/>
    <mergeCell ref="G30:G39"/>
    <mergeCell ref="H30:H39"/>
    <mergeCell ref="G10:G19"/>
    <mergeCell ref="A50:A59"/>
    <mergeCell ref="B50:B59"/>
    <mergeCell ref="C50:C59"/>
    <mergeCell ref="E50:E59"/>
    <mergeCell ref="F50:F59"/>
    <mergeCell ref="G50:G59"/>
    <mergeCell ref="H50:H59"/>
    <mergeCell ref="M50:M59"/>
    <mergeCell ref="N50:N59"/>
    <mergeCell ref="A10:A19"/>
    <mergeCell ref="M30:M39"/>
    <mergeCell ref="N30:N39"/>
    <mergeCell ref="A20:A29"/>
    <mergeCell ref="E20:E29"/>
    <mergeCell ref="A30:A39"/>
    <mergeCell ref="B30:B39"/>
    <mergeCell ref="C30:C39"/>
    <mergeCell ref="E30:E39"/>
    <mergeCell ref="C10:C19"/>
    <mergeCell ref="B10:B19"/>
    <mergeCell ref="G20:G29"/>
    <mergeCell ref="H20:H29"/>
    <mergeCell ref="F20:F29"/>
    <mergeCell ref="M10:M19"/>
    <mergeCell ref="N20:N29"/>
    <mergeCell ref="B20:B29"/>
    <mergeCell ref="C20:C29"/>
    <mergeCell ref="A60:A69"/>
    <mergeCell ref="E60:E69"/>
    <mergeCell ref="F60:F69"/>
    <mergeCell ref="G60:G69"/>
    <mergeCell ref="H60:H69"/>
    <mergeCell ref="M60:M69"/>
    <mergeCell ref="N60:N69"/>
    <mergeCell ref="B60:B69"/>
    <mergeCell ref="C60:C69"/>
  </mergeCells>
  <conditionalFormatting sqref="H10 H20">
    <cfRule type="containsText" dxfId="1045" priority="752" operator="containsText" text="Muy Baja">
      <formula>NOT(ISERROR(SEARCH("Muy Baja",H10)))</formula>
    </cfRule>
    <cfRule type="cellIs" dxfId="1044" priority="773" operator="between">
      <formula>1</formula>
      <formula>2</formula>
    </cfRule>
    <cfRule type="containsText" dxfId="1043" priority="756" operator="containsText" text="Alta">
      <formula>NOT(ISERROR(SEARCH("Alta",H10)))</formula>
    </cfRule>
    <cfRule type="containsText" dxfId="1042" priority="754" operator="containsText" text="Muy Alta">
      <formula>NOT(ISERROR(SEARCH("Muy Alta",H10)))</formula>
    </cfRule>
    <cfRule type="containsText" dxfId="1041" priority="753" operator="containsText" text="Baja">
      <formula>NOT(ISERROR(SEARCH("Baja",H10)))</formula>
    </cfRule>
    <cfRule type="containsText" dxfId="1040" priority="767" operator="containsText" text="Alta">
      <formula>NOT(ISERROR(SEARCH("Alta",H10)))</formula>
    </cfRule>
    <cfRule type="containsText" dxfId="1039" priority="757" operator="containsText" text="Media">
      <formula>NOT(ISERROR(SEARCH("Media",H10)))</formula>
    </cfRule>
    <cfRule type="cellIs" dxfId="1038" priority="774" operator="between">
      <formula>0</formula>
      <formula>2</formula>
    </cfRule>
    <cfRule type="containsText" dxfId="1035" priority="770" operator="containsText" text="Muy baja">
      <formula>NOT(ISERROR(SEARCH("Muy baja",H10)))</formula>
    </cfRule>
    <cfRule type="containsText" dxfId="1034" priority="769" operator="containsText" text="Baja">
      <formula>NOT(ISERROR(SEARCH("Baja",H10)))</formula>
    </cfRule>
    <cfRule type="containsText" dxfId="1033" priority="768" operator="containsText" text="Media">
      <formula>NOT(ISERROR(SEARCH("Media",H10)))</formula>
    </cfRule>
    <cfRule type="containsText" dxfId="1032" priority="766" operator="containsText" text="Muy bajo">
      <formula>NOT(ISERROR(SEARCH("Muy bajo",H10)))</formula>
    </cfRule>
    <cfRule type="containsText" dxfId="1031" priority="765" operator="containsText" text="Muy Baja'Tabla probabilidad'!">
      <formula>NOT(ISERROR(SEARCH("Muy Baja'Tabla probabilidad'!",H10)))</formula>
    </cfRule>
    <cfRule type="containsText" dxfId="1030" priority="764" operator="containsText" text="Muy Baja">
      <formula>NOT(ISERROR(SEARCH("Muy Baja",H10)))</formula>
    </cfRule>
    <cfRule type="containsText" dxfId="1029" priority="763" operator="containsText" text="Muy Baja">
      <formula>NOT(ISERROR(SEARCH("Muy Baja",H10)))</formula>
    </cfRule>
    <cfRule type="containsText" dxfId="1028" priority="762" operator="containsText" text="Muy Baja">
      <formula>NOT(ISERROR(SEARCH("Muy Baja",H10)))</formula>
    </cfRule>
    <cfRule type="containsText" dxfId="1027" priority="761" operator="containsText" text="Baja">
      <formula>NOT(ISERROR(SEARCH("Baja",H10)))</formula>
    </cfRule>
    <cfRule type="containsText" dxfId="1026" priority="760" operator="containsText" text="Muy Baja">
      <formula>NOT(ISERROR(SEARCH("Muy Baja",H10)))</formula>
    </cfRule>
    <cfRule type="containsText" dxfId="1025" priority="759" operator="containsText" text="Media">
      <formula>NOT(ISERROR(SEARCH("Media",H10)))</formula>
    </cfRule>
    <cfRule type="containsText" dxfId="1024" priority="758" operator="containsText" text="Media">
      <formula>NOT(ISERROR(SEARCH("Media",H10)))</formula>
    </cfRule>
  </conditionalFormatting>
  <conditionalFormatting sqref="H30">
    <cfRule type="containsText" dxfId="1023" priority="373" operator="containsText" text="Muy bajo">
      <formula>NOT(ISERROR(SEARCH("Muy bajo",H30)))</formula>
    </cfRule>
    <cfRule type="containsText" dxfId="1022" priority="372" operator="containsText" text="Muy Baja'Tabla probabilidad'!">
      <formula>NOT(ISERROR(SEARCH("Muy Baja'Tabla probabilidad'!",H30)))</formula>
    </cfRule>
    <cfRule type="containsText" dxfId="1021" priority="361" operator="containsText" text="Muy Alta">
      <formula>NOT(ISERROR(SEARCH("Muy Alta",H30)))</formula>
    </cfRule>
    <cfRule type="containsText" dxfId="1020" priority="371" operator="containsText" text="Muy Baja">
      <formula>NOT(ISERROR(SEARCH("Muy Baja",H30)))</formula>
    </cfRule>
    <cfRule type="cellIs" dxfId="1019" priority="381" operator="between">
      <formula>0</formula>
      <formula>2</formula>
    </cfRule>
    <cfRule type="containsText" dxfId="1018" priority="369" operator="containsText" text="Muy Baja">
      <formula>NOT(ISERROR(SEARCH("Muy Baja",H30)))</formula>
    </cfRule>
    <cfRule type="containsText" dxfId="1017" priority="363" operator="containsText" text="Alta">
      <formula>NOT(ISERROR(SEARCH("Alta",H30)))</formula>
    </cfRule>
    <cfRule type="containsText" dxfId="1016" priority="364" operator="containsText" text="Media">
      <formula>NOT(ISERROR(SEARCH("Media",H30)))</formula>
    </cfRule>
    <cfRule type="containsText" dxfId="1015" priority="365" operator="containsText" text="Media">
      <formula>NOT(ISERROR(SEARCH("Media",H30)))</formula>
    </cfRule>
    <cfRule type="containsText" dxfId="1014" priority="366" operator="containsText" text="Media">
      <formula>NOT(ISERROR(SEARCH("Media",H30)))</formula>
    </cfRule>
    <cfRule type="containsText" dxfId="1013" priority="367" operator="containsText" text="Muy Baja">
      <formula>NOT(ISERROR(SEARCH("Muy Baja",H30)))</formula>
    </cfRule>
    <cfRule type="containsText" dxfId="1012" priority="368" operator="containsText" text="Baja">
      <formula>NOT(ISERROR(SEARCH("Baja",H30)))</formula>
    </cfRule>
    <cfRule type="containsText" dxfId="1011" priority="360" operator="containsText" text="Baja">
      <formula>NOT(ISERROR(SEARCH("Baja",H30)))</formula>
    </cfRule>
    <cfRule type="containsText" dxfId="1010" priority="359" operator="containsText" text="Muy Baja">
      <formula>NOT(ISERROR(SEARCH("Muy Baja",H30)))</formula>
    </cfRule>
    <cfRule type="containsText" dxfId="1009" priority="370" operator="containsText" text="Muy Baja">
      <formula>NOT(ISERROR(SEARCH("Muy Baja",H30)))</formula>
    </cfRule>
    <cfRule type="cellIs" dxfId="1008" priority="380" operator="between">
      <formula>1</formula>
      <formula>2</formula>
    </cfRule>
    <cfRule type="containsText" dxfId="1005" priority="377" operator="containsText" text="Muy baja">
      <formula>NOT(ISERROR(SEARCH("Muy baja",H30)))</formula>
    </cfRule>
    <cfRule type="containsText" dxfId="1004" priority="376" operator="containsText" text="Baja">
      <formula>NOT(ISERROR(SEARCH("Baja",H30)))</formula>
    </cfRule>
    <cfRule type="containsText" dxfId="1003" priority="375" operator="containsText" text="Media">
      <formula>NOT(ISERROR(SEARCH("Media",H30)))</formula>
    </cfRule>
    <cfRule type="containsText" dxfId="1002" priority="374" operator="containsText" text="Alta">
      <formula>NOT(ISERROR(SEARCH("Alta",H30)))</formula>
    </cfRule>
  </conditionalFormatting>
  <conditionalFormatting sqref="H40">
    <cfRule type="containsText" dxfId="1001" priority="438" operator="containsText" text="Baja">
      <formula>NOT(ISERROR(SEARCH("Baja",H40)))</formula>
    </cfRule>
    <cfRule type="containsText" dxfId="1000" priority="437" operator="containsText" text="Muy Baja">
      <formula>NOT(ISERROR(SEARCH("Muy Baja",H40)))</formula>
    </cfRule>
    <cfRule type="containsText" dxfId="999" priority="436" operator="containsText" text="Media">
      <formula>NOT(ISERROR(SEARCH("Media",H40)))</formula>
    </cfRule>
    <cfRule type="containsText" dxfId="998" priority="435" operator="containsText" text="Media">
      <formula>NOT(ISERROR(SEARCH("Media",H40)))</formula>
    </cfRule>
    <cfRule type="containsText" dxfId="997" priority="434" operator="containsText" text="Media">
      <formula>NOT(ISERROR(SEARCH("Media",H40)))</formula>
    </cfRule>
    <cfRule type="containsText" dxfId="996" priority="433" operator="containsText" text="Alta">
      <formula>NOT(ISERROR(SEARCH("Alta",H40)))</formula>
    </cfRule>
    <cfRule type="containsText" dxfId="995" priority="431" operator="containsText" text="Muy Alta">
      <formula>NOT(ISERROR(SEARCH("Muy Alta",H40)))</formula>
    </cfRule>
    <cfRule type="containsText" dxfId="994" priority="430" operator="containsText" text="Baja">
      <formula>NOT(ISERROR(SEARCH("Baja",H40)))</formula>
    </cfRule>
    <cfRule type="containsText" dxfId="993" priority="429" operator="containsText" text="Muy Baja">
      <formula>NOT(ISERROR(SEARCH("Muy Baja",H40)))</formula>
    </cfRule>
    <cfRule type="containsText" dxfId="992" priority="446" operator="containsText" text="Baja">
      <formula>NOT(ISERROR(SEARCH("Baja",H40)))</formula>
    </cfRule>
    <cfRule type="containsText" dxfId="991" priority="445" operator="containsText" text="Media">
      <formula>NOT(ISERROR(SEARCH("Media",H40)))</formula>
    </cfRule>
    <cfRule type="containsText" dxfId="990" priority="444" operator="containsText" text="Alta">
      <formula>NOT(ISERROR(SEARCH("Alta",H40)))</formula>
    </cfRule>
    <cfRule type="containsText" dxfId="989" priority="443" operator="containsText" text="Muy bajo">
      <formula>NOT(ISERROR(SEARCH("Muy bajo",H40)))</formula>
    </cfRule>
    <cfRule type="containsText" dxfId="988" priority="442" operator="containsText" text="Muy Baja'Tabla probabilidad'!">
      <formula>NOT(ISERROR(SEARCH("Muy Baja'Tabla probabilidad'!",H40)))</formula>
    </cfRule>
    <cfRule type="containsText" dxfId="987" priority="441" operator="containsText" text="Muy Baja">
      <formula>NOT(ISERROR(SEARCH("Muy Baja",H40)))</formula>
    </cfRule>
    <cfRule type="containsText" dxfId="986" priority="439" operator="containsText" text="Muy Baja">
      <formula>NOT(ISERROR(SEARCH("Muy Baja",H40)))</formula>
    </cfRule>
    <cfRule type="containsText" dxfId="985" priority="440" operator="containsText" text="Muy Baja">
      <formula>NOT(ISERROR(SEARCH("Muy Baja",H40)))</formula>
    </cfRule>
    <cfRule type="cellIs" dxfId="984" priority="448" operator="between">
      <formula>1</formula>
      <formula>2</formula>
    </cfRule>
    <cfRule type="cellIs" dxfId="983" priority="449" operator="between">
      <formula>0</formula>
      <formula>2</formula>
    </cfRule>
    <cfRule type="containsText" dxfId="982" priority="447" operator="containsText" text="Muy baja">
      <formula>NOT(ISERROR(SEARCH("Muy baja",H40)))</formula>
    </cfRule>
  </conditionalFormatting>
  <conditionalFormatting sqref="H50">
    <cfRule type="containsText" dxfId="981" priority="532" operator="containsText" text="Muy Baja">
      <formula>NOT(ISERROR(SEARCH("Muy Baja",H50)))</formula>
    </cfRule>
    <cfRule type="containsText" dxfId="980" priority="533" operator="containsText" text="Baja">
      <formula>NOT(ISERROR(SEARCH("Baja",H50)))</formula>
    </cfRule>
    <cfRule type="containsText" dxfId="979" priority="534" operator="containsText" text="Muy Alta">
      <formula>NOT(ISERROR(SEARCH("Muy Alta",H50)))</formula>
    </cfRule>
    <cfRule type="containsText" dxfId="978" priority="536" operator="containsText" text="Alta">
      <formula>NOT(ISERROR(SEARCH("Alta",H50)))</formula>
    </cfRule>
    <cfRule type="containsText" dxfId="977" priority="537" operator="containsText" text="Media">
      <formula>NOT(ISERROR(SEARCH("Media",H50)))</formula>
    </cfRule>
    <cfRule type="containsText" dxfId="976" priority="538" operator="containsText" text="Media">
      <formula>NOT(ISERROR(SEARCH("Media",H50)))</formula>
    </cfRule>
    <cfRule type="containsText" dxfId="975" priority="550" operator="containsText" text="Muy baja">
      <formula>NOT(ISERROR(SEARCH("Muy baja",H50)))</formula>
    </cfRule>
    <cfRule type="containsText" dxfId="974" priority="542" operator="containsText" text="Muy Baja">
      <formula>NOT(ISERROR(SEARCH("Muy Baja",H50)))</formula>
    </cfRule>
    <cfRule type="containsText" dxfId="973" priority="543" operator="containsText" text="Muy Baja">
      <formula>NOT(ISERROR(SEARCH("Muy Baja",H50)))</formula>
    </cfRule>
    <cfRule type="cellIs" dxfId="972" priority="554" operator="between">
      <formula>0</formula>
      <formula>2</formula>
    </cfRule>
    <cfRule type="cellIs" dxfId="971" priority="553" operator="between">
      <formula>1</formula>
      <formula>2</formula>
    </cfRule>
    <cfRule type="containsText" dxfId="969" priority="539" operator="containsText" text="Media">
      <formula>NOT(ISERROR(SEARCH("Media",H50)))</formula>
    </cfRule>
    <cfRule type="containsText" dxfId="968" priority="540" operator="containsText" text="Muy Baja">
      <formula>NOT(ISERROR(SEARCH("Muy Baja",H50)))</formula>
    </cfRule>
    <cfRule type="containsText" dxfId="966" priority="549" operator="containsText" text="Baja">
      <formula>NOT(ISERROR(SEARCH("Baja",H50)))</formula>
    </cfRule>
    <cfRule type="containsText" dxfId="965" priority="548" operator="containsText" text="Media">
      <formula>NOT(ISERROR(SEARCH("Media",H50)))</formula>
    </cfRule>
    <cfRule type="containsText" dxfId="964" priority="547" operator="containsText" text="Alta">
      <formula>NOT(ISERROR(SEARCH("Alta",H50)))</formula>
    </cfRule>
    <cfRule type="containsText" dxfId="963" priority="546" operator="containsText" text="Muy bajo">
      <formula>NOT(ISERROR(SEARCH("Muy bajo",H50)))</formula>
    </cfRule>
    <cfRule type="containsText" dxfId="962" priority="545" operator="containsText" text="Muy Baja'Tabla probabilidad'!">
      <formula>NOT(ISERROR(SEARCH("Muy Baja'Tabla probabilidad'!",H50)))</formula>
    </cfRule>
    <cfRule type="containsText" dxfId="961" priority="541" operator="containsText" text="Baja">
      <formula>NOT(ISERROR(SEARCH("Baja",H50)))</formula>
    </cfRule>
    <cfRule type="containsText" dxfId="960" priority="544" operator="containsText" text="Muy Baja">
      <formula>NOT(ISERROR(SEARCH("Muy Baja",H50)))</formula>
    </cfRule>
  </conditionalFormatting>
  <conditionalFormatting sqref="H60">
    <cfRule type="containsText" dxfId="959" priority="285" operator="containsText" text="Muy Baja">
      <formula>NOT(ISERROR(SEARCH("Muy Baja",H60)))</formula>
    </cfRule>
    <cfRule type="containsText" dxfId="958" priority="286" operator="containsText" text="Baja">
      <formula>NOT(ISERROR(SEARCH("Baja",H60)))</formula>
    </cfRule>
    <cfRule type="containsText" dxfId="957" priority="287" operator="containsText" text="Muy Alta">
      <formula>NOT(ISERROR(SEARCH("Muy Alta",H60)))</formula>
    </cfRule>
    <cfRule type="containsText" dxfId="956" priority="290" operator="containsText" text="Media">
      <formula>NOT(ISERROR(SEARCH("Media",H60)))</formula>
    </cfRule>
    <cfRule type="containsText" dxfId="955" priority="289" operator="containsText" text="Media">
      <formula>NOT(ISERROR(SEARCH("Media",H60)))</formula>
    </cfRule>
    <cfRule type="containsText" dxfId="954" priority="288" operator="containsText" text="Alta">
      <formula>NOT(ISERROR(SEARCH("Alta",H60)))</formula>
    </cfRule>
    <cfRule type="cellIs" dxfId="951" priority="306" operator="between">
      <formula>0</formula>
      <formula>2</formula>
    </cfRule>
    <cfRule type="containsText" dxfId="950" priority="302" operator="containsText" text="Muy baja">
      <formula>NOT(ISERROR(SEARCH("Muy baja",H60)))</formula>
    </cfRule>
    <cfRule type="containsText" dxfId="949" priority="295" operator="containsText" text="Muy Baja">
      <formula>NOT(ISERROR(SEARCH("Muy Baja",H60)))</formula>
    </cfRule>
    <cfRule type="cellIs" dxfId="948" priority="305" operator="between">
      <formula>1</formula>
      <formula>2</formula>
    </cfRule>
    <cfRule type="containsText" dxfId="947" priority="301" operator="containsText" text="Baja">
      <formula>NOT(ISERROR(SEARCH("Baja",H60)))</formula>
    </cfRule>
    <cfRule type="containsText" dxfId="946" priority="300" operator="containsText" text="Media">
      <formula>NOT(ISERROR(SEARCH("Media",H60)))</formula>
    </cfRule>
    <cfRule type="containsText" dxfId="945" priority="299" operator="containsText" text="Alta">
      <formula>NOT(ISERROR(SEARCH("Alta",H60)))</formula>
    </cfRule>
    <cfRule type="containsText" dxfId="944" priority="298" operator="containsText" text="Muy bajo">
      <formula>NOT(ISERROR(SEARCH("Muy bajo",H60)))</formula>
    </cfRule>
    <cfRule type="containsText" dxfId="943" priority="297" operator="containsText" text="Muy Baja'Tabla probabilidad'!">
      <formula>NOT(ISERROR(SEARCH("Muy Baja'Tabla probabilidad'!",H60)))</formula>
    </cfRule>
    <cfRule type="containsText" dxfId="942" priority="296" operator="containsText" text="Muy Baja">
      <formula>NOT(ISERROR(SEARCH("Muy Baja",H60)))</formula>
    </cfRule>
    <cfRule type="containsText" dxfId="941" priority="294" operator="containsText" text="Muy Baja">
      <formula>NOT(ISERROR(SEARCH("Muy Baja",H60)))</formula>
    </cfRule>
    <cfRule type="containsText" dxfId="940" priority="293" operator="containsText" text="Baja">
      <formula>NOT(ISERROR(SEARCH("Baja",H60)))</formula>
    </cfRule>
    <cfRule type="containsText" dxfId="939" priority="292" operator="containsText" text="Muy Baja">
      <formula>NOT(ISERROR(SEARCH("Muy Baja",H60)))</formula>
    </cfRule>
    <cfRule type="containsText" dxfId="938" priority="291" operator="containsText" text="Media">
      <formula>NOT(ISERROR(SEARCH("Media",H60)))</formula>
    </cfRule>
  </conditionalFormatting>
  <conditionalFormatting sqref="H70">
    <cfRule type="containsText" dxfId="937" priority="108" operator="containsText" text="Baja">
      <formula>NOT(ISERROR(SEARCH("Baja",H70)))</formula>
    </cfRule>
    <cfRule type="containsText" dxfId="936" priority="109" operator="containsText" text="Muy Alta">
      <formula>NOT(ISERROR(SEARCH("Muy Alta",H70)))</formula>
    </cfRule>
    <cfRule type="containsText" dxfId="935" priority="110" operator="containsText" text="Alta">
      <formula>NOT(ISERROR(SEARCH("Alta",H70)))</formula>
    </cfRule>
    <cfRule type="containsText" dxfId="934" priority="112" operator="containsText" text="Media">
      <formula>NOT(ISERROR(SEARCH("Media",H70)))</formula>
    </cfRule>
    <cfRule type="containsText" dxfId="933" priority="111" operator="containsText" text="Media">
      <formula>NOT(ISERROR(SEARCH("Media",H70)))</formula>
    </cfRule>
    <cfRule type="containsText" dxfId="932" priority="117" operator="containsText" text="Muy Baja">
      <formula>NOT(ISERROR(SEARCH("Muy Baja",H70)))</formula>
    </cfRule>
    <cfRule type="containsText" dxfId="931" priority="122" operator="containsText" text="Media">
      <formula>NOT(ISERROR(SEARCH("Media",H70)))</formula>
    </cfRule>
    <cfRule type="containsText" dxfId="930" priority="123" operator="containsText" text="Baja">
      <formula>NOT(ISERROR(SEARCH("Baja",H70)))</formula>
    </cfRule>
    <cfRule type="containsText" dxfId="929" priority="124" operator="containsText" text="Muy baja">
      <formula>NOT(ISERROR(SEARCH("Muy baja",H70)))</formula>
    </cfRule>
    <cfRule type="cellIs" dxfId="928" priority="125" operator="between">
      <formula>1</formula>
      <formula>2</formula>
    </cfRule>
    <cfRule type="cellIs" dxfId="927" priority="126" operator="between">
      <formula>0</formula>
      <formula>2</formula>
    </cfRule>
    <cfRule type="containsText" dxfId="926" priority="113" operator="containsText" text="Media">
      <formula>NOT(ISERROR(SEARCH("Media",H70)))</formula>
    </cfRule>
    <cfRule type="containsText" dxfId="925" priority="116" operator="containsText" text="Muy Baja">
      <formula>NOT(ISERROR(SEARCH("Muy Baja",H70)))</formula>
    </cfRule>
    <cfRule type="containsText" dxfId="924" priority="115" operator="containsText" text="Baja">
      <formula>NOT(ISERROR(SEARCH("Baja",H70)))</formula>
    </cfRule>
    <cfRule type="containsText" dxfId="923" priority="114" operator="containsText" text="Muy Baja">
      <formula>NOT(ISERROR(SEARCH("Muy Baja",H70)))</formula>
    </cfRule>
    <cfRule type="containsText" dxfId="922" priority="118" operator="containsText" text="Muy Baja">
      <formula>NOT(ISERROR(SEARCH("Muy Baja",H70)))</formula>
    </cfRule>
    <cfRule type="containsText" dxfId="921" priority="107" operator="containsText" text="Muy Baja">
      <formula>NOT(ISERROR(SEARCH("Muy Baja",H70)))</formula>
    </cfRule>
    <cfRule type="containsText" dxfId="920" priority="120" operator="containsText" text="Muy bajo">
      <formula>NOT(ISERROR(SEARCH("Muy bajo",H70)))</formula>
    </cfRule>
    <cfRule type="containsText" dxfId="919" priority="121" operator="containsText" text="Alta">
      <formula>NOT(ISERROR(SEARCH("Alta",H70)))</formula>
    </cfRule>
    <cfRule type="containsText" dxfId="918" priority="119" operator="containsText" text="Muy Baja'Tabla probabilidad'!">
      <formula>NOT(ISERROR(SEARCH("Muy Baja'Tabla probabilidad'!",H70)))</formula>
    </cfRule>
  </conditionalFormatting>
  <conditionalFormatting sqref="H80">
    <cfRule type="containsText" dxfId="917" priority="53" operator="containsText" text="Media">
      <formula>NOT(ISERROR(SEARCH("Media",H80)))</formula>
    </cfRule>
    <cfRule type="containsText" dxfId="916" priority="54" operator="containsText" text="Muy Baja">
      <formula>NOT(ISERROR(SEARCH("Muy Baja",H80)))</formula>
    </cfRule>
    <cfRule type="containsText" dxfId="915" priority="55" operator="containsText" text="Baja">
      <formula>NOT(ISERROR(SEARCH("Baja",H80)))</formula>
    </cfRule>
    <cfRule type="containsText" dxfId="914" priority="56" operator="containsText" text="Muy Baja">
      <formula>NOT(ISERROR(SEARCH("Muy Baja",H80)))</formula>
    </cfRule>
    <cfRule type="containsText" dxfId="913" priority="57" operator="containsText" text="Muy Baja">
      <formula>NOT(ISERROR(SEARCH("Muy Baja",H80)))</formula>
    </cfRule>
    <cfRule type="containsText" dxfId="912" priority="58" operator="containsText" text="Muy Baja">
      <formula>NOT(ISERROR(SEARCH("Muy Baja",H80)))</formula>
    </cfRule>
    <cfRule type="containsText" dxfId="911" priority="59" operator="containsText" text="Muy Baja'Tabla probabilidad'!">
      <formula>NOT(ISERROR(SEARCH("Muy Baja'Tabla probabilidad'!",H80)))</formula>
    </cfRule>
    <cfRule type="containsText" dxfId="910" priority="60" operator="containsText" text="Muy bajo">
      <formula>NOT(ISERROR(SEARCH("Muy bajo",H80)))</formula>
    </cfRule>
    <cfRule type="containsText" dxfId="909" priority="61" operator="containsText" text="Alta">
      <formula>NOT(ISERROR(SEARCH("Alta",H80)))</formula>
    </cfRule>
    <cfRule type="containsText" dxfId="908" priority="62" operator="containsText" text="Media">
      <formula>NOT(ISERROR(SEARCH("Media",H80)))</formula>
    </cfRule>
    <cfRule type="containsText" dxfId="907" priority="63" operator="containsText" text="Baja">
      <formula>NOT(ISERROR(SEARCH("Baja",H80)))</formula>
    </cfRule>
    <cfRule type="containsText" dxfId="906" priority="64" operator="containsText" text="Muy baja">
      <formula>NOT(ISERROR(SEARCH("Muy baja",H80)))</formula>
    </cfRule>
    <cfRule type="cellIs" dxfId="905" priority="65" operator="between">
      <formula>1</formula>
      <formula>2</formula>
    </cfRule>
    <cfRule type="cellIs" dxfId="904" priority="66" operator="between">
      <formula>0</formula>
      <formula>2</formula>
    </cfRule>
    <cfRule type="containsText" dxfId="903" priority="51" operator="containsText" text="Media">
      <formula>NOT(ISERROR(SEARCH("Media",H80)))</formula>
    </cfRule>
    <cfRule type="containsText" dxfId="902" priority="47" operator="containsText" text="Muy Baja">
      <formula>NOT(ISERROR(SEARCH("Muy Baja",H80)))</formula>
    </cfRule>
    <cfRule type="containsText" dxfId="901" priority="48" operator="containsText" text="Baja">
      <formula>NOT(ISERROR(SEARCH("Baja",H80)))</formula>
    </cfRule>
    <cfRule type="containsText" dxfId="900" priority="49" operator="containsText" text="Muy Alta">
      <formula>NOT(ISERROR(SEARCH("Muy Alta",H80)))</formula>
    </cfRule>
    <cfRule type="containsText" dxfId="899" priority="50" operator="containsText" text="Alta">
      <formula>NOT(ISERROR(SEARCH("Alta",H80)))</formula>
    </cfRule>
    <cfRule type="containsText" dxfId="898" priority="52" operator="containsText" text="Media">
      <formula>NOT(ISERROR(SEARCH("Media",H80)))</formula>
    </cfRule>
  </conditionalFormatting>
  <conditionalFormatting sqref="H90">
    <cfRule type="containsText" dxfId="897" priority="93" operator="containsText" text="Baja">
      <formula>NOT(ISERROR(SEARCH("Baja",H90)))</formula>
    </cfRule>
    <cfRule type="containsText" dxfId="896" priority="87" operator="containsText" text="Muy Baja">
      <formula>NOT(ISERROR(SEARCH("Muy Baja",H90)))</formula>
    </cfRule>
    <cfRule type="containsText" dxfId="895" priority="86" operator="containsText" text="Muy Baja">
      <formula>NOT(ISERROR(SEARCH("Muy Baja",H90)))</formula>
    </cfRule>
    <cfRule type="containsText" dxfId="894" priority="85" operator="containsText" text="Baja">
      <formula>NOT(ISERROR(SEARCH("Baja",H90)))</formula>
    </cfRule>
    <cfRule type="containsText" dxfId="893" priority="84" operator="containsText" text="Muy Baja">
      <formula>NOT(ISERROR(SEARCH("Muy Baja",H90)))</formula>
    </cfRule>
    <cfRule type="containsText" dxfId="892" priority="83" operator="containsText" text="Media">
      <formula>NOT(ISERROR(SEARCH("Media",H90)))</formula>
    </cfRule>
    <cfRule type="containsText" dxfId="891" priority="82" operator="containsText" text="Media">
      <formula>NOT(ISERROR(SEARCH("Media",H90)))</formula>
    </cfRule>
    <cfRule type="containsText" dxfId="890" priority="79" operator="containsText" text="Muy Alta">
      <formula>NOT(ISERROR(SEARCH("Muy Alta",H90)))</formula>
    </cfRule>
    <cfRule type="containsText" dxfId="889" priority="81" operator="containsText" text="Media">
      <formula>NOT(ISERROR(SEARCH("Media",H90)))</formula>
    </cfRule>
    <cfRule type="containsText" dxfId="888" priority="80" operator="containsText" text="Alta">
      <formula>NOT(ISERROR(SEARCH("Alta",H90)))</formula>
    </cfRule>
    <cfRule type="containsText" dxfId="887" priority="78" operator="containsText" text="Baja">
      <formula>NOT(ISERROR(SEARCH("Baja",H90)))</formula>
    </cfRule>
    <cfRule type="cellIs" dxfId="886" priority="96" operator="between">
      <formula>0</formula>
      <formula>2</formula>
    </cfRule>
    <cfRule type="cellIs" dxfId="885" priority="95" operator="between">
      <formula>1</formula>
      <formula>2</formula>
    </cfRule>
    <cfRule type="containsText" dxfId="884" priority="94" operator="containsText" text="Muy baja">
      <formula>NOT(ISERROR(SEARCH("Muy baja",H90)))</formula>
    </cfRule>
    <cfRule type="containsText" dxfId="883" priority="77" operator="containsText" text="Muy Baja">
      <formula>NOT(ISERROR(SEARCH("Muy Baja",H90)))</formula>
    </cfRule>
    <cfRule type="containsText" dxfId="882" priority="92" operator="containsText" text="Media">
      <formula>NOT(ISERROR(SEARCH("Media",H90)))</formula>
    </cfRule>
    <cfRule type="containsText" dxfId="881" priority="91" operator="containsText" text="Alta">
      <formula>NOT(ISERROR(SEARCH("Alta",H90)))</formula>
    </cfRule>
    <cfRule type="containsText" dxfId="880" priority="90" operator="containsText" text="Muy bajo">
      <formula>NOT(ISERROR(SEARCH("Muy bajo",H90)))</formula>
    </cfRule>
    <cfRule type="containsText" dxfId="879" priority="89" operator="containsText" text="Muy Baja'Tabla probabilidad'!">
      <formula>NOT(ISERROR(SEARCH("Muy Baja'Tabla probabilidad'!",H90)))</formula>
    </cfRule>
    <cfRule type="containsText" dxfId="878" priority="88" operator="containsText" text="Muy Baja">
      <formula>NOT(ISERROR(SEARCH("Muy Baja",H90)))</formula>
    </cfRule>
  </conditionalFormatting>
  <conditionalFormatting sqref="H99">
    <cfRule type="containsText" dxfId="877" priority="15" operator="containsText" text="Media">
      <formula>NOT(ISERROR(SEARCH("Media",H99)))</formula>
    </cfRule>
    <cfRule type="containsText" dxfId="876" priority="14" operator="containsText" text="Alta">
      <formula>NOT(ISERROR(SEARCH("Alta",H99)))</formula>
    </cfRule>
    <cfRule type="containsText" dxfId="875" priority="13" operator="containsText" text="Muy Alta">
      <formula>NOT(ISERROR(SEARCH("Muy Alta",H99)))</formula>
    </cfRule>
    <cfRule type="containsText" dxfId="874" priority="12" operator="containsText" text="Baja">
      <formula>NOT(ISERROR(SEARCH("Baja",H99)))</formula>
    </cfRule>
    <cfRule type="containsText" dxfId="873" priority="11" operator="containsText" text="Muy Baja">
      <formula>NOT(ISERROR(SEARCH("Muy Baja",H99)))</formula>
    </cfRule>
    <cfRule type="containsText" dxfId="872" priority="19" operator="containsText" text="Baja">
      <formula>NOT(ISERROR(SEARCH("Baja",H99)))</formula>
    </cfRule>
    <cfRule type="containsText" dxfId="871" priority="18" operator="containsText" text="Muy Baja">
      <formula>NOT(ISERROR(SEARCH("Muy Baja",H99)))</formula>
    </cfRule>
    <cfRule type="containsText" dxfId="870" priority="17" operator="containsText" text="Media">
      <formula>NOT(ISERROR(SEARCH("Media",H99)))</formula>
    </cfRule>
    <cfRule type="containsText" dxfId="869" priority="16" operator="containsText" text="Media">
      <formula>NOT(ISERROR(SEARCH("Media",H99)))</formula>
    </cfRule>
    <cfRule type="containsText" dxfId="868" priority="26" operator="containsText" text="Media">
      <formula>NOT(ISERROR(SEARCH("Media",H99)))</formula>
    </cfRule>
    <cfRule type="containsText" dxfId="867" priority="23" operator="containsText" text="Muy Baja'Tabla probabilidad'!">
      <formula>NOT(ISERROR(SEARCH("Muy Baja'Tabla probabilidad'!",H99)))</formula>
    </cfRule>
    <cfRule type="cellIs" dxfId="866" priority="30" operator="between">
      <formula>0</formula>
      <formula>2</formula>
    </cfRule>
    <cfRule type="cellIs" dxfId="865" priority="29" operator="between">
      <formula>1</formula>
      <formula>2</formula>
    </cfRule>
    <cfRule type="containsText" dxfId="864" priority="28" operator="containsText" text="Muy baja">
      <formula>NOT(ISERROR(SEARCH("Muy baja",H99)))</formula>
    </cfRule>
    <cfRule type="containsText" dxfId="863" priority="27" operator="containsText" text="Baja">
      <formula>NOT(ISERROR(SEARCH("Baja",H99)))</formula>
    </cfRule>
    <cfRule type="containsText" dxfId="862" priority="25" operator="containsText" text="Alta">
      <formula>NOT(ISERROR(SEARCH("Alta",H99)))</formula>
    </cfRule>
    <cfRule type="containsText" dxfId="861" priority="24" operator="containsText" text="Muy bajo">
      <formula>NOT(ISERROR(SEARCH("Muy bajo",H99)))</formula>
    </cfRule>
    <cfRule type="containsText" dxfId="860" priority="22" operator="containsText" text="Muy Baja">
      <formula>NOT(ISERROR(SEARCH("Muy Baja",H99)))</formula>
    </cfRule>
    <cfRule type="containsText" dxfId="859" priority="21" operator="containsText" text="Muy Baja">
      <formula>NOT(ISERROR(SEARCH("Muy Baja",H99)))</formula>
    </cfRule>
    <cfRule type="containsText" dxfId="858" priority="20" operator="containsText" text="Muy Baja">
      <formula>NOT(ISERROR(SEARCH("Muy Baja",H99)))</formula>
    </cfRule>
  </conditionalFormatting>
  <conditionalFormatting sqref="K10:K108">
    <cfRule type="containsText" dxfId="857" priority="31" operator="containsText" text="Catastrófico">
      <formula>NOT(ISERROR(SEARCH("Catastrófico",K10)))</formula>
    </cfRule>
    <cfRule type="containsText" dxfId="856" priority="36" operator="containsText" text="Leve">
      <formula>NOT(ISERROR(SEARCH("Leve",K10)))</formula>
    </cfRule>
    <cfRule type="containsText" dxfId="855" priority="35" operator="containsText" text="Menor">
      <formula>NOT(ISERROR(SEARCH("Menor",K10)))</formula>
    </cfRule>
    <cfRule type="containsText" dxfId="854" priority="34" operator="containsText" text="Moderado">
      <formula>NOT(ISERROR(SEARCH("Moderado",K10)))</formula>
    </cfRule>
    <cfRule type="containsText" dxfId="853" priority="33" operator="containsText" text="Alta">
      <formula>NOT(ISERROR(SEARCH("Alta",K10)))</formula>
    </cfRule>
    <cfRule type="containsText" dxfId="852" priority="32" operator="containsText" text="Mayor">
      <formula>NOT(ISERROR(SEARCH("Mayor",K10)))</formula>
    </cfRule>
  </conditionalFormatting>
  <conditionalFormatting sqref="M10 M20">
    <cfRule type="containsText" dxfId="851" priority="748" operator="containsText" text="Alta">
      <formula>NOT(ISERROR(SEARCH("Alta",M10)))</formula>
    </cfRule>
    <cfRule type="containsText" dxfId="850" priority="750" operator="containsText" text="Menor">
      <formula>NOT(ISERROR(SEARCH("Menor",M10)))</formula>
    </cfRule>
    <cfRule type="containsText" dxfId="849" priority="751" operator="containsText" text="Leve">
      <formula>NOT(ISERROR(SEARCH("Leve",M10)))</formula>
    </cfRule>
    <cfRule type="containsText" dxfId="848" priority="746" operator="containsText" text="Catastrófico">
      <formula>NOT(ISERROR(SEARCH("Catastrófico",M10)))</formula>
    </cfRule>
    <cfRule type="containsText" dxfId="847" priority="747" operator="containsText" text="Mayor">
      <formula>NOT(ISERROR(SEARCH("Mayor",M10)))</formula>
    </cfRule>
  </conditionalFormatting>
  <conditionalFormatting sqref="M30">
    <cfRule type="containsText" dxfId="846" priority="353" operator="containsText" text="Catastrófico">
      <formula>NOT(ISERROR(SEARCH("Catastrófico",M30)))</formula>
    </cfRule>
    <cfRule type="containsText" dxfId="845" priority="356" operator="containsText" text="Moderado">
      <formula>NOT(ISERROR(SEARCH("Moderado",M30)))</formula>
    </cfRule>
    <cfRule type="containsText" dxfId="844" priority="357" operator="containsText" text="Menor">
      <formula>NOT(ISERROR(SEARCH("Menor",M30)))</formula>
    </cfRule>
    <cfRule type="containsText" dxfId="843" priority="358" operator="containsText" text="Leve">
      <formula>NOT(ISERROR(SEARCH("Leve",M30)))</formula>
    </cfRule>
    <cfRule type="containsText" dxfId="842" priority="354" operator="containsText" text="Mayor">
      <formula>NOT(ISERROR(SEARCH("Mayor",M30)))</formula>
    </cfRule>
    <cfRule type="containsText" dxfId="841" priority="355" operator="containsText" text="Alta">
      <formula>NOT(ISERROR(SEARCH("Alta",M30)))</formula>
    </cfRule>
  </conditionalFormatting>
  <conditionalFormatting sqref="M40">
    <cfRule type="containsText" dxfId="840" priority="270" operator="containsText" text="Leve">
      <formula>NOT(ISERROR(SEARCH("Leve",M40)))</formula>
    </cfRule>
    <cfRule type="containsText" dxfId="839" priority="265" operator="containsText" text="Catastrófico">
      <formula>NOT(ISERROR(SEARCH("Catastrófico",M40)))</formula>
    </cfRule>
    <cfRule type="containsText" dxfId="838" priority="266" operator="containsText" text="Mayor">
      <formula>NOT(ISERROR(SEARCH("Mayor",M40)))</formula>
    </cfRule>
    <cfRule type="containsText" dxfId="837" priority="267" operator="containsText" text="Alta">
      <formula>NOT(ISERROR(SEARCH("Alta",M40)))</formula>
    </cfRule>
    <cfRule type="containsText" dxfId="836" priority="268" operator="containsText" text="Moderado">
      <formula>NOT(ISERROR(SEARCH("Moderado",M40)))</formula>
    </cfRule>
    <cfRule type="containsText" dxfId="835" priority="269" operator="containsText" text="Menor">
      <formula>NOT(ISERROR(SEARCH("Menor",M40)))</formula>
    </cfRule>
  </conditionalFormatting>
  <conditionalFormatting sqref="M50">
    <cfRule type="containsText" dxfId="834" priority="260" operator="containsText" text="Leve">
      <formula>NOT(ISERROR(SEARCH("Leve",M50)))</formula>
    </cfRule>
    <cfRule type="containsText" dxfId="833" priority="259" operator="containsText" text="Menor">
      <formula>NOT(ISERROR(SEARCH("Menor",M50)))</formula>
    </cfRule>
    <cfRule type="containsText" dxfId="832" priority="258" operator="containsText" text="Moderado">
      <formula>NOT(ISERROR(SEARCH("Moderado",M50)))</formula>
    </cfRule>
    <cfRule type="containsText" dxfId="831" priority="257" operator="containsText" text="Alta">
      <formula>NOT(ISERROR(SEARCH("Alta",M50)))</formula>
    </cfRule>
    <cfRule type="containsText" dxfId="830" priority="256" operator="containsText" text="Mayor">
      <formula>NOT(ISERROR(SEARCH("Mayor",M50)))</formula>
    </cfRule>
    <cfRule type="containsText" dxfId="829" priority="255" operator="containsText" text="Catastrófico">
      <formula>NOT(ISERROR(SEARCH("Catastrófico",M50)))</formula>
    </cfRule>
  </conditionalFormatting>
  <conditionalFormatting sqref="M60">
    <cfRule type="containsText" dxfId="828" priority="245" operator="containsText" text="Catastrófico">
      <formula>NOT(ISERROR(SEARCH("Catastrófico",M60)))</formula>
    </cfRule>
    <cfRule type="containsText" dxfId="827" priority="250" operator="containsText" text="Leve">
      <formula>NOT(ISERROR(SEARCH("Leve",M60)))</formula>
    </cfRule>
    <cfRule type="containsText" dxfId="826" priority="249" operator="containsText" text="Menor">
      <formula>NOT(ISERROR(SEARCH("Menor",M60)))</formula>
    </cfRule>
    <cfRule type="containsText" dxfId="825" priority="248" operator="containsText" text="Moderado">
      <formula>NOT(ISERROR(SEARCH("Moderado",M60)))</formula>
    </cfRule>
    <cfRule type="containsText" dxfId="824" priority="247" operator="containsText" text="Alta">
      <formula>NOT(ISERROR(SEARCH("Alta",M60)))</formula>
    </cfRule>
    <cfRule type="containsText" dxfId="823" priority="246" operator="containsText" text="Mayor">
      <formula>NOT(ISERROR(SEARCH("Mayor",M60)))</formula>
    </cfRule>
  </conditionalFormatting>
  <conditionalFormatting sqref="M70">
    <cfRule type="containsText" dxfId="822" priority="97" operator="containsText" text="Catastrófico">
      <formula>NOT(ISERROR(SEARCH("Catastrófico",M70)))</formula>
    </cfRule>
    <cfRule type="containsText" dxfId="821" priority="98" operator="containsText" text="Mayor">
      <formula>NOT(ISERROR(SEARCH("Mayor",M70)))</formula>
    </cfRule>
    <cfRule type="containsText" dxfId="820" priority="99" operator="containsText" text="Alta">
      <formula>NOT(ISERROR(SEARCH("Alta",M70)))</formula>
    </cfRule>
    <cfRule type="containsText" dxfId="819" priority="100" operator="containsText" text="Moderado">
      <formula>NOT(ISERROR(SEARCH("Moderado",M70)))</formula>
    </cfRule>
    <cfRule type="containsText" dxfId="818" priority="101" operator="containsText" text="Menor">
      <formula>NOT(ISERROR(SEARCH("Menor",M70)))</formula>
    </cfRule>
    <cfRule type="containsText" dxfId="817" priority="102" operator="containsText" text="Leve">
      <formula>NOT(ISERROR(SEARCH("Leve",M70)))</formula>
    </cfRule>
  </conditionalFormatting>
  <conditionalFormatting sqref="M80">
    <cfRule type="containsText" dxfId="816" priority="41" operator="containsText" text="Menor">
      <formula>NOT(ISERROR(SEARCH("Menor",M80)))</formula>
    </cfRule>
    <cfRule type="containsText" dxfId="815" priority="40" operator="containsText" text="Moderado">
      <formula>NOT(ISERROR(SEARCH("Moderado",M80)))</formula>
    </cfRule>
    <cfRule type="containsText" dxfId="814" priority="39" operator="containsText" text="Alta">
      <formula>NOT(ISERROR(SEARCH("Alta",M80)))</formula>
    </cfRule>
    <cfRule type="containsText" dxfId="813" priority="38" operator="containsText" text="Mayor">
      <formula>NOT(ISERROR(SEARCH("Mayor",M80)))</formula>
    </cfRule>
    <cfRule type="containsText" dxfId="812" priority="37" operator="containsText" text="Catastrófico">
      <formula>NOT(ISERROR(SEARCH("Catastrófico",M80)))</formula>
    </cfRule>
    <cfRule type="containsText" dxfId="811" priority="42" operator="containsText" text="Leve">
      <formula>NOT(ISERROR(SEARCH("Leve",M80)))</formula>
    </cfRule>
  </conditionalFormatting>
  <conditionalFormatting sqref="M90">
    <cfRule type="containsText" dxfId="810" priority="72" operator="containsText" text="Leve">
      <formula>NOT(ISERROR(SEARCH("Leve",M90)))</formula>
    </cfRule>
    <cfRule type="containsText" dxfId="809" priority="71" operator="containsText" text="Menor">
      <formula>NOT(ISERROR(SEARCH("Menor",M90)))</formula>
    </cfRule>
    <cfRule type="containsText" dxfId="808" priority="70" operator="containsText" text="Moderado">
      <formula>NOT(ISERROR(SEARCH("Moderado",M90)))</formula>
    </cfRule>
    <cfRule type="containsText" dxfId="807" priority="69" operator="containsText" text="Alta">
      <formula>NOT(ISERROR(SEARCH("Alta",M90)))</formula>
    </cfRule>
    <cfRule type="containsText" dxfId="806" priority="67" operator="containsText" text="Catastrófico">
      <formula>NOT(ISERROR(SEARCH("Catastrófico",M90)))</formula>
    </cfRule>
    <cfRule type="containsText" dxfId="805" priority="68" operator="containsText" text="Mayor">
      <formula>NOT(ISERROR(SEARCH("Mayor",M90)))</formula>
    </cfRule>
  </conditionalFormatting>
  <conditionalFormatting sqref="M99">
    <cfRule type="containsText" dxfId="804" priority="6" operator="containsText" text="Leve">
      <formula>NOT(ISERROR(SEARCH("Leve",M99)))</formula>
    </cfRule>
    <cfRule type="containsText" dxfId="803" priority="5" operator="containsText" text="Menor">
      <formula>NOT(ISERROR(SEARCH("Menor",M99)))</formula>
    </cfRule>
    <cfRule type="containsText" dxfId="802" priority="4" operator="containsText" text="Moderado">
      <formula>NOT(ISERROR(SEARCH("Moderado",M99)))</formula>
    </cfRule>
    <cfRule type="containsText" dxfId="801" priority="3" operator="containsText" text="Alta">
      <formula>NOT(ISERROR(SEARCH("Alta",M99)))</formula>
    </cfRule>
    <cfRule type="containsText" dxfId="800" priority="2" operator="containsText" text="Mayor">
      <formula>NOT(ISERROR(SEARCH("Mayor",M99)))</formula>
    </cfRule>
    <cfRule type="containsText" dxfId="799" priority="1" operator="containsText" text="Catastrófico">
      <formula>NOT(ISERROR(SEARCH("Catastrófico",M99)))</formula>
    </cfRule>
  </conditionalFormatting>
  <conditionalFormatting sqref="M10:N10 M20">
    <cfRule type="containsText" dxfId="798" priority="749" operator="containsText" text="Moderado">
      <formula>NOT(ISERROR(SEARCH("Moderado",M10)))</formula>
    </cfRule>
  </conditionalFormatting>
  <conditionalFormatting sqref="N60">
    <cfRule type="containsText" dxfId="797" priority="254" operator="containsText" text="Moderado">
      <formula>NOT(ISERROR(SEARCH("Moderado",N60)))</formula>
    </cfRule>
    <cfRule type="containsText" dxfId="796" priority="253" operator="containsText" text="Bajo">
      <formula>NOT(ISERROR(SEARCH("Bajo",N60)))</formula>
    </cfRule>
    <cfRule type="containsText" dxfId="795" priority="252" operator="containsText" text="Alto">
      <formula>NOT(ISERROR(SEARCH("Alto",N60)))</formula>
    </cfRule>
    <cfRule type="containsText" dxfId="794" priority="251" operator="containsText" text="Extremo">
      <formula>NOT(ISERROR(SEARCH("Extremo",N60)))</formula>
    </cfRule>
  </conditionalFormatting>
  <conditionalFormatting sqref="N70">
    <cfRule type="containsText" dxfId="793" priority="105" operator="containsText" text="Bajo">
      <formula>NOT(ISERROR(SEARCH("Bajo",N70)))</formula>
    </cfRule>
    <cfRule type="containsText" dxfId="792" priority="106" operator="containsText" text="Moderado">
      <formula>NOT(ISERROR(SEARCH("Moderado",N70)))</formula>
    </cfRule>
    <cfRule type="containsText" dxfId="791" priority="103" operator="containsText" text="Extremo">
      <formula>NOT(ISERROR(SEARCH("Extremo",N70)))</formula>
    </cfRule>
    <cfRule type="containsText" dxfId="790" priority="104" operator="containsText" text="Alto">
      <formula>NOT(ISERROR(SEARCH("Alto",N70)))</formula>
    </cfRule>
  </conditionalFormatting>
  <conditionalFormatting sqref="N80">
    <cfRule type="containsText" dxfId="789" priority="44" operator="containsText" text="Alto">
      <formula>NOT(ISERROR(SEARCH("Alto",N80)))</formula>
    </cfRule>
    <cfRule type="containsText" dxfId="788" priority="46" operator="containsText" text="Moderado">
      <formula>NOT(ISERROR(SEARCH("Moderado",N80)))</formula>
    </cfRule>
    <cfRule type="containsText" dxfId="787" priority="45" operator="containsText" text="Bajo">
      <formula>NOT(ISERROR(SEARCH("Bajo",N80)))</formula>
    </cfRule>
    <cfRule type="containsText" dxfId="786" priority="43" operator="containsText" text="Extremo">
      <formula>NOT(ISERROR(SEARCH("Extremo",N80)))</formula>
    </cfRule>
  </conditionalFormatting>
  <conditionalFormatting sqref="N90">
    <cfRule type="containsText" dxfId="785" priority="73" operator="containsText" text="Extremo">
      <formula>NOT(ISERROR(SEARCH("Extremo",N90)))</formula>
    </cfRule>
    <cfRule type="containsText" dxfId="784" priority="74" operator="containsText" text="Alto">
      <formula>NOT(ISERROR(SEARCH("Alto",N90)))</formula>
    </cfRule>
    <cfRule type="containsText" dxfId="783" priority="75" operator="containsText" text="Bajo">
      <formula>NOT(ISERROR(SEARCH("Bajo",N90)))</formula>
    </cfRule>
    <cfRule type="containsText" dxfId="782" priority="76" operator="containsText" text="Moderado">
      <formula>NOT(ISERROR(SEARCH("Moderado",N90)))</formula>
    </cfRule>
  </conditionalFormatting>
  <conditionalFormatting sqref="N99">
    <cfRule type="containsText" dxfId="781" priority="10" operator="containsText" text="Moderado">
      <formula>NOT(ISERROR(SEARCH("Moderado",N99)))</formula>
    </cfRule>
    <cfRule type="containsText" dxfId="780" priority="9" operator="containsText" text="Bajo">
      <formula>NOT(ISERROR(SEARCH("Bajo",N99)))</formula>
    </cfRule>
    <cfRule type="containsText" dxfId="779" priority="7" operator="containsText" text="Extremo">
      <formula>NOT(ISERROR(SEARCH("Extremo",N99)))</formula>
    </cfRule>
    <cfRule type="containsText" dxfId="778" priority="8" operator="containsText" text="Alto">
      <formula>NOT(ISERROR(SEARCH("Alto",N99)))</formula>
    </cfRule>
  </conditionalFormatting>
  <conditionalFormatting sqref="N8:O8">
    <cfRule type="containsText" dxfId="777" priority="311" operator="containsText" text="3- Moderado">
      <formula>NOT(ISERROR(SEARCH("3- Moderado",N8)))</formula>
    </cfRule>
    <cfRule type="containsText" dxfId="776" priority="313" operator="containsText" text="4- Moderado">
      <formula>NOT(ISERROR(SEARCH("4- Moderado",N8)))</formula>
    </cfRule>
    <cfRule type="containsText" dxfId="775" priority="314" operator="containsText" text="3- Bajo">
      <formula>NOT(ISERROR(SEARCH("3- Bajo",N8)))</formula>
    </cfRule>
    <cfRule type="containsText" dxfId="774" priority="315" operator="containsText" text="4- Bajo">
      <formula>NOT(ISERROR(SEARCH("4- Bajo",N8)))</formula>
    </cfRule>
    <cfRule type="containsText" dxfId="773" priority="316" operator="containsText" text="1- Bajo">
      <formula>NOT(ISERROR(SEARCH("1- Bajo",N8)))</formula>
    </cfRule>
    <cfRule type="containsText" dxfId="772" priority="312" operator="containsText" text="6- Moderado">
      <formula>NOT(ISERROR(SEARCH("6- Moderado",N8)))</formula>
    </cfRule>
  </conditionalFormatting>
  <conditionalFormatting sqref="N10:O10">
    <cfRule type="containsText" dxfId="771" priority="308" operator="containsText" text="Alto">
      <formula>NOT(ISERROR(SEARCH("Alto",N10)))</formula>
    </cfRule>
    <cfRule type="containsText" dxfId="770" priority="309" operator="containsText" text="Bajo">
      <formula>NOT(ISERROR(SEARCH("Bajo",N10)))</formula>
    </cfRule>
    <cfRule type="containsText" dxfId="769" priority="307" operator="containsText" text="Extremo">
      <formula>NOT(ISERROR(SEARCH("Extremo",N10)))</formula>
    </cfRule>
  </conditionalFormatting>
  <conditionalFormatting sqref="N20:O20">
    <cfRule type="containsText" dxfId="768" priority="1333" operator="containsText" text="Extremo">
      <formula>NOT(ISERROR(SEARCH("Extremo",N20)))</formula>
    </cfRule>
    <cfRule type="containsText" dxfId="767" priority="1334" operator="containsText" text="Alto">
      <formula>NOT(ISERROR(SEARCH("Alto",N20)))</formula>
    </cfRule>
    <cfRule type="containsText" dxfId="766" priority="1335" operator="containsText" text="Bajo">
      <formula>NOT(ISERROR(SEARCH("Bajo",N20)))</formula>
    </cfRule>
    <cfRule type="containsText" dxfId="765" priority="1336" operator="containsText" text="Moderado">
      <formula>NOT(ISERROR(SEARCH("Moderado",N20)))</formula>
    </cfRule>
  </conditionalFormatting>
  <conditionalFormatting sqref="N30:O30">
    <cfRule type="containsText" dxfId="764" priority="385" operator="containsText" text="Moderado">
      <formula>NOT(ISERROR(SEARCH("Moderado",N30)))</formula>
    </cfRule>
    <cfRule type="containsText" dxfId="763" priority="384" operator="containsText" text="Bajo">
      <formula>NOT(ISERROR(SEARCH("Bajo",N30)))</formula>
    </cfRule>
    <cfRule type="containsText" dxfId="762" priority="383" operator="containsText" text="Alto">
      <formula>NOT(ISERROR(SEARCH("Alto",N30)))</formula>
    </cfRule>
    <cfRule type="containsText" dxfId="761" priority="382" operator="containsText" text="Extremo">
      <formula>NOT(ISERROR(SEARCH("Extremo",N30)))</formula>
    </cfRule>
  </conditionalFormatting>
  <conditionalFormatting sqref="N40:O40">
    <cfRule type="containsText" dxfId="760" priority="272" operator="containsText" text="Alto">
      <formula>NOT(ISERROR(SEARCH("Alto",N40)))</formula>
    </cfRule>
    <cfRule type="containsText" dxfId="759" priority="271" operator="containsText" text="Extremo">
      <formula>NOT(ISERROR(SEARCH("Extremo",N40)))</formula>
    </cfRule>
    <cfRule type="containsText" dxfId="758" priority="274" operator="containsText" text="Moderado">
      <formula>NOT(ISERROR(SEARCH("Moderado",N40)))</formula>
    </cfRule>
    <cfRule type="containsText" dxfId="757" priority="273" operator="containsText" text="Bajo">
      <formula>NOT(ISERROR(SEARCH("Bajo",N40)))</formula>
    </cfRule>
  </conditionalFormatting>
  <conditionalFormatting sqref="N50:O50">
    <cfRule type="containsText" dxfId="756" priority="262" operator="containsText" text="Alto">
      <formula>NOT(ISERROR(SEARCH("Alto",N50)))</formula>
    </cfRule>
    <cfRule type="containsText" dxfId="755" priority="264" operator="containsText" text="Moderado">
      <formula>NOT(ISERROR(SEARCH("Moderado",N50)))</formula>
    </cfRule>
    <cfRule type="containsText" dxfId="754" priority="261" operator="containsText" text="Extremo">
      <formula>NOT(ISERROR(SEARCH("Extremo",N50)))</formula>
    </cfRule>
    <cfRule type="containsText" dxfId="753" priority="263" operator="containsText" text="Bajo">
      <formula>NOT(ISERROR(SEARCH("Bajo",N50)))</formula>
    </cfRule>
  </conditionalFormatting>
  <conditionalFormatting sqref="O10">
    <cfRule type="containsText" dxfId="752" priority="310"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7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79"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378"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52" operator="containsText" id="{DE7D4B69-6DFB-425D-B1B8-D35A87E1A13E}">
            <xm:f>NOT(ISERROR(SEARCH('8- Políticas de Administración '!$B$5,H50)))</xm:f>
            <xm:f>'8- Políticas de Administración '!$B$5</xm:f>
            <x14:dxf>
              <font>
                <color rgb="FF9C0006"/>
              </font>
              <fill>
                <patternFill>
                  <bgColor rgb="FFFFC7CE"/>
                </patternFill>
              </fill>
            </x14:dxf>
          </x14:cfRule>
          <x14:cfRule type="containsText" priority="551" operator="containsText" id="{954E1B25-D051-41D0-989E-8AD2D1BE75BA}">
            <xm:f>NOT(ISERROR(SEARCH('8- Políticas de Administración '!$B$5,H50)))</xm:f>
            <xm:f>'8- Políticas de Administración '!$B$5</xm:f>
            <x14:dxf>
              <font>
                <color rgb="FF006100"/>
              </font>
              <fill>
                <patternFill>
                  <bgColor rgb="FFC6EFCE"/>
                </patternFill>
              </fill>
            </x14:dxf>
          </x14:cfRule>
          <xm:sqref>H50</xm:sqref>
        </x14:conditionalFormatting>
        <x14:conditionalFormatting xmlns:xm="http://schemas.microsoft.com/office/excel/2006/main">
          <x14:cfRule type="containsText" priority="304" operator="containsText" id="{CF143FEC-26AF-4DA8-96FF-5EEA2A0766FA}">
            <xm:f>NOT(ISERROR(SEARCH('8- Políticas de Administración '!$B$5,H60)))</xm:f>
            <xm:f>'8- Políticas de Administración '!$B$5</xm:f>
            <x14:dxf>
              <font>
                <color rgb="FF9C0006"/>
              </font>
              <fill>
                <patternFill>
                  <bgColor rgb="FFFFC7CE"/>
                </patternFill>
              </fill>
            </x14:dxf>
          </x14:cfRule>
          <x14:cfRule type="containsText" priority="303" operator="containsText" id="{0960DF4D-0220-4346-B6DC-E14C8ABE03E3}">
            <xm:f>NOT(ISERROR(SEARCH('8- Políticas de Administración '!$B$5,H60)))</xm:f>
            <xm:f>'8- Políticas de Administración '!$B$5</xm:f>
            <x14:dxf>
              <font>
                <color rgb="FF006100"/>
              </font>
              <fill>
                <patternFill>
                  <bgColor rgb="FFC6EF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I10:I69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98"/>
  <sheetViews>
    <sheetView topLeftCell="A9" zoomScale="50" zoomScaleNormal="50" zoomScalePageLayoutView="70" workbookViewId="0">
      <pane ySplit="1" topLeftCell="A60" activePane="bottomLeft" state="frozen"/>
      <selection activeCell="A9" sqref="A9"/>
      <selection pane="bottomLeft" activeCell="M61" sqref="M61"/>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14"/>
      <c r="B1" s="515"/>
      <c r="C1" s="516"/>
      <c r="D1" s="46"/>
      <c r="E1" s="510" t="s">
        <v>347</v>
      </c>
      <c r="F1" s="511"/>
      <c r="G1" s="511"/>
      <c r="H1" s="511"/>
      <c r="I1" s="511"/>
      <c r="J1" s="511"/>
      <c r="K1" s="511"/>
      <c r="L1" s="511"/>
      <c r="M1" s="511"/>
      <c r="N1" s="511"/>
      <c r="O1" s="511"/>
      <c r="P1" s="511"/>
      <c r="Q1" s="511"/>
      <c r="R1" s="511"/>
      <c r="S1" s="511"/>
      <c r="T1" s="511"/>
      <c r="U1" s="511"/>
      <c r="V1" s="51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17"/>
      <c r="B2" s="467"/>
      <c r="C2" s="518"/>
      <c r="D2" s="46"/>
      <c r="E2" s="512"/>
      <c r="F2" s="513"/>
      <c r="G2" s="513"/>
      <c r="H2" s="513"/>
      <c r="I2" s="513"/>
      <c r="J2" s="513"/>
      <c r="K2" s="513"/>
      <c r="L2" s="513"/>
      <c r="M2" s="513"/>
      <c r="N2" s="513"/>
      <c r="O2" s="513"/>
      <c r="P2" s="513"/>
      <c r="Q2" s="513"/>
      <c r="R2" s="513"/>
      <c r="S2" s="513"/>
      <c r="T2" s="513"/>
      <c r="U2" s="513"/>
      <c r="V2" s="51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17"/>
      <c r="B3" s="467"/>
      <c r="C3" s="518"/>
      <c r="D3" s="164"/>
      <c r="E3" s="512"/>
      <c r="F3" s="513"/>
      <c r="G3" s="513"/>
      <c r="H3" s="513"/>
      <c r="I3" s="513"/>
      <c r="J3" s="513"/>
      <c r="K3" s="513"/>
      <c r="L3" s="513"/>
      <c r="M3" s="513"/>
      <c r="N3" s="513"/>
      <c r="O3" s="513"/>
      <c r="P3" s="513"/>
      <c r="Q3" s="513"/>
      <c r="R3" s="513"/>
      <c r="S3" s="513"/>
      <c r="T3" s="513"/>
      <c r="U3" s="513"/>
      <c r="V3" s="51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68" t="s">
        <v>255</v>
      </c>
      <c r="B4" s="468"/>
      <c r="C4" s="532"/>
      <c r="D4" s="532"/>
      <c r="E4" s="532"/>
      <c r="F4" s="532"/>
      <c r="G4" s="532"/>
      <c r="H4" s="532"/>
      <c r="I4" s="532"/>
      <c r="J4" s="532"/>
      <c r="K4" s="532"/>
      <c r="L4" s="532"/>
      <c r="M4" s="532"/>
      <c r="N4" s="532"/>
      <c r="O4" s="532"/>
      <c r="P4" s="532"/>
      <c r="Q4" s="532"/>
      <c r="R4" s="532"/>
      <c r="S4" s="532"/>
      <c r="T4" s="532"/>
      <c r="U4" s="532"/>
      <c r="V4" s="53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8" t="s">
        <v>257</v>
      </c>
      <c r="B5" s="468"/>
      <c r="C5" s="536"/>
      <c r="D5" s="536"/>
      <c r="E5" s="536"/>
      <c r="F5" s="536"/>
      <c r="G5" s="536"/>
      <c r="H5" s="536"/>
      <c r="I5" s="536"/>
      <c r="J5" s="536"/>
      <c r="K5" s="536"/>
      <c r="L5" s="536"/>
      <c r="M5" s="536"/>
      <c r="N5" s="536"/>
      <c r="O5" s="536"/>
      <c r="P5" s="536"/>
      <c r="Q5" s="536"/>
      <c r="R5" s="536"/>
      <c r="S5" s="536"/>
      <c r="T5" s="536"/>
      <c r="U5" s="536"/>
      <c r="V5" s="53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68" t="s">
        <v>259</v>
      </c>
      <c r="B6" s="468"/>
      <c r="C6" s="532"/>
      <c r="D6" s="532"/>
      <c r="E6" s="532"/>
      <c r="F6" s="532"/>
      <c r="G6" s="532"/>
      <c r="H6" s="532"/>
      <c r="I6" s="532"/>
      <c r="J6" s="532"/>
      <c r="K6" s="532"/>
      <c r="L6" s="532"/>
      <c r="M6" s="532"/>
      <c r="N6" s="532"/>
      <c r="O6" s="532"/>
      <c r="P6" s="532"/>
      <c r="Q6" s="532"/>
      <c r="R6" s="532"/>
      <c r="S6" s="532"/>
      <c r="T6" s="532"/>
      <c r="U6" s="532"/>
      <c r="V6" s="53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19" t="s">
        <v>261</v>
      </c>
      <c r="B7" s="519"/>
      <c r="C7" s="519"/>
      <c r="D7" s="520" t="s">
        <v>348</v>
      </c>
      <c r="E7" s="455"/>
      <c r="F7" s="455"/>
      <c r="G7" s="455"/>
      <c r="H7" s="455"/>
      <c r="I7" s="455"/>
      <c r="J7" s="455"/>
      <c r="K7" s="455"/>
      <c r="L7" s="455"/>
      <c r="M7" s="455"/>
      <c r="N7" s="455"/>
      <c r="O7" s="455"/>
      <c r="P7" s="455"/>
      <c r="Q7" s="455"/>
      <c r="R7" s="456"/>
      <c r="S7" s="139"/>
      <c r="T7" s="519" t="s">
        <v>349</v>
      </c>
      <c r="U7" s="519"/>
      <c r="V7" s="51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21" t="s">
        <v>266</v>
      </c>
      <c r="B8" s="522" t="s">
        <v>350</v>
      </c>
      <c r="C8" s="524" t="s">
        <v>262</v>
      </c>
      <c r="D8" s="526" t="s">
        <v>351</v>
      </c>
      <c r="E8" s="528" t="s">
        <v>230</v>
      </c>
      <c r="F8" s="529" t="s">
        <v>352</v>
      </c>
      <c r="G8" s="530"/>
      <c r="H8" s="530"/>
      <c r="I8" s="530"/>
      <c r="J8" s="530"/>
      <c r="K8" s="531"/>
      <c r="L8" s="529" t="s">
        <v>353</v>
      </c>
      <c r="M8" s="530"/>
      <c r="N8" s="530"/>
      <c r="O8" s="530"/>
      <c r="P8" s="530"/>
      <c r="Q8" s="530"/>
      <c r="R8" s="530"/>
      <c r="S8" s="531"/>
      <c r="T8" s="60"/>
      <c r="U8" s="61"/>
      <c r="V8" s="89" t="s">
        <v>354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69"/>
      <c r="B9" s="523"/>
      <c r="C9" s="525"/>
      <c r="D9" s="527"/>
      <c r="E9" s="452"/>
      <c r="F9" s="51" t="s">
        <v>232</v>
      </c>
      <c r="G9" s="51" t="s">
        <v>234</v>
      </c>
      <c r="H9" s="51" t="s">
        <v>355</v>
      </c>
      <c r="I9" s="51" t="s">
        <v>236</v>
      </c>
      <c r="J9" s="142" t="s">
        <v>356</v>
      </c>
      <c r="K9" s="51" t="s">
        <v>242</v>
      </c>
      <c r="L9" s="51" t="s">
        <v>357</v>
      </c>
      <c r="M9" s="127" t="s">
        <v>239</v>
      </c>
      <c r="N9" s="51" t="s">
        <v>358</v>
      </c>
      <c r="O9" s="51" t="s">
        <v>359</v>
      </c>
      <c r="P9" s="51" t="s">
        <v>360</v>
      </c>
      <c r="Q9" s="51" t="s">
        <v>361</v>
      </c>
      <c r="R9" s="142" t="s">
        <v>356</v>
      </c>
      <c r="S9" s="51" t="s">
        <v>362</v>
      </c>
      <c r="T9" s="54" t="s">
        <v>244</v>
      </c>
      <c r="U9" s="54" t="s">
        <v>246</v>
      </c>
      <c r="V9" s="55" t="s">
        <v>363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33">
        <f>'5- Identificación de Riesgos'!A10</f>
        <v>1</v>
      </c>
      <c r="B10" s="430" t="str">
        <f>'5- Identificación de Riesgos'!B10</f>
        <v>Interrupción o demora en el ejercicio de la Función Pública de Administrar  Justicia.</v>
      </c>
      <c r="C10" s="180" t="str">
        <f>'5- Identificación de Riesgos'!D10</f>
        <v>1. Falta de herramientas ofimaticas apropiadas para desarrollo de la actividad judicial</v>
      </c>
      <c r="D10" s="175"/>
      <c r="E10" s="181" t="s">
        <v>364</v>
      </c>
      <c r="F10" s="167" t="s">
        <v>365</v>
      </c>
      <c r="G10" s="167" t="s">
        <v>366</v>
      </c>
      <c r="H10" s="167" t="s">
        <v>365</v>
      </c>
      <c r="I10" s="167" t="s">
        <v>366</v>
      </c>
      <c r="J10" s="174">
        <f>COUNTIF(F10:I10,"SI")/4</f>
        <v>0.5</v>
      </c>
      <c r="K10" s="506">
        <f>AVERAGE(J10:J19)</f>
        <v>0.52500000000000002</v>
      </c>
      <c r="L10" s="167" t="str">
        <f>'5- Identificación de Riesgos'!I10</f>
        <v>Interrupción o afectación en la prestación del servicio administrativo</v>
      </c>
      <c r="M10" s="181" t="s">
        <v>367</v>
      </c>
      <c r="N10" s="167" t="s">
        <v>365</v>
      </c>
      <c r="O10" s="167" t="s">
        <v>366</v>
      </c>
      <c r="P10" s="167" t="s">
        <v>366</v>
      </c>
      <c r="Q10" s="167" t="s">
        <v>366</v>
      </c>
      <c r="R10" s="174">
        <f>SUM(COUNTIF(N10,"SI")*25%,COUNTIF(O10,"SI")*40%,COUNTIF(P10,"SI")*25%,COUNTIF(Q10,"SI")*10%)</f>
        <v>0.75</v>
      </c>
      <c r="S10" s="537">
        <f>AVERAGE(R10:R19)</f>
        <v>0.52500000000000002</v>
      </c>
      <c r="T10" s="54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31" t="str">
        <f>CONCATENATE(VLOOKUP((LEFT(T10,LEN(T10)-4)&amp;LEFT(U10,LEN(U10)-4)),'9- Matriz de Calor '!$D$18:$E$42,2,0)," - ",RIGHT(T10,1)*RIGHT(U10,1))</f>
        <v>Bajo - 1</v>
      </c>
    </row>
    <row r="11" spans="1:278" ht="165.75">
      <c r="A11" s="534"/>
      <c r="B11" s="410"/>
      <c r="C11" s="182" t="str">
        <f>'5- Identificación de Riesgos'!D11</f>
        <v>2. Afectación de servidores electrónicos donde reposa el expediente judicial</v>
      </c>
      <c r="D11" s="176"/>
      <c r="E11" s="181" t="s">
        <v>368</v>
      </c>
      <c r="F11" s="168" t="s">
        <v>365</v>
      </c>
      <c r="G11" s="167" t="s">
        <v>366</v>
      </c>
      <c r="H11" s="168" t="s">
        <v>365</v>
      </c>
      <c r="I11" s="167" t="s">
        <v>366</v>
      </c>
      <c r="J11" s="172">
        <f t="shared" ref="J11:J29" si="0">COUNTIF(F11:I11,"SI")/4</f>
        <v>0.5</v>
      </c>
      <c r="K11" s="503"/>
      <c r="L11" s="168" t="str">
        <f>'5- Identificación de Riesgos'!I11</f>
        <v>Incumplimiento de las metas establecidas</v>
      </c>
      <c r="M11" s="181" t="s">
        <v>369</v>
      </c>
      <c r="N11" s="168" t="s">
        <v>365</v>
      </c>
      <c r="O11" s="167" t="s">
        <v>366</v>
      </c>
      <c r="P11" s="167" t="s">
        <v>366</v>
      </c>
      <c r="Q11" s="167" t="s">
        <v>366</v>
      </c>
      <c r="R11" s="172">
        <f t="shared" ref="R11:R29" si="1">SUM(COUNTIF(N11,"SI")*25%,COUNTIF(O11,"SI")*40%,COUNTIF(P11,"SI")*25%,COUNTIF(Q11,"SI")*10%)</f>
        <v>0.75</v>
      </c>
      <c r="S11" s="538"/>
      <c r="T11" s="541"/>
      <c r="U11" s="422"/>
      <c r="V11" s="432"/>
    </row>
    <row r="12" spans="1:278" ht="165.75">
      <c r="A12" s="534"/>
      <c r="B12" s="410"/>
      <c r="C12" s="182" t="str">
        <f>'5- Identificación de Riesgos'!D12</f>
        <v>3. Aumento de demanda de justicia sin incremento de personal.</v>
      </c>
      <c r="D12" s="176"/>
      <c r="E12" s="183" t="s">
        <v>370</v>
      </c>
      <c r="F12" s="168" t="s">
        <v>366</v>
      </c>
      <c r="G12" s="168" t="s">
        <v>366</v>
      </c>
      <c r="H12" s="168" t="s">
        <v>366</v>
      </c>
      <c r="I12" s="168" t="s">
        <v>366</v>
      </c>
      <c r="J12" s="172">
        <f t="shared" si="0"/>
        <v>1</v>
      </c>
      <c r="K12" s="503"/>
      <c r="L12" s="168" t="str">
        <f>'5- Identificación de Riesgos'!I12</f>
        <v>Afectación de reputacion,imagén,  credibilidad, satisfacción de usuarios y PI</v>
      </c>
      <c r="M12" s="183" t="s">
        <v>371</v>
      </c>
      <c r="N12" s="168" t="s">
        <v>366</v>
      </c>
      <c r="O12" s="168" t="s">
        <v>366</v>
      </c>
      <c r="P12" s="168" t="s">
        <v>366</v>
      </c>
      <c r="Q12" s="168" t="s">
        <v>366</v>
      </c>
      <c r="R12" s="172">
        <f t="shared" si="1"/>
        <v>1</v>
      </c>
      <c r="S12" s="538"/>
      <c r="T12" s="541"/>
      <c r="U12" s="422"/>
      <c r="V12" s="432"/>
    </row>
    <row r="13" spans="1:278" ht="222" customHeight="1">
      <c r="A13" s="534"/>
      <c r="B13" s="410"/>
      <c r="C13" s="182" t="str">
        <f>'5- Identificación de Riesgos'!D13</f>
        <v xml:space="preserve"> 4. Pandemia</v>
      </c>
      <c r="D13" s="176"/>
      <c r="E13" s="183" t="s">
        <v>372</v>
      </c>
      <c r="F13" s="168" t="s">
        <v>366</v>
      </c>
      <c r="G13" s="168" t="s">
        <v>366</v>
      </c>
      <c r="H13" s="168" t="s">
        <v>366</v>
      </c>
      <c r="I13" s="168" t="s">
        <v>366</v>
      </c>
      <c r="J13" s="172">
        <f t="shared" si="0"/>
        <v>1</v>
      </c>
      <c r="K13" s="503"/>
      <c r="L13" s="168" t="str">
        <f>'5- Identificación de Riesgos'!I13</f>
        <v>Interrupción o afectación en la prestación del servicio judicial</v>
      </c>
      <c r="M13" s="183" t="s">
        <v>373</v>
      </c>
      <c r="N13" s="168" t="s">
        <v>366</v>
      </c>
      <c r="O13" s="168" t="s">
        <v>366</v>
      </c>
      <c r="P13" s="168" t="s">
        <v>366</v>
      </c>
      <c r="Q13" s="168" t="s">
        <v>366</v>
      </c>
      <c r="R13" s="172">
        <f t="shared" si="1"/>
        <v>1</v>
      </c>
      <c r="S13" s="538"/>
      <c r="T13" s="541"/>
      <c r="U13" s="422"/>
      <c r="V13" s="432"/>
    </row>
    <row r="14" spans="1:278" ht="213.75" customHeight="1">
      <c r="A14" s="534"/>
      <c r="B14" s="410"/>
      <c r="C14" s="182" t="str">
        <f>'5- Identificación de Riesgos'!D14</f>
        <v>5. Emergencias Ambientales</v>
      </c>
      <c r="D14" s="176"/>
      <c r="E14" s="183" t="s">
        <v>374</v>
      </c>
      <c r="F14" s="168" t="s">
        <v>366</v>
      </c>
      <c r="G14" s="168" t="s">
        <v>366</v>
      </c>
      <c r="H14" s="168" t="s">
        <v>366</v>
      </c>
      <c r="I14" s="168" t="s">
        <v>366</v>
      </c>
      <c r="J14" s="172">
        <f t="shared" si="0"/>
        <v>1</v>
      </c>
      <c r="K14" s="503"/>
      <c r="L14" s="168" t="str">
        <f>'5- Identificación de Riesgos'!I14</f>
        <v>Afectación Ambiental</v>
      </c>
      <c r="M14" s="228" t="s">
        <v>375</v>
      </c>
      <c r="N14" s="168" t="s">
        <v>366</v>
      </c>
      <c r="O14" s="168" t="s">
        <v>366</v>
      </c>
      <c r="P14" s="168" t="s">
        <v>366</v>
      </c>
      <c r="Q14" s="168" t="s">
        <v>366</v>
      </c>
      <c r="R14" s="172">
        <f t="shared" si="1"/>
        <v>1</v>
      </c>
      <c r="S14" s="538"/>
      <c r="T14" s="541"/>
      <c r="U14" s="422"/>
      <c r="V14" s="432"/>
    </row>
    <row r="15" spans="1:278" ht="153.75" thickBot="1">
      <c r="A15" s="534"/>
      <c r="B15" s="410"/>
      <c r="C15" s="256" t="s">
        <v>299</v>
      </c>
      <c r="D15" s="176"/>
      <c r="E15" s="186" t="s">
        <v>376</v>
      </c>
      <c r="F15" s="168" t="s">
        <v>365</v>
      </c>
      <c r="G15" s="168" t="s">
        <v>366</v>
      </c>
      <c r="H15" s="168" t="s">
        <v>366</v>
      </c>
      <c r="I15" s="168" t="s">
        <v>366</v>
      </c>
      <c r="J15" s="172">
        <f t="shared" si="0"/>
        <v>0.75</v>
      </c>
      <c r="K15" s="503"/>
      <c r="L15" s="168">
        <f>'5- Identificación de Riesgos'!I15</f>
        <v>0</v>
      </c>
      <c r="M15" s="186"/>
      <c r="N15" s="168"/>
      <c r="O15" s="170"/>
      <c r="P15" s="170"/>
      <c r="Q15" s="170"/>
      <c r="R15" s="172">
        <f t="shared" si="1"/>
        <v>0</v>
      </c>
      <c r="S15" s="538"/>
      <c r="T15" s="541"/>
      <c r="U15" s="422"/>
      <c r="V15" s="432"/>
    </row>
    <row r="16" spans="1:278" ht="165.75">
      <c r="A16" s="534"/>
      <c r="B16" s="410"/>
      <c r="C16" s="257" t="s">
        <v>300</v>
      </c>
      <c r="D16" s="176"/>
      <c r="E16" s="181" t="s">
        <v>377</v>
      </c>
      <c r="F16" s="168" t="s">
        <v>365</v>
      </c>
      <c r="G16" s="167" t="s">
        <v>366</v>
      </c>
      <c r="H16" s="168" t="s">
        <v>365</v>
      </c>
      <c r="I16" s="167" t="s">
        <v>366</v>
      </c>
      <c r="J16" s="172">
        <f t="shared" si="0"/>
        <v>0.5</v>
      </c>
      <c r="K16" s="503"/>
      <c r="L16" s="168">
        <f>'5- Identificación de Riesgos'!I16</f>
        <v>0</v>
      </c>
      <c r="M16" s="181"/>
      <c r="N16" s="167"/>
      <c r="O16" s="167" t="s">
        <v>366</v>
      </c>
      <c r="P16" s="167" t="s">
        <v>366</v>
      </c>
      <c r="Q16" s="167" t="s">
        <v>366</v>
      </c>
      <c r="R16" s="172">
        <f t="shared" si="1"/>
        <v>0.75</v>
      </c>
      <c r="S16" s="538"/>
      <c r="T16" s="541"/>
      <c r="U16" s="422"/>
      <c r="V16" s="432"/>
    </row>
    <row r="17" spans="1:22">
      <c r="A17" s="534"/>
      <c r="B17" s="410"/>
      <c r="C17" s="182"/>
      <c r="D17" s="176"/>
      <c r="E17" s="183"/>
      <c r="F17" s="168"/>
      <c r="G17" s="168"/>
      <c r="H17" s="168"/>
      <c r="I17" s="168"/>
      <c r="J17" s="172">
        <f t="shared" si="0"/>
        <v>0</v>
      </c>
      <c r="K17" s="503"/>
      <c r="L17" s="168">
        <f>'5- Identificación de Riesgos'!I17</f>
        <v>0</v>
      </c>
      <c r="M17" s="187"/>
      <c r="N17" s="168"/>
      <c r="O17" s="168"/>
      <c r="P17" s="168"/>
      <c r="Q17" s="168"/>
      <c r="R17" s="172">
        <f t="shared" si="1"/>
        <v>0</v>
      </c>
      <c r="S17" s="538"/>
      <c r="T17" s="541"/>
      <c r="U17" s="422"/>
      <c r="V17" s="432"/>
    </row>
    <row r="18" spans="1:22">
      <c r="A18" s="534"/>
      <c r="B18" s="410"/>
      <c r="C18" s="182"/>
      <c r="D18" s="176"/>
      <c r="E18" s="183"/>
      <c r="F18" s="168"/>
      <c r="G18" s="168"/>
      <c r="H18" s="168"/>
      <c r="I18" s="168"/>
      <c r="J18" s="172">
        <f t="shared" si="0"/>
        <v>0</v>
      </c>
      <c r="K18" s="503"/>
      <c r="L18" s="168">
        <f>'5- Identificación de Riesgos'!I18</f>
        <v>0</v>
      </c>
      <c r="M18" s="187"/>
      <c r="N18" s="168"/>
      <c r="O18" s="168"/>
      <c r="P18" s="168"/>
      <c r="Q18" s="168"/>
      <c r="R18" s="172">
        <f t="shared" si="1"/>
        <v>0</v>
      </c>
      <c r="S18" s="538"/>
      <c r="T18" s="541"/>
      <c r="U18" s="422"/>
      <c r="V18" s="432"/>
    </row>
    <row r="19" spans="1:22" ht="15.75" thickBot="1">
      <c r="A19" s="535"/>
      <c r="B19" s="411"/>
      <c r="C19" s="184"/>
      <c r="D19" s="177"/>
      <c r="E19" s="185"/>
      <c r="F19" s="169"/>
      <c r="G19" s="169"/>
      <c r="H19" s="169"/>
      <c r="I19" s="169"/>
      <c r="J19" s="173">
        <f t="shared" si="0"/>
        <v>0</v>
      </c>
      <c r="K19" s="504"/>
      <c r="L19" s="169">
        <f>'5- Identificación de Riesgos'!I19</f>
        <v>0</v>
      </c>
      <c r="M19" s="188"/>
      <c r="N19" s="169"/>
      <c r="O19" s="169"/>
      <c r="P19" s="169"/>
      <c r="Q19" s="169"/>
      <c r="R19" s="173">
        <f t="shared" si="1"/>
        <v>0</v>
      </c>
      <c r="S19" s="539"/>
      <c r="T19" s="542"/>
      <c r="U19" s="423"/>
      <c r="V19" s="433"/>
    </row>
    <row r="20" spans="1:22" ht="189.75" customHeight="1">
      <c r="A20" s="430">
        <f>'5- Identificación de Riesgos'!A20</f>
        <v>2</v>
      </c>
      <c r="B20" s="499" t="str">
        <f>'5- Identificación de Riesgos'!B20</f>
        <v>Falta o inadecuada planeación</v>
      </c>
      <c r="C20" s="263" t="str">
        <f>'5- Identificación de Riesgos'!D20</f>
        <v xml:space="preserve">1. Falta de seguimiento
</v>
      </c>
      <c r="D20" s="255"/>
      <c r="E20" s="186" t="s">
        <v>376</v>
      </c>
      <c r="F20" s="168" t="s">
        <v>365</v>
      </c>
      <c r="G20" s="168" t="s">
        <v>366</v>
      </c>
      <c r="H20" s="168" t="s">
        <v>366</v>
      </c>
      <c r="I20" s="168" t="s">
        <v>366</v>
      </c>
      <c r="J20" s="171">
        <f t="shared" si="0"/>
        <v>0.75</v>
      </c>
      <c r="K20" s="502">
        <f>AVERAGE(J20:J23)</f>
        <v>0.8125</v>
      </c>
      <c r="L20" s="170" t="str">
        <f>'5- Identificación de Riesgos'!I20</f>
        <v>Incumplimiento de las metas establecidas</v>
      </c>
      <c r="M20" s="186" t="s">
        <v>378</v>
      </c>
      <c r="N20" s="170" t="s">
        <v>366</v>
      </c>
      <c r="O20" s="170" t="s">
        <v>366</v>
      </c>
      <c r="P20" s="170" t="s">
        <v>366</v>
      </c>
      <c r="Q20" s="170" t="s">
        <v>366</v>
      </c>
      <c r="R20" s="171">
        <f t="shared" si="1"/>
        <v>1</v>
      </c>
      <c r="S20" s="502">
        <f>AVERAGE(R20:R22)</f>
        <v>1</v>
      </c>
      <c r="T20" s="44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31" t="str">
        <f>CONCATENATE(VLOOKUP((LEFT(T20,LEN(T20)-4)&amp;LEFT(U20,LEN(U20)-4)),'9- Matriz de Calor '!$D$18:$E$42,2,0)," - ",RIGHT(T20,1)*RIGHT(U20,1))</f>
        <v>Bajo - 1</v>
      </c>
    </row>
    <row r="21" spans="1:22" ht="189" customHeight="1" thickBot="1">
      <c r="A21" s="410"/>
      <c r="B21" s="422"/>
      <c r="C21" s="182" t="str">
        <f>'5- Identificación de Riesgos'!D21</f>
        <v>2. Falta de implementacion de ajustes por ocurrencia de factores internos o externos que afectan la gestión. (Pandemia).</v>
      </c>
      <c r="D21" s="176"/>
      <c r="E21" s="186" t="s">
        <v>379</v>
      </c>
      <c r="F21" s="168" t="s">
        <v>366</v>
      </c>
      <c r="G21" s="168" t="s">
        <v>366</v>
      </c>
      <c r="H21" s="168" t="s">
        <v>366</v>
      </c>
      <c r="I21" s="168" t="s">
        <v>366</v>
      </c>
      <c r="J21" s="172">
        <f t="shared" si="0"/>
        <v>1</v>
      </c>
      <c r="K21" s="503"/>
      <c r="L21" s="168" t="str">
        <f>'5- Identificación de Riesgos'!I21</f>
        <v>Interrupción o afectación en la prestación del servicio administrativo</v>
      </c>
      <c r="M21" s="186" t="s">
        <v>380</v>
      </c>
      <c r="N21" s="170" t="s">
        <v>366</v>
      </c>
      <c r="O21" s="170" t="s">
        <v>366</v>
      </c>
      <c r="P21" s="170" t="s">
        <v>366</v>
      </c>
      <c r="Q21" s="170" t="s">
        <v>366</v>
      </c>
      <c r="R21" s="172">
        <f t="shared" si="1"/>
        <v>1</v>
      </c>
      <c r="S21" s="503"/>
      <c r="T21" s="442"/>
      <c r="U21" s="422"/>
      <c r="V21" s="432"/>
    </row>
    <row r="22" spans="1:22" ht="149.25" customHeight="1" thickBot="1">
      <c r="A22" s="410"/>
      <c r="B22" s="422"/>
      <c r="C22" s="182" t="str">
        <f>'5- Identificación de Riesgos'!D22</f>
        <v>3. Programación de audiencias sin tener en cuenta tiempos de duración para su realización.</v>
      </c>
      <c r="D22" s="176"/>
      <c r="E22" s="181" t="s">
        <v>381</v>
      </c>
      <c r="F22" s="168" t="s">
        <v>365</v>
      </c>
      <c r="G22" s="168" t="s">
        <v>366</v>
      </c>
      <c r="H22" s="168" t="s">
        <v>366</v>
      </c>
      <c r="I22" s="168" t="s">
        <v>366</v>
      </c>
      <c r="J22" s="172">
        <f t="shared" si="0"/>
        <v>0.75</v>
      </c>
      <c r="K22" s="503"/>
      <c r="L22" s="168" t="str">
        <f>'5- Identificación de Riesgos'!I22</f>
        <v>Interrupción o afectación en la prestación del servicio judicial</v>
      </c>
      <c r="M22" s="181" t="s">
        <v>382</v>
      </c>
      <c r="N22" s="168" t="s">
        <v>366</v>
      </c>
      <c r="O22" s="168" t="s">
        <v>366</v>
      </c>
      <c r="P22" s="168" t="s">
        <v>366</v>
      </c>
      <c r="Q22" s="168" t="s">
        <v>366</v>
      </c>
      <c r="R22" s="172">
        <f t="shared" si="1"/>
        <v>1</v>
      </c>
      <c r="S22" s="503"/>
      <c r="T22" s="442"/>
      <c r="U22" s="422"/>
      <c r="V22" s="432"/>
    </row>
    <row r="23" spans="1:22" ht="198.75" customHeight="1" thickBot="1">
      <c r="A23" s="410"/>
      <c r="B23" s="422"/>
      <c r="C23" s="182" t="str">
        <f>'5- Identificación de Riesgos'!D23</f>
        <v>4. Omisión en la utilización de herramientas ofimaticas y/o tecnologicas, que afectan la comunicación con los equipos de trabajo.</v>
      </c>
      <c r="D23" s="176"/>
      <c r="E23" s="181" t="s">
        <v>383</v>
      </c>
      <c r="F23" s="168" t="s">
        <v>365</v>
      </c>
      <c r="G23" s="168" t="s">
        <v>366</v>
      </c>
      <c r="H23" s="168" t="s">
        <v>366</v>
      </c>
      <c r="I23" s="168" t="s">
        <v>366</v>
      </c>
      <c r="J23" s="172">
        <f t="shared" si="0"/>
        <v>0.75</v>
      </c>
      <c r="K23" s="503"/>
      <c r="L23" s="168">
        <f>'5- Identificación de Riesgos'!I23</f>
        <v>0</v>
      </c>
      <c r="M23" s="181"/>
      <c r="N23" s="168"/>
      <c r="O23" s="168"/>
      <c r="P23" s="168"/>
      <c r="Q23" s="168"/>
      <c r="R23" s="172">
        <f t="shared" si="1"/>
        <v>0</v>
      </c>
      <c r="S23" s="503"/>
      <c r="T23" s="442"/>
      <c r="U23" s="422"/>
      <c r="V23" s="432"/>
    </row>
    <row r="24" spans="1:22" ht="117" customHeight="1">
      <c r="A24" s="410"/>
      <c r="B24" s="422"/>
      <c r="C24" s="182">
        <f>'5- Identificación de Riesgos'!D24</f>
        <v>0</v>
      </c>
      <c r="D24" s="176"/>
      <c r="E24" s="264"/>
      <c r="F24" s="168"/>
      <c r="G24" s="168"/>
      <c r="H24" s="168"/>
      <c r="I24" s="168"/>
      <c r="J24" s="172">
        <f t="shared" si="0"/>
        <v>0</v>
      </c>
      <c r="K24" s="503"/>
      <c r="L24" s="168">
        <f>'5- Identificación de Riesgos'!I24</f>
        <v>0</v>
      </c>
      <c r="M24" s="209"/>
      <c r="N24" s="168"/>
      <c r="O24" s="168"/>
      <c r="P24" s="168"/>
      <c r="Q24" s="168"/>
      <c r="R24" s="172">
        <f t="shared" si="1"/>
        <v>0</v>
      </c>
      <c r="S24" s="503"/>
      <c r="T24" s="442"/>
      <c r="U24" s="422"/>
      <c r="V24" s="432"/>
    </row>
    <row r="25" spans="1:22" ht="57.75" customHeight="1">
      <c r="A25" s="410"/>
      <c r="B25" s="422"/>
      <c r="C25" s="182">
        <f>'5- Identificación de Riesgos'!D25</f>
        <v>0</v>
      </c>
      <c r="D25" s="176"/>
      <c r="E25" s="183"/>
      <c r="F25" s="168"/>
      <c r="G25" s="168"/>
      <c r="H25" s="168"/>
      <c r="I25" s="168"/>
      <c r="J25" s="172">
        <f t="shared" si="0"/>
        <v>0</v>
      </c>
      <c r="K25" s="503"/>
      <c r="L25" s="168">
        <f>'5- Identificación de Riesgos'!I25</f>
        <v>0</v>
      </c>
      <c r="M25" s="187"/>
      <c r="N25" s="168"/>
      <c r="O25" s="168"/>
      <c r="P25" s="168"/>
      <c r="Q25" s="168"/>
      <c r="R25" s="172">
        <f t="shared" si="1"/>
        <v>0</v>
      </c>
      <c r="S25" s="503"/>
      <c r="T25" s="442"/>
      <c r="U25" s="422"/>
      <c r="V25" s="432"/>
    </row>
    <row r="26" spans="1:22">
      <c r="A26" s="410"/>
      <c r="B26" s="422"/>
      <c r="C26" s="182">
        <f>'5- Identificación de Riesgos'!D26</f>
        <v>0</v>
      </c>
      <c r="D26" s="176"/>
      <c r="E26" s="183"/>
      <c r="F26" s="168"/>
      <c r="G26" s="168"/>
      <c r="H26" s="168"/>
      <c r="I26" s="168"/>
      <c r="J26" s="172">
        <f t="shared" si="0"/>
        <v>0</v>
      </c>
      <c r="K26" s="503"/>
      <c r="L26" s="168">
        <f>'5- Identificación de Riesgos'!I26</f>
        <v>0</v>
      </c>
      <c r="M26" s="187"/>
      <c r="N26" s="168"/>
      <c r="O26" s="168"/>
      <c r="P26" s="168"/>
      <c r="Q26" s="168"/>
      <c r="R26" s="172">
        <f t="shared" si="1"/>
        <v>0</v>
      </c>
      <c r="S26" s="503"/>
      <c r="T26" s="442"/>
      <c r="U26" s="422"/>
      <c r="V26" s="432"/>
    </row>
    <row r="27" spans="1:22">
      <c r="A27" s="410"/>
      <c r="B27" s="422"/>
      <c r="C27" s="182">
        <f>'5- Identificación de Riesgos'!D27</f>
        <v>0</v>
      </c>
      <c r="D27" s="176"/>
      <c r="E27" s="183"/>
      <c r="F27" s="168"/>
      <c r="G27" s="168"/>
      <c r="H27" s="168"/>
      <c r="I27" s="168"/>
      <c r="J27" s="172">
        <f t="shared" si="0"/>
        <v>0</v>
      </c>
      <c r="K27" s="503"/>
      <c r="L27" s="168">
        <f>'5- Identificación de Riesgos'!I27</f>
        <v>0</v>
      </c>
      <c r="M27" s="187"/>
      <c r="N27" s="168"/>
      <c r="O27" s="168"/>
      <c r="P27" s="168"/>
      <c r="Q27" s="168"/>
      <c r="R27" s="172">
        <f t="shared" si="1"/>
        <v>0</v>
      </c>
      <c r="S27" s="503"/>
      <c r="T27" s="442"/>
      <c r="U27" s="422"/>
      <c r="V27" s="432"/>
    </row>
    <row r="28" spans="1:22">
      <c r="A28" s="410"/>
      <c r="B28" s="422"/>
      <c r="C28" s="182">
        <f>'5- Identificación de Riesgos'!D28</f>
        <v>0</v>
      </c>
      <c r="D28" s="176"/>
      <c r="E28" s="183"/>
      <c r="F28" s="168"/>
      <c r="G28" s="168"/>
      <c r="H28" s="168"/>
      <c r="I28" s="168"/>
      <c r="J28" s="172">
        <f t="shared" si="0"/>
        <v>0</v>
      </c>
      <c r="K28" s="503"/>
      <c r="L28" s="168">
        <f>'5- Identificación de Riesgos'!I28</f>
        <v>0</v>
      </c>
      <c r="M28" s="187"/>
      <c r="N28" s="168"/>
      <c r="O28" s="168"/>
      <c r="P28" s="168"/>
      <c r="Q28" s="168"/>
      <c r="R28" s="172">
        <f t="shared" si="1"/>
        <v>0</v>
      </c>
      <c r="S28" s="503"/>
      <c r="T28" s="442"/>
      <c r="U28" s="422"/>
      <c r="V28" s="432"/>
    </row>
    <row r="29" spans="1:22" ht="15.75" thickBot="1">
      <c r="A29" s="505"/>
      <c r="B29" s="437"/>
      <c r="C29" s="265">
        <f>'5- Identificación de Riesgos'!D29</f>
        <v>0</v>
      </c>
      <c r="D29" s="266"/>
      <c r="E29" s="267"/>
      <c r="F29" s="208"/>
      <c r="G29" s="208"/>
      <c r="H29" s="208"/>
      <c r="I29" s="208"/>
      <c r="J29" s="212">
        <f t="shared" si="0"/>
        <v>0</v>
      </c>
      <c r="K29" s="507"/>
      <c r="L29" s="208">
        <f>'5- Identificación de Riesgos'!I29</f>
        <v>0</v>
      </c>
      <c r="M29" s="213"/>
      <c r="N29" s="208"/>
      <c r="O29" s="208"/>
      <c r="P29" s="208"/>
      <c r="Q29" s="208"/>
      <c r="R29" s="212">
        <f t="shared" si="1"/>
        <v>0</v>
      </c>
      <c r="S29" s="507"/>
      <c r="T29" s="509"/>
      <c r="U29" s="437"/>
      <c r="V29" s="508"/>
    </row>
    <row r="30" spans="1:22" ht="218.25" customHeight="1" thickBot="1">
      <c r="A30" s="430">
        <f>'5- Identificación de Riesgos'!A30</f>
        <v>3</v>
      </c>
      <c r="B30" s="421" t="s">
        <v>308</v>
      </c>
      <c r="C30" s="180" t="str">
        <f>'5- Identificación de Riesgos'!D30</f>
        <v xml:space="preserve">1. Error en los correos electronicos aportados por las partes interesadas.
</v>
      </c>
      <c r="D30" s="175"/>
      <c r="E30" s="181" t="s">
        <v>384</v>
      </c>
      <c r="F30" s="168" t="s">
        <v>365</v>
      </c>
      <c r="G30" s="167" t="s">
        <v>366</v>
      </c>
      <c r="H30" s="167" t="s">
        <v>366</v>
      </c>
      <c r="I30" s="167" t="s">
        <v>366</v>
      </c>
      <c r="J30" s="174">
        <f t="shared" ref="J30:J59" si="2">COUNTIF(F30:I30,"SI")/4</f>
        <v>0.75</v>
      </c>
      <c r="K30" s="506">
        <f>AVERAGE(J30:J39)</f>
        <v>0.22500000000000001</v>
      </c>
      <c r="L30" s="167" t="str">
        <f>'5- Identificación de Riesgos'!I30</f>
        <v>Interrupción o afectación en la prestación del servicio judicial</v>
      </c>
      <c r="M30" s="181" t="s">
        <v>385</v>
      </c>
      <c r="N30" s="168" t="s">
        <v>365</v>
      </c>
      <c r="O30" s="167" t="s">
        <v>366</v>
      </c>
      <c r="P30" s="167" t="s">
        <v>366</v>
      </c>
      <c r="Q30" s="167" t="s">
        <v>366</v>
      </c>
      <c r="R30" s="174">
        <f t="shared" ref="R30:R59" si="3">SUM(COUNTIF(N30,"SI")*25%,COUNTIF(O30,"SI")*40%,COUNTIF(P30,"SI")*25%,COUNTIF(Q30,"SI")*10%)</f>
        <v>0.75</v>
      </c>
      <c r="S30" s="506">
        <f>AVERAGE(R30:R30)</f>
        <v>0.75</v>
      </c>
      <c r="T30" s="441"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31" t="str">
        <f>CONCATENATE(VLOOKUP((LEFT(T30,LEN(T30)-4)&amp;LEFT(U30,LEN(U30)-4)),'9- Matriz de Calor '!$D$18:$E$42,2,0)," - ",RIGHT(T30,1)*RIGHT(U30,1))</f>
        <v>Bajo - 1</v>
      </c>
    </row>
    <row r="31" spans="1:22" ht="212.25" customHeight="1" thickBot="1">
      <c r="A31" s="410"/>
      <c r="B31" s="422"/>
      <c r="C31" s="182" t="str">
        <f>'5- Identificación de Riesgos'!D31</f>
        <v xml:space="preserve">2. Información deficiente para realizar la actividad (correos errados y/o incompletos). 
</v>
      </c>
      <c r="D31" s="176"/>
      <c r="E31" s="181" t="s">
        <v>386</v>
      </c>
      <c r="F31" s="168" t="s">
        <v>365</v>
      </c>
      <c r="G31" s="167" t="s">
        <v>366</v>
      </c>
      <c r="H31" s="167" t="s">
        <v>366</v>
      </c>
      <c r="I31" s="167" t="s">
        <v>366</v>
      </c>
      <c r="J31" s="172">
        <f t="shared" si="2"/>
        <v>0.75</v>
      </c>
      <c r="K31" s="503"/>
      <c r="L31" s="168">
        <f>'5- Identificación de Riesgos'!I31</f>
        <v>0</v>
      </c>
      <c r="M31" s="181"/>
      <c r="N31" s="168"/>
      <c r="O31" s="167"/>
      <c r="P31" s="167"/>
      <c r="Q31" s="167"/>
      <c r="R31" s="172">
        <f t="shared" si="3"/>
        <v>0</v>
      </c>
      <c r="S31" s="503"/>
      <c r="T31" s="442"/>
      <c r="U31" s="422"/>
      <c r="V31" s="432"/>
    </row>
    <row r="32" spans="1:22" ht="140.25">
      <c r="A32" s="410"/>
      <c r="B32" s="422"/>
      <c r="C32" s="182" t="str">
        <f>'5- Identificación de Riesgos'!D32</f>
        <v>3. Inadecuado manejo del uso de las tecnologías de la información por las partes interesadas</v>
      </c>
      <c r="D32" s="176"/>
      <c r="E32" s="181" t="s">
        <v>387</v>
      </c>
      <c r="F32" s="168" t="s">
        <v>365</v>
      </c>
      <c r="G32" s="168" t="s">
        <v>366</v>
      </c>
      <c r="H32" s="168" t="s">
        <v>366</v>
      </c>
      <c r="I32" s="168" t="s">
        <v>366</v>
      </c>
      <c r="J32" s="172">
        <f t="shared" si="2"/>
        <v>0.75</v>
      </c>
      <c r="K32" s="503"/>
      <c r="L32" s="168">
        <f>'5- Identificación de Riesgos'!I32</f>
        <v>0</v>
      </c>
      <c r="M32" s="181"/>
      <c r="N32" s="168"/>
      <c r="O32" s="168"/>
      <c r="P32" s="168"/>
      <c r="Q32" s="168"/>
      <c r="R32" s="172">
        <f t="shared" si="3"/>
        <v>0</v>
      </c>
      <c r="S32" s="503"/>
      <c r="T32" s="442"/>
      <c r="U32" s="422"/>
      <c r="V32" s="432"/>
    </row>
    <row r="33" spans="1:22">
      <c r="A33" s="410"/>
      <c r="B33" s="422"/>
      <c r="C33" s="182">
        <f>'5- Identificación de Riesgos'!D33</f>
        <v>0</v>
      </c>
      <c r="D33" s="176"/>
      <c r="E33" s="183"/>
      <c r="F33" s="168"/>
      <c r="G33" s="168"/>
      <c r="H33" s="168"/>
      <c r="I33" s="168"/>
      <c r="J33" s="172">
        <f t="shared" si="2"/>
        <v>0</v>
      </c>
      <c r="K33" s="503"/>
      <c r="L33" s="168">
        <f>'5- Identificación de Riesgos'!I33</f>
        <v>0</v>
      </c>
      <c r="M33" s="187"/>
      <c r="N33" s="168"/>
      <c r="O33" s="168"/>
      <c r="P33" s="168"/>
      <c r="Q33" s="168"/>
      <c r="R33" s="172">
        <f t="shared" si="3"/>
        <v>0</v>
      </c>
      <c r="S33" s="503"/>
      <c r="T33" s="442"/>
      <c r="U33" s="422"/>
      <c r="V33" s="432"/>
    </row>
    <row r="34" spans="1:22">
      <c r="A34" s="410"/>
      <c r="B34" s="422"/>
      <c r="C34" s="182">
        <f>'5- Identificación de Riesgos'!D34</f>
        <v>0</v>
      </c>
      <c r="D34" s="176"/>
      <c r="E34" s="183"/>
      <c r="F34" s="168"/>
      <c r="G34" s="168"/>
      <c r="H34" s="168"/>
      <c r="I34" s="168"/>
      <c r="J34" s="172">
        <f t="shared" si="2"/>
        <v>0</v>
      </c>
      <c r="K34" s="503"/>
      <c r="L34" s="168">
        <f>'5- Identificación de Riesgos'!I34</f>
        <v>0</v>
      </c>
      <c r="M34" s="187"/>
      <c r="N34" s="168"/>
      <c r="O34" s="168"/>
      <c r="P34" s="168"/>
      <c r="Q34" s="168"/>
      <c r="R34" s="172">
        <f t="shared" si="3"/>
        <v>0</v>
      </c>
      <c r="S34" s="503"/>
      <c r="T34" s="442"/>
      <c r="U34" s="422"/>
      <c r="V34" s="432"/>
    </row>
    <row r="35" spans="1:22">
      <c r="A35" s="410"/>
      <c r="B35" s="422"/>
      <c r="C35" s="182">
        <f>'5- Identificación de Riesgos'!D35</f>
        <v>0</v>
      </c>
      <c r="D35" s="176"/>
      <c r="E35" s="183"/>
      <c r="F35" s="168"/>
      <c r="G35" s="168"/>
      <c r="H35" s="168"/>
      <c r="I35" s="168"/>
      <c r="J35" s="172">
        <f t="shared" si="2"/>
        <v>0</v>
      </c>
      <c r="K35" s="503"/>
      <c r="L35" s="168">
        <f>'5- Identificación de Riesgos'!I35</f>
        <v>0</v>
      </c>
      <c r="M35" s="187"/>
      <c r="N35" s="168"/>
      <c r="O35" s="168"/>
      <c r="P35" s="168"/>
      <c r="Q35" s="168"/>
      <c r="R35" s="172">
        <f t="shared" si="3"/>
        <v>0</v>
      </c>
      <c r="S35" s="503"/>
      <c r="T35" s="442"/>
      <c r="U35" s="422"/>
      <c r="V35" s="432"/>
    </row>
    <row r="36" spans="1:22">
      <c r="A36" s="410"/>
      <c r="B36" s="422"/>
      <c r="C36" s="182">
        <f>'5- Identificación de Riesgos'!D36</f>
        <v>0</v>
      </c>
      <c r="D36" s="176"/>
      <c r="E36" s="183"/>
      <c r="F36" s="168"/>
      <c r="G36" s="168"/>
      <c r="H36" s="168"/>
      <c r="I36" s="168"/>
      <c r="J36" s="172">
        <f t="shared" si="2"/>
        <v>0</v>
      </c>
      <c r="K36" s="503"/>
      <c r="L36" s="168">
        <f>'5- Identificación de Riesgos'!I36</f>
        <v>0</v>
      </c>
      <c r="M36" s="187"/>
      <c r="N36" s="168"/>
      <c r="O36" s="168"/>
      <c r="P36" s="168"/>
      <c r="Q36" s="168"/>
      <c r="R36" s="172">
        <f t="shared" si="3"/>
        <v>0</v>
      </c>
      <c r="S36" s="503"/>
      <c r="T36" s="442"/>
      <c r="U36" s="422"/>
      <c r="V36" s="432"/>
    </row>
    <row r="37" spans="1:22">
      <c r="A37" s="410"/>
      <c r="B37" s="422"/>
      <c r="C37" s="182">
        <f>'5- Identificación de Riesgos'!D37</f>
        <v>0</v>
      </c>
      <c r="D37" s="176"/>
      <c r="E37" s="183"/>
      <c r="F37" s="168"/>
      <c r="G37" s="168"/>
      <c r="H37" s="168"/>
      <c r="I37" s="168"/>
      <c r="J37" s="172">
        <f t="shared" si="2"/>
        <v>0</v>
      </c>
      <c r="K37" s="503"/>
      <c r="L37" s="168">
        <f>'5- Identificación de Riesgos'!I37</f>
        <v>0</v>
      </c>
      <c r="M37" s="187"/>
      <c r="N37" s="168"/>
      <c r="O37" s="168"/>
      <c r="P37" s="168"/>
      <c r="Q37" s="168"/>
      <c r="R37" s="172">
        <f t="shared" si="3"/>
        <v>0</v>
      </c>
      <c r="S37" s="503"/>
      <c r="T37" s="442"/>
      <c r="U37" s="422"/>
      <c r="V37" s="432"/>
    </row>
    <row r="38" spans="1:22">
      <c r="A38" s="410"/>
      <c r="B38" s="422"/>
      <c r="C38" s="182">
        <f>'5- Identificación de Riesgos'!D38</f>
        <v>0</v>
      </c>
      <c r="D38" s="176"/>
      <c r="E38" s="183"/>
      <c r="F38" s="168"/>
      <c r="G38" s="168"/>
      <c r="H38" s="168"/>
      <c r="I38" s="168"/>
      <c r="J38" s="172">
        <f t="shared" si="2"/>
        <v>0</v>
      </c>
      <c r="K38" s="503"/>
      <c r="L38" s="168">
        <f>'5- Identificación de Riesgos'!I38</f>
        <v>0</v>
      </c>
      <c r="M38" s="187"/>
      <c r="N38" s="168"/>
      <c r="O38" s="168"/>
      <c r="P38" s="168"/>
      <c r="Q38" s="168"/>
      <c r="R38" s="172">
        <f t="shared" si="3"/>
        <v>0</v>
      </c>
      <c r="S38" s="503"/>
      <c r="T38" s="442"/>
      <c r="U38" s="422"/>
      <c r="V38" s="432"/>
    </row>
    <row r="39" spans="1:22" ht="15.75" thickBot="1">
      <c r="A39" s="411"/>
      <c r="B39" s="423"/>
      <c r="C39" s="184">
        <f>'5- Identificación de Riesgos'!D39</f>
        <v>0</v>
      </c>
      <c r="D39" s="177"/>
      <c r="E39" s="268"/>
      <c r="F39" s="169"/>
      <c r="G39" s="169"/>
      <c r="H39" s="169"/>
      <c r="I39" s="169"/>
      <c r="J39" s="173">
        <f t="shared" si="2"/>
        <v>0</v>
      </c>
      <c r="K39" s="504"/>
      <c r="L39" s="169">
        <f>'5- Identificación de Riesgos'!I39</f>
        <v>0</v>
      </c>
      <c r="M39" s="188"/>
      <c r="N39" s="169"/>
      <c r="O39" s="169"/>
      <c r="P39" s="169"/>
      <c r="Q39" s="169"/>
      <c r="R39" s="173">
        <f t="shared" si="3"/>
        <v>0</v>
      </c>
      <c r="S39" s="504"/>
      <c r="T39" s="443"/>
      <c r="U39" s="423"/>
      <c r="V39" s="433"/>
    </row>
    <row r="40" spans="1:22" ht="178.5">
      <c r="A40" s="409">
        <f>'5- Identificación de Riesgos'!A40</f>
        <v>4</v>
      </c>
      <c r="B40" s="499" t="str">
        <f>'5- Identificación de Riesgos'!B40</f>
        <v xml:space="preserve">Expedientes incompletos y/o perdida de la información </v>
      </c>
      <c r="C40" s="263" t="str">
        <f>'5- Identificación de Riesgos'!D40</f>
        <v xml:space="preserve">1. Falta o indebida incorporacion de los documentos fisicos y/o virtuales al expediente digital </v>
      </c>
      <c r="D40" s="269"/>
      <c r="E40" s="181" t="s">
        <v>388</v>
      </c>
      <c r="F40" s="205" t="s">
        <v>365</v>
      </c>
      <c r="G40" s="170" t="s">
        <v>366</v>
      </c>
      <c r="H40" s="170" t="s">
        <v>365</v>
      </c>
      <c r="I40" s="170" t="s">
        <v>366</v>
      </c>
      <c r="J40" s="171">
        <f t="shared" si="2"/>
        <v>0.5</v>
      </c>
      <c r="K40" s="502">
        <f>AVERAGE(J40:J49)</f>
        <v>0.2</v>
      </c>
      <c r="L40" s="170" t="str">
        <f>'5- Identificación de Riesgos'!I40</f>
        <v>Afectación de reputacion,imagén,  credibilidad, satisfacción de usuarios y PI</v>
      </c>
      <c r="M40" s="181" t="s">
        <v>389</v>
      </c>
      <c r="N40" s="170" t="s">
        <v>366</v>
      </c>
      <c r="O40" s="170" t="s">
        <v>366</v>
      </c>
      <c r="P40" s="170" t="s">
        <v>366</v>
      </c>
      <c r="Q40" s="170" t="s">
        <v>366</v>
      </c>
      <c r="R40" s="171">
        <f t="shared" si="3"/>
        <v>1</v>
      </c>
      <c r="S40" s="502">
        <f>AVERAGE(R40:R43)</f>
        <v>0.625</v>
      </c>
      <c r="T40" s="50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99"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01" t="str">
        <f>CONCATENATE(VLOOKUP((LEFT(T40,LEN(T40)-4)&amp;LEFT(U40,LEN(U40)-4)),'9- Matriz de Calor '!$D$18:$E$42,2,0)," - ",RIGHT(T40,1)*RIGHT(U40,1))</f>
        <v>Bajo - 1</v>
      </c>
    </row>
    <row r="41" spans="1:22" ht="153">
      <c r="A41" s="410"/>
      <c r="B41" s="422"/>
      <c r="C41" s="182" t="str">
        <f>'5- Identificación de Riesgos'!D41</f>
        <v xml:space="preserve"> 2. Perdida o afectación de los archivos digitales de las audiencias virtuales</v>
      </c>
      <c r="D41" s="270"/>
      <c r="E41" s="183" t="s">
        <v>390</v>
      </c>
      <c r="F41" s="205" t="s">
        <v>365</v>
      </c>
      <c r="G41" s="170" t="s">
        <v>366</v>
      </c>
      <c r="H41" s="170" t="s">
        <v>365</v>
      </c>
      <c r="I41" s="170" t="s">
        <v>366</v>
      </c>
      <c r="J41" s="172">
        <f t="shared" si="2"/>
        <v>0.5</v>
      </c>
      <c r="K41" s="503"/>
      <c r="L41" s="168">
        <f>'5- Identificación de Riesgos'!I41</f>
        <v>0</v>
      </c>
      <c r="M41" s="183"/>
      <c r="N41" s="168"/>
      <c r="O41" s="170"/>
      <c r="P41" s="168"/>
      <c r="Q41" s="170"/>
      <c r="R41" s="172">
        <f t="shared" si="3"/>
        <v>0</v>
      </c>
      <c r="S41" s="503"/>
      <c r="T41" s="442"/>
      <c r="U41" s="422"/>
      <c r="V41" s="432"/>
    </row>
    <row r="42" spans="1:22" ht="75.75" customHeight="1">
      <c r="A42" s="410"/>
      <c r="B42" s="422"/>
      <c r="C42" s="93" t="s">
        <v>319</v>
      </c>
      <c r="D42" s="270"/>
      <c r="E42" s="183" t="s">
        <v>391</v>
      </c>
      <c r="F42" s="205" t="s">
        <v>365</v>
      </c>
      <c r="G42" s="170" t="s">
        <v>366</v>
      </c>
      <c r="H42" s="170" t="s">
        <v>365</v>
      </c>
      <c r="I42" s="170" t="s">
        <v>366</v>
      </c>
      <c r="J42" s="172">
        <f t="shared" si="2"/>
        <v>0.5</v>
      </c>
      <c r="K42" s="503"/>
      <c r="L42" s="168" t="s">
        <v>294</v>
      </c>
      <c r="M42" s="183" t="s">
        <v>392</v>
      </c>
      <c r="N42" s="168" t="s">
        <v>365</v>
      </c>
      <c r="O42" s="170" t="s">
        <v>366</v>
      </c>
      <c r="P42" s="168" t="s">
        <v>366</v>
      </c>
      <c r="Q42" s="170" t="s">
        <v>366</v>
      </c>
      <c r="R42" s="172">
        <f t="shared" si="3"/>
        <v>0.75</v>
      </c>
      <c r="S42" s="503"/>
      <c r="T42" s="442"/>
      <c r="U42" s="422"/>
      <c r="V42" s="432"/>
    </row>
    <row r="43" spans="1:22" ht="153">
      <c r="A43" s="410"/>
      <c r="B43" s="422"/>
      <c r="C43" s="93" t="s">
        <v>320</v>
      </c>
      <c r="D43" s="270"/>
      <c r="E43" s="186" t="s">
        <v>393</v>
      </c>
      <c r="F43" s="205" t="s">
        <v>365</v>
      </c>
      <c r="G43" s="168" t="s">
        <v>366</v>
      </c>
      <c r="H43" s="170" t="s">
        <v>365</v>
      </c>
      <c r="I43" s="168" t="s">
        <v>366</v>
      </c>
      <c r="J43" s="172">
        <f t="shared" si="2"/>
        <v>0.5</v>
      </c>
      <c r="K43" s="503"/>
      <c r="L43" s="168" t="s">
        <v>284</v>
      </c>
      <c r="M43" s="186" t="s">
        <v>394</v>
      </c>
      <c r="N43" s="205" t="s">
        <v>365</v>
      </c>
      <c r="O43" s="170" t="s">
        <v>366</v>
      </c>
      <c r="P43" s="170" t="s">
        <v>366</v>
      </c>
      <c r="Q43" s="170" t="s">
        <v>366</v>
      </c>
      <c r="R43" s="172">
        <f t="shared" si="3"/>
        <v>0.75</v>
      </c>
      <c r="S43" s="503"/>
      <c r="T43" s="442"/>
      <c r="U43" s="422"/>
      <c r="V43" s="432"/>
    </row>
    <row r="44" spans="1:22">
      <c r="A44" s="410"/>
      <c r="B44" s="422"/>
      <c r="C44" s="93"/>
      <c r="D44" s="270"/>
      <c r="E44" s="176"/>
      <c r="F44" s="204"/>
      <c r="G44" s="168"/>
      <c r="H44" s="168"/>
      <c r="I44" s="168"/>
      <c r="J44" s="172">
        <f t="shared" si="2"/>
        <v>0</v>
      </c>
      <c r="K44" s="503"/>
      <c r="L44" s="168"/>
      <c r="M44" s="187"/>
      <c r="N44" s="168"/>
      <c r="O44" s="168"/>
      <c r="P44" s="168"/>
      <c r="Q44" s="168"/>
      <c r="R44" s="172">
        <f t="shared" si="3"/>
        <v>0</v>
      </c>
      <c r="S44" s="503"/>
      <c r="T44" s="442"/>
      <c r="U44" s="422"/>
      <c r="V44" s="432"/>
    </row>
    <row r="45" spans="1:22">
      <c r="A45" s="410"/>
      <c r="B45" s="422"/>
      <c r="C45" s="182"/>
      <c r="D45" s="270"/>
      <c r="E45" s="183"/>
      <c r="F45" s="204"/>
      <c r="G45" s="168"/>
      <c r="H45" s="168"/>
      <c r="I45" s="168"/>
      <c r="J45" s="172">
        <f t="shared" si="2"/>
        <v>0</v>
      </c>
      <c r="K45" s="503"/>
      <c r="L45" s="168"/>
      <c r="M45" s="187"/>
      <c r="N45" s="168"/>
      <c r="O45" s="168"/>
      <c r="P45" s="168"/>
      <c r="Q45" s="168"/>
      <c r="R45" s="172">
        <f t="shared" si="3"/>
        <v>0</v>
      </c>
      <c r="S45" s="503"/>
      <c r="T45" s="442"/>
      <c r="U45" s="422"/>
      <c r="V45" s="432"/>
    </row>
    <row r="46" spans="1:22">
      <c r="A46" s="410"/>
      <c r="B46" s="422"/>
      <c r="C46" s="182"/>
      <c r="D46" s="270"/>
      <c r="E46" s="183"/>
      <c r="F46" s="204"/>
      <c r="G46" s="168"/>
      <c r="H46" s="168"/>
      <c r="I46" s="168"/>
      <c r="J46" s="172">
        <f t="shared" si="2"/>
        <v>0</v>
      </c>
      <c r="K46" s="503"/>
      <c r="L46" s="168"/>
      <c r="M46" s="187"/>
      <c r="N46" s="168"/>
      <c r="O46" s="168"/>
      <c r="P46" s="168"/>
      <c r="Q46" s="168"/>
      <c r="R46" s="172">
        <f t="shared" si="3"/>
        <v>0</v>
      </c>
      <c r="S46" s="503"/>
      <c r="T46" s="442"/>
      <c r="U46" s="422"/>
      <c r="V46" s="432"/>
    </row>
    <row r="47" spans="1:22">
      <c r="A47" s="410"/>
      <c r="B47" s="422"/>
      <c r="C47" s="182"/>
      <c r="D47" s="270"/>
      <c r="E47" s="183"/>
      <c r="F47" s="204"/>
      <c r="G47" s="168"/>
      <c r="H47" s="168"/>
      <c r="I47" s="168"/>
      <c r="J47" s="172">
        <f t="shared" si="2"/>
        <v>0</v>
      </c>
      <c r="K47" s="503"/>
      <c r="L47" s="168"/>
      <c r="M47" s="187"/>
      <c r="N47" s="168"/>
      <c r="O47" s="168"/>
      <c r="P47" s="168"/>
      <c r="Q47" s="168"/>
      <c r="R47" s="172">
        <f t="shared" si="3"/>
        <v>0</v>
      </c>
      <c r="S47" s="503"/>
      <c r="T47" s="442"/>
      <c r="U47" s="422"/>
      <c r="V47" s="432"/>
    </row>
    <row r="48" spans="1:22">
      <c r="A48" s="410"/>
      <c r="B48" s="422"/>
      <c r="C48" s="182"/>
      <c r="D48" s="270"/>
      <c r="E48" s="183"/>
      <c r="F48" s="204"/>
      <c r="G48" s="168"/>
      <c r="H48" s="168"/>
      <c r="I48" s="168"/>
      <c r="J48" s="172">
        <f t="shared" si="2"/>
        <v>0</v>
      </c>
      <c r="K48" s="503"/>
      <c r="L48" s="168"/>
      <c r="M48" s="187"/>
      <c r="N48" s="168"/>
      <c r="O48" s="168"/>
      <c r="P48" s="168"/>
      <c r="Q48" s="168"/>
      <c r="R48" s="172">
        <f t="shared" si="3"/>
        <v>0</v>
      </c>
      <c r="S48" s="503"/>
      <c r="T48" s="442"/>
      <c r="U48" s="422"/>
      <c r="V48" s="432"/>
    </row>
    <row r="49" spans="1:22" ht="15.75" thickBot="1">
      <c r="A49" s="411"/>
      <c r="B49" s="423"/>
      <c r="C49" s="184"/>
      <c r="D49" s="271"/>
      <c r="E49" s="268"/>
      <c r="F49" s="214"/>
      <c r="G49" s="169"/>
      <c r="H49" s="169"/>
      <c r="I49" s="169"/>
      <c r="J49" s="173">
        <f t="shared" si="2"/>
        <v>0</v>
      </c>
      <c r="K49" s="504"/>
      <c r="L49" s="169"/>
      <c r="M49" s="188"/>
      <c r="N49" s="169"/>
      <c r="O49" s="169"/>
      <c r="P49" s="169"/>
      <c r="Q49" s="169"/>
      <c r="R49" s="173">
        <f t="shared" si="3"/>
        <v>0</v>
      </c>
      <c r="S49" s="504"/>
      <c r="T49" s="443"/>
      <c r="U49" s="423"/>
      <c r="V49" s="433"/>
    </row>
    <row r="50" spans="1:22" ht="219.75" customHeight="1">
      <c r="A50" s="409">
        <f>'5- Identificación de Riesgos'!A50</f>
        <v>5</v>
      </c>
      <c r="B50" s="412" t="str">
        <f>'5- Identificación de Riesgos'!B50</f>
        <v xml:space="preserve">Afectaciones ambientales </v>
      </c>
      <c r="C50" s="263" t="str">
        <f>'5- Identificación de Riesgos'!D50</f>
        <v xml:space="preserve">1. Falta de socialización del Acuerdo PSAA14-10160. </v>
      </c>
      <c r="D50" s="255"/>
      <c r="E50" s="228" t="s">
        <v>395</v>
      </c>
      <c r="F50" s="170" t="s">
        <v>365</v>
      </c>
      <c r="G50" s="170" t="s">
        <v>366</v>
      </c>
      <c r="H50" s="170" t="s">
        <v>365</v>
      </c>
      <c r="I50" s="170" t="s">
        <v>366</v>
      </c>
      <c r="J50" s="171">
        <f t="shared" si="2"/>
        <v>0.5</v>
      </c>
      <c r="K50" s="502">
        <f>AVERAGE(J50:J59)</f>
        <v>0.22500000000000001</v>
      </c>
      <c r="L50" s="170" t="str">
        <f>'5- Identificación de Riesgos'!I50</f>
        <v>Afectación Ambiental</v>
      </c>
      <c r="M50" s="228" t="s">
        <v>375</v>
      </c>
      <c r="N50" s="168" t="s">
        <v>366</v>
      </c>
      <c r="O50" s="170" t="s">
        <v>366</v>
      </c>
      <c r="P50" s="170" t="s">
        <v>366</v>
      </c>
      <c r="Q50" s="170" t="s">
        <v>366</v>
      </c>
      <c r="R50" s="171">
        <f t="shared" si="3"/>
        <v>1</v>
      </c>
      <c r="S50" s="502">
        <f>AVERAGE(R50:R50)</f>
        <v>1</v>
      </c>
      <c r="T50" s="50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99"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01" t="str">
        <f>CONCATENATE(VLOOKUP((LEFT(T50,LEN(T50)-4)&amp;LEFT(U50,LEN(U50)-4)),'9- Matriz de Calor '!$D$18:$E$42,2,0)," - ",RIGHT(T50,1)*RIGHT(U50,1))</f>
        <v>Bajo - 1</v>
      </c>
    </row>
    <row r="51" spans="1:22" ht="153">
      <c r="A51" s="410"/>
      <c r="B51" s="413"/>
      <c r="C51" s="182" t="str">
        <f>'5- Identificación de Riesgos'!D51</f>
        <v>2.Baja participación de los funcionarios y servidores judiciales en las actividades de formación en el Sistema de Gestión Ambiental</v>
      </c>
      <c r="D51" s="176"/>
      <c r="E51" s="183" t="s">
        <v>396</v>
      </c>
      <c r="F51" s="168" t="s">
        <v>365</v>
      </c>
      <c r="G51" s="170" t="s">
        <v>366</v>
      </c>
      <c r="H51" s="168" t="s">
        <v>365</v>
      </c>
      <c r="I51" s="170" t="s">
        <v>366</v>
      </c>
      <c r="J51" s="172">
        <f t="shared" si="2"/>
        <v>0.5</v>
      </c>
      <c r="K51" s="503"/>
      <c r="L51" s="168">
        <f>'5- Identificación de Riesgos'!I51</f>
        <v>0</v>
      </c>
      <c r="M51" s="183"/>
      <c r="N51" s="168"/>
      <c r="O51" s="170"/>
      <c r="P51" s="170"/>
      <c r="Q51" s="168"/>
      <c r="R51" s="172">
        <f t="shared" si="3"/>
        <v>0</v>
      </c>
      <c r="S51" s="503"/>
      <c r="T51" s="442"/>
      <c r="U51" s="422"/>
      <c r="V51" s="432"/>
    </row>
    <row r="52" spans="1:22" ht="140.25">
      <c r="A52" s="410"/>
      <c r="B52" s="413"/>
      <c r="C52" s="182" t="str">
        <f>'5- Identificación de Riesgos'!D52</f>
        <v>3.  Poco compromiso en la aplicabilidad y formación de la cultura ambiental</v>
      </c>
      <c r="D52" s="176"/>
      <c r="E52" s="183" t="s">
        <v>397</v>
      </c>
      <c r="F52" s="168" t="s">
        <v>365</v>
      </c>
      <c r="G52" s="170" t="s">
        <v>366</v>
      </c>
      <c r="H52" s="168" t="s">
        <v>365</v>
      </c>
      <c r="I52" s="170" t="s">
        <v>366</v>
      </c>
      <c r="J52" s="172">
        <f t="shared" si="2"/>
        <v>0.5</v>
      </c>
      <c r="K52" s="503"/>
      <c r="L52" s="168">
        <f>'5- Identificación de Riesgos'!I52</f>
        <v>0</v>
      </c>
      <c r="M52" s="183"/>
      <c r="N52" s="168"/>
      <c r="O52" s="170"/>
      <c r="P52" s="170"/>
      <c r="Q52" s="168"/>
      <c r="R52" s="172">
        <f t="shared" si="3"/>
        <v>0</v>
      </c>
      <c r="S52" s="503"/>
      <c r="T52" s="442"/>
      <c r="U52" s="422"/>
      <c r="V52" s="432"/>
    </row>
    <row r="53" spans="1:22" ht="140.25">
      <c r="A53" s="410"/>
      <c r="B53" s="413"/>
      <c r="C53" s="182" t="str">
        <f>'5- Identificación de Riesgos'!D53</f>
        <v>4. Carencia del liderazgo en el Sistema de Gestión Ambiental</v>
      </c>
      <c r="D53" s="176"/>
      <c r="E53" s="183" t="s">
        <v>398</v>
      </c>
      <c r="F53" s="168" t="s">
        <v>365</v>
      </c>
      <c r="G53" s="170" t="s">
        <v>366</v>
      </c>
      <c r="H53" s="170" t="s">
        <v>366</v>
      </c>
      <c r="I53" s="170" t="s">
        <v>366</v>
      </c>
      <c r="J53" s="172">
        <f t="shared" si="2"/>
        <v>0.75</v>
      </c>
      <c r="K53" s="503"/>
      <c r="L53" s="168">
        <f>'5- Identificación de Riesgos'!I53</f>
        <v>0</v>
      </c>
      <c r="M53" s="183"/>
      <c r="N53" s="168"/>
      <c r="O53" s="170"/>
      <c r="P53" s="170"/>
      <c r="Q53" s="168"/>
      <c r="R53" s="172">
        <f t="shared" si="3"/>
        <v>0</v>
      </c>
      <c r="S53" s="503"/>
      <c r="T53" s="442"/>
      <c r="U53" s="422"/>
      <c r="V53" s="432"/>
    </row>
    <row r="54" spans="1:22">
      <c r="A54" s="410"/>
      <c r="B54" s="413"/>
      <c r="C54" s="182">
        <f>'5- Identificación de Riesgos'!D54</f>
        <v>0</v>
      </c>
      <c r="D54" s="176"/>
      <c r="E54" s="176"/>
      <c r="F54" s="168"/>
      <c r="G54" s="168"/>
      <c r="H54" s="168"/>
      <c r="I54" s="168"/>
      <c r="J54" s="172">
        <f t="shared" si="2"/>
        <v>0</v>
      </c>
      <c r="K54" s="503"/>
      <c r="L54" s="168"/>
      <c r="M54" s="187"/>
      <c r="N54" s="168"/>
      <c r="O54" s="168"/>
      <c r="P54" s="168"/>
      <c r="Q54" s="168"/>
      <c r="R54" s="172">
        <f t="shared" si="3"/>
        <v>0</v>
      </c>
      <c r="S54" s="503"/>
      <c r="T54" s="442"/>
      <c r="U54" s="422"/>
      <c r="V54" s="432"/>
    </row>
    <row r="55" spans="1:22">
      <c r="A55" s="410"/>
      <c r="B55" s="413"/>
      <c r="C55" s="182">
        <f>'5- Identificación de Riesgos'!D55</f>
        <v>0</v>
      </c>
      <c r="D55" s="176"/>
      <c r="E55" s="183"/>
      <c r="F55" s="168"/>
      <c r="G55" s="168"/>
      <c r="H55" s="168"/>
      <c r="I55" s="168"/>
      <c r="J55" s="172">
        <f t="shared" si="2"/>
        <v>0</v>
      </c>
      <c r="K55" s="503"/>
      <c r="L55" s="168"/>
      <c r="M55" s="187"/>
      <c r="N55" s="168"/>
      <c r="O55" s="168"/>
      <c r="P55" s="168"/>
      <c r="Q55" s="168"/>
      <c r="R55" s="172">
        <f t="shared" si="3"/>
        <v>0</v>
      </c>
      <c r="S55" s="503"/>
      <c r="T55" s="442"/>
      <c r="U55" s="422"/>
      <c r="V55" s="432"/>
    </row>
    <row r="56" spans="1:22">
      <c r="A56" s="410"/>
      <c r="B56" s="413"/>
      <c r="C56" s="182">
        <f>'5- Identificación de Riesgos'!D56</f>
        <v>0</v>
      </c>
      <c r="D56" s="176"/>
      <c r="E56" s="183"/>
      <c r="F56" s="168"/>
      <c r="G56" s="168"/>
      <c r="H56" s="168"/>
      <c r="I56" s="168"/>
      <c r="J56" s="172">
        <f t="shared" si="2"/>
        <v>0</v>
      </c>
      <c r="K56" s="503"/>
      <c r="L56" s="168"/>
      <c r="M56" s="187"/>
      <c r="N56" s="168"/>
      <c r="O56" s="168"/>
      <c r="P56" s="168"/>
      <c r="Q56" s="168"/>
      <c r="R56" s="172">
        <f t="shared" si="3"/>
        <v>0</v>
      </c>
      <c r="S56" s="503"/>
      <c r="T56" s="442"/>
      <c r="U56" s="422"/>
      <c r="V56" s="432"/>
    </row>
    <row r="57" spans="1:22">
      <c r="A57" s="410"/>
      <c r="B57" s="413"/>
      <c r="C57" s="182">
        <f>'5- Identificación de Riesgos'!D57</f>
        <v>0</v>
      </c>
      <c r="D57" s="176"/>
      <c r="E57" s="183"/>
      <c r="F57" s="168"/>
      <c r="G57" s="168"/>
      <c r="H57" s="168"/>
      <c r="I57" s="168"/>
      <c r="J57" s="172">
        <f t="shared" si="2"/>
        <v>0</v>
      </c>
      <c r="K57" s="503"/>
      <c r="L57" s="168"/>
      <c r="M57" s="187"/>
      <c r="N57" s="168"/>
      <c r="O57" s="168"/>
      <c r="P57" s="168"/>
      <c r="Q57" s="168"/>
      <c r="R57" s="172">
        <f t="shared" si="3"/>
        <v>0</v>
      </c>
      <c r="S57" s="503"/>
      <c r="T57" s="442"/>
      <c r="U57" s="422"/>
      <c r="V57" s="432"/>
    </row>
    <row r="58" spans="1:22">
      <c r="A58" s="410"/>
      <c r="B58" s="413"/>
      <c r="C58" s="182">
        <f>'5- Identificación de Riesgos'!D58</f>
        <v>0</v>
      </c>
      <c r="D58" s="176"/>
      <c r="E58" s="183"/>
      <c r="F58" s="168"/>
      <c r="G58" s="168"/>
      <c r="H58" s="168"/>
      <c r="I58" s="168"/>
      <c r="J58" s="172">
        <f t="shared" si="2"/>
        <v>0</v>
      </c>
      <c r="K58" s="503"/>
      <c r="L58" s="168"/>
      <c r="M58" s="187"/>
      <c r="N58" s="168"/>
      <c r="O58" s="168"/>
      <c r="P58" s="168"/>
      <c r="Q58" s="168"/>
      <c r="R58" s="172">
        <f t="shared" si="3"/>
        <v>0</v>
      </c>
      <c r="S58" s="503"/>
      <c r="T58" s="442"/>
      <c r="U58" s="422"/>
      <c r="V58" s="432"/>
    </row>
    <row r="59" spans="1:22" ht="15.75" thickBot="1">
      <c r="A59" s="411"/>
      <c r="B59" s="414"/>
      <c r="C59" s="184">
        <f>'5- Identificación de Riesgos'!D59</f>
        <v>0</v>
      </c>
      <c r="D59" s="177"/>
      <c r="E59" s="268"/>
      <c r="F59" s="169"/>
      <c r="G59" s="169"/>
      <c r="H59" s="169"/>
      <c r="I59" s="169"/>
      <c r="J59" s="173">
        <f t="shared" si="2"/>
        <v>0</v>
      </c>
      <c r="K59" s="504"/>
      <c r="L59" s="169"/>
      <c r="M59" s="188"/>
      <c r="N59" s="169"/>
      <c r="O59" s="169"/>
      <c r="P59" s="169"/>
      <c r="Q59" s="169"/>
      <c r="R59" s="173">
        <f t="shared" si="3"/>
        <v>0</v>
      </c>
      <c r="S59" s="504"/>
      <c r="T59" s="443"/>
      <c r="U59" s="423"/>
      <c r="V59" s="433"/>
    </row>
    <row r="60" spans="1:22" ht="153">
      <c r="A60" s="430">
        <v>7</v>
      </c>
      <c r="B60" s="499" t="str">
        <f>'5- Identificación de Riesgos'!B60</f>
        <v>Descertificación</v>
      </c>
      <c r="C60" s="263" t="str">
        <f>'5- Identificación de Riesgos'!D60</f>
        <v xml:space="preserve">1. Ausencia de gestion, liderazgo, planeacion, recursos, medicion y acciones de mejora por los lideres del procesos
</v>
      </c>
      <c r="D60" s="255"/>
      <c r="E60" s="228" t="s">
        <v>399</v>
      </c>
      <c r="F60" s="170" t="s">
        <v>365</v>
      </c>
      <c r="G60" s="170" t="s">
        <v>366</v>
      </c>
      <c r="H60" s="170" t="s">
        <v>365</v>
      </c>
      <c r="I60" s="170" t="s">
        <v>366</v>
      </c>
      <c r="J60" s="171">
        <f t="shared" ref="J60:J77" si="4">COUNTIF(F60:I60,"SI")/4</f>
        <v>0.5</v>
      </c>
      <c r="K60" s="502">
        <f t="shared" ref="K60" si="5">AVERAGE(J60:J69)</f>
        <v>0.125</v>
      </c>
      <c r="L60" s="170" t="str">
        <f>'5- Identificación de Riesgos'!I60</f>
        <v>Afectación de reputacion,imagén,  credibilidad, satisfacción de usuarios y PI</v>
      </c>
      <c r="M60" s="228" t="s">
        <v>400</v>
      </c>
      <c r="N60" s="170" t="s">
        <v>365</v>
      </c>
      <c r="O60" s="170" t="s">
        <v>366</v>
      </c>
      <c r="P60" s="170" t="s">
        <v>366</v>
      </c>
      <c r="Q60" s="170" t="s">
        <v>366</v>
      </c>
      <c r="R60" s="171">
        <f t="shared" ref="R60:R97" si="6">SUM(COUNTIF(N60,"SI")*25%,COUNTIF(O60,"SI")*40%,COUNTIF(P60,"SI")*25%,COUNTIF(Q60,"SI")*10%)</f>
        <v>0.75</v>
      </c>
      <c r="S60" s="502">
        <f>AVERAGE(R60:R60)</f>
        <v>0.75</v>
      </c>
      <c r="T60" s="50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Baja - 2</v>
      </c>
      <c r="U60" s="499"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01" t="str">
        <f>CONCATENATE(VLOOKUP((LEFT(T60,LEN(T60)-4)&amp;LEFT(U60,LEN(U60)-4)),'9- Matriz de Calor '!$D$18:$E$42,2,0)," - ",RIGHT(T60,1)*RIGHT(U60,1))</f>
        <v>Bajo - 2</v>
      </c>
    </row>
    <row r="61" spans="1:22" ht="114.75">
      <c r="A61" s="410"/>
      <c r="B61" s="422"/>
      <c r="C61" s="182" t="str">
        <f>'5- Identificación de Riesgos'!D61</f>
        <v>2.  Falta de inducción, entrenamiento y/o capacitación del personal.</v>
      </c>
      <c r="D61" s="176"/>
      <c r="E61" s="183" t="s">
        <v>401</v>
      </c>
      <c r="F61" s="170" t="s">
        <v>365</v>
      </c>
      <c r="G61" s="168" t="s">
        <v>365</v>
      </c>
      <c r="H61" s="170" t="s">
        <v>365</v>
      </c>
      <c r="I61" s="170" t="s">
        <v>366</v>
      </c>
      <c r="J61" s="172">
        <f t="shared" si="4"/>
        <v>0.25</v>
      </c>
      <c r="K61" s="503"/>
      <c r="L61" s="168">
        <f>'5- Identificación de Riesgos'!I61</f>
        <v>0</v>
      </c>
      <c r="M61" s="183"/>
      <c r="N61" s="170"/>
      <c r="O61" s="170"/>
      <c r="P61" s="168"/>
      <c r="Q61" s="170"/>
      <c r="R61" s="172">
        <f t="shared" si="6"/>
        <v>0</v>
      </c>
      <c r="S61" s="503"/>
      <c r="T61" s="442"/>
      <c r="U61" s="422"/>
      <c r="V61" s="432"/>
    </row>
    <row r="62" spans="1:22" ht="127.5">
      <c r="A62" s="410"/>
      <c r="B62" s="422"/>
      <c r="C62" s="182" t="str">
        <f>'5- Identificación de Riesgos'!D62</f>
        <v>3. Falta de actualización o conocimiento de las normas que aplican para la implementación del SIGCMA - SGC del JCAS</v>
      </c>
      <c r="D62" s="176"/>
      <c r="E62" s="228" t="s">
        <v>402</v>
      </c>
      <c r="F62" s="170" t="s">
        <v>365</v>
      </c>
      <c r="G62" s="168" t="s">
        <v>366</v>
      </c>
      <c r="H62" s="170" t="s">
        <v>365</v>
      </c>
      <c r="I62" s="170" t="s">
        <v>366</v>
      </c>
      <c r="J62" s="172">
        <f t="shared" si="4"/>
        <v>0.5</v>
      </c>
      <c r="K62" s="503"/>
      <c r="L62" s="168">
        <f>'5- Identificación de Riesgos'!I62</f>
        <v>0</v>
      </c>
      <c r="M62" s="183"/>
      <c r="N62" s="170"/>
      <c r="O62" s="170"/>
      <c r="P62" s="168"/>
      <c r="Q62" s="170"/>
      <c r="R62" s="172">
        <f t="shared" si="6"/>
        <v>0</v>
      </c>
      <c r="S62" s="503"/>
      <c r="T62" s="442"/>
      <c r="U62" s="422"/>
      <c r="V62" s="432"/>
    </row>
    <row r="63" spans="1:22" ht="45" customHeight="1">
      <c r="A63" s="410"/>
      <c r="B63" s="422"/>
      <c r="C63" s="182">
        <f>'5- Identificación de Riesgos'!D63</f>
        <v>0</v>
      </c>
      <c r="D63" s="176"/>
      <c r="E63" s="183"/>
      <c r="F63" s="168"/>
      <c r="G63" s="168"/>
      <c r="H63" s="168"/>
      <c r="I63" s="168"/>
      <c r="J63" s="172">
        <f t="shared" si="4"/>
        <v>0</v>
      </c>
      <c r="K63" s="503"/>
      <c r="L63" s="168">
        <f>'5- Identificación de Riesgos'!I63</f>
        <v>0</v>
      </c>
      <c r="M63" s="187"/>
      <c r="N63" s="168"/>
      <c r="O63" s="168"/>
      <c r="P63" s="168"/>
      <c r="Q63" s="168"/>
      <c r="R63" s="172">
        <f t="shared" si="6"/>
        <v>0</v>
      </c>
      <c r="S63" s="503"/>
      <c r="T63" s="442"/>
      <c r="U63" s="422"/>
      <c r="V63" s="432"/>
    </row>
    <row r="64" spans="1:22">
      <c r="A64" s="410"/>
      <c r="B64" s="422"/>
      <c r="C64" s="182">
        <f>'5- Identificación de Riesgos'!D64</f>
        <v>0</v>
      </c>
      <c r="D64" s="176"/>
      <c r="E64" s="176"/>
      <c r="F64" s="168"/>
      <c r="G64" s="168"/>
      <c r="H64" s="168"/>
      <c r="I64" s="168"/>
      <c r="J64" s="172">
        <f t="shared" si="4"/>
        <v>0</v>
      </c>
      <c r="K64" s="503"/>
      <c r="L64" s="168">
        <f>'5- Identificación de Riesgos'!I64</f>
        <v>0</v>
      </c>
      <c r="M64" s="187"/>
      <c r="N64" s="168"/>
      <c r="O64" s="168"/>
      <c r="P64" s="168"/>
      <c r="Q64" s="168"/>
      <c r="R64" s="172">
        <f t="shared" si="6"/>
        <v>0</v>
      </c>
      <c r="S64" s="503"/>
      <c r="T64" s="442"/>
      <c r="U64" s="422"/>
      <c r="V64" s="432"/>
    </row>
    <row r="65" spans="1:22">
      <c r="A65" s="410"/>
      <c r="B65" s="422"/>
      <c r="C65" s="182">
        <f>'5- Identificación de Riesgos'!D65</f>
        <v>0</v>
      </c>
      <c r="D65" s="176"/>
      <c r="E65" s="183"/>
      <c r="F65" s="168"/>
      <c r="G65" s="168"/>
      <c r="H65" s="168"/>
      <c r="I65" s="168"/>
      <c r="J65" s="172">
        <f t="shared" si="4"/>
        <v>0</v>
      </c>
      <c r="K65" s="503"/>
      <c r="L65" s="168">
        <f>'5- Identificación de Riesgos'!I65</f>
        <v>0</v>
      </c>
      <c r="M65" s="187"/>
      <c r="N65" s="168"/>
      <c r="O65" s="168"/>
      <c r="P65" s="168"/>
      <c r="Q65" s="168"/>
      <c r="R65" s="172">
        <f t="shared" si="6"/>
        <v>0</v>
      </c>
      <c r="S65" s="503"/>
      <c r="T65" s="442"/>
      <c r="U65" s="422"/>
      <c r="V65" s="432"/>
    </row>
    <row r="66" spans="1:22">
      <c r="A66" s="410"/>
      <c r="B66" s="422"/>
      <c r="C66" s="182">
        <f>'5- Identificación de Riesgos'!D66</f>
        <v>0</v>
      </c>
      <c r="D66" s="176"/>
      <c r="E66" s="183"/>
      <c r="F66" s="168"/>
      <c r="G66" s="168"/>
      <c r="H66" s="168"/>
      <c r="I66" s="168"/>
      <c r="J66" s="172">
        <f t="shared" si="4"/>
        <v>0</v>
      </c>
      <c r="K66" s="503"/>
      <c r="L66" s="168">
        <f>'5- Identificación de Riesgos'!I66</f>
        <v>0</v>
      </c>
      <c r="M66" s="187"/>
      <c r="N66" s="168"/>
      <c r="O66" s="168"/>
      <c r="P66" s="168"/>
      <c r="Q66" s="168"/>
      <c r="R66" s="172">
        <f t="shared" si="6"/>
        <v>0</v>
      </c>
      <c r="S66" s="503"/>
      <c r="T66" s="442"/>
      <c r="U66" s="422"/>
      <c r="V66" s="432"/>
    </row>
    <row r="67" spans="1:22">
      <c r="A67" s="410"/>
      <c r="B67" s="422"/>
      <c r="C67" s="182">
        <f>'5- Identificación de Riesgos'!D67</f>
        <v>0</v>
      </c>
      <c r="D67" s="176"/>
      <c r="E67" s="183"/>
      <c r="F67" s="168"/>
      <c r="G67" s="168"/>
      <c r="H67" s="168"/>
      <c r="I67" s="168"/>
      <c r="J67" s="172">
        <f t="shared" si="4"/>
        <v>0</v>
      </c>
      <c r="K67" s="503"/>
      <c r="L67" s="168">
        <f>'5- Identificación de Riesgos'!I67</f>
        <v>0</v>
      </c>
      <c r="M67" s="187"/>
      <c r="N67" s="168"/>
      <c r="O67" s="168"/>
      <c r="P67" s="168"/>
      <c r="Q67" s="168"/>
      <c r="R67" s="172">
        <f t="shared" si="6"/>
        <v>0</v>
      </c>
      <c r="S67" s="503"/>
      <c r="T67" s="442"/>
      <c r="U67" s="422"/>
      <c r="V67" s="432"/>
    </row>
    <row r="68" spans="1:22">
      <c r="A68" s="410"/>
      <c r="B68" s="422"/>
      <c r="C68" s="182">
        <f>'5- Identificación de Riesgos'!D68</f>
        <v>0</v>
      </c>
      <c r="D68" s="176"/>
      <c r="E68" s="183"/>
      <c r="F68" s="168"/>
      <c r="G68" s="168"/>
      <c r="H68" s="168"/>
      <c r="I68" s="168"/>
      <c r="J68" s="172">
        <f t="shared" si="4"/>
        <v>0</v>
      </c>
      <c r="K68" s="503"/>
      <c r="L68" s="168">
        <f>'5- Identificación de Riesgos'!I68</f>
        <v>0</v>
      </c>
      <c r="M68" s="187"/>
      <c r="N68" s="168"/>
      <c r="O68" s="168"/>
      <c r="P68" s="168"/>
      <c r="Q68" s="168"/>
      <c r="R68" s="172">
        <f t="shared" si="6"/>
        <v>0</v>
      </c>
      <c r="S68" s="503"/>
      <c r="T68" s="442"/>
      <c r="U68" s="422"/>
      <c r="V68" s="432"/>
    </row>
    <row r="69" spans="1:22" ht="15.75" thickBot="1">
      <c r="A69" s="411"/>
      <c r="B69" s="423"/>
      <c r="C69" s="184">
        <f>'5- Identificación de Riesgos'!D69</f>
        <v>0</v>
      </c>
      <c r="D69" s="177"/>
      <c r="E69" s="268"/>
      <c r="F69" s="169"/>
      <c r="G69" s="169"/>
      <c r="H69" s="169"/>
      <c r="I69" s="169"/>
      <c r="J69" s="173">
        <f t="shared" si="4"/>
        <v>0</v>
      </c>
      <c r="K69" s="504"/>
      <c r="L69" s="169">
        <f>'5- Identificación de Riesgos'!I69</f>
        <v>0</v>
      </c>
      <c r="M69" s="188"/>
      <c r="N69" s="169"/>
      <c r="O69" s="169"/>
      <c r="P69" s="169"/>
      <c r="Q69" s="169"/>
      <c r="R69" s="173">
        <f t="shared" si="6"/>
        <v>0</v>
      </c>
      <c r="S69" s="504"/>
      <c r="T69" s="443"/>
      <c r="U69" s="423"/>
      <c r="V69" s="433"/>
    </row>
    <row r="70" spans="1:22" ht="77.25" customHeight="1">
      <c r="A70" s="545">
        <v>7</v>
      </c>
      <c r="B70" s="412" t="str">
        <f>'[6]5- Identificación de Riesgos'!B70</f>
        <v xml:space="preserve">Recibir , ofrecer, prometer , entregar o aceptar dádivas o beneficios a nombre propio o de terceros para  expedir, alterar,retener , extraviar o entregar  documentos  sin el lleno de requisitos legales </v>
      </c>
      <c r="C70" s="180" t="str">
        <f>'[6]5- Identificación de Riesgos'!D70</f>
        <v>1. Falta de ética de los servidores públicos (Debilidades en principios y valores)</v>
      </c>
      <c r="D70" s="175"/>
      <c r="E70" s="181" t="s">
        <v>403</v>
      </c>
      <c r="F70" s="167" t="s">
        <v>366</v>
      </c>
      <c r="G70" s="167" t="s">
        <v>366</v>
      </c>
      <c r="H70" s="167" t="s">
        <v>366</v>
      </c>
      <c r="I70" s="167" t="s">
        <v>366</v>
      </c>
      <c r="J70" s="174">
        <f t="shared" si="4"/>
        <v>1</v>
      </c>
      <c r="K70" s="543">
        <f>AVERAGE(J70:J72)</f>
        <v>0.75</v>
      </c>
      <c r="L70" s="167" t="str">
        <f>'[6]5- Identificación de Riesgos'!I70</f>
        <v>Afectación de reputacion,imagén,  credibilidad, satisfacción de usuarios y PI</v>
      </c>
      <c r="M70" s="243" t="s">
        <v>404</v>
      </c>
      <c r="N70" s="167" t="s">
        <v>365</v>
      </c>
      <c r="O70" s="167" t="s">
        <v>366</v>
      </c>
      <c r="P70" s="167" t="s">
        <v>366</v>
      </c>
      <c r="Q70" s="167" t="s">
        <v>366</v>
      </c>
      <c r="R70" s="174">
        <f t="shared" si="6"/>
        <v>0.75</v>
      </c>
      <c r="S70" s="543">
        <f>AVERAGE(R70:R70)</f>
        <v>0.75</v>
      </c>
      <c r="T70" s="418" t="str">
        <f>CONCATENATE(INDEX('[6]8- Políticas de Administración '!$B$6:$F$10,MATCH(ROUND(IF((RIGHT('[6]5- Identificación de Riesgos'!H70,1)-'[6]6- Valoración Controles'!K70)&lt;1,1,(RIGHT('[6]5- Identificación de Riesgos'!H70,1)-'[6]6- Valoración Controles'!K70)),0),'[6]8- Políticas de Administración '!$F$6:$F$10,0),1)," - ",ROUND(IF((RIGHT('[6]5- Identificación de Riesgos'!H70,1)-'[6]6- Valoración Controles'!K70)&lt;1,1,(RIGHT('[6]5- Identificación de Riesgos'!H70,1)-'[6]6- Valoración Controles'!K70)),0))</f>
        <v>Muy Baja - 1</v>
      </c>
      <c r="U70" s="412" t="str">
        <f>CONCATENATE(INDEX('[6]8- Políticas de Administración '!$B$17:$F$21,MATCH(ROUND(IF((RIGHT('[6]5- Identificación de Riesgos'!M70,1)-'[6]6- Valoración Controles'!S70)&lt;1,1,(RIGHT('[6]5- Identificación de Riesgos'!M70,1)-'[6]6- Valoración Controles'!S70)),0),'[6]8- Políticas de Administración '!$F$17:$F$21,0),1)," - ",ROUND(IF((RIGHT('[6]5- Identificación de Riesgos'!M70,1)-'[6]6- Valoración Controles'!S70)&lt;1,1,(RIGHT('[6]5- Identificación de Riesgos'!M70,1)-'[6]6- Valoración Controles'!S70)),0))</f>
        <v>Moderado - 3</v>
      </c>
      <c r="V70" s="424" t="str">
        <f>CONCATENATE(VLOOKUP((LEFT(T70,LEN(T70)-4)&amp;LEFT(U70,LEN(U70)-4)),'[6]9- Matriz de Calor '!$D$18:$E$42,2,0)," - ",RIGHT(T70,1)*RIGHT(U70,1))</f>
        <v>Moderado - 3</v>
      </c>
    </row>
    <row r="71" spans="1:22" ht="30">
      <c r="A71" s="546"/>
      <c r="B71" s="413"/>
      <c r="C71" s="182" t="str">
        <f>'[6]5- Identificación de Riesgos'!D71</f>
        <v>2. Falta de ética de terceros interesados  (Debilidades principios y valores)</v>
      </c>
      <c r="D71" s="176"/>
      <c r="E71" s="244" t="s">
        <v>405</v>
      </c>
      <c r="F71" s="168" t="s">
        <v>366</v>
      </c>
      <c r="G71" s="168" t="s">
        <v>366</v>
      </c>
      <c r="H71" s="168" t="s">
        <v>366</v>
      </c>
      <c r="I71" s="168" t="s">
        <v>366</v>
      </c>
      <c r="J71" s="172">
        <f t="shared" si="4"/>
        <v>1</v>
      </c>
      <c r="K71" s="544"/>
      <c r="L71" s="168">
        <f>'[6]5- Identificación de Riesgos'!I71</f>
        <v>0</v>
      </c>
      <c r="M71" s="245"/>
      <c r="N71" s="168"/>
      <c r="O71" s="168"/>
      <c r="P71" s="168"/>
      <c r="Q71" s="168"/>
      <c r="R71" s="172">
        <f t="shared" si="6"/>
        <v>0</v>
      </c>
      <c r="S71" s="544"/>
      <c r="T71" s="419"/>
      <c r="U71" s="413"/>
      <c r="V71" s="425"/>
    </row>
    <row r="72" spans="1:22" ht="30">
      <c r="A72" s="546"/>
      <c r="B72" s="413"/>
      <c r="C72" s="182" t="str">
        <f>'[6]5- Identificación de Riesgos'!D72</f>
        <v>3. debilidades en los controles para la manejo de la información en medio Físico</v>
      </c>
      <c r="D72" s="176"/>
      <c r="E72" s="183" t="s">
        <v>406</v>
      </c>
      <c r="F72" s="168" t="s">
        <v>365</v>
      </c>
      <c r="G72" s="168" t="s">
        <v>366</v>
      </c>
      <c r="H72" s="168" t="s">
        <v>365</v>
      </c>
      <c r="I72" s="168" t="s">
        <v>365</v>
      </c>
      <c r="J72" s="172">
        <f t="shared" si="4"/>
        <v>0.25</v>
      </c>
      <c r="K72" s="544"/>
      <c r="L72" s="168">
        <f>'[6]5- Identificación de Riesgos'!I72</f>
        <v>0</v>
      </c>
      <c r="M72" s="246"/>
      <c r="N72" s="168"/>
      <c r="O72" s="168"/>
      <c r="P72" s="168"/>
      <c r="Q72" s="168"/>
      <c r="R72" s="172">
        <f t="shared" si="6"/>
        <v>0</v>
      </c>
      <c r="S72" s="544"/>
      <c r="T72" s="419"/>
      <c r="U72" s="413"/>
      <c r="V72" s="425"/>
    </row>
    <row r="73" spans="1:22" ht="45" customHeight="1">
      <c r="A73" s="546"/>
      <c r="B73" s="413"/>
      <c r="C73" s="182"/>
      <c r="D73" s="176"/>
      <c r="E73" s="183"/>
      <c r="F73" s="168"/>
      <c r="G73" s="168"/>
      <c r="H73" s="168"/>
      <c r="I73" s="168"/>
      <c r="J73" s="172">
        <f t="shared" si="4"/>
        <v>0</v>
      </c>
      <c r="K73" s="544"/>
      <c r="L73" s="168">
        <f>'[6]5- Identificación de Riesgos'!I73</f>
        <v>0</v>
      </c>
      <c r="M73" s="246"/>
      <c r="N73" s="168"/>
      <c r="O73" s="168"/>
      <c r="P73" s="168"/>
      <c r="Q73" s="168"/>
      <c r="R73" s="172">
        <f t="shared" si="6"/>
        <v>0</v>
      </c>
      <c r="S73" s="544"/>
      <c r="T73" s="419"/>
      <c r="U73" s="413"/>
      <c r="V73" s="425"/>
    </row>
    <row r="74" spans="1:22">
      <c r="A74" s="546"/>
      <c r="B74" s="413"/>
      <c r="C74" s="182"/>
      <c r="D74" s="176"/>
      <c r="E74" s="176"/>
      <c r="F74" s="168"/>
      <c r="G74" s="168"/>
      <c r="H74" s="168"/>
      <c r="I74" s="168"/>
      <c r="J74" s="172">
        <f t="shared" si="4"/>
        <v>0</v>
      </c>
      <c r="K74" s="544"/>
      <c r="L74" s="168">
        <f>'[6]5- Identificación de Riesgos'!I74</f>
        <v>0</v>
      </c>
      <c r="M74" s="246"/>
      <c r="N74" s="168"/>
      <c r="O74" s="168"/>
      <c r="P74" s="168"/>
      <c r="Q74" s="168"/>
      <c r="R74" s="172">
        <f t="shared" si="6"/>
        <v>0</v>
      </c>
      <c r="S74" s="544"/>
      <c r="T74" s="419"/>
      <c r="U74" s="413"/>
      <c r="V74" s="425"/>
    </row>
    <row r="75" spans="1:22">
      <c r="A75" s="546"/>
      <c r="B75" s="413"/>
      <c r="C75" s="182"/>
      <c r="D75" s="176"/>
      <c r="E75" s="183"/>
      <c r="F75" s="168"/>
      <c r="G75" s="168"/>
      <c r="H75" s="168"/>
      <c r="I75" s="168"/>
      <c r="J75" s="172">
        <f t="shared" si="4"/>
        <v>0</v>
      </c>
      <c r="K75" s="544"/>
      <c r="L75" s="168">
        <f>'[6]5- Identificación de Riesgos'!I75</f>
        <v>0</v>
      </c>
      <c r="M75" s="246"/>
      <c r="N75" s="168"/>
      <c r="O75" s="168"/>
      <c r="P75" s="168"/>
      <c r="Q75" s="168"/>
      <c r="R75" s="172">
        <f t="shared" si="6"/>
        <v>0</v>
      </c>
      <c r="S75" s="544"/>
      <c r="T75" s="419"/>
      <c r="U75" s="413"/>
      <c r="V75" s="425"/>
    </row>
    <row r="76" spans="1:22">
      <c r="A76" s="546"/>
      <c r="B76" s="413"/>
      <c r="C76" s="182"/>
      <c r="D76" s="176"/>
      <c r="E76" s="183"/>
      <c r="F76" s="168"/>
      <c r="G76" s="168"/>
      <c r="H76" s="168"/>
      <c r="I76" s="168"/>
      <c r="J76" s="172">
        <f t="shared" si="4"/>
        <v>0</v>
      </c>
      <c r="K76" s="544"/>
      <c r="L76" s="168">
        <f>'[6]5- Identificación de Riesgos'!I76</f>
        <v>0</v>
      </c>
      <c r="M76" s="246"/>
      <c r="N76" s="168"/>
      <c r="O76" s="168"/>
      <c r="P76" s="168"/>
      <c r="Q76" s="168"/>
      <c r="R76" s="172">
        <f t="shared" si="6"/>
        <v>0</v>
      </c>
      <c r="S76" s="544"/>
      <c r="T76" s="419"/>
      <c r="U76" s="413"/>
      <c r="V76" s="425"/>
    </row>
    <row r="77" spans="1:22">
      <c r="A77" s="546"/>
      <c r="B77" s="413"/>
      <c r="C77" s="182"/>
      <c r="D77" s="176"/>
      <c r="E77" s="183"/>
      <c r="F77" s="168"/>
      <c r="G77" s="168"/>
      <c r="H77" s="168"/>
      <c r="I77" s="168"/>
      <c r="J77" s="172">
        <f t="shared" si="4"/>
        <v>0</v>
      </c>
      <c r="K77" s="502"/>
      <c r="L77" s="168">
        <f>'[6]5- Identificación de Riesgos'!I77</f>
        <v>0</v>
      </c>
      <c r="M77" s="246"/>
      <c r="N77" s="168"/>
      <c r="O77" s="168"/>
      <c r="P77" s="168"/>
      <c r="Q77" s="168"/>
      <c r="R77" s="172">
        <f t="shared" si="6"/>
        <v>0</v>
      </c>
      <c r="S77" s="502"/>
      <c r="T77" s="419"/>
      <c r="U77" s="413"/>
      <c r="V77" s="425"/>
    </row>
    <row r="78" spans="1:22">
      <c r="A78" s="546"/>
      <c r="B78" s="413"/>
      <c r="C78" s="182"/>
      <c r="D78" s="176"/>
      <c r="E78" s="183"/>
      <c r="F78" s="168"/>
      <c r="G78" s="168"/>
      <c r="H78" s="168"/>
      <c r="I78" s="168"/>
      <c r="J78" s="172"/>
      <c r="K78" s="247"/>
      <c r="L78" s="168">
        <f>'[6]5- Identificación de Riesgos'!I78</f>
        <v>0</v>
      </c>
      <c r="M78" s="246"/>
      <c r="N78" s="168"/>
      <c r="O78" s="168"/>
      <c r="P78" s="168"/>
      <c r="Q78" s="168"/>
      <c r="R78" s="172">
        <f t="shared" si="6"/>
        <v>0</v>
      </c>
      <c r="S78" s="247"/>
      <c r="T78" s="419"/>
      <c r="U78" s="413"/>
      <c r="V78" s="425"/>
    </row>
    <row r="79" spans="1:22" ht="15.75" thickBot="1">
      <c r="A79" s="547"/>
      <c r="B79" s="414"/>
      <c r="C79" s="184"/>
      <c r="D79" s="177"/>
      <c r="E79" s="185"/>
      <c r="F79" s="169"/>
      <c r="G79" s="169"/>
      <c r="H79" s="169"/>
      <c r="I79" s="169"/>
      <c r="J79" s="173"/>
      <c r="K79" s="248"/>
      <c r="L79" s="169">
        <f>'[6]5- Identificación de Riesgos'!I79</f>
        <v>0</v>
      </c>
      <c r="M79" s="249"/>
      <c r="N79" s="169"/>
      <c r="O79" s="169"/>
      <c r="P79" s="169"/>
      <c r="Q79" s="169"/>
      <c r="R79" s="173">
        <f t="shared" si="6"/>
        <v>0</v>
      </c>
      <c r="S79" s="248"/>
      <c r="T79" s="420"/>
      <c r="U79" s="414"/>
      <c r="V79" s="426"/>
    </row>
    <row r="80" spans="1:22" ht="44.25" customHeight="1" thickBot="1">
      <c r="A80" s="545">
        <v>8</v>
      </c>
      <c r="B80" s="412" t="str">
        <f>'[6]5- Identificación de Riesgos'!B80</f>
        <v xml:space="preserve">Recibir, ofrecer, prometer, entregar o aceptar dadivas  o beneficios a nombre propio o de terceros para  demorar, retener, alterar o direccionar decisiones judiciales </v>
      </c>
      <c r="C80" s="180" t="str">
        <f>'[6]5- Identificación de Riesgos'!D80</f>
        <v>1. Falta de ética de los servidores públicos (Debilidades en principios y valores)</v>
      </c>
      <c r="D80" s="175"/>
      <c r="E80" s="250" t="s">
        <v>403</v>
      </c>
      <c r="F80" s="167" t="s">
        <v>366</v>
      </c>
      <c r="G80" s="167" t="s">
        <v>366</v>
      </c>
      <c r="H80" s="167" t="s">
        <v>366</v>
      </c>
      <c r="I80" s="167" t="s">
        <v>366</v>
      </c>
      <c r="J80" s="174">
        <f t="shared" ref="J80:J87" si="7">COUNTIF(F80:I80,"SI")/4</f>
        <v>1</v>
      </c>
      <c r="K80" s="543">
        <f>AVERAGE(J80:J81)</f>
        <v>1</v>
      </c>
      <c r="L80" s="167" t="str">
        <f>'[6]5- Identificación de Riesgos'!I80</f>
        <v>Afectación de reputacion,imagén,  credibilidad, satisfacción de usuarios y PI</v>
      </c>
      <c r="M80" s="251" t="s">
        <v>404</v>
      </c>
      <c r="N80" s="167" t="s">
        <v>365</v>
      </c>
      <c r="O80" s="167" t="s">
        <v>366</v>
      </c>
      <c r="P80" s="167" t="s">
        <v>366</v>
      </c>
      <c r="Q80" s="167" t="s">
        <v>366</v>
      </c>
      <c r="R80" s="174">
        <f t="shared" si="6"/>
        <v>0.75</v>
      </c>
      <c r="S80" s="543">
        <f>AVERAGE(R80:R80)</f>
        <v>0.75</v>
      </c>
      <c r="T80" s="418" t="str">
        <f>CONCATENATE(INDEX('[6]8- Políticas de Administración '!$B$6:$F$10,MATCH(ROUND(IF((RIGHT('[6]5- Identificación de Riesgos'!H80,1)-'[6]6- Valoración Controles'!K80)&lt;1,1,(RIGHT('[6]5- Identificación de Riesgos'!H80,1)-'[6]6- Valoración Controles'!K80)),0),'[6]8- Políticas de Administración '!$F$6:$F$10,0),1)," - ",ROUND(IF((RIGHT('[6]5- Identificación de Riesgos'!H80,1)-'[6]6- Valoración Controles'!K80)&lt;1,1,(RIGHT('[6]5- Identificación de Riesgos'!H80,1)-'[6]6- Valoración Controles'!K80)),0))</f>
        <v>Muy Baja - 1</v>
      </c>
      <c r="U80" s="412" t="str">
        <f>CONCATENATE(INDEX('[6]8- Políticas de Administración '!$B$17:$F$21,MATCH(ROUND(IF((RIGHT('[6]5- Identificación de Riesgos'!M80,1)-'[6]6- Valoración Controles'!S80)&lt;1,1,(RIGHT('[6]5- Identificación de Riesgos'!M80,1)-'[6]6- Valoración Controles'!S80)),0),'[6]8- Políticas de Administración '!$F$17:$F$21,0),1)," - ",ROUND(IF((RIGHT('[6]5- Identificación de Riesgos'!M80,1)-'[6]6- Valoración Controles'!S80)&lt;1,1,(RIGHT('[6]5- Identificación de Riesgos'!M80,1)-'[6]6- Valoración Controles'!S80)),0))</f>
        <v>Moderado - 3</v>
      </c>
      <c r="V80" s="424" t="str">
        <f>CONCATENATE(VLOOKUP((LEFT(T80,LEN(T80)-4)&amp;LEFT(U80,LEN(U80)-4)),'[6]9- Matriz de Calor '!$D$18:$E$42,2,0)," - ",RIGHT(T80,1)*RIGHT(U80,1))</f>
        <v>Moderado - 3</v>
      </c>
    </row>
    <row r="81" spans="1:22" ht="40.5" customHeight="1">
      <c r="A81" s="546"/>
      <c r="B81" s="413"/>
      <c r="C81" s="182" t="str">
        <f>'[6]5- Identificación de Riesgos'!D81</f>
        <v>2. Falta de ética de terceros interesados  (Debilidades principios y valores)</v>
      </c>
      <c r="D81" s="176"/>
      <c r="E81" s="244" t="s">
        <v>405</v>
      </c>
      <c r="F81" s="168" t="s">
        <v>366</v>
      </c>
      <c r="G81" s="168" t="s">
        <v>366</v>
      </c>
      <c r="H81" s="168" t="s">
        <v>366</v>
      </c>
      <c r="I81" s="168" t="s">
        <v>366</v>
      </c>
      <c r="J81" s="172">
        <f t="shared" si="7"/>
        <v>1</v>
      </c>
      <c r="K81" s="544"/>
      <c r="L81" s="168">
        <f>'[6]5- Identificación de Riesgos'!I81</f>
        <v>0</v>
      </c>
      <c r="M81" s="252"/>
      <c r="N81" s="168"/>
      <c r="O81" s="168"/>
      <c r="P81" s="168"/>
      <c r="Q81" s="168"/>
      <c r="R81" s="172">
        <f t="shared" si="6"/>
        <v>0</v>
      </c>
      <c r="S81" s="544"/>
      <c r="T81" s="419"/>
      <c r="U81" s="413"/>
      <c r="V81" s="425"/>
    </row>
    <row r="82" spans="1:22">
      <c r="A82" s="546"/>
      <c r="B82" s="413"/>
      <c r="C82" s="182" t="str">
        <f>'[6]5- Identificación de Riesgos'!D82</f>
        <v>3. Falta de controles en los procedimientos establecidos</v>
      </c>
      <c r="D82" s="176"/>
      <c r="E82" s="183" t="s">
        <v>407</v>
      </c>
      <c r="F82" s="168" t="s">
        <v>366</v>
      </c>
      <c r="G82" s="168" t="s">
        <v>366</v>
      </c>
      <c r="H82" s="168" t="s">
        <v>366</v>
      </c>
      <c r="I82" s="168" t="s">
        <v>366</v>
      </c>
      <c r="J82" s="172">
        <f t="shared" si="7"/>
        <v>1</v>
      </c>
      <c r="K82" s="544"/>
      <c r="L82" s="168"/>
      <c r="M82" s="253"/>
      <c r="N82" s="168"/>
      <c r="O82" s="168"/>
      <c r="P82" s="168"/>
      <c r="Q82" s="168"/>
      <c r="R82" s="172">
        <f t="shared" si="6"/>
        <v>0</v>
      </c>
      <c r="S82" s="544"/>
      <c r="T82" s="419"/>
      <c r="U82" s="413"/>
      <c r="V82" s="425"/>
    </row>
    <row r="83" spans="1:22">
      <c r="A83" s="546"/>
      <c r="B83" s="413"/>
      <c r="C83" s="182"/>
      <c r="D83" s="176"/>
      <c r="E83" s="183"/>
      <c r="F83" s="168"/>
      <c r="G83" s="168"/>
      <c r="H83" s="168"/>
      <c r="I83" s="168"/>
      <c r="J83" s="172">
        <f t="shared" si="7"/>
        <v>0</v>
      </c>
      <c r="K83" s="544"/>
      <c r="L83" s="168">
        <f>'[6]5- Identificación de Riesgos'!I83</f>
        <v>0</v>
      </c>
      <c r="M83" s="246"/>
      <c r="N83" s="168"/>
      <c r="O83" s="168"/>
      <c r="P83" s="168"/>
      <c r="Q83" s="168"/>
      <c r="R83" s="172">
        <f t="shared" si="6"/>
        <v>0</v>
      </c>
      <c r="S83" s="544"/>
      <c r="T83" s="419"/>
      <c r="U83" s="413"/>
      <c r="V83" s="425"/>
    </row>
    <row r="84" spans="1:22">
      <c r="A84" s="546"/>
      <c r="B84" s="413"/>
      <c r="C84" s="182"/>
      <c r="D84" s="176"/>
      <c r="E84" s="176"/>
      <c r="F84" s="168"/>
      <c r="G84" s="168"/>
      <c r="H84" s="168"/>
      <c r="I84" s="168"/>
      <c r="J84" s="172">
        <f t="shared" si="7"/>
        <v>0</v>
      </c>
      <c r="K84" s="544"/>
      <c r="L84" s="168">
        <f>'[6]5- Identificación de Riesgos'!I84</f>
        <v>0</v>
      </c>
      <c r="M84" s="246"/>
      <c r="N84" s="168"/>
      <c r="O84" s="168"/>
      <c r="P84" s="168"/>
      <c r="Q84" s="168"/>
      <c r="R84" s="172">
        <f t="shared" si="6"/>
        <v>0</v>
      </c>
      <c r="S84" s="544"/>
      <c r="T84" s="419"/>
      <c r="U84" s="413"/>
      <c r="V84" s="425"/>
    </row>
    <row r="85" spans="1:22">
      <c r="A85" s="546"/>
      <c r="B85" s="413"/>
      <c r="C85" s="182"/>
      <c r="D85" s="176"/>
      <c r="E85" s="183"/>
      <c r="F85" s="168"/>
      <c r="G85" s="168"/>
      <c r="H85" s="168"/>
      <c r="I85" s="168"/>
      <c r="J85" s="172">
        <f t="shared" si="7"/>
        <v>0</v>
      </c>
      <c r="K85" s="544"/>
      <c r="L85" s="168">
        <f>'[6]5- Identificación de Riesgos'!I85</f>
        <v>0</v>
      </c>
      <c r="M85" s="246"/>
      <c r="N85" s="168"/>
      <c r="O85" s="168"/>
      <c r="P85" s="168"/>
      <c r="Q85" s="168"/>
      <c r="R85" s="172">
        <f t="shared" si="6"/>
        <v>0</v>
      </c>
      <c r="S85" s="544"/>
      <c r="T85" s="419"/>
      <c r="U85" s="413"/>
      <c r="V85" s="425"/>
    </row>
    <row r="86" spans="1:22" ht="75" customHeight="1">
      <c r="A86" s="546"/>
      <c r="B86" s="413"/>
      <c r="C86" s="182"/>
      <c r="D86" s="176"/>
      <c r="E86" s="183"/>
      <c r="F86" s="168"/>
      <c r="G86" s="168"/>
      <c r="H86" s="168"/>
      <c r="I86" s="168"/>
      <c r="J86" s="172">
        <f t="shared" si="7"/>
        <v>0</v>
      </c>
      <c r="K86" s="544"/>
      <c r="L86" s="168">
        <f>'[6]5- Identificación de Riesgos'!I86</f>
        <v>0</v>
      </c>
      <c r="M86" s="246"/>
      <c r="N86" s="168"/>
      <c r="O86" s="168"/>
      <c r="P86" s="168"/>
      <c r="Q86" s="168"/>
      <c r="R86" s="172">
        <f t="shared" si="6"/>
        <v>0</v>
      </c>
      <c r="S86" s="544"/>
      <c r="T86" s="419"/>
      <c r="U86" s="413"/>
      <c r="V86" s="425"/>
    </row>
    <row r="87" spans="1:22">
      <c r="A87" s="546"/>
      <c r="B87" s="413"/>
      <c r="C87" s="182"/>
      <c r="D87" s="176"/>
      <c r="E87" s="183"/>
      <c r="F87" s="168"/>
      <c r="G87" s="168"/>
      <c r="H87" s="168"/>
      <c r="I87" s="168"/>
      <c r="J87" s="172">
        <f t="shared" si="7"/>
        <v>0</v>
      </c>
      <c r="K87" s="502"/>
      <c r="L87" s="168">
        <f>'[6]5- Identificación de Riesgos'!I87</f>
        <v>0</v>
      </c>
      <c r="M87" s="246"/>
      <c r="N87" s="168"/>
      <c r="O87" s="168"/>
      <c r="P87" s="168"/>
      <c r="Q87" s="168"/>
      <c r="R87" s="172">
        <f t="shared" si="6"/>
        <v>0</v>
      </c>
      <c r="S87" s="502"/>
      <c r="T87" s="419"/>
      <c r="U87" s="413"/>
      <c r="V87" s="425"/>
    </row>
    <row r="88" spans="1:22" ht="77.25" hidden="1" customHeight="1" thickBot="1">
      <c r="A88" s="546"/>
      <c r="B88" s="413"/>
      <c r="C88" s="182">
        <f>'[6]5- Identificación de Riesgos'!D88</f>
        <v>0</v>
      </c>
      <c r="D88" s="176"/>
      <c r="E88" s="183"/>
      <c r="F88" s="168"/>
      <c r="G88" s="168"/>
      <c r="H88" s="168"/>
      <c r="I88" s="168"/>
      <c r="J88" s="172"/>
      <c r="K88" s="247"/>
      <c r="L88" s="168">
        <f>'[6]5- Identificación de Riesgos'!I88</f>
        <v>0</v>
      </c>
      <c r="M88" s="246"/>
      <c r="N88" s="168"/>
      <c r="O88" s="168"/>
      <c r="P88" s="168"/>
      <c r="Q88" s="168"/>
      <c r="R88" s="172">
        <f t="shared" si="6"/>
        <v>0</v>
      </c>
      <c r="S88" s="247"/>
      <c r="T88" s="419"/>
      <c r="U88" s="413"/>
      <c r="V88" s="425"/>
    </row>
    <row r="89" spans="1:22" ht="30" hidden="1" customHeight="1">
      <c r="A89" s="547"/>
      <c r="B89" s="414"/>
      <c r="C89" s="184">
        <f>'[6]5- Identificación de Riesgos'!D89</f>
        <v>0</v>
      </c>
      <c r="D89" s="177"/>
      <c r="E89" s="185"/>
      <c r="F89" s="169"/>
      <c r="G89" s="169"/>
      <c r="H89" s="169"/>
      <c r="I89" s="169"/>
      <c r="J89" s="173"/>
      <c r="K89" s="248"/>
      <c r="L89" s="169">
        <f>'[6]5- Identificación de Riesgos'!I89</f>
        <v>0</v>
      </c>
      <c r="M89" s="249"/>
      <c r="N89" s="169"/>
      <c r="O89" s="169"/>
      <c r="P89" s="169"/>
      <c r="Q89" s="169"/>
      <c r="R89" s="173">
        <f t="shared" si="6"/>
        <v>0</v>
      </c>
      <c r="S89" s="248"/>
      <c r="T89" s="420"/>
      <c r="U89" s="414"/>
      <c r="V89" s="426"/>
    </row>
    <row r="90" spans="1:22" ht="15" hidden="1" customHeight="1">
      <c r="A90" s="548">
        <v>9</v>
      </c>
      <c r="B90" s="421" t="str">
        <f>'[6]5- Identificación de Riesgos'!B90</f>
        <v>Ofrecer, prometer, entregar, aceptar o solicitar una ventaja indebida para no realizar una audiencia programada en la fecha establecida.</v>
      </c>
      <c r="C90" s="180" t="str">
        <f>'[6]5- Identificación de Riesgos'!D90</f>
        <v>1. Falta de ética de los servidores públicos (Debilidades en principios y valores)</v>
      </c>
      <c r="D90" s="175"/>
      <c r="E90" s="250" t="s">
        <v>403</v>
      </c>
      <c r="F90" s="167" t="s">
        <v>366</v>
      </c>
      <c r="G90" s="167" t="s">
        <v>366</v>
      </c>
      <c r="H90" s="167" t="s">
        <v>366</v>
      </c>
      <c r="I90" s="167" t="s">
        <v>366</v>
      </c>
      <c r="J90" s="174">
        <f t="shared" ref="J90:J97" si="8">COUNTIF(F90:I90,"SI")/4</f>
        <v>1</v>
      </c>
      <c r="K90" s="506">
        <f>AVERAGE(J90:J92)</f>
        <v>1</v>
      </c>
      <c r="L90" s="167" t="str">
        <f>'[6]5- Identificación de Riesgos'!I90</f>
        <v>Afectación de reputacion,imagén,  credibilidad, satisfacción de usuarios y PI</v>
      </c>
      <c r="M90" s="251" t="s">
        <v>404</v>
      </c>
      <c r="N90" s="167" t="s">
        <v>365</v>
      </c>
      <c r="O90" s="167" t="s">
        <v>366</v>
      </c>
      <c r="P90" s="167" t="s">
        <v>366</v>
      </c>
      <c r="Q90" s="167" t="s">
        <v>366</v>
      </c>
      <c r="R90" s="174">
        <f t="shared" si="6"/>
        <v>0.75</v>
      </c>
      <c r="S90" s="506">
        <f>AVERAGE(R90:R90)</f>
        <v>0.75</v>
      </c>
      <c r="T90" s="418" t="str">
        <f>CONCATENATE(INDEX('[6]8- Políticas de Administración '!$B$6:$F$10,MATCH(ROUND(IF((RIGHT('[6]5- Identificación de Riesgos'!H90,1)-'[6]6- Valoración Controles'!K90)&lt;1,1,(RIGHT('[6]5- Identificación de Riesgos'!H90,1)-'[6]6- Valoración Controles'!K90)),0),'[6]8- Políticas de Administración '!$F$6:$F$10,0),1)," - ",ROUND(IF((RIGHT('[6]5- Identificación de Riesgos'!H90,1)-'[6]6- Valoración Controles'!K90)&lt;1,1,(RIGHT('[6]5- Identificación de Riesgos'!H90,1)-'[6]6- Valoración Controles'!K90)),0))</f>
        <v>Muy Baja - 1</v>
      </c>
      <c r="U90" s="412" t="str">
        <f>CONCATENATE(INDEX('[6]8- Políticas de Administración '!$B$17:$F$21,MATCH(ROUND(IF((RIGHT('[6]5- Identificación de Riesgos'!M90,1)-'[6]6- Valoración Controles'!S90)&lt;1,1,(RIGHT('[6]5- Identificación de Riesgos'!M90,1)-'[6]6- Valoración Controles'!S90)),0),'[6]8- Políticas de Administración '!$F$17:$F$21,0),1)," - ",ROUND(IF((RIGHT('[6]5- Identificación de Riesgos'!M90,1)-'[6]6- Valoración Controles'!S90)&lt;1,1,(RIGHT('[6]5- Identificación de Riesgos'!M90,1)-'[6]6- Valoración Controles'!S90)),0))</f>
        <v>Moderado - 3</v>
      </c>
      <c r="V90" s="424" t="str">
        <f>CONCATENATE(VLOOKUP((LEFT(T90,LEN(T90)-4)&amp;LEFT(U90,LEN(U90)-4)),'[6]9- Matriz de Calor '!$D$18:$E$42,2,0)," - ",RIGHT(T90,1)*RIGHT(U90,1))</f>
        <v>Moderado - 3</v>
      </c>
    </row>
    <row r="91" spans="1:22" ht="15" hidden="1" customHeight="1">
      <c r="A91" s="549"/>
      <c r="B91" s="422"/>
      <c r="C91" s="182" t="str">
        <f>'[6]5- Identificación de Riesgos'!D91</f>
        <v>2. Falta de ética de terceros interesados  (Debilidades principios y valores)</v>
      </c>
      <c r="D91" s="176"/>
      <c r="E91" s="244" t="s">
        <v>405</v>
      </c>
      <c r="F91" s="168" t="s">
        <v>366</v>
      </c>
      <c r="G91" s="168" t="s">
        <v>366</v>
      </c>
      <c r="H91" s="168" t="s">
        <v>366</v>
      </c>
      <c r="I91" s="168" t="s">
        <v>366</v>
      </c>
      <c r="J91" s="172">
        <f t="shared" si="8"/>
        <v>1</v>
      </c>
      <c r="K91" s="503"/>
      <c r="L91" s="168"/>
      <c r="M91" s="246"/>
      <c r="N91" s="168"/>
      <c r="O91" s="168"/>
      <c r="P91" s="168"/>
      <c r="Q91" s="168"/>
      <c r="R91" s="172">
        <f t="shared" si="6"/>
        <v>0</v>
      </c>
      <c r="S91" s="503"/>
      <c r="T91" s="419"/>
      <c r="U91" s="413"/>
      <c r="V91" s="425"/>
    </row>
    <row r="92" spans="1:22" ht="15" hidden="1" customHeight="1">
      <c r="A92" s="549"/>
      <c r="B92" s="422"/>
      <c r="C92" s="182" t="str">
        <f>'[6]5- Identificación de Riesgos'!D92</f>
        <v>3. Error en la  notificación de las partes procesales</v>
      </c>
      <c r="D92" s="176"/>
      <c r="E92" s="183" t="s">
        <v>408</v>
      </c>
      <c r="F92" s="168" t="s">
        <v>366</v>
      </c>
      <c r="G92" s="168" t="s">
        <v>366</v>
      </c>
      <c r="H92" s="168" t="s">
        <v>366</v>
      </c>
      <c r="I92" s="168" t="s">
        <v>366</v>
      </c>
      <c r="J92" s="172">
        <f t="shared" si="8"/>
        <v>1</v>
      </c>
      <c r="K92" s="503"/>
      <c r="L92" s="168">
        <f>'[6]5- Identificación de Riesgos'!I92</f>
        <v>0</v>
      </c>
      <c r="M92" s="246"/>
      <c r="N92" s="168"/>
      <c r="O92" s="168"/>
      <c r="P92" s="168"/>
      <c r="Q92" s="168"/>
      <c r="R92" s="172">
        <f t="shared" si="6"/>
        <v>0</v>
      </c>
      <c r="S92" s="503"/>
      <c r="T92" s="419"/>
      <c r="U92" s="413"/>
      <c r="V92" s="425"/>
    </row>
    <row r="93" spans="1:22" ht="15" hidden="1" customHeight="1">
      <c r="A93" s="549"/>
      <c r="B93" s="422"/>
      <c r="C93" s="182"/>
      <c r="D93" s="176"/>
      <c r="E93" s="183"/>
      <c r="F93" s="168"/>
      <c r="G93" s="168"/>
      <c r="H93" s="168"/>
      <c r="I93" s="168"/>
      <c r="J93" s="172">
        <f t="shared" si="8"/>
        <v>0</v>
      </c>
      <c r="K93" s="503"/>
      <c r="L93" s="168">
        <f>'[6]5- Identificación de Riesgos'!I93</f>
        <v>0</v>
      </c>
      <c r="M93" s="246"/>
      <c r="N93" s="168"/>
      <c r="O93" s="168"/>
      <c r="P93" s="168"/>
      <c r="Q93" s="168"/>
      <c r="R93" s="172">
        <f t="shared" si="6"/>
        <v>0</v>
      </c>
      <c r="S93" s="503"/>
      <c r="T93" s="419"/>
      <c r="U93" s="413"/>
      <c r="V93" s="425"/>
    </row>
    <row r="94" spans="1:22" ht="15" hidden="1" customHeight="1">
      <c r="A94" s="549"/>
      <c r="B94" s="422"/>
      <c r="C94" s="182"/>
      <c r="D94" s="176"/>
      <c r="E94" s="176"/>
      <c r="F94" s="168"/>
      <c r="G94" s="168"/>
      <c r="H94" s="168"/>
      <c r="I94" s="168"/>
      <c r="J94" s="172">
        <f t="shared" si="8"/>
        <v>0</v>
      </c>
      <c r="K94" s="503"/>
      <c r="L94" s="168">
        <f>'[6]5- Identificación de Riesgos'!I94</f>
        <v>0</v>
      </c>
      <c r="M94" s="246"/>
      <c r="N94" s="168"/>
      <c r="O94" s="168"/>
      <c r="P94" s="168"/>
      <c r="Q94" s="168"/>
      <c r="R94" s="172">
        <f t="shared" si="6"/>
        <v>0</v>
      </c>
      <c r="S94" s="503"/>
      <c r="T94" s="419"/>
      <c r="U94" s="413"/>
      <c r="V94" s="425"/>
    </row>
    <row r="95" spans="1:22" ht="15" hidden="1" customHeight="1">
      <c r="A95" s="549"/>
      <c r="B95" s="422"/>
      <c r="C95" s="182"/>
      <c r="D95" s="176"/>
      <c r="E95" s="183"/>
      <c r="F95" s="168"/>
      <c r="G95" s="168"/>
      <c r="H95" s="168"/>
      <c r="I95" s="168"/>
      <c r="J95" s="172">
        <f t="shared" si="8"/>
        <v>0</v>
      </c>
      <c r="K95" s="503"/>
      <c r="L95" s="168">
        <f>'[6]5- Identificación de Riesgos'!I95</f>
        <v>0</v>
      </c>
      <c r="M95" s="246"/>
      <c r="N95" s="168"/>
      <c r="O95" s="168"/>
      <c r="P95" s="168"/>
      <c r="Q95" s="168"/>
      <c r="R95" s="172">
        <f t="shared" si="6"/>
        <v>0</v>
      </c>
      <c r="S95" s="503"/>
      <c r="T95" s="419"/>
      <c r="U95" s="413"/>
      <c r="V95" s="425"/>
    </row>
    <row r="96" spans="1:22" ht="15" hidden="1" customHeight="1">
      <c r="A96" s="549"/>
      <c r="B96" s="422"/>
      <c r="C96" s="182"/>
      <c r="D96" s="176"/>
      <c r="E96" s="183"/>
      <c r="F96" s="168"/>
      <c r="G96" s="168"/>
      <c r="H96" s="168"/>
      <c r="I96" s="168"/>
      <c r="J96" s="172">
        <f t="shared" si="8"/>
        <v>0</v>
      </c>
      <c r="K96" s="503"/>
      <c r="L96" s="168">
        <f>'[6]5- Identificación de Riesgos'!I96</f>
        <v>0</v>
      </c>
      <c r="M96" s="246"/>
      <c r="N96" s="168"/>
      <c r="O96" s="168"/>
      <c r="P96" s="168"/>
      <c r="Q96" s="168"/>
      <c r="R96" s="172">
        <f t="shared" si="6"/>
        <v>0</v>
      </c>
      <c r="S96" s="503"/>
      <c r="T96" s="419"/>
      <c r="U96" s="413"/>
      <c r="V96" s="425"/>
    </row>
    <row r="97" spans="1:22" ht="15.75" hidden="1" customHeight="1" thickBot="1">
      <c r="A97" s="549"/>
      <c r="B97" s="422"/>
      <c r="C97" s="182"/>
      <c r="D97" s="176"/>
      <c r="E97" s="183"/>
      <c r="F97" s="168"/>
      <c r="G97" s="168"/>
      <c r="H97" s="168"/>
      <c r="I97" s="168"/>
      <c r="J97" s="172">
        <f t="shared" si="8"/>
        <v>0</v>
      </c>
      <c r="K97" s="503"/>
      <c r="L97" s="168">
        <f>'[6]5- Identificación de Riesgos'!I97</f>
        <v>0</v>
      </c>
      <c r="M97" s="246"/>
      <c r="N97" s="168"/>
      <c r="O97" s="168"/>
      <c r="P97" s="168"/>
      <c r="Q97" s="168"/>
      <c r="R97" s="172">
        <f t="shared" si="6"/>
        <v>0</v>
      </c>
      <c r="S97" s="503"/>
      <c r="T97" s="419"/>
      <c r="U97" s="413"/>
      <c r="V97" s="425"/>
    </row>
    <row r="98" spans="1:22" hidden="1"/>
  </sheetData>
  <mergeCells count="81">
    <mergeCell ref="U90:U97"/>
    <mergeCell ref="V90:V97"/>
    <mergeCell ref="U80:U89"/>
    <mergeCell ref="V80:V89"/>
    <mergeCell ref="A90:A97"/>
    <mergeCell ref="B90:B97"/>
    <mergeCell ref="K90:K97"/>
    <mergeCell ref="S90:S97"/>
    <mergeCell ref="T90:T97"/>
    <mergeCell ref="A80:A89"/>
    <mergeCell ref="B80:B89"/>
    <mergeCell ref="K80:K87"/>
    <mergeCell ref="S80:S87"/>
    <mergeCell ref="T80:T89"/>
    <mergeCell ref="U60:U69"/>
    <mergeCell ref="V60:V69"/>
    <mergeCell ref="K70:K77"/>
    <mergeCell ref="S70:S77"/>
    <mergeCell ref="A60:A69"/>
    <mergeCell ref="B60:B69"/>
    <mergeCell ref="K60:K69"/>
    <mergeCell ref="S60:S69"/>
    <mergeCell ref="T60:T69"/>
    <mergeCell ref="U70:U79"/>
    <mergeCell ref="V70:V79"/>
    <mergeCell ref="A70:A79"/>
    <mergeCell ref="B70:B79"/>
    <mergeCell ref="T70:T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751" priority="401" operator="containsText" text="Media">
      <formula>NOT(ISERROR(SEARCH("Media",T10)))</formula>
    </cfRule>
    <cfRule type="containsText" dxfId="750" priority="400" operator="containsText" text="Alta">
      <formula>NOT(ISERROR(SEARCH("Alta",T10)))</formula>
    </cfRule>
    <cfRule type="containsText" dxfId="749" priority="398" operator="containsText" text="Muy Alta">
      <formula>NOT(ISERROR(SEARCH("Muy Alta",T10)))</formula>
    </cfRule>
    <cfRule type="containsText" dxfId="748" priority="396" operator="containsText" text="Muy Baja">
      <formula>NOT(ISERROR(SEARCH("Muy Baja",T10)))</formula>
    </cfRule>
    <cfRule type="containsText" dxfId="747" priority="397" operator="containsText" text="Baja">
      <formula>NOT(ISERROR(SEARCH("Baja",T10)))</formula>
    </cfRule>
    <cfRule type="containsText" dxfId="746" priority="407" operator="containsText" text="Muy Baja">
      <formula>NOT(ISERROR(SEARCH("Muy Baja",T10)))</formula>
    </cfRule>
    <cfRule type="cellIs" dxfId="745" priority="418" operator="between">
      <formula>0</formula>
      <formula>2</formula>
    </cfRule>
    <cfRule type="cellIs" dxfId="744" priority="417" operator="between">
      <formula>1</formula>
      <formula>2</formula>
    </cfRule>
    <cfRule type="containsText" dxfId="741" priority="414" operator="containsText" text="Muy baja">
      <formula>NOT(ISERROR(SEARCH("Muy baja",T10)))</formula>
    </cfRule>
    <cfRule type="containsText" dxfId="740" priority="413" operator="containsText" text="Baja">
      <formula>NOT(ISERROR(SEARCH("Baja",T10)))</formula>
    </cfRule>
    <cfRule type="containsText" dxfId="739" priority="412" operator="containsText" text="Media">
      <formula>NOT(ISERROR(SEARCH("Media",T10)))</formula>
    </cfRule>
    <cfRule type="containsText" dxfId="738" priority="411" operator="containsText" text="Alta">
      <formula>NOT(ISERROR(SEARCH("Alta",T10)))</formula>
    </cfRule>
    <cfRule type="containsText" dxfId="737" priority="410" operator="containsText" text="Muy bajo">
      <formula>NOT(ISERROR(SEARCH("Muy bajo",T10)))</formula>
    </cfRule>
    <cfRule type="containsText" dxfId="736" priority="409" operator="containsText" text="Muy Baja'Tabla probabilidad'!">
      <formula>NOT(ISERROR(SEARCH("Muy Baja'Tabla probabilidad'!",T10)))</formula>
    </cfRule>
    <cfRule type="containsText" dxfId="735" priority="408" operator="containsText" text="Muy Baja">
      <formula>NOT(ISERROR(SEARCH("Muy Baja",T10)))</formula>
    </cfRule>
    <cfRule type="containsText" dxfId="734" priority="406" operator="containsText" text="Muy Baja">
      <formula>NOT(ISERROR(SEARCH("Muy Baja",T10)))</formula>
    </cfRule>
    <cfRule type="containsText" dxfId="733" priority="405" operator="containsText" text="Baja">
      <formula>NOT(ISERROR(SEARCH("Baja",T10)))</formula>
    </cfRule>
    <cfRule type="containsText" dxfId="732" priority="404" operator="containsText" text="Muy Baja">
      <formula>NOT(ISERROR(SEARCH("Muy Baja",T10)))</formula>
    </cfRule>
    <cfRule type="containsText" dxfId="731" priority="403" operator="containsText" text="Media">
      <formula>NOT(ISERROR(SEARCH("Media",T10)))</formula>
    </cfRule>
    <cfRule type="containsText" dxfId="730" priority="402" operator="containsText" text="Media">
      <formula>NOT(ISERROR(SEARCH("Media",T10)))</formula>
    </cfRule>
  </conditionalFormatting>
  <conditionalFormatting sqref="T50 T60">
    <cfRule type="cellIs" dxfId="729" priority="187" operator="between">
      <formula>1</formula>
      <formula>2</formula>
    </cfRule>
    <cfRule type="containsText" dxfId="728" priority="171" operator="containsText" text="Media">
      <formula>NOT(ISERROR(SEARCH("Media",T50)))</formula>
    </cfRule>
    <cfRule type="containsText" dxfId="727" priority="170" operator="containsText" text="Alta">
      <formula>NOT(ISERROR(SEARCH("Alta",T50)))</formula>
    </cfRule>
    <cfRule type="containsText" dxfId="726" priority="168" operator="containsText" text="Muy Alta">
      <formula>NOT(ISERROR(SEARCH("Muy Alta",T50)))</formula>
    </cfRule>
    <cfRule type="containsText" dxfId="725" priority="166" operator="containsText" text="Muy Baja">
      <formula>NOT(ISERROR(SEARCH("Muy Baja",T50)))</formula>
    </cfRule>
    <cfRule type="cellIs" dxfId="724" priority="188" operator="between">
      <formula>0</formula>
      <formula>2</formula>
    </cfRule>
    <cfRule type="containsText" dxfId="721" priority="184" operator="containsText" text="Muy baja">
      <formula>NOT(ISERROR(SEARCH("Muy baja",T50)))</formula>
    </cfRule>
    <cfRule type="containsText" dxfId="720" priority="183" operator="containsText" text="Baja">
      <formula>NOT(ISERROR(SEARCH("Baja",T50)))</formula>
    </cfRule>
    <cfRule type="containsText" dxfId="719" priority="182" operator="containsText" text="Media">
      <formula>NOT(ISERROR(SEARCH("Media",T50)))</formula>
    </cfRule>
    <cfRule type="containsText" dxfId="718" priority="181" operator="containsText" text="Alta">
      <formula>NOT(ISERROR(SEARCH("Alta",T50)))</formula>
    </cfRule>
    <cfRule type="containsText" dxfId="717" priority="180" operator="containsText" text="Muy bajo">
      <formula>NOT(ISERROR(SEARCH("Muy bajo",T50)))</formula>
    </cfRule>
    <cfRule type="containsText" dxfId="716" priority="179" operator="containsText" text="Muy Baja'Tabla probabilidad'!">
      <formula>NOT(ISERROR(SEARCH("Muy Baja'Tabla probabilidad'!",T50)))</formula>
    </cfRule>
    <cfRule type="containsText" dxfId="715" priority="178" operator="containsText" text="Muy Baja">
      <formula>NOT(ISERROR(SEARCH("Muy Baja",T50)))</formula>
    </cfRule>
    <cfRule type="containsText" dxfId="714" priority="177" operator="containsText" text="Muy Baja">
      <formula>NOT(ISERROR(SEARCH("Muy Baja",T50)))</formula>
    </cfRule>
    <cfRule type="containsText" dxfId="713" priority="172" operator="containsText" text="Media">
      <formula>NOT(ISERROR(SEARCH("Media",T50)))</formula>
    </cfRule>
    <cfRule type="containsText" dxfId="712" priority="176" operator="containsText" text="Muy Baja">
      <formula>NOT(ISERROR(SEARCH("Muy Baja",T50)))</formula>
    </cfRule>
    <cfRule type="containsText" dxfId="711" priority="167" operator="containsText" text="Baja">
      <formula>NOT(ISERROR(SEARCH("Baja",T50)))</formula>
    </cfRule>
    <cfRule type="containsText" dxfId="710" priority="175" operator="containsText" text="Baja">
      <formula>NOT(ISERROR(SEARCH("Baja",T50)))</formula>
    </cfRule>
    <cfRule type="containsText" dxfId="709" priority="174" operator="containsText" text="Muy Baja">
      <formula>NOT(ISERROR(SEARCH("Muy Baja",T50)))</formula>
    </cfRule>
    <cfRule type="containsText" dxfId="708" priority="173" operator="containsText" text="Media">
      <formula>NOT(ISERROR(SEARCH("Media",T50)))</formula>
    </cfRule>
  </conditionalFormatting>
  <conditionalFormatting sqref="T70">
    <cfRule type="containsText" dxfId="707" priority="85" operator="containsText" text="Alta">
      <formula>NOT(ISERROR(SEARCH("Alta",T70)))</formula>
    </cfRule>
    <cfRule type="containsText" dxfId="706" priority="86" operator="containsText" text="Media">
      <formula>NOT(ISERROR(SEARCH("Media",T70)))</formula>
    </cfRule>
    <cfRule type="containsText" dxfId="705" priority="87" operator="containsText" text="Baja">
      <formula>NOT(ISERROR(SEARCH("Baja",T70)))</formula>
    </cfRule>
    <cfRule type="containsText" dxfId="704" priority="88" operator="containsText" text="Muy baja">
      <formula>NOT(ISERROR(SEARCH("Muy baja",T70)))</formula>
    </cfRule>
    <cfRule type="cellIs" dxfId="703" priority="89" operator="between">
      <formula>1</formula>
      <formula>2</formula>
    </cfRule>
    <cfRule type="cellIs" dxfId="702" priority="90" operator="between">
      <formula>0</formula>
      <formula>2</formula>
    </cfRule>
    <cfRule type="containsText" dxfId="701" priority="71" operator="containsText" text="Muy Baja">
      <formula>NOT(ISERROR(SEARCH("Muy Baja",T70)))</formula>
    </cfRule>
    <cfRule type="containsText" dxfId="700" priority="72" operator="containsText" text="Baja">
      <formula>NOT(ISERROR(SEARCH("Baja",T70)))</formula>
    </cfRule>
    <cfRule type="containsText" dxfId="699" priority="73" operator="containsText" text="Muy Alta">
      <formula>NOT(ISERROR(SEARCH("Muy Alta",T70)))</formula>
    </cfRule>
    <cfRule type="containsText" dxfId="698" priority="74" operator="containsText" text="Alta">
      <formula>NOT(ISERROR(SEARCH("Alta",T70)))</formula>
    </cfRule>
    <cfRule type="containsText" dxfId="697" priority="75" operator="containsText" text="Media">
      <formula>NOT(ISERROR(SEARCH("Media",T70)))</formula>
    </cfRule>
    <cfRule type="containsText" dxfId="696" priority="76" operator="containsText" text="Media">
      <formula>NOT(ISERROR(SEARCH("Media",T70)))</formula>
    </cfRule>
    <cfRule type="containsText" dxfId="695" priority="77" operator="containsText" text="Media">
      <formula>NOT(ISERROR(SEARCH("Media",T70)))</formula>
    </cfRule>
    <cfRule type="containsText" dxfId="694" priority="78" operator="containsText" text="Muy Baja">
      <formula>NOT(ISERROR(SEARCH("Muy Baja",T70)))</formula>
    </cfRule>
    <cfRule type="containsText" dxfId="693" priority="79" operator="containsText" text="Baja">
      <formula>NOT(ISERROR(SEARCH("Baja",T70)))</formula>
    </cfRule>
    <cfRule type="containsText" dxfId="692" priority="80" operator="containsText" text="Muy Baja">
      <formula>NOT(ISERROR(SEARCH("Muy Baja",T70)))</formula>
    </cfRule>
    <cfRule type="containsText" dxfId="691" priority="81" operator="containsText" text="Muy Baja">
      <formula>NOT(ISERROR(SEARCH("Muy Baja",T70)))</formula>
    </cfRule>
    <cfRule type="containsText" dxfId="690" priority="82" operator="containsText" text="Muy Baja">
      <formula>NOT(ISERROR(SEARCH("Muy Baja",T70)))</formula>
    </cfRule>
    <cfRule type="containsText" dxfId="689" priority="83" operator="containsText" text="Muy Baja'Tabla probabilidad'!">
      <formula>NOT(ISERROR(SEARCH("Muy Baja'Tabla probabilidad'!",T70)))</formula>
    </cfRule>
    <cfRule type="containsText" dxfId="688" priority="84" operator="containsText" text="Muy bajo">
      <formula>NOT(ISERROR(SEARCH("Muy bajo",T70)))</formula>
    </cfRule>
  </conditionalFormatting>
  <conditionalFormatting sqref="T80">
    <cfRule type="containsText" dxfId="687" priority="21" operator="containsText" text="Muy Baja">
      <formula>NOT(ISERROR(SEARCH("Muy Baja",T80)))</formula>
    </cfRule>
    <cfRule type="containsText" dxfId="686" priority="22" operator="containsText" text="Muy Baja">
      <formula>NOT(ISERROR(SEARCH("Muy Baja",T80)))</formula>
    </cfRule>
    <cfRule type="containsText" dxfId="685" priority="23" operator="containsText" text="Muy Baja'Tabla probabilidad'!">
      <formula>NOT(ISERROR(SEARCH("Muy Baja'Tabla probabilidad'!",T80)))</formula>
    </cfRule>
    <cfRule type="containsText" dxfId="684" priority="24" operator="containsText" text="Muy bajo">
      <formula>NOT(ISERROR(SEARCH("Muy bajo",T80)))</formula>
    </cfRule>
    <cfRule type="containsText" dxfId="683" priority="25" operator="containsText" text="Alta">
      <formula>NOT(ISERROR(SEARCH("Alta",T80)))</formula>
    </cfRule>
    <cfRule type="containsText" dxfId="682" priority="26" operator="containsText" text="Media">
      <formula>NOT(ISERROR(SEARCH("Media",T80)))</formula>
    </cfRule>
    <cfRule type="containsText" dxfId="681" priority="27" operator="containsText" text="Baja">
      <formula>NOT(ISERROR(SEARCH("Baja",T80)))</formula>
    </cfRule>
    <cfRule type="cellIs" dxfId="680" priority="29" operator="between">
      <formula>1</formula>
      <formula>2</formula>
    </cfRule>
    <cfRule type="cellIs" dxfId="679" priority="30" operator="between">
      <formula>0</formula>
      <formula>2</formula>
    </cfRule>
    <cfRule type="containsText" dxfId="678" priority="28" operator="containsText" text="Muy baja">
      <formula>NOT(ISERROR(SEARCH("Muy baja",T80)))</formula>
    </cfRule>
    <cfRule type="containsText" dxfId="677" priority="11" operator="containsText" text="Muy Baja">
      <formula>NOT(ISERROR(SEARCH("Muy Baja",T80)))</formula>
    </cfRule>
    <cfRule type="containsText" dxfId="676" priority="12" operator="containsText" text="Baja">
      <formula>NOT(ISERROR(SEARCH("Baja",T80)))</formula>
    </cfRule>
    <cfRule type="containsText" dxfId="675" priority="13" operator="containsText" text="Muy Alta">
      <formula>NOT(ISERROR(SEARCH("Muy Alta",T80)))</formula>
    </cfRule>
    <cfRule type="containsText" dxfId="674" priority="14" operator="containsText" text="Alta">
      <formula>NOT(ISERROR(SEARCH("Alta",T80)))</formula>
    </cfRule>
    <cfRule type="containsText" dxfId="673" priority="15" operator="containsText" text="Media">
      <formula>NOT(ISERROR(SEARCH("Media",T80)))</formula>
    </cfRule>
    <cfRule type="containsText" dxfId="672" priority="16" operator="containsText" text="Media">
      <formula>NOT(ISERROR(SEARCH("Media",T80)))</formula>
    </cfRule>
    <cfRule type="containsText" dxfId="671" priority="17" operator="containsText" text="Media">
      <formula>NOT(ISERROR(SEARCH("Media",T80)))</formula>
    </cfRule>
    <cfRule type="containsText" dxfId="670" priority="18" operator="containsText" text="Muy Baja">
      <formula>NOT(ISERROR(SEARCH("Muy Baja",T80)))</formula>
    </cfRule>
    <cfRule type="containsText" dxfId="669" priority="19" operator="containsText" text="Baja">
      <formula>NOT(ISERROR(SEARCH("Baja",T80)))</formula>
    </cfRule>
    <cfRule type="containsText" dxfId="668" priority="20" operator="containsText" text="Muy Baja">
      <formula>NOT(ISERROR(SEARCH("Muy Baja",T80)))</formula>
    </cfRule>
  </conditionalFormatting>
  <conditionalFormatting sqref="T90">
    <cfRule type="containsText" dxfId="667" priority="51" operator="containsText" text="Muy Baja">
      <formula>NOT(ISERROR(SEARCH("Muy Baja",T90)))</formula>
    </cfRule>
    <cfRule type="containsText" dxfId="666" priority="52" operator="containsText" text="Muy Baja">
      <formula>NOT(ISERROR(SEARCH("Muy Baja",T90)))</formula>
    </cfRule>
    <cfRule type="containsText" dxfId="665" priority="53" operator="containsText" text="Muy Baja'Tabla probabilidad'!">
      <formula>NOT(ISERROR(SEARCH("Muy Baja'Tabla probabilidad'!",T90)))</formula>
    </cfRule>
    <cfRule type="containsText" dxfId="664" priority="54" operator="containsText" text="Muy bajo">
      <formula>NOT(ISERROR(SEARCH("Muy bajo",T90)))</formula>
    </cfRule>
    <cfRule type="containsText" dxfId="663" priority="55" operator="containsText" text="Alta">
      <formula>NOT(ISERROR(SEARCH("Alta",T90)))</formula>
    </cfRule>
    <cfRule type="containsText" dxfId="662" priority="56" operator="containsText" text="Media">
      <formula>NOT(ISERROR(SEARCH("Media",T90)))</formula>
    </cfRule>
    <cfRule type="cellIs" dxfId="661" priority="60" operator="between">
      <formula>0</formula>
      <formula>2</formula>
    </cfRule>
    <cfRule type="cellIs" dxfId="660" priority="59" operator="between">
      <formula>1</formula>
      <formula>2</formula>
    </cfRule>
    <cfRule type="containsText" dxfId="659" priority="58" operator="containsText" text="Muy baja">
      <formula>NOT(ISERROR(SEARCH("Muy baja",T90)))</formula>
    </cfRule>
    <cfRule type="containsText" dxfId="658" priority="43" operator="containsText" text="Muy Alta">
      <formula>NOT(ISERROR(SEARCH("Muy Alta",T90)))</formula>
    </cfRule>
    <cfRule type="containsText" dxfId="657" priority="44" operator="containsText" text="Alta">
      <formula>NOT(ISERROR(SEARCH("Alta",T90)))</formula>
    </cfRule>
    <cfRule type="containsText" dxfId="656" priority="45" operator="containsText" text="Media">
      <formula>NOT(ISERROR(SEARCH("Media",T90)))</formula>
    </cfRule>
    <cfRule type="containsText" dxfId="655" priority="46" operator="containsText" text="Media">
      <formula>NOT(ISERROR(SEARCH("Media",T90)))</formula>
    </cfRule>
    <cfRule type="containsText" dxfId="654" priority="47" operator="containsText" text="Media">
      <formula>NOT(ISERROR(SEARCH("Media",T90)))</formula>
    </cfRule>
    <cfRule type="containsText" dxfId="653" priority="41" operator="containsText" text="Muy Baja">
      <formula>NOT(ISERROR(SEARCH("Muy Baja",T90)))</formula>
    </cfRule>
    <cfRule type="containsText" dxfId="652" priority="48" operator="containsText" text="Muy Baja">
      <formula>NOT(ISERROR(SEARCH("Muy Baja",T90)))</formula>
    </cfRule>
    <cfRule type="containsText" dxfId="651" priority="42" operator="containsText" text="Baja">
      <formula>NOT(ISERROR(SEARCH("Baja",T90)))</formula>
    </cfRule>
    <cfRule type="containsText" dxfId="650" priority="57" operator="containsText" text="Baja">
      <formula>NOT(ISERROR(SEARCH("Baja",T90)))</formula>
    </cfRule>
    <cfRule type="containsText" dxfId="649" priority="49" operator="containsText" text="Baja">
      <formula>NOT(ISERROR(SEARCH("Baja",T90)))</formula>
    </cfRule>
    <cfRule type="containsText" dxfId="648" priority="50" operator="containsText" text="Muy Baja">
      <formula>NOT(ISERROR(SEARCH("Muy Baja",T90)))</formula>
    </cfRule>
  </conditionalFormatting>
  <conditionalFormatting sqref="U10 U20 U30 U40">
    <cfRule type="containsText" dxfId="647" priority="392" operator="containsText" text="Alta">
      <formula>NOT(ISERROR(SEARCH("Alta",U10)))</formula>
    </cfRule>
    <cfRule type="containsText" dxfId="646" priority="394" operator="containsText" text="Menor">
      <formula>NOT(ISERROR(SEARCH("Menor",U10)))</formula>
    </cfRule>
    <cfRule type="containsText" dxfId="645" priority="395" operator="containsText" text="Leve">
      <formula>NOT(ISERROR(SEARCH("Leve",U10)))</formula>
    </cfRule>
    <cfRule type="containsText" dxfId="644" priority="393" operator="containsText" text="Moderado">
      <formula>NOT(ISERROR(SEARCH("Moderado",U10)))</formula>
    </cfRule>
    <cfRule type="containsText" dxfId="643" priority="390" operator="containsText" text="Catastrófico">
      <formula>NOT(ISERROR(SEARCH("Catastrófico",U10)))</formula>
    </cfRule>
    <cfRule type="containsText" dxfId="642" priority="391" operator="containsText" text="Mayor">
      <formula>NOT(ISERROR(SEARCH("Mayor",U10)))</formula>
    </cfRule>
  </conditionalFormatting>
  <conditionalFormatting sqref="U50 U60">
    <cfRule type="containsText" dxfId="641" priority="162" operator="containsText" text="Alta">
      <formula>NOT(ISERROR(SEARCH("Alta",U50)))</formula>
    </cfRule>
    <cfRule type="containsText" dxfId="640" priority="164" operator="containsText" text="Menor">
      <formula>NOT(ISERROR(SEARCH("Menor",U50)))</formula>
    </cfRule>
    <cfRule type="containsText" dxfId="639" priority="165" operator="containsText" text="Leve">
      <formula>NOT(ISERROR(SEARCH("Leve",U50)))</formula>
    </cfRule>
    <cfRule type="containsText" dxfId="638" priority="163" operator="containsText" text="Moderado">
      <formula>NOT(ISERROR(SEARCH("Moderado",U50)))</formula>
    </cfRule>
    <cfRule type="containsText" dxfId="637" priority="161" operator="containsText" text="Mayor">
      <formula>NOT(ISERROR(SEARCH("Mayor",U50)))</formula>
    </cfRule>
    <cfRule type="containsText" dxfId="636" priority="160" operator="containsText" text="Catastrófico">
      <formula>NOT(ISERROR(SEARCH("Catastrófico",U50)))</formula>
    </cfRule>
  </conditionalFormatting>
  <conditionalFormatting sqref="U70">
    <cfRule type="containsText" dxfId="635" priority="67" operator="containsText" text="Alta">
      <formula>NOT(ISERROR(SEARCH("Alta",U70)))</formula>
    </cfRule>
    <cfRule type="containsText" dxfId="634" priority="68" operator="containsText" text="Moderado">
      <formula>NOT(ISERROR(SEARCH("Moderado",U70)))</formula>
    </cfRule>
    <cfRule type="containsText" dxfId="633" priority="69" operator="containsText" text="Menor">
      <formula>NOT(ISERROR(SEARCH("Menor",U70)))</formula>
    </cfRule>
    <cfRule type="containsText" dxfId="632" priority="65" operator="containsText" text="Catastrófico">
      <formula>NOT(ISERROR(SEARCH("Catastrófico",U70)))</formula>
    </cfRule>
    <cfRule type="containsText" dxfId="631" priority="70" operator="containsText" text="Leve">
      <formula>NOT(ISERROR(SEARCH("Leve",U70)))</formula>
    </cfRule>
    <cfRule type="containsText" dxfId="630" priority="66" operator="containsText" text="Mayor">
      <formula>NOT(ISERROR(SEARCH("Mayor",U70)))</formula>
    </cfRule>
  </conditionalFormatting>
  <conditionalFormatting sqref="U80">
    <cfRule type="containsText" dxfId="629" priority="8" operator="containsText" text="Moderado">
      <formula>NOT(ISERROR(SEARCH("Moderado",U80)))</formula>
    </cfRule>
    <cfRule type="containsText" dxfId="628" priority="5" operator="containsText" text="Catastrófico">
      <formula>NOT(ISERROR(SEARCH("Catastrófico",U80)))</formula>
    </cfRule>
    <cfRule type="containsText" dxfId="627" priority="6" operator="containsText" text="Mayor">
      <formula>NOT(ISERROR(SEARCH("Mayor",U80)))</formula>
    </cfRule>
    <cfRule type="containsText" dxfId="626" priority="7" operator="containsText" text="Alta">
      <formula>NOT(ISERROR(SEARCH("Alta",U80)))</formula>
    </cfRule>
    <cfRule type="containsText" dxfId="625" priority="9" operator="containsText" text="Menor">
      <formula>NOT(ISERROR(SEARCH("Menor",U80)))</formula>
    </cfRule>
    <cfRule type="containsText" dxfId="624" priority="10" operator="containsText" text="Leve">
      <formula>NOT(ISERROR(SEARCH("Leve",U80)))</formula>
    </cfRule>
  </conditionalFormatting>
  <conditionalFormatting sqref="U90">
    <cfRule type="containsText" dxfId="623" priority="40" operator="containsText" text="Leve">
      <formula>NOT(ISERROR(SEARCH("Leve",U90)))</formula>
    </cfRule>
    <cfRule type="containsText" dxfId="622" priority="39" operator="containsText" text="Menor">
      <formula>NOT(ISERROR(SEARCH("Menor",U90)))</formula>
    </cfRule>
    <cfRule type="containsText" dxfId="621" priority="38" operator="containsText" text="Moderado">
      <formula>NOT(ISERROR(SEARCH("Moderado",U90)))</formula>
    </cfRule>
    <cfRule type="containsText" dxfId="620" priority="37" operator="containsText" text="Alta">
      <formula>NOT(ISERROR(SEARCH("Alta",U90)))</formula>
    </cfRule>
    <cfRule type="containsText" dxfId="619" priority="36" operator="containsText" text="Mayor">
      <formula>NOT(ISERROR(SEARCH("Mayor",U90)))</formula>
    </cfRule>
    <cfRule type="containsText" dxfId="618" priority="35" operator="containsText" text="Catastrófico">
      <formula>NOT(ISERROR(SEARCH("Catastrófico",U90)))</formula>
    </cfRule>
  </conditionalFormatting>
  <conditionalFormatting sqref="V10 V20">
    <cfRule type="containsText" dxfId="617" priority="354" operator="containsText" text="Extremo">
      <formula>NOT(ISERROR(SEARCH("Extremo",V10)))</formula>
    </cfRule>
    <cfRule type="containsText" dxfId="616" priority="355" operator="containsText" text="Alto">
      <formula>NOT(ISERROR(SEARCH("Alto",V10)))</formula>
    </cfRule>
    <cfRule type="containsText" dxfId="615" priority="356" operator="containsText" text="Bajo">
      <formula>NOT(ISERROR(SEARCH("Bajo",V10)))</formula>
    </cfRule>
    <cfRule type="containsText" dxfId="614" priority="357" operator="containsText" text="Moderado">
      <formula>NOT(ISERROR(SEARCH("Moderado",V10)))</formula>
    </cfRule>
  </conditionalFormatting>
  <conditionalFormatting sqref="V30">
    <cfRule type="containsText" dxfId="613" priority="321" operator="containsText" text="Extremo">
      <formula>NOT(ISERROR(SEARCH("Extremo",V30)))</formula>
    </cfRule>
    <cfRule type="containsText" dxfId="612" priority="322" operator="containsText" text="Alto">
      <formula>NOT(ISERROR(SEARCH("Alto",V30)))</formula>
    </cfRule>
    <cfRule type="containsText" dxfId="611" priority="323" operator="containsText" text="Bajo">
      <formula>NOT(ISERROR(SEARCH("Bajo",V30)))</formula>
    </cfRule>
    <cfRule type="containsText" dxfId="610" priority="324" operator="containsText" text="Moderado">
      <formula>NOT(ISERROR(SEARCH("Moderado",V30)))</formula>
    </cfRule>
  </conditionalFormatting>
  <conditionalFormatting sqref="V40">
    <cfRule type="containsText" dxfId="609" priority="288" operator="containsText" text="Extremo">
      <formula>NOT(ISERROR(SEARCH("Extremo",V40)))</formula>
    </cfRule>
    <cfRule type="containsText" dxfId="608" priority="289" operator="containsText" text="Alto">
      <formula>NOT(ISERROR(SEARCH("Alto",V40)))</formula>
    </cfRule>
    <cfRule type="containsText" dxfId="607" priority="290" operator="containsText" text="Bajo">
      <formula>NOT(ISERROR(SEARCH("Bajo",V40)))</formula>
    </cfRule>
    <cfRule type="containsText" dxfId="606" priority="291" operator="containsText" text="Moderado">
      <formula>NOT(ISERROR(SEARCH("Moderado",V40)))</formula>
    </cfRule>
  </conditionalFormatting>
  <conditionalFormatting sqref="V50 V60">
    <cfRule type="containsText" dxfId="605" priority="159" operator="containsText" text="Moderado">
      <formula>NOT(ISERROR(SEARCH("Moderado",V50)))</formula>
    </cfRule>
    <cfRule type="containsText" dxfId="604" priority="158" operator="containsText" text="Bajo">
      <formula>NOT(ISERROR(SEARCH("Bajo",V50)))</formula>
    </cfRule>
    <cfRule type="containsText" dxfId="603" priority="157" operator="containsText" text="Alto">
      <formula>NOT(ISERROR(SEARCH("Alto",V50)))</formula>
    </cfRule>
    <cfRule type="containsText" dxfId="602" priority="156" operator="containsText" text="Extremo">
      <formula>NOT(ISERROR(SEARCH("Extremo",V50)))</formula>
    </cfRule>
  </conditionalFormatting>
  <conditionalFormatting sqref="V70">
    <cfRule type="containsText" dxfId="601" priority="62" operator="containsText" text="Alto">
      <formula>NOT(ISERROR(SEARCH("Alto",V70)))</formula>
    </cfRule>
    <cfRule type="containsText" dxfId="600" priority="64" operator="containsText" text="Moderado">
      <formula>NOT(ISERROR(SEARCH("Moderado",V70)))</formula>
    </cfRule>
    <cfRule type="containsText" dxfId="599" priority="63" operator="containsText" text="Bajo">
      <formula>NOT(ISERROR(SEARCH("Bajo",V70)))</formula>
    </cfRule>
    <cfRule type="containsText" dxfId="598" priority="61" operator="containsText" text="Extremo">
      <formula>NOT(ISERROR(SEARCH("Extremo",V70)))</formula>
    </cfRule>
  </conditionalFormatting>
  <conditionalFormatting sqref="V80">
    <cfRule type="containsText" dxfId="597" priority="1" operator="containsText" text="Extremo">
      <formula>NOT(ISERROR(SEARCH("Extremo",V80)))</formula>
    </cfRule>
    <cfRule type="containsText" dxfId="596" priority="2" operator="containsText" text="Alto">
      <formula>NOT(ISERROR(SEARCH("Alto",V80)))</formula>
    </cfRule>
    <cfRule type="containsText" dxfId="595" priority="4" operator="containsText" text="Moderado">
      <formula>NOT(ISERROR(SEARCH("Moderado",V80)))</formula>
    </cfRule>
    <cfRule type="containsText" dxfId="594" priority="3" operator="containsText" text="Bajo">
      <formula>NOT(ISERROR(SEARCH("Bajo",V80)))</formula>
    </cfRule>
  </conditionalFormatting>
  <conditionalFormatting sqref="V90">
    <cfRule type="containsText" dxfId="593" priority="33" operator="containsText" text="Bajo">
      <formula>NOT(ISERROR(SEARCH("Bajo",V90)))</formula>
    </cfRule>
    <cfRule type="containsText" dxfId="592" priority="32" operator="containsText" text="Alto">
      <formula>NOT(ISERROR(SEARCH("Alto",V90)))</formula>
    </cfRule>
    <cfRule type="containsText" dxfId="591" priority="31" operator="containsText" text="Extremo">
      <formula>NOT(ISERROR(SEARCH("Extremo",V90)))</formula>
    </cfRule>
    <cfRule type="containsText" dxfId="590" priority="34" operator="containsText" text="Moderado">
      <formula>NOT(ISERROR(SEARCH("Moderado",V90)))</formula>
    </cfRule>
  </conditionalFormatting>
  <dataValidations count="2">
    <dataValidation allowBlank="1" showInputMessage="1" showErrorMessage="1" prompt="Enunciar cuál es el control" sqref="E55:E58 E25:E28 M30:M32 E10:E23 E50:E53 E60:E63 E45:E48 E70 E30:E38 E65:E68 E40:E43 M40:M43 M50:M53 M60:M62 M20:M23 E75:E79 E73 E95:E97 E93 E85:E89 E83 M10:M16" xr:uid="{00000000-0002-0000-0600-000000000000}"/>
    <dataValidation type="list" allowBlank="1" showInputMessage="1" showErrorMessage="1" sqref="F10:I97 N10:Q9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16"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415" operator="containsText" id="{877E8953-578D-45F2-A4D3-A91A39387986}">
            <xm:f>NOT(ISERROR(SEARCH('8- Políticas de Administración '!$B$5,T10)))</xm:f>
            <xm:f>'8- Políticas de Administración '!$B$5</xm:f>
            <x14:dxf>
              <font>
                <color rgb="FF006100"/>
              </font>
              <fill>
                <patternFill>
                  <bgColor rgb="FFC6EFCE"/>
                </patternFill>
              </fill>
            </x14:dxf>
          </x14:cfRule>
          <xm:sqref>T10 T20 T30 T40</xm:sqref>
        </x14:conditionalFormatting>
        <x14:conditionalFormatting xmlns:xm="http://schemas.microsoft.com/office/excel/2006/main">
          <x14:cfRule type="containsText" priority="18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18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E8F1639-BFAD-4903-833B-95C32601B555}">
          <x14:formula1>
            <xm:f>'8- Políticas de Administración '!$I$17:$I$22</xm:f>
          </x14:formula1>
          <xm:sqref>L42:L44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99"/>
  <sheetViews>
    <sheetView showGridLines="0" topLeftCell="F37" zoomScale="96" zoomScaleNormal="96" zoomScalePageLayoutView="70" workbookViewId="0">
      <selection activeCell="F1" sqref="F1:Q3"/>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66"/>
      <c r="B1" s="566"/>
      <c r="C1" s="566"/>
      <c r="D1" s="566"/>
      <c r="E1" s="566"/>
      <c r="F1" s="565" t="s">
        <v>409</v>
      </c>
      <c r="G1" s="565"/>
      <c r="H1" s="565"/>
      <c r="I1" s="565"/>
      <c r="J1" s="565"/>
      <c r="K1" s="565"/>
      <c r="L1" s="565"/>
      <c r="M1" s="565"/>
      <c r="N1" s="565"/>
      <c r="O1" s="565"/>
      <c r="P1" s="565"/>
      <c r="Q1" s="565"/>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66"/>
      <c r="B2" s="566"/>
      <c r="C2" s="566"/>
      <c r="D2" s="566"/>
      <c r="E2" s="566"/>
      <c r="F2" s="565"/>
      <c r="G2" s="565"/>
      <c r="H2" s="565"/>
      <c r="I2" s="565"/>
      <c r="J2" s="565"/>
      <c r="K2" s="565"/>
      <c r="L2" s="565"/>
      <c r="M2" s="565"/>
      <c r="N2" s="565"/>
      <c r="O2" s="565"/>
      <c r="P2" s="565"/>
      <c r="Q2" s="565"/>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66"/>
      <c r="B3" s="566"/>
      <c r="C3" s="566"/>
      <c r="D3" s="566"/>
      <c r="E3" s="566"/>
      <c r="F3" s="565"/>
      <c r="G3" s="565"/>
      <c r="H3" s="565"/>
      <c r="I3" s="565"/>
      <c r="J3" s="565"/>
      <c r="K3" s="565"/>
      <c r="L3" s="565"/>
      <c r="M3" s="565"/>
      <c r="N3" s="565"/>
      <c r="O3" s="565"/>
      <c r="P3" s="565"/>
      <c r="Q3" s="565"/>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68" t="s">
        <v>255</v>
      </c>
      <c r="B4" s="468"/>
      <c r="C4" s="536" t="s">
        <v>410</v>
      </c>
      <c r="D4" s="536"/>
      <c r="E4" s="536"/>
      <c r="F4" s="536"/>
      <c r="G4" s="536"/>
      <c r="H4" s="536"/>
      <c r="I4" s="536"/>
      <c r="J4" s="536"/>
      <c r="K4" s="536"/>
      <c r="L4" s="536"/>
      <c r="M4" s="536"/>
      <c r="N4" s="536"/>
      <c r="O4" s="536"/>
      <c r="P4" s="536"/>
      <c r="Q4" s="53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68" t="s">
        <v>257</v>
      </c>
      <c r="B5" s="468"/>
      <c r="C5" s="536" t="s">
        <v>411</v>
      </c>
      <c r="D5" s="536"/>
      <c r="E5" s="536"/>
      <c r="F5" s="536"/>
      <c r="G5" s="536"/>
      <c r="H5" s="536"/>
      <c r="I5" s="536"/>
      <c r="J5" s="536"/>
      <c r="K5" s="536"/>
      <c r="L5" s="536"/>
      <c r="M5" s="536"/>
      <c r="N5" s="536"/>
      <c r="O5" s="536"/>
      <c r="P5" s="536"/>
      <c r="Q5" s="53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68" t="s">
        <v>259</v>
      </c>
      <c r="B6" s="468"/>
      <c r="C6" s="532" t="s">
        <v>412</v>
      </c>
      <c r="D6" s="532"/>
      <c r="E6" s="532"/>
      <c r="F6" s="532"/>
      <c r="G6" s="532"/>
      <c r="H6" s="532"/>
      <c r="I6" s="532"/>
      <c r="J6" s="532"/>
      <c r="K6" s="532"/>
      <c r="L6" s="532"/>
      <c r="M6" s="532"/>
      <c r="N6" s="532"/>
      <c r="O6" s="532"/>
      <c r="P6" s="532"/>
      <c r="Q6" s="53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19" t="s">
        <v>413</v>
      </c>
      <c r="B7" s="519"/>
      <c r="C7" s="519"/>
      <c r="D7" s="519"/>
      <c r="E7" s="519"/>
      <c r="F7" s="519" t="s">
        <v>276</v>
      </c>
      <c r="G7" s="519"/>
      <c r="H7" s="519"/>
      <c r="I7" s="90"/>
      <c r="J7" s="455" t="s">
        <v>414</v>
      </c>
      <c r="K7" s="455"/>
      <c r="L7" s="455"/>
      <c r="M7" s="455"/>
      <c r="N7" s="45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21" t="s">
        <v>266</v>
      </c>
      <c r="B8" s="522" t="s">
        <v>350</v>
      </c>
      <c r="C8" s="567" t="s">
        <v>268</v>
      </c>
      <c r="D8" s="569" t="s">
        <v>278</v>
      </c>
      <c r="E8" s="522" t="s">
        <v>262</v>
      </c>
      <c r="F8" s="560" t="s">
        <v>415</v>
      </c>
      <c r="G8" s="560" t="s">
        <v>416</v>
      </c>
      <c r="H8" s="560" t="s">
        <v>417</v>
      </c>
      <c r="I8" s="562"/>
      <c r="J8" s="560" t="s">
        <v>418</v>
      </c>
      <c r="K8" s="560" t="s">
        <v>419</v>
      </c>
      <c r="L8" s="560" t="s">
        <v>420</v>
      </c>
      <c r="M8" s="560" t="s">
        <v>421</v>
      </c>
      <c r="N8" s="560" t="s">
        <v>422</v>
      </c>
      <c r="O8" s="560" t="s">
        <v>423</v>
      </c>
      <c r="P8" s="560" t="s">
        <v>424</v>
      </c>
      <c r="Q8" s="560" t="s">
        <v>425</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69"/>
      <c r="B9" s="523"/>
      <c r="C9" s="568"/>
      <c r="D9" s="570"/>
      <c r="E9" s="523"/>
      <c r="F9" s="561"/>
      <c r="G9" s="561"/>
      <c r="H9" s="561"/>
      <c r="I9" s="563"/>
      <c r="J9" s="561"/>
      <c r="K9" s="561"/>
      <c r="L9" s="561"/>
      <c r="M9" s="561"/>
      <c r="N9" s="561"/>
      <c r="O9" s="561"/>
      <c r="P9" s="561"/>
      <c r="Q9" s="56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430">
        <f>'5- Identificación de Riesgos'!A10</f>
        <v>1</v>
      </c>
      <c r="B10" s="412" t="str">
        <f>'5- Identificación de Riesgos'!B10</f>
        <v>Interrupción o demora en el ejercicio de la Función Pública de Administrar  Justicia.</v>
      </c>
      <c r="C10" s="421" t="str">
        <f>'5- Identificación de Riesgos'!C10</f>
        <v>Posibilidad de  afectación  del ejercicio de la Función Pública de Administrar Justicia debido a un suceso de fuerza mayor o caso fortuito que imposibilita la gestión judicial</v>
      </c>
      <c r="D10" s="421" t="s">
        <v>288</v>
      </c>
      <c r="E10" s="189" t="str">
        <f>'5- Identificación de Riesgos'!D10</f>
        <v>1. Falta de herramientas ofimaticas apropiadas para desarrollo de la actividad judicial</v>
      </c>
      <c r="F10" s="441" t="str">
        <f>'5- Identificación de Riesgos'!H10</f>
        <v>Muy Baja - 1</v>
      </c>
      <c r="G10" s="421" t="str">
        <f>'5- Identificación de Riesgos'!M10</f>
        <v>Menor - 2</v>
      </c>
      <c r="H10" s="421" t="str">
        <f>'5- Identificación de Riesgos'!N10</f>
        <v>Bajo - 2</v>
      </c>
      <c r="I10" s="165"/>
      <c r="J10" s="559" t="str">
        <f>'6- Valoración Controles'!T10</f>
        <v>Muy Baja - 1</v>
      </c>
      <c r="K10" s="559" t="str">
        <f>'6- Valoración Controles'!U10</f>
        <v>Leve - 1</v>
      </c>
      <c r="L10" s="564" t="e">
        <f>AVERAGE(#REF!)</f>
        <v>#REF!</v>
      </c>
      <c r="M10" s="412" t="str">
        <f>'6- Valoración Controles'!V10</f>
        <v>Bajo - 1</v>
      </c>
      <c r="N10" s="412" t="s">
        <v>426</v>
      </c>
      <c r="O10" s="190"/>
      <c r="P10" s="190"/>
      <c r="Q10" s="191"/>
    </row>
    <row r="11" spans="1:269" ht="13.5" customHeight="1">
      <c r="A11" s="410"/>
      <c r="B11" s="413"/>
      <c r="C11" s="422"/>
      <c r="D11" s="422"/>
      <c r="E11" s="192" t="str">
        <f>'5- Identificación de Riesgos'!D11</f>
        <v>2. Afectación de servidores electrónicos donde reposa el expediente judicial</v>
      </c>
      <c r="F11" s="442"/>
      <c r="G11" s="553"/>
      <c r="H11" s="422"/>
      <c r="I11" s="91"/>
      <c r="J11" s="555"/>
      <c r="K11" s="555"/>
      <c r="L11" s="557"/>
      <c r="M11" s="413"/>
      <c r="N11" s="413"/>
      <c r="O11" s="193"/>
      <c r="P11" s="193">
        <v>5</v>
      </c>
      <c r="Q11" s="194"/>
    </row>
    <row r="12" spans="1:269" ht="13.5" customHeight="1">
      <c r="A12" s="410"/>
      <c r="B12" s="413"/>
      <c r="C12" s="422"/>
      <c r="D12" s="422"/>
      <c r="E12" s="203" t="str">
        <f>'5- Identificación de Riesgos'!D12</f>
        <v>3. Aumento de demanda de justicia sin incremento de personal.</v>
      </c>
      <c r="F12" s="442"/>
      <c r="G12" s="553"/>
      <c r="H12" s="422"/>
      <c r="I12" s="91"/>
      <c r="J12" s="555"/>
      <c r="K12" s="555"/>
      <c r="L12" s="557"/>
      <c r="M12" s="413"/>
      <c r="N12" s="413"/>
      <c r="O12" s="193"/>
      <c r="P12" s="193"/>
      <c r="Q12" s="194"/>
    </row>
    <row r="13" spans="1:269" ht="13.5" customHeight="1">
      <c r="A13" s="410"/>
      <c r="B13" s="413"/>
      <c r="C13" s="422"/>
      <c r="D13" s="422"/>
      <c r="E13" s="192" t="str">
        <f>'5- Identificación de Riesgos'!D13</f>
        <v xml:space="preserve"> 4. Pandemia</v>
      </c>
      <c r="F13" s="442"/>
      <c r="G13" s="553"/>
      <c r="H13" s="422"/>
      <c r="I13" s="91"/>
      <c r="J13" s="555"/>
      <c r="K13" s="555"/>
      <c r="L13" s="557"/>
      <c r="M13" s="413"/>
      <c r="N13" s="413"/>
      <c r="O13" s="193"/>
      <c r="P13" s="193"/>
      <c r="Q13" s="194"/>
    </row>
    <row r="14" spans="1:269" ht="13.5" customHeight="1">
      <c r="A14" s="410"/>
      <c r="B14" s="413"/>
      <c r="C14" s="422"/>
      <c r="D14" s="422"/>
      <c r="E14" s="192" t="str">
        <f>'5- Identificación de Riesgos'!D14</f>
        <v>5. Emergencias Ambientales</v>
      </c>
      <c r="F14" s="442"/>
      <c r="G14" s="553"/>
      <c r="H14" s="422"/>
      <c r="I14" s="91"/>
      <c r="J14" s="555"/>
      <c r="K14" s="555"/>
      <c r="L14" s="557"/>
      <c r="M14" s="413"/>
      <c r="N14" s="413"/>
      <c r="O14" s="193"/>
      <c r="P14" s="193"/>
      <c r="Q14" s="194"/>
    </row>
    <row r="15" spans="1:269" ht="13.5" customHeight="1">
      <c r="A15" s="410"/>
      <c r="B15" s="413"/>
      <c r="C15" s="422"/>
      <c r="D15" s="422"/>
      <c r="E15" s="192" t="str">
        <f>'5- Identificación de Riesgos'!D15</f>
        <v>6. Complejidad de los procesos judiciales y solicitudes, lo cual incrementa los tiempos para su resolución.</v>
      </c>
      <c r="F15" s="442"/>
      <c r="G15" s="553"/>
      <c r="H15" s="422"/>
      <c r="I15" s="91"/>
      <c r="J15" s="555"/>
      <c r="K15" s="555"/>
      <c r="L15" s="557"/>
      <c r="M15" s="413"/>
      <c r="N15" s="413"/>
      <c r="O15" s="193"/>
      <c r="P15" s="193"/>
      <c r="Q15" s="194"/>
    </row>
    <row r="16" spans="1:269" ht="13.5" customHeight="1">
      <c r="A16" s="410"/>
      <c r="B16" s="413"/>
      <c r="C16" s="422"/>
      <c r="D16" s="422"/>
      <c r="E16" s="192" t="str">
        <f>'5- Identificación de Riesgos'!D16</f>
        <v>7.Fallas en el servicio de internet,  conectividad  irregular.</v>
      </c>
      <c r="F16" s="442"/>
      <c r="G16" s="553"/>
      <c r="H16" s="422"/>
      <c r="I16" s="91"/>
      <c r="J16" s="555"/>
      <c r="K16" s="555"/>
      <c r="L16" s="557"/>
      <c r="M16" s="413"/>
      <c r="N16" s="413"/>
      <c r="O16" s="193"/>
      <c r="P16" s="193"/>
      <c r="Q16" s="194"/>
    </row>
    <row r="17" spans="1:17" ht="13.5" customHeight="1">
      <c r="A17" s="410"/>
      <c r="B17" s="413"/>
      <c r="C17" s="422"/>
      <c r="D17" s="422"/>
      <c r="E17" s="192">
        <f>'5- Identificación de Riesgos'!D17</f>
        <v>0</v>
      </c>
      <c r="F17" s="442"/>
      <c r="G17" s="553"/>
      <c r="H17" s="422"/>
      <c r="I17" s="91"/>
      <c r="J17" s="555"/>
      <c r="K17" s="555"/>
      <c r="L17" s="557"/>
      <c r="M17" s="413"/>
      <c r="N17" s="413"/>
      <c r="O17" s="193"/>
      <c r="P17" s="193"/>
      <c r="Q17" s="194"/>
    </row>
    <row r="18" spans="1:17" ht="13.5" customHeight="1">
      <c r="A18" s="410"/>
      <c r="B18" s="413"/>
      <c r="C18" s="422"/>
      <c r="D18" s="422"/>
      <c r="E18" s="192">
        <f>'5- Identificación de Riesgos'!D18</f>
        <v>0</v>
      </c>
      <c r="F18" s="442"/>
      <c r="G18" s="553"/>
      <c r="H18" s="422"/>
      <c r="I18" s="91"/>
      <c r="J18" s="555"/>
      <c r="K18" s="555"/>
      <c r="L18" s="557"/>
      <c r="M18" s="413"/>
      <c r="N18" s="413"/>
      <c r="O18" s="193"/>
      <c r="P18" s="193"/>
      <c r="Q18" s="194"/>
    </row>
    <row r="19" spans="1:17" ht="13.5" customHeight="1">
      <c r="A19" s="410"/>
      <c r="B19" s="499"/>
      <c r="C19" s="422"/>
      <c r="D19" s="422"/>
      <c r="E19" s="192">
        <f>'5- Identificación de Riesgos'!D19</f>
        <v>0</v>
      </c>
      <c r="F19" s="442"/>
      <c r="G19" s="553"/>
      <c r="H19" s="422"/>
      <c r="I19" s="92"/>
      <c r="J19" s="556"/>
      <c r="K19" s="556"/>
      <c r="L19" s="558"/>
      <c r="M19" s="499"/>
      <c r="N19" s="499"/>
      <c r="O19" s="193"/>
      <c r="P19" s="193"/>
      <c r="Q19" s="194"/>
    </row>
    <row r="20" spans="1:17" ht="13.5" customHeight="1">
      <c r="A20" s="409">
        <f>'5- Identificación de Riesgos'!A20</f>
        <v>2</v>
      </c>
      <c r="B20" s="413" t="str">
        <f>'5- Identificación de Riesgos'!B20</f>
        <v>Falta o inadecuada planeación</v>
      </c>
      <c r="C20" s="499" t="str">
        <f>'5- Identificación de Riesgos'!C20</f>
        <v xml:space="preserve">Omisión y/o indebida planeación de los objetivos y las metas propuestas que afectan la gestión del Despacho.         </v>
      </c>
      <c r="D20" s="499" t="s">
        <v>288</v>
      </c>
      <c r="E20" s="192" t="str">
        <f>'5- Identificación de Riesgos'!D20</f>
        <v xml:space="preserve">1. Falta de seguimiento
</v>
      </c>
      <c r="F20" s="500" t="str">
        <f>'5- Identificación de Riesgos'!H20</f>
        <v>Muy Baja - 1</v>
      </c>
      <c r="G20" s="499" t="str">
        <f>'5- Identificación de Riesgos'!M20</f>
        <v>Menor - 2</v>
      </c>
      <c r="H20" s="499" t="str">
        <f>'5- Identificación de Riesgos'!N20</f>
        <v>Bajo - 2</v>
      </c>
      <c r="I20" s="91"/>
      <c r="J20" s="555" t="str">
        <f>'6- Valoración Controles'!T20</f>
        <v>Muy Baja - 1</v>
      </c>
      <c r="K20" s="555" t="str">
        <f>'6- Valoración Controles'!U20</f>
        <v>Leve - 1</v>
      </c>
      <c r="L20" s="557" t="e">
        <f>AVERAGE(#REF!)</f>
        <v>#REF!</v>
      </c>
      <c r="M20" s="413" t="str">
        <f>'6- Valoración Controles'!V20</f>
        <v>Bajo - 1</v>
      </c>
      <c r="N20" s="413" t="s">
        <v>426</v>
      </c>
      <c r="O20" s="193"/>
      <c r="P20" s="193"/>
      <c r="Q20" s="194"/>
    </row>
    <row r="21" spans="1:17" ht="13.5" customHeight="1">
      <c r="A21" s="410"/>
      <c r="B21" s="413"/>
      <c r="C21" s="422"/>
      <c r="D21" s="422"/>
      <c r="E21" s="192" t="str">
        <f>'5- Identificación de Riesgos'!D21</f>
        <v>2. Falta de implementacion de ajustes por ocurrencia de factores internos o externos que afectan la gestión. (Pandemia).</v>
      </c>
      <c r="F21" s="442"/>
      <c r="G21" s="553"/>
      <c r="H21" s="422"/>
      <c r="I21" s="91"/>
      <c r="J21" s="555"/>
      <c r="K21" s="555"/>
      <c r="L21" s="557"/>
      <c r="M21" s="413"/>
      <c r="N21" s="413"/>
      <c r="O21" s="193"/>
      <c r="P21" s="193"/>
      <c r="Q21" s="194"/>
    </row>
    <row r="22" spans="1:17" ht="13.5" customHeight="1">
      <c r="A22" s="410"/>
      <c r="B22" s="413"/>
      <c r="C22" s="422"/>
      <c r="D22" s="422"/>
      <c r="E22" s="192" t="str">
        <f>'5- Identificación de Riesgos'!D22</f>
        <v>3. Programación de audiencias sin tener en cuenta tiempos de duración para su realización.</v>
      </c>
      <c r="F22" s="442"/>
      <c r="G22" s="553"/>
      <c r="H22" s="422"/>
      <c r="I22" s="91"/>
      <c r="J22" s="555"/>
      <c r="K22" s="555"/>
      <c r="L22" s="557"/>
      <c r="M22" s="413"/>
      <c r="N22" s="413"/>
      <c r="O22" s="193"/>
      <c r="P22" s="193"/>
      <c r="Q22" s="194"/>
    </row>
    <row r="23" spans="1:17" ht="13.5" customHeight="1">
      <c r="A23" s="410"/>
      <c r="B23" s="413"/>
      <c r="C23" s="422"/>
      <c r="D23" s="422"/>
      <c r="E23" s="192" t="str">
        <f>'5- Identificación de Riesgos'!D23</f>
        <v>4. Omisión en la utilización de herramientas ofimaticas y/o tecnologicas, que afectan la comunicación con los equipos de trabajo.</v>
      </c>
      <c r="F23" s="442"/>
      <c r="G23" s="553"/>
      <c r="H23" s="422"/>
      <c r="I23" s="91"/>
      <c r="J23" s="555"/>
      <c r="K23" s="555"/>
      <c r="L23" s="557"/>
      <c r="M23" s="413"/>
      <c r="N23" s="413"/>
      <c r="O23" s="193"/>
      <c r="P23" s="193"/>
      <c r="Q23" s="194"/>
    </row>
    <row r="24" spans="1:17" ht="13.5" customHeight="1">
      <c r="A24" s="410"/>
      <c r="B24" s="413"/>
      <c r="C24" s="422"/>
      <c r="D24" s="422"/>
      <c r="E24" s="192">
        <f>'5- Identificación de Riesgos'!D24</f>
        <v>0</v>
      </c>
      <c r="F24" s="442"/>
      <c r="G24" s="553"/>
      <c r="H24" s="422"/>
      <c r="I24" s="91"/>
      <c r="J24" s="555"/>
      <c r="K24" s="555"/>
      <c r="L24" s="557"/>
      <c r="M24" s="413"/>
      <c r="N24" s="413"/>
      <c r="O24" s="193"/>
      <c r="P24" s="193"/>
      <c r="Q24" s="194"/>
    </row>
    <row r="25" spans="1:17" ht="13.5" customHeight="1">
      <c r="A25" s="410"/>
      <c r="B25" s="413"/>
      <c r="C25" s="422"/>
      <c r="D25" s="422"/>
      <c r="E25" s="192">
        <f>'5- Identificación de Riesgos'!D25</f>
        <v>0</v>
      </c>
      <c r="F25" s="442"/>
      <c r="G25" s="553"/>
      <c r="H25" s="422"/>
      <c r="I25" s="91"/>
      <c r="J25" s="555"/>
      <c r="K25" s="555"/>
      <c r="L25" s="557"/>
      <c r="M25" s="413"/>
      <c r="N25" s="413"/>
      <c r="O25" s="193"/>
      <c r="P25" s="193"/>
      <c r="Q25" s="194"/>
    </row>
    <row r="26" spans="1:17" ht="13.5" customHeight="1">
      <c r="A26" s="410"/>
      <c r="B26" s="413"/>
      <c r="C26" s="422"/>
      <c r="D26" s="422"/>
      <c r="E26" s="192">
        <f>'5- Identificación de Riesgos'!D26</f>
        <v>0</v>
      </c>
      <c r="F26" s="442"/>
      <c r="G26" s="553"/>
      <c r="H26" s="422"/>
      <c r="I26" s="91"/>
      <c r="J26" s="555"/>
      <c r="K26" s="555"/>
      <c r="L26" s="557"/>
      <c r="M26" s="413"/>
      <c r="N26" s="413"/>
      <c r="O26" s="193"/>
      <c r="P26" s="193"/>
      <c r="Q26" s="194"/>
    </row>
    <row r="27" spans="1:17" ht="13.5" customHeight="1">
      <c r="A27" s="410"/>
      <c r="B27" s="413"/>
      <c r="C27" s="422"/>
      <c r="D27" s="422"/>
      <c r="E27" s="192">
        <f>'5- Identificación de Riesgos'!D27</f>
        <v>0</v>
      </c>
      <c r="F27" s="442"/>
      <c r="G27" s="553"/>
      <c r="H27" s="422"/>
      <c r="I27" s="91"/>
      <c r="J27" s="555"/>
      <c r="K27" s="555"/>
      <c r="L27" s="557"/>
      <c r="M27" s="413"/>
      <c r="N27" s="413"/>
      <c r="O27" s="193"/>
      <c r="P27" s="193"/>
      <c r="Q27" s="194"/>
    </row>
    <row r="28" spans="1:17" ht="13.5" customHeight="1">
      <c r="A28" s="410"/>
      <c r="B28" s="413"/>
      <c r="C28" s="422"/>
      <c r="D28" s="422"/>
      <c r="E28" s="192">
        <f>'5- Identificación de Riesgos'!D28</f>
        <v>0</v>
      </c>
      <c r="F28" s="442"/>
      <c r="G28" s="553"/>
      <c r="H28" s="422"/>
      <c r="I28" s="91"/>
      <c r="J28" s="555"/>
      <c r="K28" s="555"/>
      <c r="L28" s="557"/>
      <c r="M28" s="413"/>
      <c r="N28" s="413"/>
      <c r="O28" s="193"/>
      <c r="P28" s="193"/>
      <c r="Q28" s="194"/>
    </row>
    <row r="29" spans="1:17" ht="13.5" customHeight="1">
      <c r="A29" s="410"/>
      <c r="B29" s="499"/>
      <c r="C29" s="422"/>
      <c r="D29" s="422"/>
      <c r="E29" s="192">
        <f>'5- Identificación de Riesgos'!D29</f>
        <v>0</v>
      </c>
      <c r="F29" s="442"/>
      <c r="G29" s="553"/>
      <c r="H29" s="422"/>
      <c r="I29" s="92"/>
      <c r="J29" s="556"/>
      <c r="K29" s="556"/>
      <c r="L29" s="558"/>
      <c r="M29" s="499"/>
      <c r="N29" s="499"/>
      <c r="O29" s="193"/>
      <c r="P29" s="193"/>
      <c r="Q29" s="194"/>
    </row>
    <row r="30" spans="1:17" ht="13.5" customHeight="1">
      <c r="A30" s="409">
        <f>'5- Identificación de Riesgos'!A30</f>
        <v>3</v>
      </c>
      <c r="B30" s="413" t="str">
        <f>'5- Identificación de Riesgos'!B30</f>
        <v>Errores de comunicación con y entre las partes interesadas</v>
      </c>
      <c r="C30" s="499" t="str">
        <f>'5- Identificación de Riesgos'!C30</f>
        <v xml:space="preserve">Imposibilidad de cumplimiento de los tiempos procesales debido al retraso en la expedición de las providencias subsiguientes. </v>
      </c>
      <c r="D30" s="499" t="s">
        <v>288</v>
      </c>
      <c r="E30" s="192" t="str">
        <f>'5- Identificación de Riesgos'!D30</f>
        <v xml:space="preserve">1. Error en los correos electronicos aportados por las partes interesadas.
</v>
      </c>
      <c r="F30" s="500" t="str">
        <f>'5- Identificación de Riesgos'!H30</f>
        <v>Muy Baja - 1</v>
      </c>
      <c r="G30" s="499" t="str">
        <f>'5- Identificación de Riesgos'!M30</f>
        <v>Menor - 2</v>
      </c>
      <c r="H30" s="499" t="str">
        <f>'5- Identificación de Riesgos'!N30</f>
        <v>Bajo - 2</v>
      </c>
      <c r="I30" s="91"/>
      <c r="J30" s="555" t="str">
        <f>'6- Valoración Controles'!T30</f>
        <v>Muy Baja - 1</v>
      </c>
      <c r="K30" s="555" t="str">
        <f>'6- Valoración Controles'!U30</f>
        <v>Leve - 1</v>
      </c>
      <c r="L30" s="557" t="e">
        <f>AVERAGE(#REF!)</f>
        <v>#REF!</v>
      </c>
      <c r="M30" s="413" t="str">
        <f>'6- Valoración Controles'!V30</f>
        <v>Bajo - 1</v>
      </c>
      <c r="N30" s="413" t="s">
        <v>426</v>
      </c>
      <c r="O30" s="193"/>
      <c r="P30" s="193"/>
      <c r="Q30" s="194"/>
    </row>
    <row r="31" spans="1:17" ht="13.5" customHeight="1">
      <c r="A31" s="410"/>
      <c r="B31" s="413"/>
      <c r="C31" s="422"/>
      <c r="D31" s="422"/>
      <c r="E31" s="192" t="str">
        <f>'5- Identificación de Riesgos'!D31</f>
        <v xml:space="preserve">2. Información deficiente para realizar la actividad (correos errados y/o incompletos). 
</v>
      </c>
      <c r="F31" s="442"/>
      <c r="G31" s="553"/>
      <c r="H31" s="422"/>
      <c r="I31" s="91"/>
      <c r="J31" s="555"/>
      <c r="K31" s="555"/>
      <c r="L31" s="557"/>
      <c r="M31" s="413"/>
      <c r="N31" s="413"/>
      <c r="O31" s="193"/>
      <c r="P31" s="193"/>
      <c r="Q31" s="194"/>
    </row>
    <row r="32" spans="1:17" ht="13.5" customHeight="1">
      <c r="A32" s="410"/>
      <c r="B32" s="413"/>
      <c r="C32" s="422"/>
      <c r="D32" s="422"/>
      <c r="E32" s="192" t="str">
        <f>'5- Identificación de Riesgos'!D32</f>
        <v>3. Inadecuado manejo del uso de las tecnologías de la información por las partes interesadas</v>
      </c>
      <c r="F32" s="442"/>
      <c r="G32" s="553"/>
      <c r="H32" s="422"/>
      <c r="I32" s="91"/>
      <c r="J32" s="555"/>
      <c r="K32" s="555"/>
      <c r="L32" s="557"/>
      <c r="M32" s="413"/>
      <c r="N32" s="413"/>
      <c r="O32" s="193"/>
      <c r="P32" s="193"/>
      <c r="Q32" s="194"/>
    </row>
    <row r="33" spans="1:17" ht="13.5" customHeight="1">
      <c r="A33" s="410"/>
      <c r="B33" s="413"/>
      <c r="C33" s="422"/>
      <c r="D33" s="422"/>
      <c r="E33" s="192">
        <f>'5- Identificación de Riesgos'!D33</f>
        <v>0</v>
      </c>
      <c r="F33" s="442"/>
      <c r="G33" s="553"/>
      <c r="H33" s="422"/>
      <c r="I33" s="91"/>
      <c r="J33" s="555"/>
      <c r="K33" s="555"/>
      <c r="L33" s="557"/>
      <c r="M33" s="413"/>
      <c r="N33" s="413"/>
      <c r="O33" s="193"/>
      <c r="P33" s="193"/>
      <c r="Q33" s="194"/>
    </row>
    <row r="34" spans="1:17" ht="13.5" customHeight="1">
      <c r="A34" s="410"/>
      <c r="B34" s="413"/>
      <c r="C34" s="422"/>
      <c r="D34" s="422"/>
      <c r="E34" s="192">
        <f>'5- Identificación de Riesgos'!D34</f>
        <v>0</v>
      </c>
      <c r="F34" s="442"/>
      <c r="G34" s="553"/>
      <c r="H34" s="422"/>
      <c r="I34" s="91"/>
      <c r="J34" s="555"/>
      <c r="K34" s="555"/>
      <c r="L34" s="557"/>
      <c r="M34" s="413"/>
      <c r="N34" s="413"/>
      <c r="O34" s="193"/>
      <c r="P34" s="193"/>
      <c r="Q34" s="194"/>
    </row>
    <row r="35" spans="1:17" ht="13.5" customHeight="1">
      <c r="A35" s="410"/>
      <c r="B35" s="413"/>
      <c r="C35" s="422"/>
      <c r="D35" s="422"/>
      <c r="E35" s="192">
        <f>'5- Identificación de Riesgos'!D35</f>
        <v>0</v>
      </c>
      <c r="F35" s="442"/>
      <c r="G35" s="553"/>
      <c r="H35" s="422"/>
      <c r="I35" s="91"/>
      <c r="J35" s="555"/>
      <c r="K35" s="555"/>
      <c r="L35" s="557"/>
      <c r="M35" s="413"/>
      <c r="N35" s="413"/>
      <c r="O35" s="193"/>
      <c r="P35" s="193"/>
      <c r="Q35" s="194"/>
    </row>
    <row r="36" spans="1:17" ht="13.5" customHeight="1">
      <c r="A36" s="410"/>
      <c r="B36" s="413"/>
      <c r="C36" s="422"/>
      <c r="D36" s="422"/>
      <c r="E36" s="192">
        <f>'5- Identificación de Riesgos'!D36</f>
        <v>0</v>
      </c>
      <c r="F36" s="442"/>
      <c r="G36" s="553"/>
      <c r="H36" s="422"/>
      <c r="I36" s="91"/>
      <c r="J36" s="555"/>
      <c r="K36" s="555"/>
      <c r="L36" s="557"/>
      <c r="M36" s="413"/>
      <c r="N36" s="413"/>
      <c r="O36" s="193"/>
      <c r="P36" s="193"/>
      <c r="Q36" s="194"/>
    </row>
    <row r="37" spans="1:17" ht="13.5" customHeight="1">
      <c r="A37" s="410"/>
      <c r="B37" s="413"/>
      <c r="C37" s="422"/>
      <c r="D37" s="422"/>
      <c r="E37" s="192">
        <f>'5- Identificación de Riesgos'!D37</f>
        <v>0</v>
      </c>
      <c r="F37" s="442"/>
      <c r="G37" s="553"/>
      <c r="H37" s="422"/>
      <c r="I37" s="91"/>
      <c r="J37" s="555"/>
      <c r="K37" s="555"/>
      <c r="L37" s="557"/>
      <c r="M37" s="413"/>
      <c r="N37" s="413"/>
      <c r="O37" s="193"/>
      <c r="P37" s="193"/>
      <c r="Q37" s="194"/>
    </row>
    <row r="38" spans="1:17" ht="13.5" customHeight="1">
      <c r="A38" s="410"/>
      <c r="B38" s="413"/>
      <c r="C38" s="422"/>
      <c r="D38" s="422"/>
      <c r="E38" s="192">
        <f>'5- Identificación de Riesgos'!D38</f>
        <v>0</v>
      </c>
      <c r="F38" s="442"/>
      <c r="G38" s="553"/>
      <c r="H38" s="422"/>
      <c r="I38" s="91"/>
      <c r="J38" s="555"/>
      <c r="K38" s="555"/>
      <c r="L38" s="557"/>
      <c r="M38" s="413"/>
      <c r="N38" s="413"/>
      <c r="O38" s="193"/>
      <c r="P38" s="193"/>
      <c r="Q38" s="194"/>
    </row>
    <row r="39" spans="1:17" ht="13.5" customHeight="1">
      <c r="A39" s="410"/>
      <c r="B39" s="499"/>
      <c r="C39" s="422"/>
      <c r="D39" s="422"/>
      <c r="E39" s="192">
        <f>'5- Identificación de Riesgos'!D39</f>
        <v>0</v>
      </c>
      <c r="F39" s="442"/>
      <c r="G39" s="553"/>
      <c r="H39" s="422"/>
      <c r="I39" s="92"/>
      <c r="J39" s="556"/>
      <c r="K39" s="556"/>
      <c r="L39" s="558"/>
      <c r="M39" s="499"/>
      <c r="N39" s="499"/>
      <c r="O39" s="193"/>
      <c r="P39" s="193"/>
      <c r="Q39" s="194"/>
    </row>
    <row r="40" spans="1:17" ht="13.5" customHeight="1">
      <c r="A40" s="409">
        <f>'5- Identificación de Riesgos'!A40</f>
        <v>4</v>
      </c>
      <c r="B40" s="413" t="str">
        <f>'5- Identificación de Riesgos'!B40</f>
        <v xml:space="preserve">Expedientes incompletos y/o perdida de la información </v>
      </c>
      <c r="C40" s="499" t="str">
        <f>'5- Identificación de Riesgos'!C40</f>
        <v>Extravío temporal o definitivo de los  documentos de los procesos judiciales</v>
      </c>
      <c r="D40" s="499" t="s">
        <v>288</v>
      </c>
      <c r="E40" s="192" t="str">
        <f>'5- Identificación de Riesgos'!D40</f>
        <v xml:space="preserve">1. Falta o indebida incorporacion de los documentos fisicos y/o virtuales al expediente digital </v>
      </c>
      <c r="F40" s="500" t="str">
        <f>'5- Identificación de Riesgos'!H40</f>
        <v>Muy Baja - 1</v>
      </c>
      <c r="G40" s="499" t="str">
        <f>'5- Identificación de Riesgos'!M40</f>
        <v>Menor - 2</v>
      </c>
      <c r="H40" s="499" t="str">
        <f>'5- Identificación de Riesgos'!N40</f>
        <v>Bajo - 2</v>
      </c>
      <c r="I40" s="91"/>
      <c r="J40" s="555" t="str">
        <f>'6- Valoración Controles'!T40</f>
        <v>Muy Baja - 1</v>
      </c>
      <c r="K40" s="555" t="str">
        <f>'6- Valoración Controles'!U40</f>
        <v>Leve - 1</v>
      </c>
      <c r="L40" s="557" t="e">
        <f>AVERAGE(#REF!)</f>
        <v>#REF!</v>
      </c>
      <c r="M40" s="413" t="str">
        <f>'6- Valoración Controles'!V40</f>
        <v>Bajo - 1</v>
      </c>
      <c r="N40" s="413" t="s">
        <v>426</v>
      </c>
      <c r="O40" s="193"/>
      <c r="P40" s="193"/>
      <c r="Q40" s="194"/>
    </row>
    <row r="41" spans="1:17" ht="13.5" customHeight="1">
      <c r="A41" s="410"/>
      <c r="B41" s="413"/>
      <c r="C41" s="422"/>
      <c r="D41" s="422"/>
      <c r="E41" s="192" t="str">
        <f>'5- Identificación de Riesgos'!D41</f>
        <v xml:space="preserve"> 2. Perdida o afectación de los archivos digitales de las audiencias virtuales</v>
      </c>
      <c r="F41" s="442"/>
      <c r="G41" s="553"/>
      <c r="H41" s="422"/>
      <c r="I41" s="91"/>
      <c r="J41" s="555"/>
      <c r="K41" s="555"/>
      <c r="L41" s="557"/>
      <c r="M41" s="413"/>
      <c r="N41" s="413"/>
      <c r="O41" s="193"/>
      <c r="P41" s="193"/>
      <c r="Q41" s="194"/>
    </row>
    <row r="42" spans="1:17" ht="13.5" customHeight="1">
      <c r="A42" s="410"/>
      <c r="B42" s="413"/>
      <c r="C42" s="422"/>
      <c r="D42" s="422"/>
      <c r="E42" s="192" t="str">
        <f>'5- Identificación de Riesgos'!D42</f>
        <v>3.Multiplicidad de software institucionales para la especialidad para el control del archivo de documentos tanto físicos como virtuales.</v>
      </c>
      <c r="F42" s="442"/>
      <c r="G42" s="553"/>
      <c r="H42" s="422"/>
      <c r="I42" s="91"/>
      <c r="J42" s="555"/>
      <c r="K42" s="555"/>
      <c r="L42" s="557"/>
      <c r="M42" s="413"/>
      <c r="N42" s="413"/>
      <c r="O42" s="193"/>
      <c r="P42" s="193"/>
      <c r="Q42" s="194"/>
    </row>
    <row r="43" spans="1:17" ht="13.5" customHeight="1">
      <c r="A43" s="410"/>
      <c r="B43" s="413"/>
      <c r="C43" s="422"/>
      <c r="D43" s="422"/>
      <c r="E43" s="192" t="e">
        <f>'5- Identificación de Riesgos'!#REF!</f>
        <v>#REF!</v>
      </c>
      <c r="F43" s="442"/>
      <c r="G43" s="553"/>
      <c r="H43" s="422"/>
      <c r="I43" s="91"/>
      <c r="J43" s="555"/>
      <c r="K43" s="555"/>
      <c r="L43" s="557"/>
      <c r="M43" s="413"/>
      <c r="N43" s="413"/>
      <c r="O43" s="193"/>
      <c r="P43" s="193"/>
      <c r="Q43" s="194"/>
    </row>
    <row r="44" spans="1:17" ht="13.5" customHeight="1">
      <c r="A44" s="410"/>
      <c r="B44" s="413"/>
      <c r="C44" s="422"/>
      <c r="D44" s="422"/>
      <c r="E44" s="192" t="str">
        <f>'5- Identificación de Riesgos'!D43</f>
        <v>4.Volumen excesivo de ingreso de expedientes para el personal asignado,  generando demoras en la organización de los expedientes.</v>
      </c>
      <c r="F44" s="442"/>
      <c r="G44" s="553"/>
      <c r="H44" s="422"/>
      <c r="I44" s="91"/>
      <c r="J44" s="555"/>
      <c r="K44" s="555"/>
      <c r="L44" s="557"/>
      <c r="M44" s="413"/>
      <c r="N44" s="413"/>
      <c r="O44" s="193"/>
      <c r="P44" s="193"/>
      <c r="Q44" s="194"/>
    </row>
    <row r="45" spans="1:17" ht="13.5" customHeight="1">
      <c r="A45" s="410"/>
      <c r="B45" s="413"/>
      <c r="C45" s="422"/>
      <c r="D45" s="422"/>
      <c r="E45" s="192">
        <f>'5- Identificación de Riesgos'!D45</f>
        <v>0</v>
      </c>
      <c r="F45" s="442"/>
      <c r="G45" s="553"/>
      <c r="H45" s="422"/>
      <c r="I45" s="91"/>
      <c r="J45" s="555"/>
      <c r="K45" s="555"/>
      <c r="L45" s="557"/>
      <c r="M45" s="413"/>
      <c r="N45" s="413"/>
      <c r="O45" s="193"/>
      <c r="P45" s="193"/>
      <c r="Q45" s="194"/>
    </row>
    <row r="46" spans="1:17" ht="13.5" customHeight="1">
      <c r="A46" s="410"/>
      <c r="B46" s="413"/>
      <c r="C46" s="422"/>
      <c r="D46" s="422"/>
      <c r="E46" s="192">
        <f>'5- Identificación de Riesgos'!D46</f>
        <v>0</v>
      </c>
      <c r="F46" s="442"/>
      <c r="G46" s="553"/>
      <c r="H46" s="422"/>
      <c r="I46" s="91"/>
      <c r="J46" s="555"/>
      <c r="K46" s="555"/>
      <c r="L46" s="557"/>
      <c r="M46" s="413"/>
      <c r="N46" s="413"/>
      <c r="O46" s="193"/>
      <c r="P46" s="193"/>
      <c r="Q46" s="194"/>
    </row>
    <row r="47" spans="1:17" ht="13.5" customHeight="1">
      <c r="A47" s="410"/>
      <c r="B47" s="413"/>
      <c r="C47" s="422"/>
      <c r="D47" s="422"/>
      <c r="E47" s="192">
        <f>'5- Identificación de Riesgos'!D47</f>
        <v>0</v>
      </c>
      <c r="F47" s="442"/>
      <c r="G47" s="553"/>
      <c r="H47" s="422"/>
      <c r="I47" s="91"/>
      <c r="J47" s="555"/>
      <c r="K47" s="555"/>
      <c r="L47" s="557"/>
      <c r="M47" s="413"/>
      <c r="N47" s="413"/>
      <c r="O47" s="193"/>
      <c r="P47" s="193"/>
      <c r="Q47" s="194"/>
    </row>
    <row r="48" spans="1:17" ht="13.5" customHeight="1">
      <c r="A48" s="410"/>
      <c r="B48" s="413"/>
      <c r="C48" s="422"/>
      <c r="D48" s="422"/>
      <c r="E48" s="192">
        <f>'5- Identificación de Riesgos'!D48</f>
        <v>0</v>
      </c>
      <c r="F48" s="442"/>
      <c r="G48" s="553"/>
      <c r="H48" s="422"/>
      <c r="I48" s="91"/>
      <c r="J48" s="555"/>
      <c r="K48" s="555"/>
      <c r="L48" s="557"/>
      <c r="M48" s="413"/>
      <c r="N48" s="413"/>
      <c r="O48" s="193"/>
      <c r="P48" s="193"/>
      <c r="Q48" s="194"/>
    </row>
    <row r="49" spans="1:17" ht="13.5" customHeight="1">
      <c r="A49" s="410"/>
      <c r="B49" s="499"/>
      <c r="C49" s="422"/>
      <c r="D49" s="422"/>
      <c r="E49" s="192">
        <f>'5- Identificación de Riesgos'!D49</f>
        <v>0</v>
      </c>
      <c r="F49" s="442"/>
      <c r="G49" s="553"/>
      <c r="H49" s="422"/>
      <c r="I49" s="92"/>
      <c r="J49" s="556"/>
      <c r="K49" s="556"/>
      <c r="L49" s="558"/>
      <c r="M49" s="499"/>
      <c r="N49" s="499"/>
      <c r="O49" s="193"/>
      <c r="P49" s="193"/>
      <c r="Q49" s="194"/>
    </row>
    <row r="50" spans="1:17" ht="13.5" customHeight="1">
      <c r="A50" s="409">
        <f>'5- Identificación de Riesgos'!A50</f>
        <v>5</v>
      </c>
      <c r="B50" s="413" t="str">
        <f>'5- Identificación de Riesgos'!B50</f>
        <v xml:space="preserve">Afectaciones ambientales </v>
      </c>
      <c r="C50" s="499" t="str">
        <f>'5- Identificación de Riesgos'!C50</f>
        <v>Se tienen   afectaciones ambientales que generen impactos negativos en el entorno</v>
      </c>
      <c r="D50" s="499" t="s">
        <v>288</v>
      </c>
      <c r="E50" s="192" t="str">
        <f>'5- Identificación de Riesgos'!D50</f>
        <v xml:space="preserve">1. Falta de socialización del Acuerdo PSAA14-10160. </v>
      </c>
      <c r="F50" s="500" t="str">
        <f>'5- Identificación de Riesgos'!H50</f>
        <v>Muy Baja - 1</v>
      </c>
      <c r="G50" s="499" t="str">
        <f>'5- Identificación de Riesgos'!M50</f>
        <v>Menor - 2</v>
      </c>
      <c r="H50" s="499" t="str">
        <f>'5- Identificación de Riesgos'!N50</f>
        <v>Bajo - 2</v>
      </c>
      <c r="I50" s="91"/>
      <c r="J50" s="555" t="str">
        <f>'6- Valoración Controles'!T50</f>
        <v>Muy Baja - 1</v>
      </c>
      <c r="K50" s="555" t="str">
        <f>'6- Valoración Controles'!U50</f>
        <v>Leve - 1</v>
      </c>
      <c r="L50" s="557" t="e">
        <f>AVERAGE(#REF!)</f>
        <v>#REF!</v>
      </c>
      <c r="M50" s="413" t="str">
        <f>'6- Valoración Controles'!V50</f>
        <v>Bajo - 1</v>
      </c>
      <c r="N50" s="413" t="s">
        <v>426</v>
      </c>
      <c r="O50" s="193"/>
      <c r="P50" s="193"/>
      <c r="Q50" s="194"/>
    </row>
    <row r="51" spans="1:17" ht="13.5" customHeight="1">
      <c r="A51" s="410"/>
      <c r="B51" s="413"/>
      <c r="C51" s="422"/>
      <c r="D51" s="422"/>
      <c r="E51" s="192" t="str">
        <f>'5- Identificación de Riesgos'!D51</f>
        <v>2.Baja participación de los funcionarios y servidores judiciales en las actividades de formación en el Sistema de Gestión Ambiental</v>
      </c>
      <c r="F51" s="442"/>
      <c r="G51" s="553"/>
      <c r="H51" s="422"/>
      <c r="I51" s="91"/>
      <c r="J51" s="555"/>
      <c r="K51" s="555"/>
      <c r="L51" s="557"/>
      <c r="M51" s="413"/>
      <c r="N51" s="413"/>
      <c r="O51" s="193"/>
      <c r="P51" s="193"/>
      <c r="Q51" s="194"/>
    </row>
    <row r="52" spans="1:17" ht="13.5" customHeight="1">
      <c r="A52" s="410"/>
      <c r="B52" s="413"/>
      <c r="C52" s="422"/>
      <c r="D52" s="422"/>
      <c r="E52" s="192" t="str">
        <f>'5- Identificación de Riesgos'!D52</f>
        <v>3.  Poco compromiso en la aplicabilidad y formación de la cultura ambiental</v>
      </c>
      <c r="F52" s="442"/>
      <c r="G52" s="553"/>
      <c r="H52" s="422"/>
      <c r="I52" s="91"/>
      <c r="J52" s="555"/>
      <c r="K52" s="555"/>
      <c r="L52" s="557"/>
      <c r="M52" s="413"/>
      <c r="N52" s="413"/>
      <c r="O52" s="193"/>
      <c r="P52" s="193"/>
      <c r="Q52" s="194"/>
    </row>
    <row r="53" spans="1:17" ht="13.5" customHeight="1">
      <c r="A53" s="410"/>
      <c r="B53" s="413"/>
      <c r="C53" s="422"/>
      <c r="D53" s="422"/>
      <c r="E53" s="192" t="str">
        <f>'5- Identificación de Riesgos'!D53</f>
        <v>4. Carencia del liderazgo en el Sistema de Gestión Ambiental</v>
      </c>
      <c r="F53" s="442"/>
      <c r="G53" s="553"/>
      <c r="H53" s="422"/>
      <c r="I53" s="91"/>
      <c r="J53" s="555"/>
      <c r="K53" s="555"/>
      <c r="L53" s="557"/>
      <c r="M53" s="413"/>
      <c r="N53" s="413"/>
      <c r="O53" s="193"/>
      <c r="P53" s="193"/>
      <c r="Q53" s="194"/>
    </row>
    <row r="54" spans="1:17" ht="13.5" customHeight="1">
      <c r="A54" s="410"/>
      <c r="B54" s="413"/>
      <c r="C54" s="422"/>
      <c r="D54" s="422"/>
      <c r="E54" s="192">
        <f>'5- Identificación de Riesgos'!D54</f>
        <v>0</v>
      </c>
      <c r="F54" s="442"/>
      <c r="G54" s="553"/>
      <c r="H54" s="422"/>
      <c r="I54" s="91"/>
      <c r="J54" s="555"/>
      <c r="K54" s="555"/>
      <c r="L54" s="557"/>
      <c r="M54" s="413"/>
      <c r="N54" s="413"/>
      <c r="O54" s="193"/>
      <c r="P54" s="193"/>
      <c r="Q54" s="194"/>
    </row>
    <row r="55" spans="1:17" ht="13.5" customHeight="1">
      <c r="A55" s="410"/>
      <c r="B55" s="413"/>
      <c r="C55" s="422"/>
      <c r="D55" s="422"/>
      <c r="E55" s="192">
        <f>'5- Identificación de Riesgos'!D55</f>
        <v>0</v>
      </c>
      <c r="F55" s="442"/>
      <c r="G55" s="553"/>
      <c r="H55" s="422"/>
      <c r="I55" s="91"/>
      <c r="J55" s="555"/>
      <c r="K55" s="555"/>
      <c r="L55" s="557"/>
      <c r="M55" s="413"/>
      <c r="N55" s="413"/>
      <c r="O55" s="193"/>
      <c r="P55" s="193"/>
      <c r="Q55" s="194"/>
    </row>
    <row r="56" spans="1:17" ht="13.5" customHeight="1">
      <c r="A56" s="410"/>
      <c r="B56" s="413"/>
      <c r="C56" s="422"/>
      <c r="D56" s="422"/>
      <c r="E56" s="192">
        <f>'5- Identificación de Riesgos'!D56</f>
        <v>0</v>
      </c>
      <c r="F56" s="442"/>
      <c r="G56" s="553"/>
      <c r="H56" s="422"/>
      <c r="I56" s="91"/>
      <c r="J56" s="555"/>
      <c r="K56" s="555"/>
      <c r="L56" s="557"/>
      <c r="M56" s="413"/>
      <c r="N56" s="413"/>
      <c r="O56" s="193"/>
      <c r="P56" s="193"/>
      <c r="Q56" s="194"/>
    </row>
    <row r="57" spans="1:17" ht="13.5" customHeight="1">
      <c r="A57" s="410"/>
      <c r="B57" s="413"/>
      <c r="C57" s="422"/>
      <c r="D57" s="422"/>
      <c r="E57" s="192">
        <f>'5- Identificación de Riesgos'!D57</f>
        <v>0</v>
      </c>
      <c r="F57" s="442"/>
      <c r="G57" s="553"/>
      <c r="H57" s="422"/>
      <c r="I57" s="91"/>
      <c r="J57" s="555"/>
      <c r="K57" s="555"/>
      <c r="L57" s="557"/>
      <c r="M57" s="413"/>
      <c r="N57" s="413"/>
      <c r="O57" s="193"/>
      <c r="P57" s="193"/>
      <c r="Q57" s="194"/>
    </row>
    <row r="58" spans="1:17" ht="13.5" customHeight="1">
      <c r="A58" s="410"/>
      <c r="B58" s="413"/>
      <c r="C58" s="422"/>
      <c r="D58" s="422"/>
      <c r="E58" s="192">
        <f>'5- Identificación de Riesgos'!D58</f>
        <v>0</v>
      </c>
      <c r="F58" s="442"/>
      <c r="G58" s="553"/>
      <c r="H58" s="422"/>
      <c r="I58" s="91"/>
      <c r="J58" s="555"/>
      <c r="K58" s="555"/>
      <c r="L58" s="557"/>
      <c r="M58" s="413"/>
      <c r="N58" s="413"/>
      <c r="O58" s="193"/>
      <c r="P58" s="193"/>
      <c r="Q58" s="194"/>
    </row>
    <row r="59" spans="1:17" ht="13.5" customHeight="1" thickBot="1">
      <c r="A59" s="411"/>
      <c r="B59" s="414"/>
      <c r="C59" s="423"/>
      <c r="D59" s="423"/>
      <c r="E59" s="195">
        <f>'5- Identificación de Riesgos'!D59</f>
        <v>0</v>
      </c>
      <c r="F59" s="443"/>
      <c r="G59" s="554"/>
      <c r="H59" s="423"/>
      <c r="I59" s="166"/>
      <c r="J59" s="556"/>
      <c r="K59" s="556"/>
      <c r="L59" s="558"/>
      <c r="M59" s="499"/>
      <c r="N59" s="414"/>
      <c r="O59" s="196"/>
      <c r="P59" s="196"/>
      <c r="Q59" s="197"/>
    </row>
    <row r="60" spans="1:17" ht="60">
      <c r="A60" s="409">
        <f>'5- Identificación de Riesgos'!A60</f>
        <v>6</v>
      </c>
      <c r="B60" s="413" t="str">
        <f>'5- Identificación de Riesgos'!B60</f>
        <v>Descertificación</v>
      </c>
      <c r="C60" s="499" t="str">
        <f>'5- Identificación de Riesgos'!C60</f>
        <v>Falta de liderazgo y compromiso con el mejoramiento continuo del SIGCMA - SGC del JCAS</v>
      </c>
      <c r="D60" s="499" t="s">
        <v>288</v>
      </c>
      <c r="E60" s="192" t="str">
        <f>'5- Identificación de Riesgos'!D60</f>
        <v xml:space="preserve">1. Ausencia de gestion, liderazgo, planeacion, recursos, medicion y acciones de mejora por los lideres del procesos
</v>
      </c>
      <c r="F60" s="500" t="str">
        <f>'5- Identificación de Riesgos'!H60</f>
        <v>Baja - 2</v>
      </c>
      <c r="G60" s="499" t="str">
        <f>'5- Identificación de Riesgos'!M60</f>
        <v>Menor - 2</v>
      </c>
      <c r="H60" s="499" t="str">
        <f>'5- Identificación de Riesgos'!N60</f>
        <v>Moderado - 4</v>
      </c>
      <c r="I60" s="91"/>
      <c r="J60" s="555" t="str">
        <f>'6- Valoración Controles'!T60</f>
        <v>Baja - 2</v>
      </c>
      <c r="K60" s="555" t="str">
        <f>'6- Valoración Controles'!U60</f>
        <v>Leve - 1</v>
      </c>
      <c r="L60" s="557" t="e">
        <f>AVERAGE(#REF!)</f>
        <v>#REF!</v>
      </c>
      <c r="M60" s="413" t="str">
        <f>'6- Valoración Controles'!V60</f>
        <v>Bajo - 2</v>
      </c>
      <c r="N60" s="413" t="s">
        <v>426</v>
      </c>
      <c r="O60" s="193"/>
      <c r="P60" s="193"/>
      <c r="Q60" s="194"/>
    </row>
    <row r="61" spans="1:17" ht="30">
      <c r="A61" s="410"/>
      <c r="B61" s="413"/>
      <c r="C61" s="422"/>
      <c r="D61" s="422"/>
      <c r="E61" s="192" t="str">
        <f>'5- Identificación de Riesgos'!D61</f>
        <v>2.  Falta de inducción, entrenamiento y/o capacitación del personal.</v>
      </c>
      <c r="F61" s="442"/>
      <c r="G61" s="553"/>
      <c r="H61" s="422"/>
      <c r="I61" s="91"/>
      <c r="J61" s="555"/>
      <c r="K61" s="555"/>
      <c r="L61" s="557"/>
      <c r="M61" s="413"/>
      <c r="N61" s="413"/>
      <c r="O61" s="193"/>
      <c r="P61" s="193"/>
      <c r="Q61" s="194"/>
    </row>
    <row r="62" spans="1:17" ht="45">
      <c r="A62" s="410"/>
      <c r="B62" s="413"/>
      <c r="C62" s="422"/>
      <c r="D62" s="422"/>
      <c r="E62" s="192" t="str">
        <f>'5- Identificación de Riesgos'!D62</f>
        <v>3. Falta de actualización o conocimiento de las normas que aplican para la implementación del SIGCMA - SGC del JCAS</v>
      </c>
      <c r="F62" s="442"/>
      <c r="G62" s="553"/>
      <c r="H62" s="422"/>
      <c r="I62" s="91"/>
      <c r="J62" s="555"/>
      <c r="K62" s="555"/>
      <c r="L62" s="557"/>
      <c r="M62" s="413"/>
      <c r="N62" s="413"/>
      <c r="O62" s="193"/>
      <c r="P62" s="193"/>
      <c r="Q62" s="194"/>
    </row>
    <row r="63" spans="1:17">
      <c r="A63" s="410"/>
      <c r="B63" s="413"/>
      <c r="C63" s="422"/>
      <c r="D63" s="422"/>
      <c r="E63" s="192">
        <f>'5- Identificación de Riesgos'!D63</f>
        <v>0</v>
      </c>
      <c r="F63" s="442"/>
      <c r="G63" s="553"/>
      <c r="H63" s="422"/>
      <c r="I63" s="91"/>
      <c r="J63" s="555"/>
      <c r="K63" s="555"/>
      <c r="L63" s="557"/>
      <c r="M63" s="413"/>
      <c r="N63" s="413"/>
      <c r="O63" s="193"/>
      <c r="P63" s="193"/>
      <c r="Q63" s="194"/>
    </row>
    <row r="64" spans="1:17">
      <c r="A64" s="410"/>
      <c r="B64" s="413"/>
      <c r="C64" s="422"/>
      <c r="D64" s="422"/>
      <c r="E64" s="192">
        <f>'5- Identificación de Riesgos'!D64</f>
        <v>0</v>
      </c>
      <c r="F64" s="442"/>
      <c r="G64" s="553"/>
      <c r="H64" s="422"/>
      <c r="I64" s="91"/>
      <c r="J64" s="555"/>
      <c r="K64" s="555"/>
      <c r="L64" s="557"/>
      <c r="M64" s="413"/>
      <c r="N64" s="413"/>
      <c r="O64" s="193"/>
      <c r="P64" s="193"/>
      <c r="Q64" s="194"/>
    </row>
    <row r="65" spans="1:17">
      <c r="A65" s="410"/>
      <c r="B65" s="413"/>
      <c r="C65" s="422"/>
      <c r="D65" s="422"/>
      <c r="E65" s="192">
        <f>'5- Identificación de Riesgos'!D65</f>
        <v>0</v>
      </c>
      <c r="F65" s="442"/>
      <c r="G65" s="553"/>
      <c r="H65" s="422"/>
      <c r="I65" s="91"/>
      <c r="J65" s="555"/>
      <c r="K65" s="555"/>
      <c r="L65" s="557"/>
      <c r="M65" s="413"/>
      <c r="N65" s="413"/>
      <c r="O65" s="193"/>
      <c r="P65" s="193"/>
      <c r="Q65" s="194"/>
    </row>
    <row r="66" spans="1:17">
      <c r="A66" s="410"/>
      <c r="B66" s="413"/>
      <c r="C66" s="422"/>
      <c r="D66" s="422"/>
      <c r="E66" s="192">
        <f>'5- Identificación de Riesgos'!D66</f>
        <v>0</v>
      </c>
      <c r="F66" s="442"/>
      <c r="G66" s="553"/>
      <c r="H66" s="422"/>
      <c r="I66" s="91"/>
      <c r="J66" s="555"/>
      <c r="K66" s="555"/>
      <c r="L66" s="557"/>
      <c r="M66" s="413"/>
      <c r="N66" s="413"/>
      <c r="O66" s="193"/>
      <c r="P66" s="193"/>
      <c r="Q66" s="194"/>
    </row>
    <row r="67" spans="1:17">
      <c r="A67" s="410"/>
      <c r="B67" s="413"/>
      <c r="C67" s="422"/>
      <c r="D67" s="422"/>
      <c r="E67" s="192">
        <f>'5- Identificación de Riesgos'!D67</f>
        <v>0</v>
      </c>
      <c r="F67" s="442"/>
      <c r="G67" s="553"/>
      <c r="H67" s="422"/>
      <c r="I67" s="91"/>
      <c r="J67" s="555"/>
      <c r="K67" s="555"/>
      <c r="L67" s="557"/>
      <c r="M67" s="413"/>
      <c r="N67" s="413"/>
      <c r="O67" s="193"/>
      <c r="P67" s="193"/>
      <c r="Q67" s="194"/>
    </row>
    <row r="68" spans="1:17">
      <c r="A68" s="410"/>
      <c r="B68" s="413"/>
      <c r="C68" s="422"/>
      <c r="D68" s="422"/>
      <c r="E68" s="192">
        <f>'5- Identificación de Riesgos'!D68</f>
        <v>0</v>
      </c>
      <c r="F68" s="442"/>
      <c r="G68" s="553"/>
      <c r="H68" s="422"/>
      <c r="I68" s="91"/>
      <c r="J68" s="555"/>
      <c r="K68" s="555"/>
      <c r="L68" s="557"/>
      <c r="M68" s="413"/>
      <c r="N68" s="413"/>
      <c r="O68" s="193"/>
      <c r="P68" s="193"/>
      <c r="Q68" s="194"/>
    </row>
    <row r="69" spans="1:17" ht="15.75" thickBot="1">
      <c r="A69" s="411"/>
      <c r="B69" s="414"/>
      <c r="C69" s="423"/>
      <c r="D69" s="423"/>
      <c r="E69" s="195">
        <f>'5- Identificación de Riesgos'!D69</f>
        <v>0</v>
      </c>
      <c r="F69" s="443"/>
      <c r="G69" s="554"/>
      <c r="H69" s="423"/>
      <c r="I69" s="166"/>
      <c r="J69" s="556"/>
      <c r="K69" s="556"/>
      <c r="L69" s="558"/>
      <c r="M69" s="499"/>
      <c r="N69" s="414"/>
      <c r="O69" s="196"/>
      <c r="P69" s="196"/>
      <c r="Q69" s="197"/>
    </row>
    <row r="70" spans="1:17" ht="60" customHeight="1">
      <c r="A70" s="550">
        <v>7</v>
      </c>
      <c r="B70" s="413" t="str">
        <f>'[6]5- Identificación de Riesgos'!B70</f>
        <v xml:space="preserve">Recibir , ofrecer, prometer , entregar o aceptar dádivas o beneficios a nombre propio o de terceros para  expedir, alterar,retener , extraviar o entregar  documentos  sin el lleno de requisitos legales </v>
      </c>
      <c r="C70" s="499" t="str">
        <f>'[6]5- Identificación de Riesgos'!C70</f>
        <v xml:space="preserve"> Realizar trámites sin el cumplimiento de los requisitos legales  o  con informacion falsa</v>
      </c>
      <c r="D70" s="499" t="s">
        <v>288</v>
      </c>
      <c r="E70" s="192" t="str">
        <f>'[6]5- Identificación de Riesgos'!D70</f>
        <v>1. Falta de ética de los servidores públicos (Debilidades en principios y valores)</v>
      </c>
      <c r="F70" s="500" t="str">
        <f>'[6]5- Identificación de Riesgos'!H70</f>
        <v>Muy Baja - 1</v>
      </c>
      <c r="G70" s="499" t="str">
        <f>'[6]5- Identificación de Riesgos'!M70</f>
        <v>Mayor - 4</v>
      </c>
      <c r="H70" s="499" t="str">
        <f>'[6]5- Identificación de Riesgos'!N70</f>
        <v>Alto  - 4</v>
      </c>
      <c r="I70" s="91"/>
      <c r="J70" s="555" t="str">
        <f>'[6]6- Valoración Controles'!T70</f>
        <v>Muy Baja - 1</v>
      </c>
      <c r="K70" s="555" t="str">
        <f>'[6]6- Valoración Controles'!U70</f>
        <v>Moderado - 3</v>
      </c>
      <c r="L70" s="557" t="e">
        <f>AVERAGE(#REF!)</f>
        <v>#REF!</v>
      </c>
      <c r="M70" s="413" t="str">
        <f>'[6]6- Valoración Controles'!V70</f>
        <v>Moderado - 3</v>
      </c>
      <c r="N70" s="413" t="s">
        <v>426</v>
      </c>
      <c r="O70" s="254"/>
      <c r="P70" s="193"/>
      <c r="Q70" s="194"/>
    </row>
    <row r="71" spans="1:17" ht="30" customHeight="1">
      <c r="A71" s="551"/>
      <c r="B71" s="413"/>
      <c r="C71" s="422"/>
      <c r="D71" s="422"/>
      <c r="E71" s="192" t="str">
        <f>'[6]5- Identificación de Riesgos'!D71</f>
        <v>2. Falta de ética de terceros interesados  (Debilidades principios y valores)</v>
      </c>
      <c r="F71" s="442"/>
      <c r="G71" s="553"/>
      <c r="H71" s="422"/>
      <c r="I71" s="91"/>
      <c r="J71" s="555"/>
      <c r="K71" s="555"/>
      <c r="L71" s="557"/>
      <c r="M71" s="413"/>
      <c r="N71" s="413"/>
      <c r="O71" s="193"/>
      <c r="P71" s="193"/>
      <c r="Q71" s="194"/>
    </row>
    <row r="72" spans="1:17" ht="45" customHeight="1">
      <c r="A72" s="551"/>
      <c r="B72" s="413"/>
      <c r="C72" s="422"/>
      <c r="D72" s="422"/>
      <c r="E72" s="192" t="str">
        <f>'[6]5- Identificación de Riesgos'!D72</f>
        <v>3. debilidades en los controles para la manejo de la información en medio Físico</v>
      </c>
      <c r="F72" s="442"/>
      <c r="G72" s="553"/>
      <c r="H72" s="422"/>
      <c r="I72" s="91"/>
      <c r="J72" s="555"/>
      <c r="K72" s="555"/>
      <c r="L72" s="557"/>
      <c r="M72" s="413"/>
      <c r="N72" s="413"/>
      <c r="O72" s="193"/>
      <c r="P72" s="193"/>
      <c r="Q72" s="194"/>
    </row>
    <row r="73" spans="1:17" ht="15" customHeight="1">
      <c r="A73" s="551"/>
      <c r="B73" s="413"/>
      <c r="C73" s="422"/>
      <c r="D73" s="422"/>
      <c r="E73" s="192" t="str">
        <f>'[6]5- Identificación de Riesgos'!D73</f>
        <v>3. debilidades en los controles para la manejo de la información en medio magnético</v>
      </c>
      <c r="F73" s="442"/>
      <c r="G73" s="553"/>
      <c r="H73" s="422"/>
      <c r="I73" s="91"/>
      <c r="J73" s="555"/>
      <c r="K73" s="555"/>
      <c r="L73" s="557"/>
      <c r="M73" s="413"/>
      <c r="N73" s="413"/>
      <c r="O73" s="193"/>
      <c r="P73" s="193"/>
      <c r="Q73" s="194"/>
    </row>
    <row r="74" spans="1:17">
      <c r="A74" s="551"/>
      <c r="B74" s="413"/>
      <c r="C74" s="422"/>
      <c r="D74" s="422"/>
      <c r="E74" s="192">
        <f>'[6]5- Identificación de Riesgos'!D74</f>
        <v>0</v>
      </c>
      <c r="F74" s="442"/>
      <c r="G74" s="553"/>
      <c r="H74" s="422"/>
      <c r="I74" s="91"/>
      <c r="J74" s="555"/>
      <c r="K74" s="555"/>
      <c r="L74" s="557"/>
      <c r="M74" s="413"/>
      <c r="N74" s="413"/>
      <c r="O74" s="193"/>
      <c r="P74" s="193"/>
      <c r="Q74" s="194"/>
    </row>
    <row r="75" spans="1:17">
      <c r="A75" s="551"/>
      <c r="B75" s="413"/>
      <c r="C75" s="422"/>
      <c r="D75" s="422"/>
      <c r="E75" s="192">
        <f>'[6]5- Identificación de Riesgos'!D75</f>
        <v>0</v>
      </c>
      <c r="F75" s="442"/>
      <c r="G75" s="553"/>
      <c r="H75" s="422"/>
      <c r="I75" s="91"/>
      <c r="J75" s="555"/>
      <c r="K75" s="555"/>
      <c r="L75" s="557"/>
      <c r="M75" s="413"/>
      <c r="N75" s="413"/>
      <c r="O75" s="193"/>
      <c r="P75" s="193"/>
      <c r="Q75" s="194"/>
    </row>
    <row r="76" spans="1:17">
      <c r="A76" s="551"/>
      <c r="B76" s="413"/>
      <c r="C76" s="422"/>
      <c r="D76" s="422"/>
      <c r="E76" s="192">
        <f>'[6]5- Identificación de Riesgos'!D76</f>
        <v>0</v>
      </c>
      <c r="F76" s="442"/>
      <c r="G76" s="553"/>
      <c r="H76" s="422"/>
      <c r="I76" s="91"/>
      <c r="J76" s="555"/>
      <c r="K76" s="555"/>
      <c r="L76" s="557"/>
      <c r="M76" s="413"/>
      <c r="N76" s="413"/>
      <c r="O76" s="193"/>
      <c r="P76" s="193"/>
      <c r="Q76" s="194"/>
    </row>
    <row r="77" spans="1:17">
      <c r="A77" s="551"/>
      <c r="B77" s="413"/>
      <c r="C77" s="422"/>
      <c r="D77" s="422"/>
      <c r="E77" s="192">
        <f>'[6]5- Identificación de Riesgos'!D77</f>
        <v>0</v>
      </c>
      <c r="F77" s="442"/>
      <c r="G77" s="553"/>
      <c r="H77" s="422"/>
      <c r="I77" s="91"/>
      <c r="J77" s="555"/>
      <c r="K77" s="555"/>
      <c r="L77" s="557"/>
      <c r="M77" s="413"/>
      <c r="N77" s="413"/>
      <c r="O77" s="193"/>
      <c r="P77" s="193"/>
      <c r="Q77" s="194"/>
    </row>
    <row r="78" spans="1:17" ht="15" customHeight="1">
      <c r="A78" s="551"/>
      <c r="B78" s="413"/>
      <c r="C78" s="422"/>
      <c r="D78" s="422"/>
      <c r="E78" s="192">
        <f>'[6]5- Identificación de Riesgos'!D78</f>
        <v>0</v>
      </c>
      <c r="F78" s="442"/>
      <c r="G78" s="553"/>
      <c r="H78" s="422"/>
      <c r="I78" s="91"/>
      <c r="J78" s="555"/>
      <c r="K78" s="555"/>
      <c r="L78" s="557"/>
      <c r="M78" s="413"/>
      <c r="N78" s="413"/>
      <c r="O78" s="193"/>
      <c r="P78" s="193"/>
      <c r="Q78" s="194"/>
    </row>
    <row r="79" spans="1:17" ht="15.75" thickBot="1">
      <c r="A79" s="552"/>
      <c r="B79" s="414"/>
      <c r="C79" s="423"/>
      <c r="D79" s="423"/>
      <c r="E79" s="195">
        <f>'[6]5- Identificación de Riesgos'!D79</f>
        <v>0</v>
      </c>
      <c r="F79" s="443"/>
      <c r="G79" s="554"/>
      <c r="H79" s="423"/>
      <c r="I79" s="166"/>
      <c r="J79" s="556"/>
      <c r="K79" s="556"/>
      <c r="L79" s="558"/>
      <c r="M79" s="499"/>
      <c r="N79" s="414"/>
      <c r="O79" s="196"/>
      <c r="P79" s="196"/>
      <c r="Q79" s="197"/>
    </row>
    <row r="80" spans="1:17" ht="30">
      <c r="A80" s="550">
        <v>8</v>
      </c>
      <c r="B80" s="413" t="str">
        <f>'[6]5- Identificación de Riesgos'!B80</f>
        <v xml:space="preserve">Recibir, ofrecer, prometer, entregar o aceptar dadivas  o beneficios a nombre propio o de terceros para  demorar, retener, alterar o direccionar decisiones judiciales </v>
      </c>
      <c r="C80" s="499" t="str">
        <f>'[6]5- Identificación de Riesgos'!C80</f>
        <v xml:space="preserve">Proferir  decisiones judiciales incumpliendo los principios de la administracion de justicia o sin la observancia de los Codigos  Procesales en la materia </v>
      </c>
      <c r="D80" s="499" t="s">
        <v>288</v>
      </c>
      <c r="E80" s="192" t="str">
        <f>'[6]5- Identificación de Riesgos'!D90</f>
        <v>1. Falta de ética de los servidores públicos (Debilidades en principios y valores)</v>
      </c>
      <c r="F80" s="500" t="str">
        <f>'[6]5- Identificación de Riesgos'!H80</f>
        <v>Muy Baja - 1</v>
      </c>
      <c r="G80" s="499" t="str">
        <f>'[6]5- Identificación de Riesgos'!M80</f>
        <v>Mayor - 4</v>
      </c>
      <c r="H80" s="499" t="str">
        <f>'[6]5- Identificación de Riesgos'!N80</f>
        <v>Alto  - 4</v>
      </c>
      <c r="I80" s="91"/>
      <c r="J80" s="555" t="str">
        <f>'[6]6- Valoración Controles'!T80</f>
        <v>Muy Baja - 1</v>
      </c>
      <c r="K80" s="555" t="str">
        <f>'[6]6- Valoración Controles'!U80</f>
        <v>Moderado - 3</v>
      </c>
      <c r="L80" s="557" t="e">
        <f>AVERAGE(#REF!)</f>
        <v>#REF!</v>
      </c>
      <c r="M80" s="413" t="str">
        <f>'[6]6- Valoración Controles'!V80</f>
        <v>Moderado - 3</v>
      </c>
      <c r="N80" s="413" t="s">
        <v>426</v>
      </c>
      <c r="O80" s="193"/>
      <c r="P80" s="193"/>
      <c r="Q80" s="194"/>
    </row>
    <row r="81" spans="1:17" ht="30">
      <c r="A81" s="551"/>
      <c r="B81" s="413"/>
      <c r="C81" s="422"/>
      <c r="D81" s="422"/>
      <c r="E81" s="192" t="str">
        <f>'[6]5- Identificación de Riesgos'!D91</f>
        <v>2. Falta de ética de terceros interesados  (Debilidades principios y valores)</v>
      </c>
      <c r="F81" s="442"/>
      <c r="G81" s="553"/>
      <c r="H81" s="422"/>
      <c r="I81" s="91"/>
      <c r="J81" s="555"/>
      <c r="K81" s="555"/>
      <c r="L81" s="557"/>
      <c r="M81" s="413"/>
      <c r="N81" s="413"/>
      <c r="O81" s="193"/>
      <c r="P81" s="193"/>
      <c r="Q81" s="194"/>
    </row>
    <row r="82" spans="1:17" ht="30">
      <c r="A82" s="551"/>
      <c r="B82" s="413"/>
      <c r="C82" s="422"/>
      <c r="D82" s="422"/>
      <c r="E82" s="192" t="str">
        <f>'[6]5- Identificación de Riesgos'!D92</f>
        <v>3. Error en la  notificación de las partes procesales</v>
      </c>
      <c r="F82" s="442"/>
      <c r="G82" s="553"/>
      <c r="H82" s="422"/>
      <c r="I82" s="91"/>
      <c r="J82" s="555"/>
      <c r="K82" s="555"/>
      <c r="L82" s="557"/>
      <c r="M82" s="413"/>
      <c r="N82" s="413"/>
      <c r="O82" s="193"/>
      <c r="P82" s="193"/>
      <c r="Q82" s="194"/>
    </row>
    <row r="83" spans="1:17">
      <c r="A83" s="551"/>
      <c r="B83" s="413"/>
      <c r="C83" s="422"/>
      <c r="D83" s="422"/>
      <c r="E83" s="192">
        <f>'[6]5- Identificación de Riesgos'!D93</f>
        <v>0</v>
      </c>
      <c r="F83" s="442"/>
      <c r="G83" s="553"/>
      <c r="H83" s="422"/>
      <c r="I83" s="91"/>
      <c r="J83" s="555"/>
      <c r="K83" s="555"/>
      <c r="L83" s="557"/>
      <c r="M83" s="413"/>
      <c r="N83" s="413"/>
      <c r="O83" s="193"/>
      <c r="P83" s="193"/>
      <c r="Q83" s="194"/>
    </row>
    <row r="84" spans="1:17">
      <c r="A84" s="551"/>
      <c r="B84" s="413"/>
      <c r="C84" s="422"/>
      <c r="D84" s="422"/>
      <c r="E84" s="192">
        <f>'[6]5- Identificación de Riesgos'!D94</f>
        <v>0</v>
      </c>
      <c r="F84" s="442"/>
      <c r="G84" s="553"/>
      <c r="H84" s="422"/>
      <c r="I84" s="91"/>
      <c r="J84" s="555"/>
      <c r="K84" s="555"/>
      <c r="L84" s="557"/>
      <c r="M84" s="413"/>
      <c r="N84" s="413"/>
      <c r="O84" s="193"/>
      <c r="P84" s="193"/>
      <c r="Q84" s="194"/>
    </row>
    <row r="85" spans="1:17">
      <c r="A85" s="551"/>
      <c r="B85" s="413"/>
      <c r="C85" s="422"/>
      <c r="D85" s="422"/>
      <c r="E85" s="192">
        <f>'[6]5- Identificación de Riesgos'!D95</f>
        <v>0</v>
      </c>
      <c r="F85" s="442"/>
      <c r="G85" s="553"/>
      <c r="H85" s="422"/>
      <c r="I85" s="91"/>
      <c r="J85" s="555"/>
      <c r="K85" s="555"/>
      <c r="L85" s="557"/>
      <c r="M85" s="413"/>
      <c r="N85" s="413"/>
      <c r="O85" s="193"/>
      <c r="P85" s="193"/>
      <c r="Q85" s="194"/>
    </row>
    <row r="86" spans="1:17">
      <c r="A86" s="551"/>
      <c r="B86" s="413"/>
      <c r="C86" s="422"/>
      <c r="D86" s="422"/>
      <c r="E86" s="192">
        <f>'[6]5- Identificación de Riesgos'!D96</f>
        <v>0</v>
      </c>
      <c r="F86" s="442"/>
      <c r="G86" s="553"/>
      <c r="H86" s="422"/>
      <c r="I86" s="91"/>
      <c r="J86" s="555"/>
      <c r="K86" s="555"/>
      <c r="L86" s="557"/>
      <c r="M86" s="413"/>
      <c r="N86" s="413"/>
      <c r="O86" s="193"/>
      <c r="P86" s="193"/>
      <c r="Q86" s="194"/>
    </row>
    <row r="87" spans="1:17">
      <c r="A87" s="551"/>
      <c r="B87" s="413"/>
      <c r="C87" s="422"/>
      <c r="D87" s="422"/>
      <c r="E87" s="192">
        <f>'[6]5- Identificación de Riesgos'!D97</f>
        <v>0</v>
      </c>
      <c r="F87" s="442"/>
      <c r="G87" s="553"/>
      <c r="H87" s="422"/>
      <c r="I87" s="91"/>
      <c r="J87" s="555"/>
      <c r="K87" s="555"/>
      <c r="L87" s="557"/>
      <c r="M87" s="413"/>
      <c r="N87" s="413"/>
      <c r="O87" s="193"/>
      <c r="P87" s="193"/>
      <c r="Q87" s="194"/>
    </row>
    <row r="88" spans="1:17">
      <c r="A88" s="551"/>
      <c r="B88" s="413"/>
      <c r="C88" s="422"/>
      <c r="D88" s="422"/>
      <c r="E88" s="192">
        <f>'[6]5- Identificación de Riesgos'!D98</f>
        <v>0</v>
      </c>
      <c r="F88" s="442"/>
      <c r="G88" s="553"/>
      <c r="H88" s="422"/>
      <c r="I88" s="91"/>
      <c r="J88" s="555"/>
      <c r="K88" s="555"/>
      <c r="L88" s="557"/>
      <c r="M88" s="413"/>
      <c r="N88" s="413"/>
      <c r="O88" s="193"/>
      <c r="P88" s="193"/>
      <c r="Q88" s="194"/>
    </row>
    <row r="89" spans="1:17" ht="15.75" thickBot="1">
      <c r="A89" s="552"/>
      <c r="B89" s="414"/>
      <c r="C89" s="423"/>
      <c r="D89" s="423"/>
      <c r="E89" s="195">
        <f>'[6]5- Identificación de Riesgos'!D99</f>
        <v>0</v>
      </c>
      <c r="F89" s="443"/>
      <c r="G89" s="554"/>
      <c r="H89" s="423"/>
      <c r="I89" s="166"/>
      <c r="J89" s="556"/>
      <c r="K89" s="556"/>
      <c r="L89" s="558"/>
      <c r="M89" s="499"/>
      <c r="N89" s="414"/>
      <c r="O89" s="196"/>
      <c r="P89" s="196"/>
      <c r="Q89" s="197"/>
    </row>
    <row r="90" spans="1:17" hidden="1">
      <c r="A90" s="571">
        <v>9</v>
      </c>
      <c r="B90" s="413" t="str">
        <f>'[6]5- Identificación de Riesgos'!B90</f>
        <v>Ofrecer, prometer, entregar, aceptar o solicitar una ventaja indebida para no realizar una audiencia programada en la fecha establecida.</v>
      </c>
      <c r="C90" s="499" t="str">
        <f>'[6]5- Identificación de Riesgos'!C90</f>
        <v>Cuando por indebido interés  no se realizar una audiencia programada en la fecha establecida</v>
      </c>
      <c r="D90" s="499" t="s">
        <v>288</v>
      </c>
      <c r="E90" s="192">
        <f>'[6]5- Identificación de Riesgos'!D100</f>
        <v>0</v>
      </c>
      <c r="F90" s="500" t="str">
        <f>'[6]5- Identificación de Riesgos'!H90</f>
        <v>Muy Baja - 1</v>
      </c>
      <c r="G90" s="499" t="str">
        <f>'[6]5- Identificación de Riesgos'!M90</f>
        <v>Mayor - 4</v>
      </c>
      <c r="H90" s="499" t="str">
        <f>'[6]5- Identificación de Riesgos'!N90</f>
        <v>Alto  - 4</v>
      </c>
      <c r="I90" s="91"/>
      <c r="J90" s="555" t="str">
        <f>'[6]6- Valoración Controles'!T90</f>
        <v>Muy Baja - 1</v>
      </c>
      <c r="K90" s="555" t="str">
        <f>'[6]6- Valoración Controles'!U90</f>
        <v>Moderado - 3</v>
      </c>
      <c r="L90" s="557" t="e">
        <f>AVERAGE(#REF!)</f>
        <v>#REF!</v>
      </c>
      <c r="M90" s="413" t="str">
        <f>'[6]6- Valoración Controles'!V90</f>
        <v>Moderado - 3</v>
      </c>
      <c r="N90" s="413" t="s">
        <v>426</v>
      </c>
      <c r="O90" s="193"/>
      <c r="P90" s="193"/>
      <c r="Q90" s="194"/>
    </row>
    <row r="91" spans="1:17" hidden="1">
      <c r="A91" s="549"/>
      <c r="B91" s="413"/>
      <c r="C91" s="422"/>
      <c r="D91" s="422"/>
      <c r="E91" s="192">
        <f>'[6]5- Identificación de Riesgos'!D101</f>
        <v>0</v>
      </c>
      <c r="F91" s="442"/>
      <c r="G91" s="553"/>
      <c r="H91" s="422"/>
      <c r="I91" s="91"/>
      <c r="J91" s="555"/>
      <c r="K91" s="555"/>
      <c r="L91" s="557"/>
      <c r="M91" s="413"/>
      <c r="N91" s="413"/>
      <c r="O91" s="193"/>
      <c r="P91" s="193"/>
      <c r="Q91" s="194"/>
    </row>
    <row r="92" spans="1:17" hidden="1">
      <c r="A92" s="549"/>
      <c r="B92" s="413"/>
      <c r="C92" s="422"/>
      <c r="D92" s="422"/>
      <c r="E92" s="192">
        <f>'[6]5- Identificación de Riesgos'!D102</f>
        <v>0</v>
      </c>
      <c r="F92" s="442"/>
      <c r="G92" s="553"/>
      <c r="H92" s="422"/>
      <c r="I92" s="91"/>
      <c r="J92" s="555"/>
      <c r="K92" s="555"/>
      <c r="L92" s="557"/>
      <c r="M92" s="413"/>
      <c r="N92" s="413"/>
      <c r="O92" s="193"/>
      <c r="P92" s="193"/>
      <c r="Q92" s="194"/>
    </row>
    <row r="93" spans="1:17" hidden="1">
      <c r="A93" s="549"/>
      <c r="B93" s="413"/>
      <c r="C93" s="422"/>
      <c r="D93" s="422"/>
      <c r="E93" s="192">
        <f>'[6]5- Identificación de Riesgos'!D103</f>
        <v>0</v>
      </c>
      <c r="F93" s="442"/>
      <c r="G93" s="553"/>
      <c r="H93" s="422"/>
      <c r="I93" s="91"/>
      <c r="J93" s="555"/>
      <c r="K93" s="555"/>
      <c r="L93" s="557"/>
      <c r="M93" s="413"/>
      <c r="N93" s="413"/>
      <c r="O93" s="193"/>
      <c r="P93" s="193"/>
      <c r="Q93" s="194"/>
    </row>
    <row r="94" spans="1:17" hidden="1">
      <c r="A94" s="549"/>
      <c r="B94" s="413"/>
      <c r="C94" s="422"/>
      <c r="D94" s="422"/>
      <c r="E94" s="192">
        <f>'[6]5- Identificación de Riesgos'!D104</f>
        <v>0</v>
      </c>
      <c r="F94" s="442"/>
      <c r="G94" s="553"/>
      <c r="H94" s="422"/>
      <c r="I94" s="91"/>
      <c r="J94" s="555"/>
      <c r="K94" s="555"/>
      <c r="L94" s="557"/>
      <c r="M94" s="413"/>
      <c r="N94" s="413"/>
      <c r="O94" s="193"/>
      <c r="P94" s="193"/>
      <c r="Q94" s="194"/>
    </row>
    <row r="95" spans="1:17" hidden="1">
      <c r="A95" s="549"/>
      <c r="B95" s="413"/>
      <c r="C95" s="422"/>
      <c r="D95" s="422"/>
      <c r="E95" s="192">
        <f>'[6]5- Identificación de Riesgos'!D105</f>
        <v>0</v>
      </c>
      <c r="F95" s="442"/>
      <c r="G95" s="553"/>
      <c r="H95" s="422"/>
      <c r="I95" s="91"/>
      <c r="J95" s="555"/>
      <c r="K95" s="555"/>
      <c r="L95" s="557"/>
      <c r="M95" s="413"/>
      <c r="N95" s="413"/>
      <c r="O95" s="193"/>
      <c r="P95" s="193"/>
      <c r="Q95" s="194"/>
    </row>
    <row r="96" spans="1:17" hidden="1">
      <c r="A96" s="549"/>
      <c r="B96" s="413"/>
      <c r="C96" s="422"/>
      <c r="D96" s="422"/>
      <c r="E96" s="192">
        <f>'[6]5- Identificación de Riesgos'!D106</f>
        <v>0</v>
      </c>
      <c r="F96" s="442"/>
      <c r="G96" s="553"/>
      <c r="H96" s="422"/>
      <c r="I96" s="91"/>
      <c r="J96" s="555"/>
      <c r="K96" s="555"/>
      <c r="L96" s="557"/>
      <c r="M96" s="413"/>
      <c r="N96" s="413"/>
      <c r="O96" s="193"/>
      <c r="P96" s="193"/>
      <c r="Q96" s="194"/>
    </row>
    <row r="97" spans="1:17" hidden="1">
      <c r="A97" s="549"/>
      <c r="B97" s="413"/>
      <c r="C97" s="422"/>
      <c r="D97" s="422"/>
      <c r="E97" s="192">
        <f>'[6]5- Identificación de Riesgos'!D107</f>
        <v>0</v>
      </c>
      <c r="F97" s="442"/>
      <c r="G97" s="553"/>
      <c r="H97" s="422"/>
      <c r="I97" s="91"/>
      <c r="J97" s="555"/>
      <c r="K97" s="555"/>
      <c r="L97" s="557"/>
      <c r="M97" s="413"/>
      <c r="N97" s="413"/>
      <c r="O97" s="193"/>
      <c r="P97" s="193"/>
      <c r="Q97" s="194"/>
    </row>
    <row r="98" spans="1:17" hidden="1">
      <c r="A98" s="549"/>
      <c r="B98" s="413"/>
      <c r="C98" s="422"/>
      <c r="D98" s="422"/>
      <c r="E98" s="192">
        <f>'[6]5- Identificación de Riesgos'!D108</f>
        <v>0</v>
      </c>
      <c r="F98" s="442"/>
      <c r="G98" s="553"/>
      <c r="H98" s="422"/>
      <c r="I98" s="91"/>
      <c r="J98" s="555"/>
      <c r="K98" s="555"/>
      <c r="L98" s="557"/>
      <c r="M98" s="413"/>
      <c r="N98" s="413"/>
      <c r="O98" s="193"/>
      <c r="P98" s="193"/>
      <c r="Q98" s="194"/>
    </row>
    <row r="99" spans="1:17" ht="15.75" hidden="1" thickBot="1">
      <c r="A99" s="572"/>
      <c r="B99" s="414"/>
      <c r="C99" s="423"/>
      <c r="D99" s="423"/>
      <c r="E99" s="195">
        <f>'[6]5- Identificación de Riesgos'!D109</f>
        <v>0</v>
      </c>
      <c r="F99" s="443"/>
      <c r="G99" s="554"/>
      <c r="H99" s="423"/>
      <c r="I99" s="166"/>
      <c r="J99" s="556"/>
      <c r="K99" s="556"/>
      <c r="L99" s="558"/>
      <c r="M99" s="499"/>
      <c r="N99" s="414"/>
      <c r="O99" s="196"/>
      <c r="P99" s="196"/>
      <c r="Q99" s="197"/>
    </row>
  </sheetData>
  <mergeCells count="136">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A6:B6"/>
    <mergeCell ref="B8:B9"/>
    <mergeCell ref="A10:A19"/>
    <mergeCell ref="B10:B19"/>
    <mergeCell ref="F10:F19"/>
    <mergeCell ref="K8:K9"/>
    <mergeCell ref="I8:I9"/>
    <mergeCell ref="E8:E9"/>
    <mergeCell ref="D20:D29"/>
    <mergeCell ref="L10:L19"/>
    <mergeCell ref="A20:A29"/>
    <mergeCell ref="B20:B29"/>
    <mergeCell ref="K20:K29"/>
    <mergeCell ref="A30:A39"/>
    <mergeCell ref="B30:B39"/>
    <mergeCell ref="C30:C39"/>
    <mergeCell ref="D30:D39"/>
    <mergeCell ref="F30:F39"/>
    <mergeCell ref="A40:A49"/>
    <mergeCell ref="B40:B4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M20:M29"/>
    <mergeCell ref="N20:N29"/>
    <mergeCell ref="L30:L39"/>
    <mergeCell ref="M30:M39"/>
    <mergeCell ref="N30:N39"/>
    <mergeCell ref="M40:M49"/>
    <mergeCell ref="N40:N49"/>
    <mergeCell ref="L40:L49"/>
    <mergeCell ref="C40:C49"/>
    <mergeCell ref="D40:D49"/>
    <mergeCell ref="F40:F49"/>
    <mergeCell ref="J30:J39"/>
    <mergeCell ref="K30:K39"/>
    <mergeCell ref="J40:J49"/>
    <mergeCell ref="K40:K49"/>
    <mergeCell ref="G30:G39"/>
    <mergeCell ref="H30:H39"/>
    <mergeCell ref="G40:G49"/>
    <mergeCell ref="H40:H49"/>
    <mergeCell ref="M50:M59"/>
    <mergeCell ref="N50:N59"/>
    <mergeCell ref="G50:G59"/>
    <mergeCell ref="H50:H59"/>
    <mergeCell ref="J50:J59"/>
    <mergeCell ref="K50:K59"/>
    <mergeCell ref="L50:L59"/>
    <mergeCell ref="A50:A59"/>
    <mergeCell ref="B50:B59"/>
    <mergeCell ref="C50:C59"/>
    <mergeCell ref="D50:D59"/>
    <mergeCell ref="F50:F5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s>
  <conditionalFormatting sqref="F10 F20 F30 F40 F50">
    <cfRule type="containsText" dxfId="589" priority="692" operator="containsText" text="Media">
      <formula>NOT(ISERROR(SEARCH("Media",F10)))</formula>
    </cfRule>
    <cfRule type="containsText" dxfId="588" priority="687" operator="containsText" text="Muy Baja">
      <formula>NOT(ISERROR(SEARCH("Muy Baja",F10)))</formula>
    </cfRule>
    <cfRule type="containsText" dxfId="587" priority="686" operator="containsText" text="Muy Baja">
      <formula>NOT(ISERROR(SEARCH("Muy Baja",F10)))</formula>
    </cfRule>
    <cfRule type="containsText" dxfId="586" priority="685" operator="containsText" text="Baja">
      <formula>NOT(ISERROR(SEARCH("Baja",F10)))</formula>
    </cfRule>
    <cfRule type="containsText" dxfId="585" priority="684" operator="containsText" text="Muy Baja">
      <formula>NOT(ISERROR(SEARCH("Muy Baja",F10)))</formula>
    </cfRule>
    <cfRule type="containsText" dxfId="584" priority="683" operator="containsText" text="Media">
      <formula>NOT(ISERROR(SEARCH("Media",F10)))</formula>
    </cfRule>
    <cfRule type="containsText" dxfId="583" priority="682" operator="containsText" text="Media">
      <formula>NOT(ISERROR(SEARCH("Media",F10)))</formula>
    </cfRule>
    <cfRule type="containsText" dxfId="582" priority="681" operator="containsText" text="Media">
      <formula>NOT(ISERROR(SEARCH("Media",F10)))</formula>
    </cfRule>
    <cfRule type="containsText" dxfId="581" priority="680" operator="containsText" text="Alta">
      <formula>NOT(ISERROR(SEARCH("Alta",F10)))</formula>
    </cfRule>
    <cfRule type="containsText" dxfId="580" priority="678" operator="containsText" text="Muy Alta">
      <formula>NOT(ISERROR(SEARCH("Muy Alta",F10)))</formula>
    </cfRule>
    <cfRule type="containsText" dxfId="579" priority="677" operator="containsText" text="Baja">
      <formula>NOT(ISERROR(SEARCH("Baja",F10)))</formula>
    </cfRule>
    <cfRule type="containsText" dxfId="578" priority="676" operator="containsText" text="Muy Baja">
      <formula>NOT(ISERROR(SEARCH("Muy Baja",F10)))</formula>
    </cfRule>
    <cfRule type="containsText" dxfId="577" priority="691" operator="containsText" text="Alta">
      <formula>NOT(ISERROR(SEARCH("Alta",F10)))</formula>
    </cfRule>
    <cfRule type="containsText" dxfId="576" priority="690" operator="containsText" text="Muy bajo">
      <formula>NOT(ISERROR(SEARCH("Muy bajo",F10)))</formula>
    </cfRule>
    <cfRule type="containsText" dxfId="575" priority="689" operator="containsText" text="Muy Baja'Tabla probabilidad'!">
      <formula>NOT(ISERROR(SEARCH("Muy Baja'Tabla probabilidad'!",F10)))</formula>
    </cfRule>
    <cfRule type="containsText" dxfId="573" priority="688" operator="containsText" text="Muy Baja">
      <formula>NOT(ISERROR(SEARCH("Muy Baja",F10)))</formula>
    </cfRule>
    <cfRule type="cellIs" dxfId="571" priority="698" operator="between">
      <formula>0</formula>
      <formula>2</formula>
    </cfRule>
    <cfRule type="cellIs" dxfId="570" priority="697" operator="between">
      <formula>1</formula>
      <formula>2</formula>
    </cfRule>
    <cfRule type="containsText" dxfId="569" priority="694" operator="containsText" text="Muy baja">
      <formula>NOT(ISERROR(SEARCH("Muy baja",F10)))</formula>
    </cfRule>
    <cfRule type="containsText" dxfId="568" priority="693" operator="containsText" text="Baja">
      <formula>NOT(ISERROR(SEARCH("Baja",F10)))</formula>
    </cfRule>
  </conditionalFormatting>
  <conditionalFormatting sqref="F60">
    <cfRule type="containsText" dxfId="567" priority="334" operator="containsText" text="Alta">
      <formula>NOT(ISERROR(SEARCH("Alta",F60)))</formula>
    </cfRule>
    <cfRule type="containsText" dxfId="566" priority="332" operator="containsText" text="Muy Baja'Tabla probabilidad'!">
      <formula>NOT(ISERROR(SEARCH("Muy Baja'Tabla probabilidad'!",F60)))</formula>
    </cfRule>
    <cfRule type="cellIs" dxfId="565" priority="341" operator="between">
      <formula>0</formula>
      <formula>2</formula>
    </cfRule>
    <cfRule type="containsText" dxfId="564" priority="331" operator="containsText" text="Muy Baja">
      <formula>NOT(ISERROR(SEARCH("Muy Baja",F60)))</formula>
    </cfRule>
    <cfRule type="containsText" dxfId="563" priority="330" operator="containsText" text="Muy Baja">
      <formula>NOT(ISERROR(SEARCH("Muy Baja",F60)))</formula>
    </cfRule>
    <cfRule type="containsText" dxfId="562" priority="329" operator="containsText" text="Muy Baja">
      <formula>NOT(ISERROR(SEARCH("Muy Baja",F60)))</formula>
    </cfRule>
    <cfRule type="containsText" dxfId="561" priority="328" operator="containsText" text="Baja">
      <formula>NOT(ISERROR(SEARCH("Baja",F60)))</formula>
    </cfRule>
    <cfRule type="containsText" dxfId="560" priority="327" operator="containsText" text="Muy Baja">
      <formula>NOT(ISERROR(SEARCH("Muy Baja",F60)))</formula>
    </cfRule>
    <cfRule type="containsText" dxfId="559" priority="333" operator="containsText" text="Muy bajo">
      <formula>NOT(ISERROR(SEARCH("Muy bajo",F60)))</formula>
    </cfRule>
    <cfRule type="containsText" dxfId="558" priority="326" operator="containsText" text="Media">
      <formula>NOT(ISERROR(SEARCH("Media",F60)))</formula>
    </cfRule>
    <cfRule type="cellIs" dxfId="557" priority="340" operator="between">
      <formula>1</formula>
      <formula>2</formula>
    </cfRule>
    <cfRule type="containsText" dxfId="556" priority="320" operator="containsText" text="Muy Baja">
      <formula>NOT(ISERROR(SEARCH("Muy Baja",F60)))</formula>
    </cfRule>
    <cfRule type="containsText" dxfId="555" priority="321" operator="containsText" text="Baja">
      <formula>NOT(ISERROR(SEARCH("Baja",F60)))</formula>
    </cfRule>
    <cfRule type="containsText" dxfId="554" priority="322" operator="containsText" text="Muy Alta">
      <formula>NOT(ISERROR(SEARCH("Muy Alta",F60)))</formula>
    </cfRule>
    <cfRule type="containsText" dxfId="553" priority="323" operator="containsText" text="Alta">
      <formula>NOT(ISERROR(SEARCH("Alta",F60)))</formula>
    </cfRule>
    <cfRule type="containsText" dxfId="552" priority="324" operator="containsText" text="Media">
      <formula>NOT(ISERROR(SEARCH("Media",F60)))</formula>
    </cfRule>
    <cfRule type="containsText" dxfId="551" priority="325" operator="containsText" text="Media">
      <formula>NOT(ISERROR(SEARCH("Media",F60)))</formula>
    </cfRule>
    <cfRule type="containsText" dxfId="548" priority="337" operator="containsText" text="Muy baja">
      <formula>NOT(ISERROR(SEARCH("Muy baja",F60)))</formula>
    </cfRule>
    <cfRule type="containsText" dxfId="547" priority="336" operator="containsText" text="Baja">
      <formula>NOT(ISERROR(SEARCH("Baja",F60)))</formula>
    </cfRule>
    <cfRule type="containsText" dxfId="546" priority="335" operator="containsText" text="Media">
      <formula>NOT(ISERROR(SEARCH("Media",F60)))</formula>
    </cfRule>
  </conditionalFormatting>
  <conditionalFormatting sqref="F70">
    <cfRule type="containsText" dxfId="545" priority="107" operator="containsText" text="Media">
      <formula>NOT(ISERROR(SEARCH("Media",F70)))</formula>
    </cfRule>
    <cfRule type="containsText" dxfId="544" priority="112" operator="containsText" text="Muy Baja">
      <formula>NOT(ISERROR(SEARCH("Muy Baja",F70)))</formula>
    </cfRule>
    <cfRule type="containsText" dxfId="543" priority="111" operator="containsText" text="Muy Baja">
      <formula>NOT(ISERROR(SEARCH("Muy Baja",F70)))</formula>
    </cfRule>
    <cfRule type="containsText" dxfId="542" priority="110" operator="containsText" text="Muy Baja">
      <formula>NOT(ISERROR(SEARCH("Muy Baja",F70)))</formula>
    </cfRule>
    <cfRule type="containsText" dxfId="541" priority="109" operator="containsText" text="Baja">
      <formula>NOT(ISERROR(SEARCH("Baja",F70)))</formula>
    </cfRule>
    <cfRule type="containsText" dxfId="540" priority="108" operator="containsText" text="Muy Baja">
      <formula>NOT(ISERROR(SEARCH("Muy Baja",F70)))</formula>
    </cfRule>
    <cfRule type="containsText" dxfId="539" priority="105" operator="containsText" text="Media">
      <formula>NOT(ISERROR(SEARCH("Media",F70)))</formula>
    </cfRule>
    <cfRule type="containsText" dxfId="538" priority="104" operator="containsText" text="Alta">
      <formula>NOT(ISERROR(SEARCH("Alta",F70)))</formula>
    </cfRule>
    <cfRule type="containsText" dxfId="537" priority="103" operator="containsText" text="Muy Alta">
      <formula>NOT(ISERROR(SEARCH("Muy Alta",F70)))</formula>
    </cfRule>
    <cfRule type="cellIs" dxfId="536" priority="120" operator="between">
      <formula>0</formula>
      <formula>2</formula>
    </cfRule>
    <cfRule type="containsText" dxfId="535" priority="113" operator="containsText" text="Muy Baja'Tabla probabilidad'!">
      <formula>NOT(ISERROR(SEARCH("Muy Baja'Tabla probabilidad'!",F70)))</formula>
    </cfRule>
    <cfRule type="containsText" dxfId="534" priority="118" operator="containsText" text="Muy baja">
      <formula>NOT(ISERROR(SEARCH("Muy baja",F70)))</formula>
    </cfRule>
    <cfRule type="containsText" dxfId="533" priority="115" operator="containsText" text="Alta">
      <formula>NOT(ISERROR(SEARCH("Alta",F70)))</formula>
    </cfRule>
    <cfRule type="containsText" dxfId="532" priority="116" operator="containsText" text="Media">
      <formula>NOT(ISERROR(SEARCH("Media",F70)))</formula>
    </cfRule>
    <cfRule type="containsText" dxfId="531" priority="106" operator="containsText" text="Media">
      <formula>NOT(ISERROR(SEARCH("Media",F70)))</formula>
    </cfRule>
    <cfRule type="containsText" dxfId="530" priority="117" operator="containsText" text="Baja">
      <formula>NOT(ISERROR(SEARCH("Baja",F70)))</formula>
    </cfRule>
    <cfRule type="cellIs" dxfId="529" priority="119" operator="between">
      <formula>1</formula>
      <formula>2</formula>
    </cfRule>
    <cfRule type="containsText" dxfId="528" priority="101" operator="containsText" text="Muy Baja">
      <formula>NOT(ISERROR(SEARCH("Muy Baja",F70)))</formula>
    </cfRule>
    <cfRule type="containsText" dxfId="527" priority="102" operator="containsText" text="Baja">
      <formula>NOT(ISERROR(SEARCH("Baja",F70)))</formula>
    </cfRule>
    <cfRule type="containsText" dxfId="526" priority="114" operator="containsText" text="Muy bajo">
      <formula>NOT(ISERROR(SEARCH("Muy bajo",F70)))</formula>
    </cfRule>
  </conditionalFormatting>
  <conditionalFormatting sqref="F80">
    <cfRule type="containsText" dxfId="525" priority="65" operator="containsText" text="Media">
      <formula>NOT(ISERROR(SEARCH("Media",F80)))</formula>
    </cfRule>
    <cfRule type="containsText" dxfId="524" priority="66" operator="containsText" text="Media">
      <formula>NOT(ISERROR(SEARCH("Media",F80)))</formula>
    </cfRule>
    <cfRule type="containsText" dxfId="523" priority="67" operator="containsText" text="Media">
      <formula>NOT(ISERROR(SEARCH("Media",F80)))</formula>
    </cfRule>
    <cfRule type="containsText" dxfId="522" priority="68" operator="containsText" text="Muy Baja">
      <formula>NOT(ISERROR(SEARCH("Muy Baja",F80)))</formula>
    </cfRule>
    <cfRule type="containsText" dxfId="521" priority="69" operator="containsText" text="Baja">
      <formula>NOT(ISERROR(SEARCH("Baja",F80)))</formula>
    </cfRule>
    <cfRule type="containsText" dxfId="520" priority="70" operator="containsText" text="Muy Baja">
      <formula>NOT(ISERROR(SEARCH("Muy Baja",F80)))</formula>
    </cfRule>
    <cfRule type="containsText" dxfId="519" priority="71" operator="containsText" text="Muy Baja">
      <formula>NOT(ISERROR(SEARCH("Muy Baja",F80)))</formula>
    </cfRule>
    <cfRule type="containsText" dxfId="518" priority="72" operator="containsText" text="Muy Baja">
      <formula>NOT(ISERROR(SEARCH("Muy Baja",F80)))</formula>
    </cfRule>
    <cfRule type="containsText" dxfId="517" priority="73" operator="containsText" text="Muy Baja'Tabla probabilidad'!">
      <formula>NOT(ISERROR(SEARCH("Muy Baja'Tabla probabilidad'!",F80)))</formula>
    </cfRule>
    <cfRule type="containsText" dxfId="516" priority="74" operator="containsText" text="Muy bajo">
      <formula>NOT(ISERROR(SEARCH("Muy bajo",F80)))</formula>
    </cfRule>
    <cfRule type="containsText" dxfId="515" priority="75" operator="containsText" text="Alta">
      <formula>NOT(ISERROR(SEARCH("Alta",F80)))</formula>
    </cfRule>
    <cfRule type="containsText" dxfId="514" priority="76" operator="containsText" text="Media">
      <formula>NOT(ISERROR(SEARCH("Media",F80)))</formula>
    </cfRule>
    <cfRule type="containsText" dxfId="513" priority="77" operator="containsText" text="Baja">
      <formula>NOT(ISERROR(SEARCH("Baja",F80)))</formula>
    </cfRule>
    <cfRule type="containsText" dxfId="512" priority="78" operator="containsText" text="Muy baja">
      <formula>NOT(ISERROR(SEARCH("Muy baja",F80)))</formula>
    </cfRule>
    <cfRule type="cellIs" dxfId="511" priority="79" operator="between">
      <formula>1</formula>
      <formula>2</formula>
    </cfRule>
    <cfRule type="cellIs" dxfId="510" priority="80" operator="between">
      <formula>0</formula>
      <formula>2</formula>
    </cfRule>
    <cfRule type="containsText" dxfId="509" priority="61" operator="containsText" text="Muy Baja">
      <formula>NOT(ISERROR(SEARCH("Muy Baja",F80)))</formula>
    </cfRule>
    <cfRule type="containsText" dxfId="508" priority="62" operator="containsText" text="Baja">
      <formula>NOT(ISERROR(SEARCH("Baja",F80)))</formula>
    </cfRule>
    <cfRule type="containsText" dxfId="507" priority="63" operator="containsText" text="Muy Alta">
      <formula>NOT(ISERROR(SEARCH("Muy Alta",F80)))</formula>
    </cfRule>
    <cfRule type="containsText" dxfId="506" priority="64" operator="containsText" text="Alta">
      <formula>NOT(ISERROR(SEARCH("Alta",F80)))</formula>
    </cfRule>
  </conditionalFormatting>
  <conditionalFormatting sqref="F90">
    <cfRule type="containsText" dxfId="505" priority="36" operator="containsText" text="Media">
      <formula>NOT(ISERROR(SEARCH("Media",F90)))</formula>
    </cfRule>
    <cfRule type="containsText" dxfId="504" priority="35" operator="containsText" text="Alta">
      <formula>NOT(ISERROR(SEARCH("Alta",F90)))</formula>
    </cfRule>
    <cfRule type="containsText" dxfId="503" priority="26" operator="containsText" text="Media">
      <formula>NOT(ISERROR(SEARCH("Media",F90)))</formula>
    </cfRule>
    <cfRule type="containsText" dxfId="502" priority="25" operator="containsText" text="Media">
      <formula>NOT(ISERROR(SEARCH("Media",F90)))</formula>
    </cfRule>
    <cfRule type="containsText" dxfId="501" priority="34" operator="containsText" text="Muy bajo">
      <formula>NOT(ISERROR(SEARCH("Muy bajo",F90)))</formula>
    </cfRule>
    <cfRule type="containsText" dxfId="500" priority="31" operator="containsText" text="Muy Baja">
      <formula>NOT(ISERROR(SEARCH("Muy Baja",F90)))</formula>
    </cfRule>
    <cfRule type="containsText" dxfId="499" priority="24" operator="containsText" text="Alta">
      <formula>NOT(ISERROR(SEARCH("Alta",F90)))</formula>
    </cfRule>
    <cfRule type="containsText" dxfId="498" priority="33" operator="containsText" text="Muy Baja'Tabla probabilidad'!">
      <formula>NOT(ISERROR(SEARCH("Muy Baja'Tabla probabilidad'!",F90)))</formula>
    </cfRule>
    <cfRule type="containsText" dxfId="497" priority="32" operator="containsText" text="Muy Baja">
      <formula>NOT(ISERROR(SEARCH("Muy Baja",F90)))</formula>
    </cfRule>
    <cfRule type="containsText" dxfId="496" priority="23" operator="containsText" text="Muy Alta">
      <formula>NOT(ISERROR(SEARCH("Muy Alta",F90)))</formula>
    </cfRule>
    <cfRule type="containsText" dxfId="495" priority="22" operator="containsText" text="Baja">
      <formula>NOT(ISERROR(SEARCH("Baja",F90)))</formula>
    </cfRule>
    <cfRule type="containsText" dxfId="494" priority="21" operator="containsText" text="Muy Baja">
      <formula>NOT(ISERROR(SEARCH("Muy Baja",F90)))</formula>
    </cfRule>
    <cfRule type="containsText" dxfId="493" priority="30" operator="containsText" text="Muy Baja">
      <formula>NOT(ISERROR(SEARCH("Muy Baja",F90)))</formula>
    </cfRule>
    <cfRule type="cellIs" dxfId="492" priority="40" operator="between">
      <formula>0</formula>
      <formula>2</formula>
    </cfRule>
    <cfRule type="cellIs" dxfId="491" priority="39" operator="between">
      <formula>1</formula>
      <formula>2</formula>
    </cfRule>
    <cfRule type="containsText" dxfId="490" priority="38" operator="containsText" text="Muy baja">
      <formula>NOT(ISERROR(SEARCH("Muy baja",F90)))</formula>
    </cfRule>
    <cfRule type="containsText" dxfId="489" priority="37" operator="containsText" text="Baja">
      <formula>NOT(ISERROR(SEARCH("Baja",F90)))</formula>
    </cfRule>
    <cfRule type="containsText" dxfId="488" priority="29" operator="containsText" text="Baja">
      <formula>NOT(ISERROR(SEARCH("Baja",F90)))</formula>
    </cfRule>
    <cfRule type="containsText" dxfId="487" priority="28" operator="containsText" text="Muy Baja">
      <formula>NOT(ISERROR(SEARCH("Muy Baja",F90)))</formula>
    </cfRule>
    <cfRule type="containsText" dxfId="486" priority="27" operator="containsText" text="Media">
      <formula>NOT(ISERROR(SEARCH("Media",F90)))</formula>
    </cfRule>
  </conditionalFormatting>
  <conditionalFormatting sqref="G10 G20 G30 G40 G50">
    <cfRule type="containsText" dxfId="485" priority="672" operator="containsText" text="Alta">
      <formula>NOT(ISERROR(SEARCH("Alta",G10)))</formula>
    </cfRule>
    <cfRule type="containsText" dxfId="484" priority="670" operator="containsText" text="Catastrófico">
      <formula>NOT(ISERROR(SEARCH("Catastrófico",G10)))</formula>
    </cfRule>
    <cfRule type="containsText" dxfId="483" priority="671" operator="containsText" text="Mayor">
      <formula>NOT(ISERROR(SEARCH("Mayor",G10)))</formula>
    </cfRule>
    <cfRule type="containsText" dxfId="482" priority="673" operator="containsText" text="Moderado">
      <formula>NOT(ISERROR(SEARCH("Moderado",G10)))</formula>
    </cfRule>
    <cfRule type="containsText" dxfId="481" priority="674" operator="containsText" text="Menor">
      <formula>NOT(ISERROR(SEARCH("Menor",G10)))</formula>
    </cfRule>
    <cfRule type="containsText" dxfId="480" priority="675" operator="containsText" text="Leve">
      <formula>NOT(ISERROR(SEARCH("Leve",G10)))</formula>
    </cfRule>
  </conditionalFormatting>
  <conditionalFormatting sqref="G60">
    <cfRule type="containsText" dxfId="479" priority="319" operator="containsText" text="Leve">
      <formula>NOT(ISERROR(SEARCH("Leve",G60)))</formula>
    </cfRule>
    <cfRule type="containsText" dxfId="478" priority="318" operator="containsText" text="Menor">
      <formula>NOT(ISERROR(SEARCH("Menor",G60)))</formula>
    </cfRule>
    <cfRule type="containsText" dxfId="477" priority="317" operator="containsText" text="Moderado">
      <formula>NOT(ISERROR(SEARCH("Moderado",G60)))</formula>
    </cfRule>
    <cfRule type="containsText" dxfId="476" priority="316" operator="containsText" text="Alta">
      <formula>NOT(ISERROR(SEARCH("Alta",G60)))</formula>
    </cfRule>
    <cfRule type="containsText" dxfId="475" priority="315" operator="containsText" text="Mayor">
      <formula>NOT(ISERROR(SEARCH("Mayor",G60)))</formula>
    </cfRule>
    <cfRule type="containsText" dxfId="474" priority="314" operator="containsText" text="Catastrófico">
      <formula>NOT(ISERROR(SEARCH("Catastrófico",G60)))</formula>
    </cfRule>
  </conditionalFormatting>
  <conditionalFormatting sqref="G70">
    <cfRule type="containsText" dxfId="473" priority="95" operator="containsText" text="Catastrófico">
      <formula>NOT(ISERROR(SEARCH("Catastrófico",G70)))</formula>
    </cfRule>
    <cfRule type="containsText" dxfId="472" priority="96" operator="containsText" text="Mayor">
      <formula>NOT(ISERROR(SEARCH("Mayor",G70)))</formula>
    </cfRule>
    <cfRule type="containsText" dxfId="471" priority="97" operator="containsText" text="Alta">
      <formula>NOT(ISERROR(SEARCH("Alta",G70)))</formula>
    </cfRule>
    <cfRule type="containsText" dxfId="470" priority="98" operator="containsText" text="Moderado">
      <formula>NOT(ISERROR(SEARCH("Moderado",G70)))</formula>
    </cfRule>
    <cfRule type="containsText" dxfId="469" priority="99" operator="containsText" text="Menor">
      <formula>NOT(ISERROR(SEARCH("Menor",G70)))</formula>
    </cfRule>
    <cfRule type="containsText" dxfId="468" priority="100" operator="containsText" text="Leve">
      <formula>NOT(ISERROR(SEARCH("Leve",G70)))</formula>
    </cfRule>
  </conditionalFormatting>
  <conditionalFormatting sqref="G80">
    <cfRule type="containsText" dxfId="467" priority="60" operator="containsText" text="Leve">
      <formula>NOT(ISERROR(SEARCH("Leve",G80)))</formula>
    </cfRule>
    <cfRule type="containsText" dxfId="466" priority="59" operator="containsText" text="Menor">
      <formula>NOT(ISERROR(SEARCH("Menor",G80)))</formula>
    </cfRule>
    <cfRule type="containsText" dxfId="465" priority="55" operator="containsText" text="Catastrófico">
      <formula>NOT(ISERROR(SEARCH("Catastrófico",G80)))</formula>
    </cfRule>
    <cfRule type="containsText" dxfId="464" priority="56" operator="containsText" text="Mayor">
      <formula>NOT(ISERROR(SEARCH("Mayor",G80)))</formula>
    </cfRule>
    <cfRule type="containsText" dxfId="463" priority="57" operator="containsText" text="Alta">
      <formula>NOT(ISERROR(SEARCH("Alta",G80)))</formula>
    </cfRule>
    <cfRule type="containsText" dxfId="462" priority="58" operator="containsText" text="Moderado">
      <formula>NOT(ISERROR(SEARCH("Moderado",G80)))</formula>
    </cfRule>
  </conditionalFormatting>
  <conditionalFormatting sqref="G90">
    <cfRule type="containsText" dxfId="461" priority="15" operator="containsText" text="Catastrófico">
      <formula>NOT(ISERROR(SEARCH("Catastrófico",G90)))</formula>
    </cfRule>
    <cfRule type="containsText" dxfId="460" priority="20" operator="containsText" text="Leve">
      <formula>NOT(ISERROR(SEARCH("Leve",G90)))</formula>
    </cfRule>
    <cfRule type="containsText" dxfId="459" priority="19" operator="containsText" text="Menor">
      <formula>NOT(ISERROR(SEARCH("Menor",G90)))</formula>
    </cfRule>
    <cfRule type="containsText" dxfId="458" priority="17" operator="containsText" text="Alta">
      <formula>NOT(ISERROR(SEARCH("Alta",G90)))</formula>
    </cfRule>
    <cfRule type="containsText" dxfId="457" priority="18" operator="containsText" text="Moderado">
      <formula>NOT(ISERROR(SEARCH("Moderado",G90)))</formula>
    </cfRule>
    <cfRule type="containsText" dxfId="456" priority="16" operator="containsText" text="Mayor">
      <formula>NOT(ISERROR(SEARCH("Mayor",G90)))</formula>
    </cfRule>
  </conditionalFormatting>
  <conditionalFormatting sqref="H10:I10 H20:I20 H30:I30 H40:I40 H50:I50">
    <cfRule type="containsText" dxfId="455" priority="666" operator="containsText" text="Alto">
      <formula>NOT(ISERROR(SEARCH("Alto",H10)))</formula>
    </cfRule>
    <cfRule type="containsText" dxfId="454" priority="665" operator="containsText" text="Extremo">
      <formula>NOT(ISERROR(SEARCH("Extremo",H10)))</formula>
    </cfRule>
    <cfRule type="containsText" dxfId="453" priority="667" operator="containsText" text="Bajo">
      <formula>NOT(ISERROR(SEARCH("Bajo",H10)))</formula>
    </cfRule>
    <cfRule type="containsText" dxfId="452" priority="668" operator="containsText" text="Moderado">
      <formula>NOT(ISERROR(SEARCH("Moderado",H10)))</formula>
    </cfRule>
    <cfRule type="containsText" dxfId="451" priority="669" operator="containsText" text="Extremo">
      <formula>NOT(ISERROR(SEARCH("Extremo",H10)))</formula>
    </cfRule>
  </conditionalFormatting>
  <conditionalFormatting sqref="H60:I60">
    <cfRule type="containsText" dxfId="450" priority="310" operator="containsText" text="Alto">
      <formula>NOT(ISERROR(SEARCH("Alto",H60)))</formula>
    </cfRule>
    <cfRule type="containsText" dxfId="449" priority="313" operator="containsText" text="Extremo">
      <formula>NOT(ISERROR(SEARCH("Extremo",H60)))</formula>
    </cfRule>
    <cfRule type="containsText" dxfId="448" priority="309" operator="containsText" text="Extremo">
      <formula>NOT(ISERROR(SEARCH("Extremo",H60)))</formula>
    </cfRule>
    <cfRule type="containsText" dxfId="447" priority="311" operator="containsText" text="Bajo">
      <formula>NOT(ISERROR(SEARCH("Bajo",H60)))</formula>
    </cfRule>
    <cfRule type="containsText" dxfId="446" priority="312" operator="containsText" text="Moderado">
      <formula>NOT(ISERROR(SEARCH("Moderado",H60)))</formula>
    </cfRule>
  </conditionalFormatting>
  <conditionalFormatting sqref="H70:I70">
    <cfRule type="containsText" dxfId="445" priority="93" operator="containsText" text="Moderado">
      <formula>NOT(ISERROR(SEARCH("Moderado",H70)))</formula>
    </cfRule>
    <cfRule type="containsText" dxfId="444" priority="94" operator="containsText" text="Extremo">
      <formula>NOT(ISERROR(SEARCH("Extremo",H70)))</formula>
    </cfRule>
    <cfRule type="containsText" dxfId="443" priority="92" operator="containsText" text="Bajo">
      <formula>NOT(ISERROR(SEARCH("Bajo",H70)))</formula>
    </cfRule>
    <cfRule type="containsText" dxfId="442" priority="91" operator="containsText" text="Alto">
      <formula>NOT(ISERROR(SEARCH("Alto",H70)))</formula>
    </cfRule>
    <cfRule type="containsText" dxfId="441" priority="90" operator="containsText" text="Extremo">
      <formula>NOT(ISERROR(SEARCH("Extremo",H70)))</formula>
    </cfRule>
  </conditionalFormatting>
  <conditionalFormatting sqref="H80:I80">
    <cfRule type="containsText" dxfId="440" priority="54" operator="containsText" text="Extremo">
      <formula>NOT(ISERROR(SEARCH("Extremo",H80)))</formula>
    </cfRule>
    <cfRule type="containsText" dxfId="439" priority="52" operator="containsText" text="Bajo">
      <formula>NOT(ISERROR(SEARCH("Bajo",H80)))</formula>
    </cfRule>
    <cfRule type="containsText" dxfId="438" priority="51" operator="containsText" text="Alto">
      <formula>NOT(ISERROR(SEARCH("Alto",H80)))</formula>
    </cfRule>
    <cfRule type="containsText" dxfId="437" priority="50" operator="containsText" text="Extremo">
      <formula>NOT(ISERROR(SEARCH("Extremo",H80)))</formula>
    </cfRule>
    <cfRule type="containsText" dxfId="436" priority="53" operator="containsText" text="Moderado">
      <formula>NOT(ISERROR(SEARCH("Moderado",H80)))</formula>
    </cfRule>
  </conditionalFormatting>
  <conditionalFormatting sqref="H90:I90">
    <cfRule type="containsText" dxfId="435" priority="10" operator="containsText" text="Extremo">
      <formula>NOT(ISERROR(SEARCH("Extremo",H90)))</formula>
    </cfRule>
    <cfRule type="containsText" dxfId="434" priority="11" operator="containsText" text="Alto">
      <formula>NOT(ISERROR(SEARCH("Alto",H90)))</formula>
    </cfRule>
    <cfRule type="containsText" dxfId="433" priority="12" operator="containsText" text="Bajo">
      <formula>NOT(ISERROR(SEARCH("Bajo",H90)))</formula>
    </cfRule>
    <cfRule type="containsText" dxfId="432" priority="13" operator="containsText" text="Moderado">
      <formula>NOT(ISERROR(SEARCH("Moderado",H90)))</formula>
    </cfRule>
    <cfRule type="containsText" dxfId="431" priority="14" operator="containsText" text="Extremo">
      <formula>NOT(ISERROR(SEARCH("Extremo",H90)))</formula>
    </cfRule>
  </conditionalFormatting>
  <conditionalFormatting sqref="J10:J49">
    <cfRule type="containsText" dxfId="430" priority="638" operator="containsText" text="Muy Baja">
      <formula>NOT(ISERROR(SEARCH("Muy Baja",J10)))</formula>
    </cfRule>
    <cfRule type="containsText" dxfId="429" priority="634" operator="containsText" text="Muy Alta">
      <formula>NOT(ISERROR(SEARCH("Muy Alta",J10)))</formula>
    </cfRule>
    <cfRule type="containsText" dxfId="428" priority="635" operator="containsText" text="Alta">
      <formula>NOT(ISERROR(SEARCH("Alta",J10)))</formula>
    </cfRule>
    <cfRule type="containsText" dxfId="427" priority="636" operator="containsText" text="Media">
      <formula>NOT(ISERROR(SEARCH("Media",J10)))</formula>
    </cfRule>
    <cfRule type="containsText" dxfId="426" priority="637" operator="containsText" text="Baja">
      <formula>NOT(ISERROR(SEARCH("Baja",J10)))</formula>
    </cfRule>
  </conditionalFormatting>
  <conditionalFormatting sqref="J10:J69">
    <cfRule type="containsText" dxfId="425" priority="352" operator="containsText" text="Muy Baja">
      <formula>NOT(ISERROR(SEARCH("Muy Baja",J10)))</formula>
    </cfRule>
  </conditionalFormatting>
  <conditionalFormatting sqref="J50:J69">
    <cfRule type="containsText" dxfId="424" priority="350" operator="containsText" text="Media">
      <formula>NOT(ISERROR(SEARCH("Media",J50)))</formula>
    </cfRule>
    <cfRule type="containsText" dxfId="423" priority="348" operator="containsText" text="Muy Alta">
      <formula>NOT(ISERROR(SEARCH("Muy Alta",J50)))</formula>
    </cfRule>
    <cfRule type="containsText" dxfId="422" priority="351" operator="containsText" text="Baja">
      <formula>NOT(ISERROR(SEARCH("Baja",J50)))</formula>
    </cfRule>
    <cfRule type="containsText" dxfId="421" priority="349" operator="containsText" text="Alta">
      <formula>NOT(ISERROR(SEARCH("Alta",J50)))</formula>
    </cfRule>
  </conditionalFormatting>
  <conditionalFormatting sqref="J50:J99">
    <cfRule type="containsText" dxfId="420" priority="131" operator="containsText" text="Muy Baja">
      <formula>NOT(ISERROR(SEARCH("Muy Baja",J50)))</formula>
    </cfRule>
  </conditionalFormatting>
  <conditionalFormatting sqref="J70:J99">
    <cfRule type="containsText" dxfId="419" priority="130" operator="containsText" text="Baja">
      <formula>NOT(ISERROR(SEARCH("Baja",J70)))</formula>
    </cfRule>
    <cfRule type="containsText" dxfId="418" priority="127" operator="containsText" text="Muy Alta">
      <formula>NOT(ISERROR(SEARCH("Muy Alta",J70)))</formula>
    </cfRule>
    <cfRule type="containsText" dxfId="417" priority="128" operator="containsText" text="Alta">
      <formula>NOT(ISERROR(SEARCH("Alta",J70)))</formula>
    </cfRule>
    <cfRule type="containsText" dxfId="416" priority="129" operator="containsText" text="Media">
      <formula>NOT(ISERROR(SEARCH("Media",J70)))</formula>
    </cfRule>
    <cfRule type="containsText" dxfId="415" priority="121" operator="containsText" text="Muy Baja">
      <formula>NOT(ISERROR(SEARCH("Muy Baja",J70)))</formula>
    </cfRule>
  </conditionalFormatting>
  <conditionalFormatting sqref="K10:K99">
    <cfRule type="containsText" dxfId="414" priority="122" operator="containsText" text="Catastrófico">
      <formula>NOT(ISERROR(SEARCH("Catastrófico",K10)))</formula>
    </cfRule>
    <cfRule type="containsText" dxfId="413" priority="124" operator="containsText" text="Menor">
      <formula>NOT(ISERROR(SEARCH("Menor",K10)))</formula>
    </cfRule>
    <cfRule type="containsText" dxfId="412" priority="123" operator="containsText" text="Moderado">
      <formula>NOT(ISERROR(SEARCH("Moderado",K10)))</formula>
    </cfRule>
    <cfRule type="containsText" dxfId="411" priority="125" operator="containsText" text="Leve">
      <formula>NOT(ISERROR(SEARCH("Leve",K10)))</formula>
    </cfRule>
    <cfRule type="containsText" dxfId="410" priority="126" operator="containsText" text="Mayor">
      <formula>NOT(ISERROR(SEARCH("Mayor",K10)))</formula>
    </cfRule>
  </conditionalFormatting>
  <conditionalFormatting sqref="M10 M20 M30 M40">
    <cfRule type="containsText" dxfId="409" priority="639" operator="containsText" text="Extremo">
      <formula>NOT(ISERROR(SEARCH("Extremo",M10)))</formula>
    </cfRule>
    <cfRule type="containsText" dxfId="408" priority="640" operator="containsText" text="Alto">
      <formula>NOT(ISERROR(SEARCH("Alto",M10)))</formula>
    </cfRule>
    <cfRule type="containsText" dxfId="407" priority="642" operator="containsText" text="Menor">
      <formula>NOT(ISERROR(SEARCH("Menor",M10)))</formula>
    </cfRule>
    <cfRule type="containsText" dxfId="406" priority="643" operator="containsText" text="Bajo">
      <formula>NOT(ISERROR(SEARCH("Bajo",M10)))</formula>
    </cfRule>
    <cfRule type="containsText" dxfId="405" priority="644" operator="containsText" text="Moderado">
      <formula>NOT(ISERROR(SEARCH("Moderado",M10)))</formula>
    </cfRule>
    <cfRule type="containsText" dxfId="404" priority="645" operator="containsText" text="Extremo">
      <formula>NOT(ISERROR(SEARCH("Extremo",M10)))</formula>
    </cfRule>
    <cfRule type="containsText" dxfId="403" priority="646" operator="containsText" text="Baja">
      <formula>NOT(ISERROR(SEARCH("Baja",M10)))</formula>
    </cfRule>
    <cfRule type="containsText" dxfId="402" priority="647" operator="containsText" text="Alto">
      <formula>NOT(ISERROR(SEARCH("Alto",M10)))</formula>
    </cfRule>
    <cfRule type="containsText" dxfId="401" priority="641" operator="containsText" text="Moderado">
      <formula>NOT(ISERROR(SEARCH("Moderado",M10)))</formula>
    </cfRule>
  </conditionalFormatting>
  <conditionalFormatting sqref="M50">
    <cfRule type="containsText" dxfId="400" priority="353" operator="containsText" text="Extremo">
      <formula>NOT(ISERROR(SEARCH("Extremo",M50)))</formula>
    </cfRule>
    <cfRule type="containsText" dxfId="399" priority="360" operator="containsText" text="Baja">
      <formula>NOT(ISERROR(SEARCH("Baja",M50)))</formula>
    </cfRule>
    <cfRule type="containsText" dxfId="398" priority="361" operator="containsText" text="Alto">
      <formula>NOT(ISERROR(SEARCH("Alto",M50)))</formula>
    </cfRule>
    <cfRule type="containsText" dxfId="397" priority="355" operator="containsText" text="Moderado">
      <formula>NOT(ISERROR(SEARCH("Moderado",M50)))</formula>
    </cfRule>
    <cfRule type="containsText" dxfId="396" priority="354" operator="containsText" text="Alto">
      <formula>NOT(ISERROR(SEARCH("Alto",M50)))</formula>
    </cfRule>
    <cfRule type="containsText" dxfId="395" priority="357" operator="containsText" text="Bajo">
      <formula>NOT(ISERROR(SEARCH("Bajo",M50)))</formula>
    </cfRule>
    <cfRule type="containsText" dxfId="394" priority="356" operator="containsText" text="Menor">
      <formula>NOT(ISERROR(SEARCH("Menor",M50)))</formula>
    </cfRule>
    <cfRule type="containsText" dxfId="393" priority="358" operator="containsText" text="Moderado">
      <formula>NOT(ISERROR(SEARCH("Moderado",M50)))</formula>
    </cfRule>
    <cfRule type="containsText" dxfId="392" priority="359" operator="containsText" text="Extremo">
      <formula>NOT(ISERROR(SEARCH("Extremo",M50)))</formula>
    </cfRule>
  </conditionalFormatting>
  <conditionalFormatting sqref="M60">
    <cfRule type="containsText" dxfId="391" priority="301" operator="containsText" text="Alto">
      <formula>NOT(ISERROR(SEARCH("Alto",M60)))</formula>
    </cfRule>
    <cfRule type="containsText" dxfId="390" priority="302" operator="containsText" text="Moderado">
      <formula>NOT(ISERROR(SEARCH("Moderado",M60)))</formula>
    </cfRule>
    <cfRule type="containsText" dxfId="389" priority="303" operator="containsText" text="Menor">
      <formula>NOT(ISERROR(SEARCH("Menor",M60)))</formula>
    </cfRule>
    <cfRule type="containsText" dxfId="388" priority="304" operator="containsText" text="Bajo">
      <formula>NOT(ISERROR(SEARCH("Bajo",M60)))</formula>
    </cfRule>
    <cfRule type="containsText" dxfId="387" priority="305" operator="containsText" text="Moderado">
      <formula>NOT(ISERROR(SEARCH("Moderado",M60)))</formula>
    </cfRule>
    <cfRule type="containsText" dxfId="386" priority="306" operator="containsText" text="Extremo">
      <formula>NOT(ISERROR(SEARCH("Extremo",M60)))</formula>
    </cfRule>
    <cfRule type="containsText" dxfId="385" priority="300" operator="containsText" text="Extremo">
      <formula>NOT(ISERROR(SEARCH("Extremo",M60)))</formula>
    </cfRule>
    <cfRule type="containsText" dxfId="384" priority="308" operator="containsText" text="Alto">
      <formula>NOT(ISERROR(SEARCH("Alto",M60)))</formula>
    </cfRule>
    <cfRule type="containsText" dxfId="383" priority="307" operator="containsText" text="Baja">
      <formula>NOT(ISERROR(SEARCH("Baja",M60)))</formula>
    </cfRule>
  </conditionalFormatting>
  <conditionalFormatting sqref="M70">
    <cfRule type="containsText" dxfId="382" priority="84" operator="containsText" text="Menor">
      <formula>NOT(ISERROR(SEARCH("Menor",M70)))</formula>
    </cfRule>
    <cfRule type="containsText" dxfId="381" priority="85" operator="containsText" text="Bajo">
      <formula>NOT(ISERROR(SEARCH("Bajo",M70)))</formula>
    </cfRule>
    <cfRule type="containsText" dxfId="380" priority="86" operator="containsText" text="Moderado">
      <formula>NOT(ISERROR(SEARCH("Moderado",M70)))</formula>
    </cfRule>
    <cfRule type="containsText" dxfId="379" priority="87" operator="containsText" text="Extremo">
      <formula>NOT(ISERROR(SEARCH("Extremo",M70)))</formula>
    </cfRule>
    <cfRule type="containsText" dxfId="378" priority="88" operator="containsText" text="Baja">
      <formula>NOT(ISERROR(SEARCH("Baja",M70)))</formula>
    </cfRule>
    <cfRule type="containsText" dxfId="377" priority="89" operator="containsText" text="Alto">
      <formula>NOT(ISERROR(SEARCH("Alto",M70)))</formula>
    </cfRule>
    <cfRule type="containsText" dxfId="376" priority="83" operator="containsText" text="Moderado">
      <formula>NOT(ISERROR(SEARCH("Moderado",M70)))</formula>
    </cfRule>
    <cfRule type="containsText" dxfId="375" priority="81" operator="containsText" text="Extremo">
      <formula>NOT(ISERROR(SEARCH("Extremo",M70)))</formula>
    </cfRule>
    <cfRule type="containsText" dxfId="374" priority="82" operator="containsText" text="Alto">
      <formula>NOT(ISERROR(SEARCH("Alto",M70)))</formula>
    </cfRule>
  </conditionalFormatting>
  <conditionalFormatting sqref="M80">
    <cfRule type="containsText" dxfId="373" priority="45" operator="containsText" text="Bajo">
      <formula>NOT(ISERROR(SEARCH("Bajo",M80)))</formula>
    </cfRule>
    <cfRule type="containsText" dxfId="372" priority="43" operator="containsText" text="Moderado">
      <formula>NOT(ISERROR(SEARCH("Moderado",M80)))</formula>
    </cfRule>
    <cfRule type="containsText" dxfId="371" priority="48" operator="containsText" text="Baja">
      <formula>NOT(ISERROR(SEARCH("Baja",M80)))</formula>
    </cfRule>
    <cfRule type="containsText" dxfId="370" priority="46" operator="containsText" text="Moderado">
      <formula>NOT(ISERROR(SEARCH("Moderado",M80)))</formula>
    </cfRule>
    <cfRule type="containsText" dxfId="369" priority="44" operator="containsText" text="Menor">
      <formula>NOT(ISERROR(SEARCH("Menor",M80)))</formula>
    </cfRule>
    <cfRule type="containsText" dxfId="368" priority="42" operator="containsText" text="Alto">
      <formula>NOT(ISERROR(SEARCH("Alto",M80)))</formula>
    </cfRule>
    <cfRule type="containsText" dxfId="367" priority="41" operator="containsText" text="Extremo">
      <formula>NOT(ISERROR(SEARCH("Extremo",M80)))</formula>
    </cfRule>
    <cfRule type="containsText" dxfId="366" priority="49" operator="containsText" text="Alto">
      <formula>NOT(ISERROR(SEARCH("Alto",M80)))</formula>
    </cfRule>
    <cfRule type="containsText" dxfId="365" priority="47" operator="containsText" text="Extremo">
      <formula>NOT(ISERROR(SEARCH("Extremo",M80)))</formula>
    </cfRule>
  </conditionalFormatting>
  <conditionalFormatting sqref="M90">
    <cfRule type="containsText" dxfId="364" priority="8" operator="containsText" text="Baja">
      <formula>NOT(ISERROR(SEARCH("Baja",M90)))</formula>
    </cfRule>
    <cfRule type="containsText" dxfId="363" priority="7" operator="containsText" text="Extremo">
      <formula>NOT(ISERROR(SEARCH("Extremo",M90)))</formula>
    </cfRule>
    <cfRule type="containsText" dxfId="362" priority="6" operator="containsText" text="Moderado">
      <formula>NOT(ISERROR(SEARCH("Moderado",M90)))</formula>
    </cfRule>
    <cfRule type="containsText" dxfId="361" priority="3" operator="containsText" text="Moderado">
      <formula>NOT(ISERROR(SEARCH("Moderado",M90)))</formula>
    </cfRule>
    <cfRule type="containsText" dxfId="360" priority="2" operator="containsText" text="Alto">
      <formula>NOT(ISERROR(SEARCH("Alto",M90)))</formula>
    </cfRule>
    <cfRule type="containsText" dxfId="359" priority="5" operator="containsText" text="Bajo">
      <formula>NOT(ISERROR(SEARCH("Bajo",M90)))</formula>
    </cfRule>
    <cfRule type="containsText" dxfId="358" priority="1" operator="containsText" text="Extremo">
      <formula>NOT(ISERROR(SEARCH("Extremo",M90)))</formula>
    </cfRule>
    <cfRule type="containsText" dxfId="357" priority="9" operator="containsText" text="Alto">
      <formula>NOT(ISERROR(SEARCH("Alto",M90)))</formula>
    </cfRule>
    <cfRule type="containsText" dxfId="356" priority="4" operator="containsText" text="Menor">
      <formula>NOT(ISERROR(SEARCH("Menor",M90)))</formula>
    </cfRule>
  </conditionalFormatting>
  <dataValidations count="1">
    <dataValidation type="list" allowBlank="1" showInputMessage="1" showErrorMessage="1" sqref="D10:D9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96"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95"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xm:sqref>
        </x14:conditionalFormatting>
        <x14:conditionalFormatting xmlns:xm="http://schemas.microsoft.com/office/excel/2006/main">
          <x14:cfRule type="containsText" priority="339" operator="containsText" id="{044774F3-EB59-4C83-B034-899D8506F95D}">
            <xm:f>NOT(ISERROR(SEARCH('8- Políticas de Administración '!$B$5,F60)))</xm:f>
            <xm:f>'8- Políticas de Administración '!$B$5</xm:f>
            <x14:dxf>
              <font>
                <color rgb="FF9C0006"/>
              </font>
              <fill>
                <patternFill>
                  <bgColor rgb="FFFFC7CE"/>
                </patternFill>
              </fill>
            </x14:dxf>
          </x14:cfRule>
          <x14:cfRule type="containsText" priority="338" operator="containsText" id="{32A2D3A1-194E-4D45-B2F5-D7084C41C4B7}">
            <xm:f>NOT(ISERROR(SEARCH('8- Políticas de Administración '!$B$5,F60)))</xm:f>
            <xm:f>'8- Políticas de Administración '!$B$5</xm:f>
            <x14:dxf>
              <font>
                <color rgb="FF006100"/>
              </font>
              <fill>
                <patternFill>
                  <bgColor rgb="FFC6EF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25" zoomScale="70" zoomScaleNormal="70" workbookViewId="0">
      <selection activeCell="C29" sqref="C29:E29"/>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6"/>
    <col min="15" max="15" width="102.7109375" style="137" customWidth="1"/>
    <col min="16" max="32" width="11.5703125" style="99"/>
    <col min="33" max="36" width="11.42578125" style="3"/>
    <col min="37" max="138" width="11.42578125" style="2"/>
  </cols>
  <sheetData>
    <row r="1" spans="1:138" s="2" customFormat="1">
      <c r="E1" s="47"/>
      <c r="N1" s="128"/>
      <c r="O1" s="129"/>
      <c r="P1" s="3"/>
      <c r="Q1" s="3"/>
      <c r="R1" s="3"/>
      <c r="S1" s="3"/>
      <c r="T1" s="3"/>
      <c r="U1" s="3"/>
      <c r="V1" s="3"/>
      <c r="W1" s="3"/>
      <c r="X1" s="3"/>
      <c r="Y1" s="3"/>
      <c r="Z1" s="3"/>
      <c r="AA1" s="3"/>
      <c r="AB1" s="3"/>
      <c r="AC1" s="3"/>
      <c r="AD1" s="3"/>
      <c r="AE1" s="3"/>
      <c r="AF1" s="3"/>
      <c r="AG1" s="3"/>
      <c r="AH1" s="3"/>
      <c r="AI1" s="3"/>
      <c r="AJ1" s="3"/>
    </row>
    <row r="2" spans="1:138" ht="24" thickBot="1">
      <c r="A2" s="2"/>
      <c r="B2" s="582" t="s">
        <v>427</v>
      </c>
      <c r="C2" s="582"/>
      <c r="D2" s="582"/>
      <c r="E2" s="582"/>
      <c r="F2" s="88"/>
      <c r="G2" s="2"/>
      <c r="H2" s="2"/>
      <c r="I2" s="2"/>
      <c r="J2" s="2"/>
      <c r="K2" s="2"/>
      <c r="L2" s="2"/>
      <c r="M2" s="2"/>
      <c r="N2" s="128"/>
      <c r="O2" s="129"/>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129"/>
      <c r="P3" s="3"/>
      <c r="Q3" s="3"/>
      <c r="R3" s="3"/>
      <c r="S3" s="3"/>
      <c r="T3" s="3"/>
      <c r="U3" s="3"/>
      <c r="V3" s="3"/>
      <c r="W3" s="3"/>
      <c r="X3" s="3"/>
      <c r="Y3" s="3"/>
      <c r="Z3" s="3"/>
      <c r="AA3" s="3"/>
      <c r="AB3" s="3"/>
      <c r="AC3" s="3"/>
      <c r="AD3" s="3"/>
      <c r="AE3" s="3"/>
      <c r="AF3" s="3"/>
    </row>
    <row r="4" spans="1:138" ht="21">
      <c r="A4" s="2"/>
      <c r="B4" s="63"/>
      <c r="C4" s="64" t="s">
        <v>428</v>
      </c>
      <c r="D4" s="64"/>
      <c r="E4" s="64" t="s">
        <v>429</v>
      </c>
      <c r="F4" s="65"/>
      <c r="G4" s="2"/>
      <c r="H4" s="2"/>
      <c r="I4" s="2"/>
      <c r="J4" s="2"/>
      <c r="K4" s="2"/>
      <c r="L4" s="2"/>
      <c r="M4" s="2"/>
      <c r="N4" s="128"/>
      <c r="O4" s="129"/>
      <c r="P4" s="3"/>
      <c r="Q4" s="3"/>
      <c r="R4" s="3"/>
      <c r="S4" s="3"/>
      <c r="T4" s="3"/>
      <c r="U4" s="3"/>
      <c r="V4" s="3"/>
      <c r="W4" s="3"/>
      <c r="X4" s="3"/>
      <c r="Y4" s="3"/>
      <c r="Z4" s="3"/>
      <c r="AA4" s="3"/>
      <c r="AB4" s="3"/>
      <c r="AC4" s="3"/>
      <c r="AD4" s="3"/>
      <c r="AE4" s="3"/>
      <c r="AF4" s="3"/>
    </row>
    <row r="5" spans="1:138" ht="40.5">
      <c r="A5" s="2"/>
      <c r="B5" s="63"/>
      <c r="C5" s="64" t="s">
        <v>430</v>
      </c>
      <c r="D5" s="64"/>
      <c r="E5" s="66" t="s">
        <v>431</v>
      </c>
      <c r="F5" s="64" t="s">
        <v>429</v>
      </c>
      <c r="G5" s="2"/>
      <c r="H5" s="2"/>
      <c r="I5" s="2"/>
      <c r="J5" s="2"/>
      <c r="K5" s="2"/>
      <c r="L5" s="2"/>
      <c r="M5" s="2"/>
      <c r="N5" s="128"/>
      <c r="O5" s="129"/>
      <c r="P5" s="3"/>
      <c r="Q5" s="3"/>
      <c r="R5" s="3"/>
      <c r="S5" s="3"/>
      <c r="T5" s="3"/>
      <c r="U5" s="3"/>
      <c r="V5" s="3"/>
      <c r="W5" s="3"/>
      <c r="X5" s="3"/>
      <c r="Y5" s="3"/>
      <c r="Z5" s="3"/>
      <c r="AA5" s="3"/>
      <c r="AB5" s="3"/>
      <c r="AC5" s="3"/>
      <c r="AD5" s="3"/>
      <c r="AE5" s="3"/>
      <c r="AF5" s="3"/>
    </row>
    <row r="6" spans="1:138" ht="20.25">
      <c r="A6" s="2"/>
      <c r="B6" s="67" t="s">
        <v>432</v>
      </c>
      <c r="C6" s="113" t="s">
        <v>433</v>
      </c>
      <c r="D6" s="68">
        <v>0.04</v>
      </c>
      <c r="E6" s="69" t="s">
        <v>434</v>
      </c>
      <c r="F6" s="70">
        <v>1</v>
      </c>
      <c r="G6" s="2"/>
      <c r="H6" s="52"/>
      <c r="I6" s="2"/>
      <c r="J6" s="2"/>
      <c r="K6" s="2"/>
      <c r="L6" s="2"/>
      <c r="M6" s="2"/>
      <c r="N6" s="128"/>
      <c r="O6" s="138"/>
      <c r="P6" s="3"/>
      <c r="Q6" s="3"/>
      <c r="R6" s="3"/>
      <c r="S6" s="3"/>
      <c r="T6" s="3"/>
      <c r="U6" s="3"/>
      <c r="V6" s="3"/>
      <c r="W6" s="3"/>
      <c r="X6" s="3"/>
      <c r="Y6" s="3"/>
      <c r="Z6" s="3"/>
      <c r="AA6" s="3"/>
      <c r="AB6" s="3"/>
      <c r="AC6" s="3"/>
      <c r="AD6" s="3"/>
      <c r="AE6" s="3"/>
      <c r="AF6" s="3"/>
    </row>
    <row r="7" spans="1:138" ht="20.25">
      <c r="A7" s="2"/>
      <c r="B7" s="71" t="s">
        <v>435</v>
      </c>
      <c r="C7" s="113" t="s">
        <v>436</v>
      </c>
      <c r="D7" s="68">
        <v>0.09</v>
      </c>
      <c r="E7" s="69" t="s">
        <v>437</v>
      </c>
      <c r="F7" s="70">
        <v>2</v>
      </c>
      <c r="G7" s="2"/>
      <c r="H7" s="2"/>
      <c r="I7" s="2"/>
      <c r="J7" s="2"/>
      <c r="K7" s="2"/>
      <c r="L7" s="2"/>
      <c r="M7" s="2"/>
      <c r="N7" s="128"/>
      <c r="O7" s="138"/>
      <c r="P7" s="3"/>
      <c r="Q7" s="3"/>
      <c r="R7" s="3"/>
      <c r="S7" s="3"/>
      <c r="T7" s="3"/>
      <c r="U7" s="3"/>
      <c r="V7" s="3"/>
      <c r="W7" s="3"/>
      <c r="X7" s="3"/>
      <c r="Y7" s="3"/>
      <c r="Z7" s="3"/>
      <c r="AA7" s="3"/>
      <c r="AB7" s="3"/>
      <c r="AC7" s="3"/>
      <c r="AD7" s="3"/>
      <c r="AE7" s="3"/>
      <c r="AF7" s="3"/>
    </row>
    <row r="8" spans="1:138" ht="20.25">
      <c r="A8" s="2"/>
      <c r="B8" s="72" t="s">
        <v>438</v>
      </c>
      <c r="C8" s="113" t="s">
        <v>439</v>
      </c>
      <c r="D8" s="68">
        <v>0.28999999999999998</v>
      </c>
      <c r="E8" s="69" t="s">
        <v>440</v>
      </c>
      <c r="F8" s="70">
        <v>3</v>
      </c>
      <c r="G8" s="2"/>
      <c r="H8" s="2"/>
      <c r="I8" s="2"/>
      <c r="J8" s="2"/>
      <c r="K8" s="2"/>
      <c r="L8" s="2"/>
      <c r="M8" s="2"/>
      <c r="N8" s="128"/>
      <c r="O8" s="138"/>
      <c r="P8" s="3"/>
      <c r="Q8" s="3"/>
      <c r="R8" s="3"/>
      <c r="S8" s="3"/>
      <c r="T8" s="3"/>
      <c r="U8" s="3"/>
      <c r="V8" s="3"/>
      <c r="W8" s="3"/>
      <c r="X8" s="3"/>
      <c r="Y8" s="3"/>
      <c r="Z8" s="3"/>
      <c r="AA8" s="3"/>
      <c r="AB8" s="3"/>
      <c r="AC8" s="3"/>
      <c r="AD8" s="3"/>
      <c r="AE8" s="3"/>
      <c r="AF8" s="3"/>
    </row>
    <row r="9" spans="1:138" ht="20.25">
      <c r="A9" s="2"/>
      <c r="B9" s="73" t="s">
        <v>441</v>
      </c>
      <c r="C9" s="113" t="s">
        <v>442</v>
      </c>
      <c r="D9" s="68">
        <v>0.49</v>
      </c>
      <c r="E9" s="69" t="s">
        <v>443</v>
      </c>
      <c r="F9" s="70">
        <v>4</v>
      </c>
      <c r="G9" s="2"/>
      <c r="H9" s="2"/>
      <c r="I9" s="2"/>
      <c r="J9" s="2"/>
      <c r="K9" s="2"/>
      <c r="L9" s="2"/>
      <c r="M9" s="2"/>
      <c r="N9" s="128"/>
      <c r="O9" s="138"/>
      <c r="P9" s="3"/>
      <c r="Q9" s="3"/>
      <c r="R9" s="3"/>
      <c r="S9" s="3"/>
      <c r="T9" s="3"/>
      <c r="U9" s="3"/>
      <c r="V9" s="3"/>
      <c r="W9" s="3"/>
      <c r="X9" s="3"/>
      <c r="Y9" s="3"/>
      <c r="Z9" s="3"/>
      <c r="AA9" s="3"/>
      <c r="AB9" s="3"/>
      <c r="AC9" s="3"/>
      <c r="AD9" s="3"/>
      <c r="AE9" s="3"/>
      <c r="AF9" s="3"/>
    </row>
    <row r="10" spans="1:138" ht="20.25">
      <c r="A10" s="2"/>
      <c r="B10" s="74" t="s">
        <v>444</v>
      </c>
      <c r="C10" s="113" t="s">
        <v>445</v>
      </c>
      <c r="D10" s="68">
        <v>1</v>
      </c>
      <c r="E10" s="69" t="s">
        <v>446</v>
      </c>
      <c r="F10" s="70">
        <v>5</v>
      </c>
      <c r="G10" s="2"/>
      <c r="H10" s="2"/>
      <c r="I10" s="93" t="s">
        <v>297</v>
      </c>
      <c r="J10" s="2"/>
      <c r="K10" s="2"/>
      <c r="L10" s="2"/>
      <c r="M10" s="2"/>
      <c r="N10" s="128"/>
      <c r="O10" s="138"/>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129"/>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129"/>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129"/>
      <c r="P13" s="3"/>
      <c r="Q13" s="3"/>
      <c r="R13" s="3"/>
      <c r="S13" s="3"/>
      <c r="T13" s="3"/>
      <c r="U13" s="3"/>
      <c r="V13" s="3"/>
      <c r="W13" s="3"/>
      <c r="X13" s="3"/>
      <c r="Y13" s="3"/>
      <c r="Z13" s="3"/>
      <c r="AA13" s="3"/>
      <c r="AB13" s="3"/>
      <c r="AC13" s="3"/>
      <c r="AD13" s="3"/>
      <c r="AE13" s="3"/>
      <c r="AF13" s="3"/>
    </row>
    <row r="14" spans="1:138" ht="23.25">
      <c r="A14" s="2"/>
      <c r="B14" s="583" t="s">
        <v>447</v>
      </c>
      <c r="C14" s="583"/>
      <c r="D14" s="583"/>
      <c r="E14" s="583"/>
      <c r="F14" s="101"/>
      <c r="G14" s="62"/>
      <c r="H14" s="2"/>
      <c r="I14" s="2"/>
      <c r="J14" s="2"/>
      <c r="K14" s="2"/>
      <c r="L14" s="2"/>
      <c r="M14" s="2"/>
      <c r="N14" s="128"/>
      <c r="O14" s="129"/>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129"/>
      <c r="P15" s="3"/>
      <c r="Q15" s="3"/>
      <c r="R15" s="3"/>
      <c r="S15" s="3"/>
      <c r="T15" s="3"/>
      <c r="U15" s="3"/>
      <c r="V15" s="3"/>
      <c r="W15" s="3"/>
      <c r="X15" s="3"/>
      <c r="Y15" s="3"/>
      <c r="Z15" s="3"/>
      <c r="AA15" s="3"/>
      <c r="AB15" s="3"/>
      <c r="AC15" s="3"/>
      <c r="AD15" s="3"/>
      <c r="AE15" s="3"/>
      <c r="AF15" s="3"/>
    </row>
    <row r="16" spans="1:138" s="78" customFormat="1" ht="20.25">
      <c r="A16" s="76"/>
      <c r="B16" s="103"/>
      <c r="C16" s="581" t="s">
        <v>291</v>
      </c>
      <c r="D16" s="581"/>
      <c r="E16" s="581"/>
      <c r="F16" s="104"/>
      <c r="G16" s="76"/>
      <c r="H16" s="76"/>
      <c r="I16" s="94" t="s">
        <v>278</v>
      </c>
      <c r="J16" s="76"/>
      <c r="K16" s="76"/>
      <c r="L16" s="76"/>
      <c r="M16" s="76"/>
      <c r="N16" s="130"/>
      <c r="O16" s="131"/>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448</v>
      </c>
      <c r="C17" s="579" t="s">
        <v>449</v>
      </c>
      <c r="D17" s="579"/>
      <c r="E17" s="579"/>
      <c r="F17" s="105">
        <v>1</v>
      </c>
      <c r="G17" s="76"/>
      <c r="H17" s="76"/>
      <c r="I17" s="93" t="s">
        <v>291</v>
      </c>
      <c r="J17" s="76"/>
      <c r="K17" s="76"/>
      <c r="L17" s="76"/>
      <c r="M17" s="76"/>
      <c r="N17" s="130"/>
      <c r="O17" s="132"/>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450</v>
      </c>
      <c r="C18" s="579" t="s">
        <v>317</v>
      </c>
      <c r="D18" s="579"/>
      <c r="E18" s="579"/>
      <c r="F18" s="105">
        <v>2</v>
      </c>
      <c r="G18" s="76"/>
      <c r="H18" s="76"/>
      <c r="I18" s="93" t="s">
        <v>451</v>
      </c>
      <c r="J18" s="76"/>
      <c r="K18" s="76"/>
      <c r="L18" s="76"/>
      <c r="M18" s="76"/>
      <c r="N18" s="130"/>
      <c r="O18" s="13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452</v>
      </c>
      <c r="C19" s="579" t="s">
        <v>292</v>
      </c>
      <c r="D19" s="579"/>
      <c r="E19" s="579"/>
      <c r="F19" s="105">
        <v>3</v>
      </c>
      <c r="G19" s="76"/>
      <c r="H19" s="76"/>
      <c r="I19" s="93" t="s">
        <v>288</v>
      </c>
      <c r="J19" s="76"/>
      <c r="K19" s="76"/>
      <c r="L19" s="76"/>
      <c r="M19" s="76"/>
      <c r="N19" s="130"/>
      <c r="O19" s="13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453</v>
      </c>
      <c r="C20" s="579" t="s">
        <v>336</v>
      </c>
      <c r="D20" s="579"/>
      <c r="E20" s="579"/>
      <c r="F20" s="105">
        <v>4</v>
      </c>
      <c r="G20" s="76"/>
      <c r="H20" s="76"/>
      <c r="I20" s="93" t="s">
        <v>294</v>
      </c>
      <c r="J20" s="76"/>
      <c r="K20" s="76"/>
      <c r="L20" s="76"/>
      <c r="M20" s="76"/>
      <c r="N20" s="130"/>
      <c r="O20" s="13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454</v>
      </c>
      <c r="C21" s="579" t="s">
        <v>455</v>
      </c>
      <c r="D21" s="579"/>
      <c r="E21" s="579"/>
      <c r="F21" s="105">
        <v>5</v>
      </c>
      <c r="G21" s="76"/>
      <c r="H21" s="76"/>
      <c r="I21" s="93" t="str">
        <f>C48</f>
        <v>Interrupción o afectación en la prestación del servicio administrativo</v>
      </c>
      <c r="J21" s="76"/>
      <c r="K21" s="76"/>
      <c r="L21" s="76"/>
      <c r="M21" s="76"/>
      <c r="N21" s="130"/>
      <c r="O21" s="13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30"/>
      <c r="O22" s="131"/>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30"/>
      <c r="O23" s="131"/>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80" t="s">
        <v>451</v>
      </c>
      <c r="D24" s="580"/>
      <c r="E24" s="580"/>
      <c r="F24" s="85"/>
      <c r="G24" s="76"/>
      <c r="H24" s="76"/>
      <c r="I24" s="76"/>
      <c r="J24" s="76"/>
      <c r="K24" s="76"/>
      <c r="L24" s="76"/>
      <c r="M24" s="76"/>
      <c r="N24" s="130"/>
      <c r="O24" s="131"/>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448</v>
      </c>
      <c r="C25" s="579" t="s">
        <v>456</v>
      </c>
      <c r="D25" s="579"/>
      <c r="E25" s="579"/>
      <c r="F25" s="105">
        <v>1</v>
      </c>
      <c r="G25" s="76"/>
      <c r="H25" s="76"/>
      <c r="I25" s="76"/>
      <c r="J25" s="76"/>
      <c r="K25" s="76"/>
      <c r="L25" s="76"/>
      <c r="M25" s="76"/>
      <c r="N25" s="130"/>
      <c r="O25" s="13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450</v>
      </c>
      <c r="C26" s="579" t="s">
        <v>457</v>
      </c>
      <c r="D26" s="579"/>
      <c r="E26" s="579"/>
      <c r="F26" s="105">
        <v>2</v>
      </c>
      <c r="G26" s="76"/>
      <c r="H26" s="76"/>
      <c r="I26" s="84"/>
      <c r="J26" s="84"/>
      <c r="K26" s="84"/>
      <c r="L26" s="84"/>
      <c r="M26" s="84"/>
      <c r="N26" s="135"/>
      <c r="O26" s="13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452</v>
      </c>
      <c r="C27" s="579" t="s">
        <v>458</v>
      </c>
      <c r="D27" s="579"/>
      <c r="E27" s="579"/>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5"/>
      <c r="O27" s="13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453</v>
      </c>
      <c r="C28" s="579" t="s">
        <v>459</v>
      </c>
      <c r="D28" s="579"/>
      <c r="E28" s="579"/>
      <c r="F28" s="105">
        <v>4</v>
      </c>
      <c r="G28" s="76"/>
      <c r="H28" s="76"/>
      <c r="I28" s="84" t="str">
        <v xml:space="preserve">Si el hecho llegara a presentarse, tendría bajo impacto o efecto sobre la entidad.
</v>
      </c>
      <c r="J28" s="84"/>
      <c r="K28" s="84"/>
      <c r="L28" s="84"/>
      <c r="M28" s="84"/>
      <c r="N28" s="135"/>
      <c r="O28" s="13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454</v>
      </c>
      <c r="C29" s="579" t="s">
        <v>460</v>
      </c>
      <c r="D29" s="579"/>
      <c r="E29" s="579"/>
      <c r="F29" s="105">
        <v>5</v>
      </c>
      <c r="G29" s="76"/>
      <c r="H29" s="76"/>
      <c r="I29" s="84" t="str">
        <v xml:space="preserve">Si el hecho llegara a presentarse, tendría medianas consecuencias o efectos sobre la entidad.
</v>
      </c>
      <c r="J29" s="84"/>
      <c r="K29" s="84"/>
      <c r="L29" s="84"/>
      <c r="M29" s="84"/>
      <c r="N29" s="135"/>
      <c r="O29" s="13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5"/>
      <c r="O30" s="131"/>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5"/>
      <c r="O31" s="131"/>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81" t="s">
        <v>288</v>
      </c>
      <c r="D32" s="581"/>
      <c r="E32" s="581"/>
      <c r="F32" s="85"/>
      <c r="I32" s="84"/>
      <c r="J32" s="84"/>
      <c r="K32" s="84"/>
      <c r="L32" s="84"/>
      <c r="M32" s="84"/>
      <c r="N32" s="135"/>
      <c r="O32" s="131"/>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448</v>
      </c>
      <c r="C33" s="579" t="s">
        <v>289</v>
      </c>
      <c r="D33" s="579"/>
      <c r="E33" s="579"/>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5"/>
      <c r="O33" s="131"/>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450</v>
      </c>
      <c r="C34" s="579" t="s">
        <v>461</v>
      </c>
      <c r="D34" s="579"/>
      <c r="E34" s="579"/>
      <c r="F34" s="107">
        <v>2</v>
      </c>
      <c r="I34" s="84" t="str">
        <v xml:space="preserve">Si el hecho llegara a presentarse, tendría bajo impacto o efecto sobre la entidad.
</v>
      </c>
      <c r="J34" s="84"/>
      <c r="K34" s="84"/>
      <c r="L34" s="84"/>
      <c r="M34" s="84"/>
      <c r="N34" s="135"/>
      <c r="O34" s="131"/>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452</v>
      </c>
      <c r="C35" s="579" t="s">
        <v>304</v>
      </c>
      <c r="D35" s="579"/>
      <c r="E35" s="579"/>
      <c r="F35" s="107">
        <v>3</v>
      </c>
      <c r="I35" s="84" t="str">
        <v xml:space="preserve">Si el hecho llegara a presentarse, tendría medianas consecuencias o efectos sobre la entidad.
</v>
      </c>
      <c r="J35" s="84"/>
      <c r="K35" s="84"/>
      <c r="L35" s="84"/>
      <c r="M35" s="84"/>
      <c r="N35" s="135"/>
      <c r="O35" s="131"/>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453</v>
      </c>
      <c r="C36" s="579" t="s">
        <v>462</v>
      </c>
      <c r="D36" s="579"/>
      <c r="E36" s="579"/>
      <c r="F36" s="107">
        <v>4</v>
      </c>
      <c r="I36" s="84" t="str">
        <v xml:space="preserve">Si el hecho llegara a presentarse, tendría altas consecuencias o efectos sobre la entidad
</v>
      </c>
      <c r="J36" s="84"/>
      <c r="K36" s="84"/>
      <c r="L36" s="84"/>
      <c r="M36" s="84"/>
      <c r="N36" s="135"/>
      <c r="O36" s="131"/>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454</v>
      </c>
      <c r="C37" s="579" t="s">
        <v>463</v>
      </c>
      <c r="D37" s="579"/>
      <c r="E37" s="579"/>
      <c r="F37" s="107">
        <v>5</v>
      </c>
      <c r="I37" s="84" t="str">
        <v xml:space="preserve">Si el hecho llegara a presentarse, tendría desastrosas consecuencias o efectos sobre la entidad.
</v>
      </c>
      <c r="J37" s="84"/>
      <c r="K37" s="84"/>
      <c r="L37" s="84"/>
      <c r="M37" s="84"/>
      <c r="N37" s="135"/>
      <c r="O37" s="131"/>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5"/>
      <c r="O38" s="131"/>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30"/>
      <c r="O39" s="131"/>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81" t="s">
        <v>294</v>
      </c>
      <c r="D40" s="581"/>
      <c r="E40" s="581"/>
      <c r="F40" s="85"/>
      <c r="N40" s="130"/>
      <c r="O40" s="131"/>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448</v>
      </c>
      <c r="C41" s="579" t="s">
        <v>295</v>
      </c>
      <c r="D41" s="579"/>
      <c r="E41" s="579"/>
      <c r="F41" s="107">
        <v>1</v>
      </c>
      <c r="N41" s="130"/>
      <c r="O41" s="131"/>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450</v>
      </c>
      <c r="C42" s="579" t="s">
        <v>311</v>
      </c>
      <c r="D42" s="579"/>
      <c r="E42" s="579"/>
      <c r="F42" s="107">
        <v>2</v>
      </c>
      <c r="N42" s="130"/>
      <c r="O42" s="131"/>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452</v>
      </c>
      <c r="C43" s="579" t="s">
        <v>464</v>
      </c>
      <c r="D43" s="579"/>
      <c r="E43" s="579"/>
      <c r="F43" s="107">
        <v>3</v>
      </c>
      <c r="N43" s="130"/>
      <c r="O43" s="131"/>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453</v>
      </c>
      <c r="C44" s="579" t="s">
        <v>465</v>
      </c>
      <c r="D44" s="579"/>
      <c r="E44" s="579"/>
      <c r="F44" s="107">
        <v>4</v>
      </c>
      <c r="N44" s="130"/>
      <c r="O44" s="131"/>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454</v>
      </c>
      <c r="C45" s="579" t="s">
        <v>466</v>
      </c>
      <c r="D45" s="579"/>
      <c r="E45" s="579"/>
      <c r="F45" s="107">
        <v>5</v>
      </c>
      <c r="N45" s="130"/>
      <c r="O45" s="131"/>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467</v>
      </c>
      <c r="D46" s="84"/>
      <c r="F46" s="85"/>
      <c r="N46" s="130"/>
      <c r="O46" s="131"/>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30"/>
      <c r="O47" s="131"/>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80" t="s">
        <v>284</v>
      </c>
      <c r="D48" s="580"/>
      <c r="E48" s="580"/>
      <c r="F48" s="85"/>
      <c r="N48" s="130"/>
      <c r="O48" s="131"/>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448</v>
      </c>
      <c r="C49" s="576" t="s">
        <v>285</v>
      </c>
      <c r="D49" s="577"/>
      <c r="E49" s="578"/>
      <c r="F49" s="70">
        <v>1</v>
      </c>
      <c r="N49" s="130"/>
      <c r="O49" s="131"/>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450</v>
      </c>
      <c r="C50" s="576" t="s">
        <v>321</v>
      </c>
      <c r="D50" s="577"/>
      <c r="E50" s="578"/>
      <c r="F50" s="70">
        <v>2</v>
      </c>
      <c r="N50" s="130"/>
      <c r="O50" s="131"/>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452</v>
      </c>
      <c r="C51" s="576" t="s">
        <v>468</v>
      </c>
      <c r="D51" s="577"/>
      <c r="E51" s="578"/>
      <c r="F51" s="70">
        <v>3</v>
      </c>
      <c r="N51" s="130"/>
      <c r="O51" s="131"/>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453</v>
      </c>
      <c r="C52" s="576" t="s">
        <v>469</v>
      </c>
      <c r="D52" s="577"/>
      <c r="E52" s="578"/>
      <c r="F52" s="70">
        <v>4</v>
      </c>
      <c r="N52" s="130"/>
      <c r="O52" s="131"/>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454</v>
      </c>
      <c r="C53" s="576" t="s">
        <v>470</v>
      </c>
      <c r="D53" s="577"/>
      <c r="E53" s="578"/>
      <c r="F53" s="70">
        <v>5</v>
      </c>
      <c r="N53" s="130"/>
      <c r="O53" s="131"/>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30"/>
      <c r="O54" s="131"/>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30"/>
      <c r="O55" s="131"/>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297</v>
      </c>
      <c r="D56" s="96"/>
      <c r="E56" s="96"/>
      <c r="F56" s="85"/>
      <c r="N56" s="130"/>
      <c r="O56" s="131"/>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448</v>
      </c>
      <c r="C57" s="573" t="s">
        <v>471</v>
      </c>
      <c r="D57" s="574"/>
      <c r="E57" s="575"/>
      <c r="F57" s="70">
        <v>1</v>
      </c>
      <c r="N57" s="130"/>
      <c r="O57" s="131"/>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450</v>
      </c>
      <c r="C58" s="573" t="s">
        <v>298</v>
      </c>
      <c r="D58" s="574"/>
      <c r="E58" s="575"/>
      <c r="F58" s="70">
        <v>2</v>
      </c>
      <c r="N58" s="130"/>
      <c r="O58" s="131"/>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452</v>
      </c>
      <c r="C59" s="573" t="s">
        <v>472</v>
      </c>
      <c r="D59" s="574"/>
      <c r="E59" s="575"/>
      <c r="F59" s="70">
        <v>3</v>
      </c>
      <c r="N59" s="130"/>
      <c r="O59" s="131"/>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453</v>
      </c>
      <c r="C60" s="573" t="s">
        <v>473</v>
      </c>
      <c r="D60" s="574"/>
      <c r="E60" s="575"/>
      <c r="F60" s="70">
        <v>4</v>
      </c>
      <c r="N60" s="130"/>
      <c r="O60" s="131"/>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454</v>
      </c>
      <c r="C61" s="573" t="s">
        <v>474</v>
      </c>
      <c r="D61" s="574"/>
      <c r="E61" s="575"/>
      <c r="F61" s="70">
        <v>5</v>
      </c>
      <c r="N61" s="130"/>
      <c r="O61" s="131"/>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30"/>
      <c r="O62" s="131"/>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30"/>
      <c r="O63" s="131"/>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30"/>
      <c r="O64" s="131"/>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30"/>
      <c r="O65" s="131"/>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30"/>
      <c r="O66" s="131"/>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30"/>
      <c r="O67" s="131"/>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30"/>
      <c r="O68" s="131"/>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30"/>
      <c r="O69" s="131"/>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30"/>
      <c r="O70" s="131"/>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30"/>
      <c r="O71" s="131"/>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30"/>
      <c r="O72" s="131"/>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30"/>
      <c r="O73" s="131"/>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30"/>
      <c r="O74" s="131"/>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30"/>
      <c r="O75" s="131"/>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30"/>
      <c r="O76" s="131"/>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30"/>
      <c r="O77" s="131"/>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30"/>
      <c r="O78" s="131"/>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30"/>
      <c r="O79" s="131"/>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30"/>
      <c r="O80" s="131"/>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30"/>
      <c r="O81" s="131"/>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30"/>
      <c r="O82" s="131"/>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30"/>
      <c r="O83" s="131"/>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30"/>
      <c r="O84" s="131"/>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30"/>
      <c r="O85" s="131"/>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30"/>
      <c r="O86" s="131"/>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30"/>
      <c r="O87" s="131"/>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30"/>
      <c r="O88" s="131"/>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30"/>
      <c r="O89" s="131"/>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30"/>
      <c r="O90" s="131"/>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30"/>
      <c r="O91" s="131"/>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30"/>
      <c r="O92" s="131"/>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30"/>
      <c r="O93" s="131"/>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30"/>
      <c r="O94" s="131"/>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30"/>
      <c r="O95" s="131"/>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30"/>
      <c r="O96" s="131"/>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30"/>
      <c r="O97" s="131"/>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30"/>
      <c r="O98" s="131"/>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30"/>
      <c r="O99" s="131"/>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30"/>
      <c r="O100" s="131"/>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30"/>
      <c r="O101" s="131"/>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30"/>
      <c r="O102" s="131"/>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30"/>
      <c r="O103" s="131"/>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30"/>
      <c r="O104" s="131"/>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30"/>
      <c r="O105" s="131"/>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30"/>
      <c r="O106" s="131"/>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30"/>
      <c r="O107" s="131"/>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30"/>
      <c r="O108" s="131"/>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30"/>
      <c r="O109" s="131"/>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30"/>
      <c r="O110" s="131"/>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30"/>
      <c r="O111" s="131"/>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30"/>
      <c r="O112" s="131"/>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30"/>
      <c r="O113" s="131"/>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30"/>
      <c r="O114" s="131"/>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30"/>
      <c r="O115" s="131"/>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30"/>
      <c r="O116" s="131"/>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30"/>
      <c r="O117" s="131"/>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30"/>
      <c r="O118" s="131"/>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30"/>
      <c r="O119" s="131"/>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30"/>
      <c r="O120" s="131"/>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30"/>
      <c r="O121" s="131"/>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30"/>
      <c r="O122" s="131"/>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30"/>
      <c r="O123" s="131"/>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30"/>
      <c r="O124" s="131"/>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30"/>
      <c r="O125" s="131"/>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30"/>
      <c r="O126" s="131"/>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30"/>
      <c r="O127" s="131"/>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30"/>
      <c r="O128" s="131"/>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30"/>
      <c r="O129" s="131"/>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30"/>
      <c r="O130" s="131"/>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30"/>
      <c r="O131" s="131"/>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30"/>
      <c r="O132" s="131"/>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30"/>
      <c r="O133" s="131"/>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30"/>
      <c r="O134" s="131"/>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30"/>
      <c r="O135" s="131"/>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30"/>
      <c r="O136" s="131"/>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30"/>
      <c r="O137" s="131"/>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30"/>
      <c r="O138" s="131"/>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30"/>
      <c r="O139" s="131"/>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30"/>
      <c r="O140" s="131"/>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30"/>
      <c r="O141" s="131"/>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30"/>
      <c r="O142" s="131"/>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30"/>
      <c r="O143" s="131"/>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30"/>
      <c r="O144" s="131"/>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30"/>
      <c r="O145" s="131"/>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30"/>
      <c r="O146" s="131"/>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30"/>
      <c r="O147" s="131"/>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30"/>
      <c r="O148" s="131"/>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30"/>
      <c r="O149" s="131"/>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30"/>
      <c r="O150" s="131"/>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30"/>
      <c r="O151" s="131"/>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30"/>
      <c r="O152" s="131"/>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30"/>
      <c r="O153" s="131"/>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30"/>
      <c r="O154" s="131"/>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30"/>
      <c r="O155" s="131"/>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30"/>
      <c r="O156" s="131"/>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30"/>
      <c r="O157" s="131"/>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30"/>
      <c r="O158" s="131"/>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30"/>
      <c r="O159" s="131"/>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30"/>
      <c r="O160" s="131"/>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30"/>
      <c r="O161" s="131"/>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30"/>
      <c r="O162" s="131"/>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30"/>
      <c r="O163" s="131"/>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30"/>
      <c r="O164" s="131"/>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30"/>
      <c r="O165" s="131"/>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30"/>
      <c r="O166" s="131"/>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30"/>
      <c r="O167" s="131"/>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30"/>
      <c r="O168" s="131"/>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30"/>
      <c r="O169" s="131"/>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30"/>
      <c r="O170" s="131"/>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30"/>
      <c r="O171" s="131"/>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30"/>
      <c r="O172" s="131"/>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30"/>
      <c r="O173" s="131"/>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30"/>
      <c r="O174" s="131"/>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30"/>
      <c r="O175" s="131"/>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30"/>
      <c r="O176" s="131"/>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30"/>
      <c r="O177" s="131"/>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30"/>
      <c r="O178" s="131"/>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30"/>
      <c r="O179" s="131"/>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30"/>
      <c r="O180" s="131"/>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30"/>
      <c r="O181" s="131"/>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30"/>
      <c r="O182" s="131"/>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30"/>
      <c r="O183" s="131"/>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30"/>
      <c r="O184" s="131"/>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30"/>
      <c r="O185" s="131"/>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30"/>
      <c r="O186" s="131"/>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30"/>
      <c r="O187" s="131"/>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30"/>
      <c r="O188" s="131"/>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30"/>
      <c r="O189" s="131"/>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30"/>
      <c r="O190" s="131"/>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30"/>
      <c r="O191" s="131"/>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30"/>
      <c r="O192" s="131"/>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30"/>
      <c r="O193" s="131"/>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30"/>
      <c r="O194" s="131"/>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30"/>
      <c r="O195" s="131"/>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30"/>
      <c r="O196" s="131"/>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30"/>
      <c r="O197" s="131"/>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30"/>
      <c r="O198" s="131"/>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12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12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12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12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12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12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12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12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12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12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12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12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12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12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12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12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12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12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12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12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12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12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12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12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12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12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12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12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12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12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12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12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12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12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12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12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12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12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12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12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12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12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12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12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12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12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12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12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12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12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12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12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12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12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12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12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12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12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12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12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12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12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12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12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12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12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12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12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12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12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12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12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12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12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12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12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12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12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12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12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12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12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12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12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12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12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12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12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12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12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12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12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12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12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12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12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12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12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12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12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12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12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12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12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12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12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12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12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12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12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12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12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12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12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12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12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12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12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12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12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12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12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12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12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12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12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12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12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12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12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12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12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12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12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12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12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12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12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12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12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12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12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12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12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12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12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12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12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12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12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12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12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12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12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12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12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12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12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12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12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12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12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12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12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12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12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12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12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12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12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12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12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12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12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12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12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12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12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12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12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12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12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12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12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12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12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12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12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12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12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12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12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12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12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12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12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12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12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12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12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12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12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12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12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12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12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12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12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12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12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12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12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12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12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12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12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12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12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12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12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12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12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12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12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12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12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12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12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12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12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12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12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12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12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12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12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12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12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12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12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12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12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12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12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12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12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12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12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12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12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12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12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12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12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12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12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12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12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12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12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12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12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12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12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12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12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12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12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12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12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12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12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12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12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12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12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12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12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12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12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12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12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12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12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12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12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12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12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12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12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12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12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12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12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12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12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12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12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12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12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12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12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12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12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12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12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12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12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12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12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12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12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12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12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12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12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12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12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12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12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12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12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12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12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12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12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12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12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12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12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12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12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12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12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12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12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12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12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12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12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12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12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12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12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12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12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12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12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12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12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12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12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12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12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12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12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12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12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12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12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12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12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12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12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12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12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12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12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12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12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12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12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12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12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12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12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12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12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12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12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12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12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12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12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12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12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12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12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12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12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12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12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12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12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12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12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12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12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12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12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12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12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12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12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12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12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12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12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12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12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12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12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12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12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12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12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12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12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12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12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12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12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12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12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12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12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12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12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12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12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12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12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12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12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12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12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12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12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12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12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12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12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12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12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12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12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12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12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12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12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12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12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12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12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12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12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12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12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12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12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12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12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12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12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12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12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12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12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12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12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12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12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12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12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12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12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12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12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12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12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12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12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12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12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12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12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12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12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12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12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12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12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12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12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12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12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12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12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12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12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12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12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12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12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12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12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12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12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12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12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12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12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12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12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12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12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12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12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12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12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D1" zoomScale="70" zoomScaleNormal="70" workbookViewId="0">
      <selection activeCell="D22" sqref="D22"/>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86" t="s">
        <v>475</v>
      </c>
      <c r="C4" s="587"/>
      <c r="D4" s="587"/>
      <c r="E4" s="588" t="s">
        <v>476</v>
      </c>
      <c r="F4" s="588"/>
      <c r="G4" s="588"/>
      <c r="H4" s="588"/>
      <c r="I4" s="589"/>
      <c r="Q4" s="590" t="s">
        <v>477</v>
      </c>
      <c r="R4" s="590"/>
    </row>
    <row r="5" spans="2:19">
      <c r="B5" s="586"/>
      <c r="C5" s="587"/>
      <c r="D5" s="587"/>
      <c r="E5" s="588"/>
      <c r="F5" s="588"/>
      <c r="G5" s="588"/>
      <c r="H5" s="588"/>
      <c r="I5" s="589"/>
      <c r="Q5" s="590"/>
      <c r="R5" s="590"/>
    </row>
    <row r="6" spans="2:19">
      <c r="B6" s="586"/>
      <c r="C6" s="587"/>
      <c r="D6" s="587"/>
      <c r="E6" s="588"/>
      <c r="F6" s="588"/>
      <c r="G6" s="588"/>
      <c r="H6" s="588"/>
      <c r="I6" s="589"/>
      <c r="Q6" s="590"/>
      <c r="R6" s="590"/>
    </row>
    <row r="7" spans="2:19" ht="15.75" thickBot="1">
      <c r="B7" s="117"/>
      <c r="I7" s="118"/>
    </row>
    <row r="8" spans="2:19" ht="62.25" customHeight="1" thickBot="1">
      <c r="B8" s="591" t="s">
        <v>429</v>
      </c>
      <c r="C8" s="592"/>
      <c r="D8" s="56" t="s">
        <v>478</v>
      </c>
      <c r="E8" s="57">
        <v>5</v>
      </c>
      <c r="F8" s="57">
        <v>10</v>
      </c>
      <c r="G8" s="57">
        <v>15</v>
      </c>
      <c r="H8" s="57">
        <v>20</v>
      </c>
      <c r="I8" s="119">
        <v>25</v>
      </c>
      <c r="K8" s="593" t="s">
        <v>479</v>
      </c>
      <c r="L8" s="594"/>
      <c r="M8" s="594"/>
      <c r="N8" s="594"/>
      <c r="O8" s="594"/>
      <c r="P8" s="595"/>
      <c r="Q8" s="596" t="s">
        <v>480</v>
      </c>
      <c r="R8" s="596"/>
      <c r="S8" s="16" t="s">
        <v>481</v>
      </c>
    </row>
    <row r="9" spans="2:19" ht="62.25" customHeight="1" thickBot="1">
      <c r="B9" s="591"/>
      <c r="C9" s="592"/>
      <c r="D9" s="56" t="s">
        <v>482</v>
      </c>
      <c r="E9" s="58">
        <v>4</v>
      </c>
      <c r="F9" s="58">
        <v>8</v>
      </c>
      <c r="G9" s="57">
        <v>12</v>
      </c>
      <c r="H9" s="57">
        <v>16</v>
      </c>
      <c r="I9" s="119">
        <v>20</v>
      </c>
      <c r="K9" s="597" t="s">
        <v>483</v>
      </c>
      <c r="L9" s="598"/>
      <c r="M9" s="598"/>
      <c r="N9" s="598"/>
      <c r="O9" s="598"/>
      <c r="P9" s="598"/>
      <c r="Q9" s="599" t="s">
        <v>484</v>
      </c>
      <c r="R9" s="600"/>
      <c r="S9" s="16" t="s">
        <v>485</v>
      </c>
    </row>
    <row r="10" spans="2:19" ht="62.25" customHeight="1" thickBot="1">
      <c r="B10" s="591"/>
      <c r="C10" s="592"/>
      <c r="D10" s="56" t="s">
        <v>486</v>
      </c>
      <c r="E10" s="58">
        <v>3</v>
      </c>
      <c r="F10" s="58">
        <v>6</v>
      </c>
      <c r="G10" s="58">
        <v>9</v>
      </c>
      <c r="H10" s="57">
        <v>12</v>
      </c>
      <c r="I10" s="119">
        <v>15</v>
      </c>
      <c r="K10" s="601" t="s">
        <v>452</v>
      </c>
      <c r="L10" s="602"/>
      <c r="M10" s="602"/>
      <c r="N10" s="602"/>
      <c r="O10" s="602"/>
      <c r="P10" s="602"/>
      <c r="Q10" s="596" t="s">
        <v>487</v>
      </c>
      <c r="R10" s="596"/>
      <c r="S10" s="16" t="s">
        <v>488</v>
      </c>
    </row>
    <row r="11" spans="2:19" ht="62.25" customHeight="1">
      <c r="B11" s="591"/>
      <c r="C11" s="592"/>
      <c r="D11" s="56" t="s">
        <v>489</v>
      </c>
      <c r="E11" s="59">
        <v>2</v>
      </c>
      <c r="F11" s="58">
        <v>4</v>
      </c>
      <c r="G11" s="58">
        <v>6</v>
      </c>
      <c r="H11" s="57">
        <v>8</v>
      </c>
      <c r="I11" s="119">
        <v>10</v>
      </c>
      <c r="K11" s="603" t="s">
        <v>490</v>
      </c>
      <c r="L11" s="604"/>
      <c r="M11" s="604"/>
      <c r="N11" s="604"/>
      <c r="O11" s="604"/>
      <c r="P11" s="604"/>
      <c r="Q11" s="596" t="s">
        <v>426</v>
      </c>
      <c r="R11" s="458"/>
      <c r="S11" s="16" t="s">
        <v>426</v>
      </c>
    </row>
    <row r="12" spans="2:19" ht="62.25" customHeight="1">
      <c r="B12" s="591"/>
      <c r="C12" s="592"/>
      <c r="D12" s="56" t="s">
        <v>491</v>
      </c>
      <c r="E12" s="59">
        <v>1</v>
      </c>
      <c r="F12" s="59">
        <v>2</v>
      </c>
      <c r="G12" s="58">
        <v>3</v>
      </c>
      <c r="H12" s="57">
        <v>4</v>
      </c>
      <c r="I12" s="119">
        <v>5</v>
      </c>
    </row>
    <row r="13" spans="2:19" ht="62.25" customHeight="1" thickBot="1">
      <c r="B13" s="120"/>
      <c r="C13" s="584" t="s">
        <v>492</v>
      </c>
      <c r="D13" s="585"/>
      <c r="E13" s="121" t="s">
        <v>493</v>
      </c>
      <c r="F13" s="121" t="s">
        <v>494</v>
      </c>
      <c r="G13" s="121" t="s">
        <v>495</v>
      </c>
      <c r="H13" s="121" t="s">
        <v>496</v>
      </c>
      <c r="I13" s="122" t="s">
        <v>497</v>
      </c>
    </row>
    <row r="17" spans="4:6">
      <c r="D17" s="16"/>
      <c r="E17" s="16"/>
      <c r="F17" s="16"/>
    </row>
    <row r="18" spans="4:6" ht="15.75">
      <c r="D18" s="21" t="s">
        <v>498</v>
      </c>
      <c r="E18" s="123" t="s">
        <v>490</v>
      </c>
      <c r="F18" s="123">
        <v>1</v>
      </c>
    </row>
    <row r="19" spans="4:6">
      <c r="D19" s="21" t="s">
        <v>499</v>
      </c>
      <c r="E19" s="21" t="s">
        <v>490</v>
      </c>
      <c r="F19" s="21">
        <v>2</v>
      </c>
    </row>
    <row r="20" spans="4:6">
      <c r="D20" s="21" t="s">
        <v>500</v>
      </c>
      <c r="E20" s="21" t="s">
        <v>452</v>
      </c>
      <c r="F20" s="21">
        <v>2</v>
      </c>
    </row>
    <row r="21" spans="4:6">
      <c r="D21" s="21" t="s">
        <v>501</v>
      </c>
      <c r="E21" s="21" t="s">
        <v>502</v>
      </c>
      <c r="F21" s="21">
        <v>3</v>
      </c>
    </row>
    <row r="22" spans="4:6">
      <c r="D22" s="21" t="s">
        <v>503</v>
      </c>
      <c r="E22" s="21" t="s">
        <v>479</v>
      </c>
      <c r="F22" s="21">
        <v>4</v>
      </c>
    </row>
    <row r="23" spans="4:6">
      <c r="D23" s="21" t="s">
        <v>504</v>
      </c>
      <c r="E23" s="21" t="s">
        <v>490</v>
      </c>
      <c r="F23" s="21">
        <v>1</v>
      </c>
    </row>
    <row r="24" spans="4:6">
      <c r="D24" s="21" t="s">
        <v>505</v>
      </c>
      <c r="E24" s="21" t="s">
        <v>452</v>
      </c>
      <c r="F24" s="21">
        <v>2</v>
      </c>
    </row>
    <row r="25" spans="4:6">
      <c r="D25" s="21" t="s">
        <v>506</v>
      </c>
      <c r="E25" s="21" t="s">
        <v>452</v>
      </c>
      <c r="F25" s="21">
        <v>2</v>
      </c>
    </row>
    <row r="26" spans="4:6">
      <c r="D26" s="21" t="s">
        <v>507</v>
      </c>
      <c r="E26" s="21" t="s">
        <v>483</v>
      </c>
      <c r="F26" s="21">
        <v>3</v>
      </c>
    </row>
    <row r="27" spans="4:6">
      <c r="D27" s="21" t="s">
        <v>508</v>
      </c>
      <c r="E27" s="21" t="s">
        <v>479</v>
      </c>
      <c r="F27" s="21">
        <v>4</v>
      </c>
    </row>
    <row r="28" spans="4:6">
      <c r="D28" s="21" t="s">
        <v>509</v>
      </c>
      <c r="E28" s="21" t="s">
        <v>452</v>
      </c>
      <c r="F28" s="21">
        <v>2</v>
      </c>
    </row>
    <row r="29" spans="4:6">
      <c r="D29" s="21" t="s">
        <v>510</v>
      </c>
      <c r="E29" s="21" t="s">
        <v>452</v>
      </c>
      <c r="F29" s="21">
        <v>2</v>
      </c>
    </row>
    <row r="30" spans="4:6">
      <c r="D30" s="21" t="s">
        <v>511</v>
      </c>
      <c r="E30" s="21" t="s">
        <v>452</v>
      </c>
      <c r="F30" s="21">
        <v>2</v>
      </c>
    </row>
    <row r="31" spans="4:6">
      <c r="D31" s="21" t="s">
        <v>512</v>
      </c>
      <c r="E31" s="21" t="s">
        <v>483</v>
      </c>
      <c r="F31" s="21">
        <v>3</v>
      </c>
    </row>
    <row r="32" spans="4:6">
      <c r="D32" s="21" t="s">
        <v>513</v>
      </c>
      <c r="E32" s="21" t="s">
        <v>479</v>
      </c>
      <c r="F32" s="21">
        <v>4</v>
      </c>
    </row>
    <row r="33" spans="4:6">
      <c r="D33" s="21" t="s">
        <v>514</v>
      </c>
      <c r="E33" s="21" t="s">
        <v>452</v>
      </c>
      <c r="F33" s="21">
        <v>2</v>
      </c>
    </row>
    <row r="34" spans="4:6">
      <c r="D34" s="21" t="s">
        <v>515</v>
      </c>
      <c r="E34" s="21" t="s">
        <v>452</v>
      </c>
      <c r="F34" s="21">
        <v>2</v>
      </c>
    </row>
    <row r="35" spans="4:6">
      <c r="D35" s="21" t="s">
        <v>516</v>
      </c>
      <c r="E35" s="21" t="s">
        <v>483</v>
      </c>
      <c r="F35" s="21">
        <v>3</v>
      </c>
    </row>
    <row r="36" spans="4:6">
      <c r="D36" s="21" t="s">
        <v>517</v>
      </c>
      <c r="E36" s="21" t="s">
        <v>483</v>
      </c>
      <c r="F36" s="21">
        <v>3</v>
      </c>
    </row>
    <row r="37" spans="4:6">
      <c r="D37" s="21" t="s">
        <v>518</v>
      </c>
      <c r="E37" s="21" t="s">
        <v>479</v>
      </c>
      <c r="F37" s="21">
        <v>4</v>
      </c>
    </row>
    <row r="38" spans="4:6">
      <c r="D38" s="21" t="s">
        <v>519</v>
      </c>
      <c r="E38" s="21" t="s">
        <v>483</v>
      </c>
      <c r="F38" s="21">
        <v>3</v>
      </c>
    </row>
    <row r="39" spans="4:6">
      <c r="D39" s="21" t="s">
        <v>520</v>
      </c>
      <c r="E39" s="21" t="s">
        <v>483</v>
      </c>
      <c r="F39" s="21">
        <v>3</v>
      </c>
    </row>
    <row r="40" spans="4:6">
      <c r="D40" s="21" t="s">
        <v>521</v>
      </c>
      <c r="E40" s="21" t="s">
        <v>483</v>
      </c>
      <c r="F40" s="21">
        <v>3</v>
      </c>
    </row>
    <row r="41" spans="4:6">
      <c r="D41" s="21" t="s">
        <v>522</v>
      </c>
      <c r="E41" s="21" t="s">
        <v>483</v>
      </c>
      <c r="F41" s="21">
        <v>3</v>
      </c>
    </row>
    <row r="42" spans="4:6">
      <c r="D42" s="21" t="s">
        <v>523</v>
      </c>
      <c r="E42" s="21" t="s">
        <v>479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zoomScale="80" zoomScaleNormal="80" workbookViewId="0">
      <selection activeCell="A10" sqref="A10:A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52.28515625" customWidth="1"/>
    <col min="9" max="9" width="16.5703125" customWidth="1"/>
    <col min="10" max="10" width="14.28515625" customWidth="1"/>
    <col min="11" max="11" width="17.7109375" customWidth="1"/>
    <col min="12" max="12" width="17.5703125" customWidth="1"/>
    <col min="13" max="13" width="66.85546875" customWidth="1"/>
    <col min="14" max="169" width="11.42578125" style="2"/>
  </cols>
  <sheetData>
    <row r="1" spans="1:271" s="18" customFormat="1" ht="16.5" customHeight="1">
      <c r="A1" s="634"/>
      <c r="B1" s="635"/>
      <c r="C1" s="638"/>
      <c r="D1" s="638"/>
      <c r="E1" s="638"/>
      <c r="F1" s="638"/>
      <c r="G1" s="638"/>
      <c r="H1" s="638"/>
      <c r="I1" s="638"/>
      <c r="J1" s="639"/>
      <c r="K1" s="633" t="s">
        <v>524</v>
      </c>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8" t="s">
        <v>255</v>
      </c>
      <c r="B4" s="468"/>
      <c r="C4" s="532" t="s">
        <v>525</v>
      </c>
      <c r="D4" s="532"/>
      <c r="E4" s="532"/>
      <c r="F4" s="532"/>
      <c r="G4" s="532"/>
      <c r="H4" s="532"/>
      <c r="I4" s="532"/>
      <c r="J4" s="532"/>
      <c r="K4" s="532"/>
      <c r="L4" s="532"/>
      <c r="M4" s="53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8" t="s">
        <v>257</v>
      </c>
      <c r="B5" s="468"/>
      <c r="C5" s="536" t="s">
        <v>411</v>
      </c>
      <c r="D5" s="536"/>
      <c r="E5" s="536"/>
      <c r="F5" s="536"/>
      <c r="G5" s="536"/>
      <c r="H5" s="536"/>
      <c r="I5" s="536"/>
      <c r="J5" s="536"/>
      <c r="K5" s="536"/>
      <c r="L5" s="536"/>
      <c r="M5" s="5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8" t="s">
        <v>259</v>
      </c>
      <c r="B6" s="468"/>
      <c r="C6" s="659" t="s">
        <v>412</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526</v>
      </c>
      <c r="B7" s="655"/>
      <c r="C7" s="656"/>
      <c r="D7" s="657" t="s">
        <v>527</v>
      </c>
      <c r="E7" s="657"/>
      <c r="F7" s="657"/>
      <c r="G7" s="658" t="s">
        <v>528</v>
      </c>
      <c r="H7" s="649" t="s">
        <v>529</v>
      </c>
      <c r="I7" s="651" t="s">
        <v>530</v>
      </c>
      <c r="J7" s="652"/>
      <c r="K7" s="651" t="s">
        <v>531</v>
      </c>
      <c r="L7" s="652"/>
      <c r="M7" s="653" t="s">
        <v>532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27</v>
      </c>
      <c r="B8" s="34" t="s">
        <v>197</v>
      </c>
      <c r="C8" s="34" t="s">
        <v>199</v>
      </c>
      <c r="D8" s="27" t="s">
        <v>209</v>
      </c>
      <c r="E8" s="27" t="s">
        <v>533</v>
      </c>
      <c r="F8" s="27" t="s">
        <v>534</v>
      </c>
      <c r="G8" s="658"/>
      <c r="H8" s="650"/>
      <c r="I8" s="28" t="s">
        <v>535</v>
      </c>
      <c r="J8" s="28" t="s">
        <v>536</v>
      </c>
      <c r="K8" s="28" t="s">
        <v>537</v>
      </c>
      <c r="L8" s="28" t="s">
        <v>538</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5">
        <f>'7- Mapa Final'!A10</f>
        <v>1</v>
      </c>
      <c r="B10" s="608" t="str">
        <f>'7- Mapa Final'!B10</f>
        <v>Interrupción o demora en el ejercicio de la Función Pública de Administrar  Justicia.</v>
      </c>
      <c r="C10" s="608" t="str">
        <f>'7- Mapa Final'!C10</f>
        <v>Posibilidad de  afectación  del ejercicio de la Función Pública de Administrar Justicia debido a un suceso de fuerza mayor o caso fortuito que imposibilita la gestión judicial</v>
      </c>
      <c r="D10" s="611" t="str">
        <f>'7- Mapa Final'!J10</f>
        <v>Muy Baja - 1</v>
      </c>
      <c r="E10" s="614" t="str">
        <f>'7- Mapa Final'!K10</f>
        <v>Leve - 1</v>
      </c>
      <c r="F10" s="623" t="str">
        <f>'7- Mapa Final'!M10</f>
        <v>Bajo - 1</v>
      </c>
      <c r="G10" s="412" t="s">
        <v>426</v>
      </c>
      <c r="H10" s="626" t="s">
        <v>539</v>
      </c>
      <c r="I10" s="629"/>
      <c r="J10" s="629" t="s">
        <v>540</v>
      </c>
      <c r="K10" s="617">
        <v>45302</v>
      </c>
      <c r="L10" s="617">
        <v>45382</v>
      </c>
      <c r="M10" s="644" t="s">
        <v>541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6"/>
      <c r="B11" s="609"/>
      <c r="C11" s="609"/>
      <c r="D11" s="612"/>
      <c r="E11" s="615"/>
      <c r="F11" s="624"/>
      <c r="G11" s="413"/>
      <c r="H11" s="647"/>
      <c r="I11" s="618"/>
      <c r="J11" s="618"/>
      <c r="K11" s="618"/>
      <c r="L11" s="618"/>
      <c r="M11" s="64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6"/>
      <c r="B12" s="609"/>
      <c r="C12" s="609"/>
      <c r="D12" s="612"/>
      <c r="E12" s="615"/>
      <c r="F12" s="624"/>
      <c r="G12" s="413"/>
      <c r="H12" s="647"/>
      <c r="I12" s="618"/>
      <c r="J12" s="618"/>
      <c r="K12" s="618"/>
      <c r="L12" s="618"/>
      <c r="M12" s="64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6"/>
      <c r="B13" s="609"/>
      <c r="C13" s="609"/>
      <c r="D13" s="612"/>
      <c r="E13" s="615"/>
      <c r="F13" s="624"/>
      <c r="G13" s="413"/>
      <c r="H13" s="647"/>
      <c r="I13" s="618"/>
      <c r="J13" s="618"/>
      <c r="K13" s="618"/>
      <c r="L13" s="618"/>
      <c r="M13" s="64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6"/>
      <c r="B14" s="609"/>
      <c r="C14" s="609"/>
      <c r="D14" s="612"/>
      <c r="E14" s="615"/>
      <c r="F14" s="624"/>
      <c r="G14" s="413"/>
      <c r="H14" s="647"/>
      <c r="I14" s="618"/>
      <c r="J14" s="618"/>
      <c r="K14" s="618"/>
      <c r="L14" s="618"/>
      <c r="M14" s="64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6"/>
      <c r="B15" s="609"/>
      <c r="C15" s="609"/>
      <c r="D15" s="612"/>
      <c r="E15" s="615"/>
      <c r="F15" s="624"/>
      <c r="G15" s="413"/>
      <c r="H15" s="647"/>
      <c r="I15" s="618"/>
      <c r="J15" s="618"/>
      <c r="K15" s="618"/>
      <c r="L15" s="618"/>
      <c r="M15" s="64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6"/>
      <c r="B16" s="609"/>
      <c r="C16" s="609"/>
      <c r="D16" s="612"/>
      <c r="E16" s="615"/>
      <c r="F16" s="624"/>
      <c r="G16" s="413"/>
      <c r="H16" s="647"/>
      <c r="I16" s="618"/>
      <c r="J16" s="618"/>
      <c r="K16" s="618"/>
      <c r="L16" s="618"/>
      <c r="M16" s="64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6"/>
      <c r="B17" s="609"/>
      <c r="C17" s="609"/>
      <c r="D17" s="612"/>
      <c r="E17" s="615"/>
      <c r="F17" s="624"/>
      <c r="G17" s="413"/>
      <c r="H17" s="647"/>
      <c r="I17" s="618"/>
      <c r="J17" s="618"/>
      <c r="K17" s="618"/>
      <c r="L17" s="618"/>
      <c r="M17" s="64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6"/>
      <c r="B18" s="609"/>
      <c r="C18" s="609"/>
      <c r="D18" s="612"/>
      <c r="E18" s="615"/>
      <c r="F18" s="624"/>
      <c r="G18" s="413"/>
      <c r="H18" s="647"/>
      <c r="I18" s="618"/>
      <c r="J18" s="618"/>
      <c r="K18" s="618"/>
      <c r="L18" s="618"/>
      <c r="M18" s="64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364.5" customHeight="1" thickBot="1">
      <c r="A19" s="607"/>
      <c r="B19" s="610"/>
      <c r="C19" s="610"/>
      <c r="D19" s="613"/>
      <c r="E19" s="616"/>
      <c r="F19" s="625"/>
      <c r="G19" s="499"/>
      <c r="H19" s="648"/>
      <c r="I19" s="619"/>
      <c r="J19" s="619"/>
      <c r="K19" s="619"/>
      <c r="L19" s="619"/>
      <c r="M19" s="64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5">
        <f>'7- Mapa Final'!A20</f>
        <v>2</v>
      </c>
      <c r="B20" s="608" t="str">
        <f>'7- Mapa Final'!B20</f>
        <v>Falta o inadecuada planeación</v>
      </c>
      <c r="C20" s="608" t="str">
        <f>'7- Mapa Final'!C20</f>
        <v xml:space="preserve">Omisión y/o indebida planeación de los objetivos y las metas propuestas que afectan la gestión del Despacho.         </v>
      </c>
      <c r="D20" s="611" t="str">
        <f>'7- Mapa Final'!J20</f>
        <v>Muy Baja - 1</v>
      </c>
      <c r="E20" s="614" t="str">
        <f>'7- Mapa Final'!K20</f>
        <v>Leve - 1</v>
      </c>
      <c r="F20" s="623" t="str">
        <f>'7- Mapa Final'!M20</f>
        <v>Bajo - 1</v>
      </c>
      <c r="G20" s="413" t="s">
        <v>426</v>
      </c>
      <c r="H20" s="626" t="s">
        <v>542</v>
      </c>
      <c r="I20" s="629"/>
      <c r="J20" s="629" t="s">
        <v>540</v>
      </c>
      <c r="K20" s="617">
        <v>45302</v>
      </c>
      <c r="L20" s="617">
        <v>45382</v>
      </c>
      <c r="M20" s="620"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6"/>
      <c r="B21" s="609"/>
      <c r="C21" s="609"/>
      <c r="D21" s="612"/>
      <c r="E21" s="615"/>
      <c r="F21" s="624"/>
      <c r="G21" s="413"/>
      <c r="H21" s="627"/>
      <c r="I21" s="618"/>
      <c r="J21" s="618"/>
      <c r="K21" s="618"/>
      <c r="L21" s="618"/>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6"/>
      <c r="B22" s="609"/>
      <c r="C22" s="609"/>
      <c r="D22" s="612"/>
      <c r="E22" s="615"/>
      <c r="F22" s="624"/>
      <c r="G22" s="413"/>
      <c r="H22" s="627"/>
      <c r="I22" s="618"/>
      <c r="J22" s="618"/>
      <c r="K22" s="618"/>
      <c r="L22" s="618"/>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6"/>
      <c r="B23" s="609"/>
      <c r="C23" s="609"/>
      <c r="D23" s="612"/>
      <c r="E23" s="615"/>
      <c r="F23" s="624"/>
      <c r="G23" s="413"/>
      <c r="H23" s="627"/>
      <c r="I23" s="618"/>
      <c r="J23" s="618"/>
      <c r="K23" s="618"/>
      <c r="L23" s="618"/>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6"/>
      <c r="B24" s="609"/>
      <c r="C24" s="609"/>
      <c r="D24" s="612"/>
      <c r="E24" s="615"/>
      <c r="F24" s="624"/>
      <c r="G24" s="413"/>
      <c r="H24" s="627"/>
      <c r="I24" s="618"/>
      <c r="J24" s="618"/>
      <c r="K24" s="618"/>
      <c r="L24" s="618"/>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6"/>
      <c r="B25" s="609"/>
      <c r="C25" s="609"/>
      <c r="D25" s="612"/>
      <c r="E25" s="615"/>
      <c r="F25" s="624"/>
      <c r="G25" s="413"/>
      <c r="H25" s="627"/>
      <c r="I25" s="618"/>
      <c r="J25" s="618"/>
      <c r="K25" s="618"/>
      <c r="L25" s="618"/>
      <c r="M25" s="621"/>
      <c r="N25" s="33"/>
      <c r="O25" s="33"/>
    </row>
    <row r="26" spans="1:169">
      <c r="A26" s="606"/>
      <c r="B26" s="609"/>
      <c r="C26" s="609"/>
      <c r="D26" s="612"/>
      <c r="E26" s="615"/>
      <c r="F26" s="624"/>
      <c r="G26" s="413"/>
      <c r="H26" s="627"/>
      <c r="I26" s="618"/>
      <c r="J26" s="618"/>
      <c r="K26" s="618"/>
      <c r="L26" s="618"/>
      <c r="M26" s="621"/>
      <c r="N26" s="33"/>
      <c r="O26" s="33"/>
    </row>
    <row r="27" spans="1:169">
      <c r="A27" s="606"/>
      <c r="B27" s="609"/>
      <c r="C27" s="609"/>
      <c r="D27" s="612"/>
      <c r="E27" s="615"/>
      <c r="F27" s="624"/>
      <c r="G27" s="413"/>
      <c r="H27" s="627"/>
      <c r="I27" s="618"/>
      <c r="J27" s="618"/>
      <c r="K27" s="618"/>
      <c r="L27" s="618"/>
      <c r="M27" s="621"/>
      <c r="N27" s="33"/>
      <c r="O27" s="33"/>
    </row>
    <row r="28" spans="1:169">
      <c r="A28" s="606"/>
      <c r="B28" s="609"/>
      <c r="C28" s="609"/>
      <c r="D28" s="612"/>
      <c r="E28" s="615"/>
      <c r="F28" s="624"/>
      <c r="G28" s="413"/>
      <c r="H28" s="627"/>
      <c r="I28" s="618"/>
      <c r="J28" s="618"/>
      <c r="K28" s="618"/>
      <c r="L28" s="618"/>
      <c r="M28" s="621"/>
      <c r="N28" s="33"/>
      <c r="O28" s="33"/>
    </row>
    <row r="29" spans="1:169" ht="69" customHeight="1" thickBot="1">
      <c r="A29" s="607"/>
      <c r="B29" s="610"/>
      <c r="C29" s="610"/>
      <c r="D29" s="613"/>
      <c r="E29" s="616"/>
      <c r="F29" s="625"/>
      <c r="G29" s="499"/>
      <c r="H29" s="628"/>
      <c r="I29" s="619"/>
      <c r="J29" s="619"/>
      <c r="K29" s="619"/>
      <c r="L29" s="619"/>
      <c r="M29" s="622"/>
      <c r="N29" s="33"/>
      <c r="O29" s="33"/>
    </row>
    <row r="30" spans="1:169" s="25" customFormat="1" ht="12.75" customHeight="1">
      <c r="A30" s="605">
        <f>'7- Mapa Final'!A30</f>
        <v>3</v>
      </c>
      <c r="B30" s="608" t="str">
        <f>'7- Mapa Final'!B30</f>
        <v>Errores de comunicación con y entre las partes interesadas</v>
      </c>
      <c r="C30" s="608" t="str">
        <f>'7- Mapa Final'!C30</f>
        <v xml:space="preserve">Imposibilidad de cumplimiento de los tiempos procesales debido al retraso en la expedición de las providencias subsiguientes. </v>
      </c>
      <c r="D30" s="611" t="str">
        <f>'7- Mapa Final'!J30</f>
        <v>Muy Baja - 1</v>
      </c>
      <c r="E30" s="614" t="str">
        <f>'7- Mapa Final'!K30</f>
        <v>Leve - 1</v>
      </c>
      <c r="F30" s="623" t="str">
        <f>'7- Mapa Final'!M30</f>
        <v>Bajo - 1</v>
      </c>
      <c r="G30" s="413" t="s">
        <v>426</v>
      </c>
      <c r="H30" s="626" t="s">
        <v>544</v>
      </c>
      <c r="I30" s="629"/>
      <c r="J30" s="629" t="s">
        <v>540</v>
      </c>
      <c r="K30" s="617">
        <v>45302</v>
      </c>
      <c r="L30" s="617">
        <v>45382</v>
      </c>
      <c r="M30" s="620" t="s">
        <v>545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6"/>
      <c r="B31" s="609"/>
      <c r="C31" s="609"/>
      <c r="D31" s="612"/>
      <c r="E31" s="615"/>
      <c r="F31" s="624"/>
      <c r="G31" s="413"/>
      <c r="H31" s="627"/>
      <c r="I31" s="618"/>
      <c r="J31" s="618"/>
      <c r="K31" s="618"/>
      <c r="L31" s="618"/>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6"/>
      <c r="B32" s="609"/>
      <c r="C32" s="609"/>
      <c r="D32" s="612"/>
      <c r="E32" s="615"/>
      <c r="F32" s="624"/>
      <c r="G32" s="413"/>
      <c r="H32" s="627"/>
      <c r="I32" s="618"/>
      <c r="J32" s="618"/>
      <c r="K32" s="618"/>
      <c r="L32" s="618"/>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6"/>
      <c r="B33" s="609"/>
      <c r="C33" s="609"/>
      <c r="D33" s="612"/>
      <c r="E33" s="615"/>
      <c r="F33" s="624"/>
      <c r="G33" s="413"/>
      <c r="H33" s="627"/>
      <c r="I33" s="618"/>
      <c r="J33" s="618"/>
      <c r="K33" s="618"/>
      <c r="L33" s="618"/>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6"/>
      <c r="B34" s="609"/>
      <c r="C34" s="609"/>
      <c r="D34" s="612"/>
      <c r="E34" s="615"/>
      <c r="F34" s="624"/>
      <c r="G34" s="413"/>
      <c r="H34" s="627"/>
      <c r="I34" s="618"/>
      <c r="J34" s="618"/>
      <c r="K34" s="618"/>
      <c r="L34" s="618"/>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6"/>
      <c r="B35" s="609"/>
      <c r="C35" s="609"/>
      <c r="D35" s="612"/>
      <c r="E35" s="615"/>
      <c r="F35" s="624"/>
      <c r="G35" s="413"/>
      <c r="H35" s="627"/>
      <c r="I35" s="618"/>
      <c r="J35" s="618"/>
      <c r="K35" s="618"/>
      <c r="L35" s="618"/>
      <c r="M35" s="621"/>
      <c r="N35" s="33"/>
      <c r="O35" s="33"/>
    </row>
    <row r="36" spans="1:169">
      <c r="A36" s="606"/>
      <c r="B36" s="609"/>
      <c r="C36" s="609"/>
      <c r="D36" s="612"/>
      <c r="E36" s="615"/>
      <c r="F36" s="624"/>
      <c r="G36" s="413"/>
      <c r="H36" s="627"/>
      <c r="I36" s="618"/>
      <c r="J36" s="618"/>
      <c r="K36" s="618"/>
      <c r="L36" s="618"/>
      <c r="M36" s="621"/>
      <c r="N36" s="33"/>
      <c r="O36" s="33"/>
    </row>
    <row r="37" spans="1:169">
      <c r="A37" s="606"/>
      <c r="B37" s="609"/>
      <c r="C37" s="609"/>
      <c r="D37" s="612"/>
      <c r="E37" s="615"/>
      <c r="F37" s="624"/>
      <c r="G37" s="413"/>
      <c r="H37" s="627"/>
      <c r="I37" s="618"/>
      <c r="J37" s="618"/>
      <c r="K37" s="618"/>
      <c r="L37" s="618"/>
      <c r="M37" s="621"/>
      <c r="N37" s="33"/>
      <c r="O37" s="33"/>
    </row>
    <row r="38" spans="1:169">
      <c r="A38" s="606"/>
      <c r="B38" s="609"/>
      <c r="C38" s="609"/>
      <c r="D38" s="612"/>
      <c r="E38" s="615"/>
      <c r="F38" s="624"/>
      <c r="G38" s="413"/>
      <c r="H38" s="627"/>
      <c r="I38" s="618"/>
      <c r="J38" s="618"/>
      <c r="K38" s="618"/>
      <c r="L38" s="618"/>
      <c r="M38" s="621"/>
      <c r="N38" s="33"/>
      <c r="O38" s="33"/>
    </row>
    <row r="39" spans="1:169" ht="99.75" customHeight="1" thickBot="1">
      <c r="A39" s="607"/>
      <c r="B39" s="610"/>
      <c r="C39" s="610"/>
      <c r="D39" s="613"/>
      <c r="E39" s="616"/>
      <c r="F39" s="625"/>
      <c r="G39" s="499"/>
      <c r="H39" s="628"/>
      <c r="I39" s="619"/>
      <c r="J39" s="619"/>
      <c r="K39" s="619"/>
      <c r="L39" s="619"/>
      <c r="M39" s="622"/>
      <c r="N39" s="33"/>
      <c r="O39" s="33"/>
    </row>
    <row r="40" spans="1:169" s="25" customFormat="1" ht="12.75" customHeight="1">
      <c r="A40" s="605">
        <f>'7- Mapa Final'!A40</f>
        <v>4</v>
      </c>
      <c r="B40" s="608" t="str">
        <f>'7- Mapa Final'!B40</f>
        <v xml:space="preserve">Expedientes incompletos y/o perdida de la información </v>
      </c>
      <c r="C40" s="608" t="str">
        <f>'7- Mapa Final'!C40</f>
        <v>Extravío temporal o definitivo de los  documentos de los procesos judiciales</v>
      </c>
      <c r="D40" s="611" t="str">
        <f>'7- Mapa Final'!J40</f>
        <v>Muy Baja - 1</v>
      </c>
      <c r="E40" s="614" t="str">
        <f>'7- Mapa Final'!K40</f>
        <v>Leve - 1</v>
      </c>
      <c r="F40" s="623" t="str">
        <f>'7- Mapa Final'!M40</f>
        <v>Bajo - 1</v>
      </c>
      <c r="G40" s="413" t="s">
        <v>426</v>
      </c>
      <c r="H40" s="626" t="s">
        <v>546</v>
      </c>
      <c r="I40" s="629"/>
      <c r="J40" s="629" t="s">
        <v>540</v>
      </c>
      <c r="K40" s="617">
        <v>45302</v>
      </c>
      <c r="L40" s="617">
        <v>45382</v>
      </c>
      <c r="M40" s="630" t="s">
        <v>547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6"/>
      <c r="B41" s="609"/>
      <c r="C41" s="609"/>
      <c r="D41" s="612"/>
      <c r="E41" s="615"/>
      <c r="F41" s="624"/>
      <c r="G41" s="413"/>
      <c r="H41" s="627"/>
      <c r="I41" s="618"/>
      <c r="J41" s="618"/>
      <c r="K41" s="618"/>
      <c r="L41" s="618"/>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6"/>
      <c r="B42" s="609"/>
      <c r="C42" s="609"/>
      <c r="D42" s="612"/>
      <c r="E42" s="615"/>
      <c r="F42" s="624"/>
      <c r="G42" s="413"/>
      <c r="H42" s="627"/>
      <c r="I42" s="618"/>
      <c r="J42" s="618"/>
      <c r="K42" s="618"/>
      <c r="L42" s="618"/>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6"/>
      <c r="B43" s="609"/>
      <c r="C43" s="609"/>
      <c r="D43" s="612"/>
      <c r="E43" s="615"/>
      <c r="F43" s="624"/>
      <c r="G43" s="413"/>
      <c r="H43" s="627"/>
      <c r="I43" s="618"/>
      <c r="J43" s="618"/>
      <c r="K43" s="618"/>
      <c r="L43" s="618"/>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6"/>
      <c r="B44" s="609"/>
      <c r="C44" s="609"/>
      <c r="D44" s="612"/>
      <c r="E44" s="615"/>
      <c r="F44" s="624"/>
      <c r="G44" s="413"/>
      <c r="H44" s="627"/>
      <c r="I44" s="618"/>
      <c r="J44" s="618"/>
      <c r="K44" s="618"/>
      <c r="L44" s="618"/>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6"/>
      <c r="B45" s="609"/>
      <c r="C45" s="609"/>
      <c r="D45" s="612"/>
      <c r="E45" s="615"/>
      <c r="F45" s="624"/>
      <c r="G45" s="413"/>
      <c r="H45" s="627"/>
      <c r="I45" s="618"/>
      <c r="J45" s="618"/>
      <c r="K45" s="618"/>
      <c r="L45" s="618"/>
      <c r="M45" s="631"/>
      <c r="N45" s="33"/>
      <c r="O45" s="33"/>
    </row>
    <row r="46" spans="1:169">
      <c r="A46" s="606"/>
      <c r="B46" s="609"/>
      <c r="C46" s="609"/>
      <c r="D46" s="612"/>
      <c r="E46" s="615"/>
      <c r="F46" s="624"/>
      <c r="G46" s="413"/>
      <c r="H46" s="627"/>
      <c r="I46" s="618"/>
      <c r="J46" s="618"/>
      <c r="K46" s="618"/>
      <c r="L46" s="618"/>
      <c r="M46" s="631"/>
      <c r="N46" s="33"/>
      <c r="O46" s="33"/>
    </row>
    <row r="47" spans="1:169">
      <c r="A47" s="606"/>
      <c r="B47" s="609"/>
      <c r="C47" s="609"/>
      <c r="D47" s="612"/>
      <c r="E47" s="615"/>
      <c r="F47" s="624"/>
      <c r="G47" s="413"/>
      <c r="H47" s="627"/>
      <c r="I47" s="618"/>
      <c r="J47" s="618"/>
      <c r="K47" s="618"/>
      <c r="L47" s="618"/>
      <c r="M47" s="631"/>
      <c r="N47" s="33"/>
      <c r="O47" s="33"/>
    </row>
    <row r="48" spans="1:169">
      <c r="A48" s="606"/>
      <c r="B48" s="609"/>
      <c r="C48" s="609"/>
      <c r="D48" s="612"/>
      <c r="E48" s="615"/>
      <c r="F48" s="624"/>
      <c r="G48" s="413"/>
      <c r="H48" s="627"/>
      <c r="I48" s="618"/>
      <c r="J48" s="618"/>
      <c r="K48" s="618"/>
      <c r="L48" s="618"/>
      <c r="M48" s="631"/>
      <c r="N48" s="33"/>
      <c r="O48" s="33"/>
    </row>
    <row r="49" spans="1:169" ht="152.25" customHeight="1" thickBot="1">
      <c r="A49" s="607"/>
      <c r="B49" s="610"/>
      <c r="C49" s="610"/>
      <c r="D49" s="613"/>
      <c r="E49" s="616"/>
      <c r="F49" s="625"/>
      <c r="G49" s="499"/>
      <c r="H49" s="628"/>
      <c r="I49" s="619"/>
      <c r="J49" s="619"/>
      <c r="K49" s="619"/>
      <c r="L49" s="619"/>
      <c r="M49" s="632"/>
      <c r="N49" s="33"/>
      <c r="O49" s="33"/>
    </row>
    <row r="50" spans="1:169" s="25" customFormat="1" ht="12.75" customHeight="1">
      <c r="A50" s="605">
        <v>5</v>
      </c>
      <c r="B50" s="608" t="str">
        <f>'7- Mapa Final'!B50</f>
        <v xml:space="preserve">Afectaciones ambientales </v>
      </c>
      <c r="C50" s="608" t="str">
        <f>'7- Mapa Final'!C50</f>
        <v>Se tienen   afectaciones ambientales que generen impactos negativos en el entorno</v>
      </c>
      <c r="D50" s="611" t="str">
        <f>'7- Mapa Final'!J50</f>
        <v>Muy Baja - 1</v>
      </c>
      <c r="E50" s="614" t="str">
        <f>'7- Mapa Final'!K50</f>
        <v>Leve - 1</v>
      </c>
      <c r="F50" s="623" t="str">
        <f>'7- Mapa Final'!M50</f>
        <v>Bajo - 1</v>
      </c>
      <c r="G50" s="413" t="s">
        <v>426</v>
      </c>
      <c r="H50" s="626" t="s">
        <v>548</v>
      </c>
      <c r="I50" s="629"/>
      <c r="J50" s="629" t="s">
        <v>540</v>
      </c>
      <c r="K50" s="617">
        <v>45302</v>
      </c>
      <c r="L50" s="617">
        <v>45382</v>
      </c>
      <c r="M50" s="620" t="s">
        <v>545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6"/>
      <c r="B51" s="609"/>
      <c r="C51" s="609"/>
      <c r="D51" s="612"/>
      <c r="E51" s="615"/>
      <c r="F51" s="624"/>
      <c r="G51" s="413"/>
      <c r="H51" s="627"/>
      <c r="I51" s="618"/>
      <c r="J51" s="618"/>
      <c r="K51" s="618"/>
      <c r="L51" s="618"/>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6"/>
      <c r="B52" s="609"/>
      <c r="C52" s="609"/>
      <c r="D52" s="612"/>
      <c r="E52" s="615"/>
      <c r="F52" s="624"/>
      <c r="G52" s="413"/>
      <c r="H52" s="627"/>
      <c r="I52" s="618"/>
      <c r="J52" s="618"/>
      <c r="K52" s="618"/>
      <c r="L52" s="618"/>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6"/>
      <c r="B53" s="609"/>
      <c r="C53" s="609"/>
      <c r="D53" s="612"/>
      <c r="E53" s="615"/>
      <c r="F53" s="624"/>
      <c r="G53" s="413"/>
      <c r="H53" s="627"/>
      <c r="I53" s="618"/>
      <c r="J53" s="618"/>
      <c r="K53" s="618"/>
      <c r="L53" s="618"/>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6"/>
      <c r="B54" s="609"/>
      <c r="C54" s="609"/>
      <c r="D54" s="612"/>
      <c r="E54" s="615"/>
      <c r="F54" s="624"/>
      <c r="G54" s="413"/>
      <c r="H54" s="627"/>
      <c r="I54" s="618"/>
      <c r="J54" s="618"/>
      <c r="K54" s="618"/>
      <c r="L54" s="618"/>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6"/>
      <c r="B55" s="609"/>
      <c r="C55" s="609"/>
      <c r="D55" s="612"/>
      <c r="E55" s="615"/>
      <c r="F55" s="624"/>
      <c r="G55" s="413"/>
      <c r="H55" s="627"/>
      <c r="I55" s="618"/>
      <c r="J55" s="618"/>
      <c r="K55" s="618"/>
      <c r="L55" s="618"/>
      <c r="M55" s="621"/>
      <c r="N55" s="33"/>
      <c r="O55" s="33"/>
    </row>
    <row r="56" spans="1:169">
      <c r="A56" s="606"/>
      <c r="B56" s="609"/>
      <c r="C56" s="609"/>
      <c r="D56" s="612"/>
      <c r="E56" s="615"/>
      <c r="F56" s="624"/>
      <c r="G56" s="413"/>
      <c r="H56" s="627"/>
      <c r="I56" s="618"/>
      <c r="J56" s="618"/>
      <c r="K56" s="618"/>
      <c r="L56" s="618"/>
      <c r="M56" s="621"/>
      <c r="N56" s="33"/>
      <c r="O56" s="33"/>
    </row>
    <row r="57" spans="1:169">
      <c r="A57" s="606"/>
      <c r="B57" s="609"/>
      <c r="C57" s="609"/>
      <c r="D57" s="612"/>
      <c r="E57" s="615"/>
      <c r="F57" s="624"/>
      <c r="G57" s="413"/>
      <c r="H57" s="627"/>
      <c r="I57" s="618"/>
      <c r="J57" s="618"/>
      <c r="K57" s="618"/>
      <c r="L57" s="618"/>
      <c r="M57" s="621"/>
      <c r="N57" s="33"/>
      <c r="O57" s="33"/>
    </row>
    <row r="58" spans="1:169">
      <c r="A58" s="606"/>
      <c r="B58" s="609"/>
      <c r="C58" s="609"/>
      <c r="D58" s="612"/>
      <c r="E58" s="615"/>
      <c r="F58" s="624"/>
      <c r="G58" s="413"/>
      <c r="H58" s="627"/>
      <c r="I58" s="618"/>
      <c r="J58" s="618"/>
      <c r="K58" s="618"/>
      <c r="L58" s="618"/>
      <c r="M58" s="621"/>
      <c r="N58" s="33"/>
      <c r="O58" s="33"/>
    </row>
    <row r="59" spans="1:169" ht="15.75" thickBot="1">
      <c r="A59" s="607"/>
      <c r="B59" s="610"/>
      <c r="C59" s="610"/>
      <c r="D59" s="613"/>
      <c r="E59" s="616"/>
      <c r="F59" s="625"/>
      <c r="G59" s="414"/>
      <c r="H59" s="628"/>
      <c r="I59" s="619"/>
      <c r="J59" s="619"/>
      <c r="K59" s="619"/>
      <c r="L59" s="619"/>
      <c r="M59" s="622"/>
      <c r="N59" s="33"/>
      <c r="O59" s="33"/>
    </row>
    <row r="60" spans="1:169">
      <c r="A60" s="605">
        <v>6</v>
      </c>
      <c r="B60" s="608" t="str">
        <f>'7- Mapa Final'!B60</f>
        <v>Descertificación</v>
      </c>
      <c r="C60" s="608" t="str">
        <f>'7- Mapa Final'!C60</f>
        <v>Falta de liderazgo y compromiso con el mejoramiento continuo del SIGCMA - SGC del JCAS</v>
      </c>
      <c r="D60" s="611" t="str">
        <f>'7- Mapa Final'!J60</f>
        <v>Baja - 2</v>
      </c>
      <c r="E60" s="614" t="str">
        <f>'7- Mapa Final'!K60</f>
        <v>Leve - 1</v>
      </c>
      <c r="F60" s="623" t="str">
        <f>'7- Mapa Final'!M60</f>
        <v>Bajo - 2</v>
      </c>
      <c r="G60" s="413" t="s">
        <v>426</v>
      </c>
      <c r="H60" s="626" t="s">
        <v>549</v>
      </c>
      <c r="I60" s="629"/>
      <c r="J60" s="629" t="s">
        <v>540</v>
      </c>
      <c r="K60" s="617">
        <v>45302</v>
      </c>
      <c r="L60" s="617">
        <v>45382</v>
      </c>
      <c r="M60" s="620" t="s">
        <v>550</v>
      </c>
    </row>
    <row r="61" spans="1:169">
      <c r="A61" s="606"/>
      <c r="B61" s="609"/>
      <c r="C61" s="609"/>
      <c r="D61" s="612"/>
      <c r="E61" s="615"/>
      <c r="F61" s="624"/>
      <c r="G61" s="413"/>
      <c r="H61" s="627"/>
      <c r="I61" s="618"/>
      <c r="J61" s="618"/>
      <c r="K61" s="618"/>
      <c r="L61" s="618"/>
      <c r="M61" s="621"/>
    </row>
    <row r="62" spans="1:169">
      <c r="A62" s="606"/>
      <c r="B62" s="609"/>
      <c r="C62" s="609"/>
      <c r="D62" s="612"/>
      <c r="E62" s="615"/>
      <c r="F62" s="624"/>
      <c r="G62" s="413"/>
      <c r="H62" s="627"/>
      <c r="I62" s="618"/>
      <c r="J62" s="618"/>
      <c r="K62" s="618"/>
      <c r="L62" s="618"/>
      <c r="M62" s="621"/>
    </row>
    <row r="63" spans="1:169">
      <c r="A63" s="606"/>
      <c r="B63" s="609"/>
      <c r="C63" s="609"/>
      <c r="D63" s="612"/>
      <c r="E63" s="615"/>
      <c r="F63" s="624"/>
      <c r="G63" s="413"/>
      <c r="H63" s="627"/>
      <c r="I63" s="618"/>
      <c r="J63" s="618"/>
      <c r="K63" s="618"/>
      <c r="L63" s="618"/>
      <c r="M63" s="621"/>
    </row>
    <row r="64" spans="1:169">
      <c r="A64" s="606"/>
      <c r="B64" s="609"/>
      <c r="C64" s="609"/>
      <c r="D64" s="612"/>
      <c r="E64" s="615"/>
      <c r="F64" s="624"/>
      <c r="G64" s="413"/>
      <c r="H64" s="627"/>
      <c r="I64" s="618"/>
      <c r="J64" s="618"/>
      <c r="K64" s="618"/>
      <c r="L64" s="618"/>
      <c r="M64" s="621"/>
    </row>
    <row r="65" spans="1:13">
      <c r="A65" s="606"/>
      <c r="B65" s="609"/>
      <c r="C65" s="609"/>
      <c r="D65" s="612"/>
      <c r="E65" s="615"/>
      <c r="F65" s="624"/>
      <c r="G65" s="413"/>
      <c r="H65" s="627"/>
      <c r="I65" s="618"/>
      <c r="J65" s="618"/>
      <c r="K65" s="618"/>
      <c r="L65" s="618"/>
      <c r="M65" s="621"/>
    </row>
    <row r="66" spans="1:13">
      <c r="A66" s="606"/>
      <c r="B66" s="609"/>
      <c r="C66" s="609"/>
      <c r="D66" s="612"/>
      <c r="E66" s="615"/>
      <c r="F66" s="624"/>
      <c r="G66" s="413"/>
      <c r="H66" s="627"/>
      <c r="I66" s="618"/>
      <c r="J66" s="618"/>
      <c r="K66" s="618"/>
      <c r="L66" s="618"/>
      <c r="M66" s="621"/>
    </row>
    <row r="67" spans="1:13">
      <c r="A67" s="606"/>
      <c r="B67" s="609"/>
      <c r="C67" s="609"/>
      <c r="D67" s="612"/>
      <c r="E67" s="615"/>
      <c r="F67" s="624"/>
      <c r="G67" s="413"/>
      <c r="H67" s="627"/>
      <c r="I67" s="618"/>
      <c r="J67" s="618"/>
      <c r="K67" s="618"/>
      <c r="L67" s="618"/>
      <c r="M67" s="621"/>
    </row>
    <row r="68" spans="1:13">
      <c r="A68" s="606"/>
      <c r="B68" s="609"/>
      <c r="C68" s="609"/>
      <c r="D68" s="612"/>
      <c r="E68" s="615"/>
      <c r="F68" s="624"/>
      <c r="G68" s="413"/>
      <c r="H68" s="627"/>
      <c r="I68" s="618"/>
      <c r="J68" s="618"/>
      <c r="K68" s="618"/>
      <c r="L68" s="618"/>
      <c r="M68" s="621"/>
    </row>
    <row r="69" spans="1:13" ht="208.5" customHeight="1">
      <c r="A69" s="607"/>
      <c r="B69" s="610"/>
      <c r="C69" s="610"/>
      <c r="D69" s="613"/>
      <c r="E69" s="616"/>
      <c r="F69" s="625"/>
      <c r="G69" s="414"/>
      <c r="H69" s="628"/>
      <c r="I69" s="619"/>
      <c r="J69" s="619"/>
      <c r="K69" s="619"/>
      <c r="L69" s="619"/>
      <c r="M69" s="622"/>
    </row>
    <row r="70" spans="1:13" ht="15" customHeight="1">
      <c r="A70" s="664">
        <v>7</v>
      </c>
      <c r="B70" s="609" t="str">
        <f>'[6]7- Mapa Final'!B70</f>
        <v xml:space="preserve">Recibir , ofrecer, prometer , entregar o aceptar dádivas o beneficios a nombre propio o de terceros para  expedir, alterar,retener , extraviar o entregar  documentos  sin el lleno de requisitos legales </v>
      </c>
      <c r="C70" s="609" t="str">
        <f>'[6]7- Mapa Final'!C70</f>
        <v xml:space="preserve"> Realizar trámites sin el cumplimiento de los requisitos legales  o  con informacion falsa</v>
      </c>
      <c r="D70" s="666" t="str">
        <f>'[6]7- Mapa Final'!J70</f>
        <v>Muy Baja - 1</v>
      </c>
      <c r="E70" s="667" t="str">
        <f>'[6]7- Mapa Final'!K70</f>
        <v>Moderado - 3</v>
      </c>
      <c r="F70" s="624" t="str">
        <f>'[6]7- Mapa Final'!M70</f>
        <v>Moderado - 3</v>
      </c>
      <c r="G70" s="413" t="s">
        <v>426</v>
      </c>
      <c r="H70" s="662" t="s">
        <v>551</v>
      </c>
      <c r="I70" s="618"/>
      <c r="J70" s="618" t="s">
        <v>10</v>
      </c>
      <c r="K70" s="668">
        <v>45302</v>
      </c>
      <c r="L70" s="671">
        <v>45382</v>
      </c>
      <c r="M70" s="674" t="s">
        <v>552</v>
      </c>
    </row>
    <row r="71" spans="1:13">
      <c r="A71" s="664"/>
      <c r="B71" s="609"/>
      <c r="C71" s="609"/>
      <c r="D71" s="612"/>
      <c r="E71" s="615"/>
      <c r="F71" s="624"/>
      <c r="G71" s="413"/>
      <c r="H71" s="662"/>
      <c r="I71" s="618"/>
      <c r="J71" s="618"/>
      <c r="K71" s="669"/>
      <c r="L71" s="672"/>
      <c r="M71" s="675"/>
    </row>
    <row r="72" spans="1:13">
      <c r="A72" s="664"/>
      <c r="B72" s="609"/>
      <c r="C72" s="609"/>
      <c r="D72" s="612"/>
      <c r="E72" s="615"/>
      <c r="F72" s="624"/>
      <c r="G72" s="413"/>
      <c r="H72" s="662"/>
      <c r="I72" s="618"/>
      <c r="J72" s="618"/>
      <c r="K72" s="669"/>
      <c r="L72" s="672"/>
      <c r="M72" s="675"/>
    </row>
    <row r="73" spans="1:13">
      <c r="A73" s="664"/>
      <c r="B73" s="609"/>
      <c r="C73" s="609"/>
      <c r="D73" s="612"/>
      <c r="E73" s="615"/>
      <c r="F73" s="624"/>
      <c r="G73" s="413"/>
      <c r="H73" s="662"/>
      <c r="I73" s="618"/>
      <c r="J73" s="618"/>
      <c r="K73" s="669"/>
      <c r="L73" s="672"/>
      <c r="M73" s="675"/>
    </row>
    <row r="74" spans="1:13">
      <c r="A74" s="664"/>
      <c r="B74" s="609"/>
      <c r="C74" s="609"/>
      <c r="D74" s="612"/>
      <c r="E74" s="615"/>
      <c r="F74" s="624"/>
      <c r="G74" s="413"/>
      <c r="H74" s="662"/>
      <c r="I74" s="618"/>
      <c r="J74" s="618"/>
      <c r="K74" s="669"/>
      <c r="L74" s="672"/>
      <c r="M74" s="675"/>
    </row>
    <row r="75" spans="1:13">
      <c r="A75" s="664"/>
      <c r="B75" s="609"/>
      <c r="C75" s="609"/>
      <c r="D75" s="612"/>
      <c r="E75" s="615"/>
      <c r="F75" s="624"/>
      <c r="G75" s="413"/>
      <c r="H75" s="662"/>
      <c r="I75" s="618"/>
      <c r="J75" s="618"/>
      <c r="K75" s="669"/>
      <c r="L75" s="672"/>
      <c r="M75" s="675"/>
    </row>
    <row r="76" spans="1:13">
      <c r="A76" s="664"/>
      <c r="B76" s="609"/>
      <c r="C76" s="609"/>
      <c r="D76" s="612"/>
      <c r="E76" s="615"/>
      <c r="F76" s="624"/>
      <c r="G76" s="413"/>
      <c r="H76" s="662"/>
      <c r="I76" s="618"/>
      <c r="J76" s="618"/>
      <c r="K76" s="669"/>
      <c r="L76" s="672"/>
      <c r="M76" s="675"/>
    </row>
    <row r="77" spans="1:13">
      <c r="A77" s="664"/>
      <c r="B77" s="609"/>
      <c r="C77" s="609"/>
      <c r="D77" s="612"/>
      <c r="E77" s="615"/>
      <c r="F77" s="624"/>
      <c r="G77" s="413"/>
      <c r="H77" s="662"/>
      <c r="I77" s="618"/>
      <c r="J77" s="618"/>
      <c r="K77" s="669"/>
      <c r="L77" s="672"/>
      <c r="M77" s="675"/>
    </row>
    <row r="78" spans="1:13">
      <c r="A78" s="664"/>
      <c r="B78" s="609"/>
      <c r="C78" s="609"/>
      <c r="D78" s="612"/>
      <c r="E78" s="615"/>
      <c r="F78" s="624"/>
      <c r="G78" s="413"/>
      <c r="H78" s="662"/>
      <c r="I78" s="618"/>
      <c r="J78" s="618"/>
      <c r="K78" s="669"/>
      <c r="L78" s="672"/>
      <c r="M78" s="675"/>
    </row>
    <row r="79" spans="1:13">
      <c r="A79" s="665"/>
      <c r="B79" s="610"/>
      <c r="C79" s="610"/>
      <c r="D79" s="613"/>
      <c r="E79" s="616"/>
      <c r="F79" s="625"/>
      <c r="G79" s="414"/>
      <c r="H79" s="663"/>
      <c r="I79" s="619"/>
      <c r="J79" s="619"/>
      <c r="K79" s="670"/>
      <c r="L79" s="673"/>
      <c r="M79" s="676"/>
    </row>
    <row r="80" spans="1:13">
      <c r="A80" s="664">
        <v>7</v>
      </c>
      <c r="B80" s="609" t="str">
        <f>'[6]7- Mapa Final'!B80</f>
        <v xml:space="preserve">Recibir, ofrecer, prometer, entregar o aceptar dadivas  o beneficios a nombre propio o de terceros para  demorar, retener, alterar o direccionar decisiones judiciales </v>
      </c>
      <c r="C80" s="609" t="str">
        <f>'[6]7- Mapa Final'!C80</f>
        <v xml:space="preserve">Proferir  decisiones judiciales incumpliendo los principios de la administracion de justicia o sin la observancia de los Codigos  Procesales en la materia </v>
      </c>
      <c r="D80" s="666" t="str">
        <f>'[6]7- Mapa Final'!J80</f>
        <v>Muy Baja - 1</v>
      </c>
      <c r="E80" s="667" t="str">
        <f>'[6]7- Mapa Final'!K80</f>
        <v>Moderado - 3</v>
      </c>
      <c r="F80" s="624" t="str">
        <f>'[6]7- Mapa Final'!M80</f>
        <v>Moderado - 3</v>
      </c>
      <c r="G80" s="413" t="s">
        <v>426</v>
      </c>
      <c r="H80" s="662" t="s">
        <v>551</v>
      </c>
      <c r="I80" s="618"/>
      <c r="J80" s="618" t="s">
        <v>10</v>
      </c>
      <c r="K80" s="671">
        <v>45302</v>
      </c>
      <c r="L80" s="671">
        <v>45382</v>
      </c>
      <c r="M80" s="677" t="s">
        <v>552</v>
      </c>
    </row>
    <row r="81" spans="1:13">
      <c r="A81" s="664"/>
      <c r="B81" s="609"/>
      <c r="C81" s="609"/>
      <c r="D81" s="612"/>
      <c r="E81" s="615"/>
      <c r="F81" s="624"/>
      <c r="G81" s="413"/>
      <c r="H81" s="662"/>
      <c r="I81" s="618"/>
      <c r="J81" s="618"/>
      <c r="K81" s="672"/>
      <c r="L81" s="672"/>
      <c r="M81" s="678"/>
    </row>
    <row r="82" spans="1:13">
      <c r="A82" s="664"/>
      <c r="B82" s="609"/>
      <c r="C82" s="609"/>
      <c r="D82" s="612"/>
      <c r="E82" s="615"/>
      <c r="F82" s="624"/>
      <c r="G82" s="413"/>
      <c r="H82" s="662"/>
      <c r="I82" s="618"/>
      <c r="J82" s="618"/>
      <c r="K82" s="672"/>
      <c r="L82" s="672"/>
      <c r="M82" s="678"/>
    </row>
    <row r="83" spans="1:13">
      <c r="A83" s="664"/>
      <c r="B83" s="609"/>
      <c r="C83" s="609"/>
      <c r="D83" s="612"/>
      <c r="E83" s="615"/>
      <c r="F83" s="624"/>
      <c r="G83" s="413"/>
      <c r="H83" s="662"/>
      <c r="I83" s="618"/>
      <c r="J83" s="618"/>
      <c r="K83" s="672"/>
      <c r="L83" s="672"/>
      <c r="M83" s="678"/>
    </row>
    <row r="84" spans="1:13">
      <c r="A84" s="664"/>
      <c r="B84" s="609"/>
      <c r="C84" s="609"/>
      <c r="D84" s="612"/>
      <c r="E84" s="615"/>
      <c r="F84" s="624"/>
      <c r="G84" s="413"/>
      <c r="H84" s="662"/>
      <c r="I84" s="618"/>
      <c r="J84" s="618"/>
      <c r="K84" s="672"/>
      <c r="L84" s="672"/>
      <c r="M84" s="678"/>
    </row>
    <row r="85" spans="1:13">
      <c r="A85" s="664"/>
      <c r="B85" s="609"/>
      <c r="C85" s="609"/>
      <c r="D85" s="612"/>
      <c r="E85" s="615"/>
      <c r="F85" s="624"/>
      <c r="G85" s="413"/>
      <c r="H85" s="662"/>
      <c r="I85" s="618"/>
      <c r="J85" s="618"/>
      <c r="K85" s="672"/>
      <c r="L85" s="672"/>
      <c r="M85" s="678"/>
    </row>
    <row r="86" spans="1:13">
      <c r="A86" s="664"/>
      <c r="B86" s="609"/>
      <c r="C86" s="609"/>
      <c r="D86" s="612"/>
      <c r="E86" s="615"/>
      <c r="F86" s="624"/>
      <c r="G86" s="413"/>
      <c r="H86" s="662"/>
      <c r="I86" s="618"/>
      <c r="J86" s="618"/>
      <c r="K86" s="672"/>
      <c r="L86" s="672"/>
      <c r="M86" s="678"/>
    </row>
    <row r="87" spans="1:13">
      <c r="A87" s="664"/>
      <c r="B87" s="609"/>
      <c r="C87" s="609"/>
      <c r="D87" s="612"/>
      <c r="E87" s="615"/>
      <c r="F87" s="624"/>
      <c r="G87" s="413"/>
      <c r="H87" s="662"/>
      <c r="I87" s="618"/>
      <c r="J87" s="618"/>
      <c r="K87" s="672"/>
      <c r="L87" s="672"/>
      <c r="M87" s="678"/>
    </row>
    <row r="88" spans="1:13">
      <c r="A88" s="664"/>
      <c r="B88" s="609"/>
      <c r="C88" s="609"/>
      <c r="D88" s="612"/>
      <c r="E88" s="615"/>
      <c r="F88" s="624"/>
      <c r="G88" s="413"/>
      <c r="H88" s="662"/>
      <c r="I88" s="618"/>
      <c r="J88" s="618"/>
      <c r="K88" s="672"/>
      <c r="L88" s="672"/>
      <c r="M88" s="678"/>
    </row>
    <row r="89" spans="1:13" ht="15.75" thickBot="1">
      <c r="A89" s="665"/>
      <c r="B89" s="610"/>
      <c r="C89" s="610"/>
      <c r="D89" s="613"/>
      <c r="E89" s="616"/>
      <c r="F89" s="625"/>
      <c r="G89" s="414"/>
      <c r="H89" s="663"/>
      <c r="I89" s="619"/>
      <c r="J89" s="619"/>
      <c r="K89" s="673"/>
      <c r="L89" s="673"/>
      <c r="M89" s="679"/>
    </row>
    <row r="90" spans="1:13" hidden="1">
      <c r="A90" s="680">
        <v>9</v>
      </c>
      <c r="B90" s="609" t="str">
        <f>'[6]7- Mapa Final'!B90</f>
        <v>Ofrecer, prometer, entregar, aceptar o solicitar una ventaja indebida para no realizar una audiencia programada en la fecha establecida.</v>
      </c>
      <c r="C90" s="609" t="str">
        <f>'[6]7- Mapa Final'!C90</f>
        <v>Cuando por indebido interés  no se realizar una audiencia programada en la fecha establecida</v>
      </c>
      <c r="D90" s="666" t="str">
        <f>'[6]7- Mapa Final'!J90</f>
        <v>Muy Baja - 1</v>
      </c>
      <c r="E90" s="667" t="str">
        <f>'[6]7- Mapa Final'!K90</f>
        <v>Moderado - 3</v>
      </c>
      <c r="F90" s="624" t="str">
        <f>'[6]7- Mapa Final'!M90</f>
        <v>Moderado - 3</v>
      </c>
      <c r="G90" s="422" t="s">
        <v>485</v>
      </c>
      <c r="H90" s="618"/>
      <c r="I90" s="618"/>
      <c r="J90" s="618"/>
      <c r="K90" s="618"/>
      <c r="L90" s="618"/>
      <c r="M90" s="682"/>
    </row>
    <row r="91" spans="1:13" hidden="1">
      <c r="A91" s="680"/>
      <c r="B91" s="609"/>
      <c r="C91" s="609"/>
      <c r="D91" s="612"/>
      <c r="E91" s="615"/>
      <c r="F91" s="624"/>
      <c r="G91" s="422"/>
      <c r="H91" s="618"/>
      <c r="I91" s="618"/>
      <c r="J91" s="618"/>
      <c r="K91" s="618"/>
      <c r="L91" s="618"/>
      <c r="M91" s="682"/>
    </row>
    <row r="92" spans="1:13" hidden="1">
      <c r="A92" s="680"/>
      <c r="B92" s="609"/>
      <c r="C92" s="609"/>
      <c r="D92" s="612"/>
      <c r="E92" s="615"/>
      <c r="F92" s="624"/>
      <c r="G92" s="422"/>
      <c r="H92" s="618"/>
      <c r="I92" s="618"/>
      <c r="J92" s="618"/>
      <c r="K92" s="618"/>
      <c r="L92" s="618"/>
      <c r="M92" s="682"/>
    </row>
    <row r="93" spans="1:13" hidden="1">
      <c r="A93" s="680"/>
      <c r="B93" s="609"/>
      <c r="C93" s="609"/>
      <c r="D93" s="612"/>
      <c r="E93" s="615"/>
      <c r="F93" s="624"/>
      <c r="G93" s="422"/>
      <c r="H93" s="618"/>
      <c r="I93" s="618"/>
      <c r="J93" s="618"/>
      <c r="K93" s="618"/>
      <c r="L93" s="618"/>
      <c r="M93" s="682"/>
    </row>
    <row r="94" spans="1:13" hidden="1">
      <c r="A94" s="680"/>
      <c r="B94" s="609"/>
      <c r="C94" s="609"/>
      <c r="D94" s="612"/>
      <c r="E94" s="615"/>
      <c r="F94" s="624"/>
      <c r="G94" s="422"/>
      <c r="H94" s="618"/>
      <c r="I94" s="618"/>
      <c r="J94" s="618"/>
      <c r="K94" s="618"/>
      <c r="L94" s="618"/>
      <c r="M94" s="682"/>
    </row>
    <row r="95" spans="1:13" hidden="1">
      <c r="A95" s="680"/>
      <c r="B95" s="609"/>
      <c r="C95" s="609"/>
      <c r="D95" s="612"/>
      <c r="E95" s="615"/>
      <c r="F95" s="624"/>
      <c r="G95" s="422"/>
      <c r="H95" s="618"/>
      <c r="I95" s="618"/>
      <c r="J95" s="618"/>
      <c r="K95" s="618"/>
      <c r="L95" s="618"/>
      <c r="M95" s="682"/>
    </row>
    <row r="96" spans="1:13" hidden="1">
      <c r="A96" s="680"/>
      <c r="B96" s="609"/>
      <c r="C96" s="609"/>
      <c r="D96" s="612"/>
      <c r="E96" s="615"/>
      <c r="F96" s="624"/>
      <c r="G96" s="422"/>
      <c r="H96" s="618"/>
      <c r="I96" s="618"/>
      <c r="J96" s="618"/>
      <c r="K96" s="618"/>
      <c r="L96" s="618"/>
      <c r="M96" s="682"/>
    </row>
    <row r="97" spans="1:13" hidden="1">
      <c r="A97" s="680"/>
      <c r="B97" s="609"/>
      <c r="C97" s="609"/>
      <c r="D97" s="612"/>
      <c r="E97" s="615"/>
      <c r="F97" s="624"/>
      <c r="G97" s="422"/>
      <c r="H97" s="618"/>
      <c r="I97" s="618"/>
      <c r="J97" s="618"/>
      <c r="K97" s="618"/>
      <c r="L97" s="618"/>
      <c r="M97" s="682"/>
    </row>
    <row r="98" spans="1:13" hidden="1">
      <c r="A98" s="680"/>
      <c r="B98" s="609"/>
      <c r="C98" s="609"/>
      <c r="D98" s="612"/>
      <c r="E98" s="615"/>
      <c r="F98" s="624"/>
      <c r="G98" s="422"/>
      <c r="H98" s="618"/>
      <c r="I98" s="618"/>
      <c r="J98" s="618"/>
      <c r="K98" s="618"/>
      <c r="L98" s="618"/>
      <c r="M98" s="682"/>
    </row>
    <row r="99" spans="1:13" ht="15.75" hidden="1" thickBot="1">
      <c r="A99" s="681"/>
      <c r="B99" s="610"/>
      <c r="C99" s="610"/>
      <c r="D99" s="613"/>
      <c r="E99" s="616"/>
      <c r="F99" s="625"/>
      <c r="G99" s="423"/>
      <c r="H99" s="619"/>
      <c r="I99" s="619"/>
      <c r="J99" s="619"/>
      <c r="K99" s="619"/>
      <c r="L99" s="619"/>
      <c r="M99" s="683"/>
    </row>
  </sheetData>
  <mergeCells count="134">
    <mergeCell ref="J80:J89"/>
    <mergeCell ref="K80:K89"/>
    <mergeCell ref="L80:L89"/>
    <mergeCell ref="M80:M89"/>
    <mergeCell ref="A90:A99"/>
    <mergeCell ref="B90:B99"/>
    <mergeCell ref="C90:C99"/>
    <mergeCell ref="D90:D99"/>
    <mergeCell ref="E90:E99"/>
    <mergeCell ref="F90:F99"/>
    <mergeCell ref="G90:G99"/>
    <mergeCell ref="H90:H99"/>
    <mergeCell ref="I90:I99"/>
    <mergeCell ref="J90:J99"/>
    <mergeCell ref="K90:K99"/>
    <mergeCell ref="L90:L99"/>
    <mergeCell ref="M90:M99"/>
    <mergeCell ref="A80:A89"/>
    <mergeCell ref="B80:B89"/>
    <mergeCell ref="C80:C89"/>
    <mergeCell ref="D80:D89"/>
    <mergeCell ref="E80:E89"/>
    <mergeCell ref="F80:F89"/>
    <mergeCell ref="G80:G89"/>
    <mergeCell ref="H80:H89"/>
    <mergeCell ref="I80:I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355" priority="841" operator="containsText" text="1- Bajo">
      <formula>NOT(ISERROR(SEARCH("1- Bajo",A7)))</formula>
    </cfRule>
    <cfRule type="containsText" dxfId="354" priority="836" operator="containsText" text="3- Moderado">
      <formula>NOT(ISERROR(SEARCH("3- Moderado",A7)))</formula>
    </cfRule>
    <cfRule type="containsText" dxfId="353" priority="837" operator="containsText" text="6- Moderado">
      <formula>NOT(ISERROR(SEARCH("6- Moderado",A7)))</formula>
    </cfRule>
    <cfRule type="containsText" dxfId="352" priority="838" operator="containsText" text="4- Moderado">
      <formula>NOT(ISERROR(SEARCH("4- Moderado",A7)))</formula>
    </cfRule>
    <cfRule type="containsText" dxfId="351" priority="839" operator="containsText" text="3- Bajo">
      <formula>NOT(ISERROR(SEARCH("3- Bajo",A7)))</formula>
    </cfRule>
    <cfRule type="containsText" dxfId="350" priority="840" operator="containsText" text="4- Bajo">
      <formula>NOT(ISERROR(SEARCH("4- Bajo",A7)))</formula>
    </cfRule>
  </conditionalFormatting>
  <conditionalFormatting sqref="A10:E10 A20:E20">
    <cfRule type="containsText" dxfId="349" priority="817" operator="containsText" text="1- Bajo">
      <formula>NOT(ISERROR(SEARCH("1- Bajo",A10)))</formula>
    </cfRule>
    <cfRule type="containsText" dxfId="348" priority="815" operator="containsText" text="3- Bajo">
      <formula>NOT(ISERROR(SEARCH("3- Bajo",A10)))</formula>
    </cfRule>
    <cfRule type="containsText" dxfId="347" priority="813" operator="containsText" text="6- Moderado">
      <formula>NOT(ISERROR(SEARCH("6- Moderado",A10)))</formula>
    </cfRule>
    <cfRule type="containsText" dxfId="346" priority="812" operator="containsText" text="3- Moderado">
      <formula>NOT(ISERROR(SEARCH("3- Moderado",A10)))</formula>
    </cfRule>
    <cfRule type="containsText" dxfId="345" priority="816" operator="containsText" text="4- Bajo">
      <formula>NOT(ISERROR(SEARCH("4- Bajo",A10)))</formula>
    </cfRule>
    <cfRule type="containsText" dxfId="344" priority="814" operator="containsText" text="4- Moderado">
      <formula>NOT(ISERROR(SEARCH("4- Moderado",A10)))</formula>
    </cfRule>
  </conditionalFormatting>
  <conditionalFormatting sqref="A30:E30">
    <cfRule type="containsText" dxfId="343" priority="153" operator="containsText" text="3- Bajo">
      <formula>NOT(ISERROR(SEARCH("3- Bajo",A30)))</formula>
    </cfRule>
    <cfRule type="containsText" dxfId="342" priority="155" operator="containsText" text="1- Bajo">
      <formula>NOT(ISERROR(SEARCH("1- Bajo",A30)))</formula>
    </cfRule>
    <cfRule type="containsText" dxfId="341" priority="154" operator="containsText" text="4- Bajo">
      <formula>NOT(ISERROR(SEARCH("4- Bajo",A30)))</formula>
    </cfRule>
    <cfRule type="containsText" dxfId="340" priority="150" operator="containsText" text="3- Moderado">
      <formula>NOT(ISERROR(SEARCH("3- Moderado",A30)))</formula>
    </cfRule>
    <cfRule type="containsText" dxfId="339" priority="151" operator="containsText" text="6- Moderado">
      <formula>NOT(ISERROR(SEARCH("6- Moderado",A30)))</formula>
    </cfRule>
    <cfRule type="containsText" dxfId="338" priority="152" operator="containsText" text="4- Moderado">
      <formula>NOT(ISERROR(SEARCH("4- Moderado",A30)))</formula>
    </cfRule>
  </conditionalFormatting>
  <conditionalFormatting sqref="A40:E40">
    <cfRule type="containsText" dxfId="337" priority="126" operator="containsText" text="4- Bajo">
      <formula>NOT(ISERROR(SEARCH("4- Bajo",A40)))</formula>
    </cfRule>
    <cfRule type="containsText" dxfId="336" priority="122" operator="containsText" text="3- Moderado">
      <formula>NOT(ISERROR(SEARCH("3- Moderado",A40)))</formula>
    </cfRule>
    <cfRule type="containsText" dxfId="335" priority="123" operator="containsText" text="6- Moderado">
      <formula>NOT(ISERROR(SEARCH("6- Moderado",A40)))</formula>
    </cfRule>
    <cfRule type="containsText" dxfId="334" priority="124" operator="containsText" text="4- Moderado">
      <formula>NOT(ISERROR(SEARCH("4- Moderado",A40)))</formula>
    </cfRule>
    <cfRule type="containsText" dxfId="333" priority="125" operator="containsText" text="3- Bajo">
      <formula>NOT(ISERROR(SEARCH("3- Bajo",A40)))</formula>
    </cfRule>
    <cfRule type="containsText" dxfId="332" priority="127" operator="containsText" text="1- Bajo">
      <formula>NOT(ISERROR(SEARCH("1- Bajo",A40)))</formula>
    </cfRule>
  </conditionalFormatting>
  <conditionalFormatting sqref="A50:E50">
    <cfRule type="containsText" dxfId="331" priority="71" operator="containsText" text="1- Bajo">
      <formula>NOT(ISERROR(SEARCH("1- Bajo",A50)))</formula>
    </cfRule>
    <cfRule type="containsText" dxfId="330" priority="70" operator="containsText" text="4- Bajo">
      <formula>NOT(ISERROR(SEARCH("4- Bajo",A50)))</formula>
    </cfRule>
    <cfRule type="containsText" dxfId="329" priority="69" operator="containsText" text="3- Bajo">
      <formula>NOT(ISERROR(SEARCH("3- Bajo",A50)))</formula>
    </cfRule>
    <cfRule type="containsText" dxfId="328" priority="68" operator="containsText" text="4- Moderado">
      <formula>NOT(ISERROR(SEARCH("4- Moderado",A50)))</formula>
    </cfRule>
    <cfRule type="containsText" dxfId="327" priority="67" operator="containsText" text="6- Moderado">
      <formula>NOT(ISERROR(SEARCH("6- Moderado",A50)))</formula>
    </cfRule>
    <cfRule type="containsText" dxfId="326" priority="66" operator="containsText" text="3- Moderado">
      <formula>NOT(ISERROR(SEARCH("3- Moderado",A50)))</formula>
    </cfRule>
  </conditionalFormatting>
  <conditionalFormatting sqref="A60:E60">
    <cfRule type="containsText" dxfId="325" priority="50" operator="containsText" text="3- Moderado">
      <formula>NOT(ISERROR(SEARCH("3- Moderado",A60)))</formula>
    </cfRule>
    <cfRule type="containsText" dxfId="324" priority="52" operator="containsText" text="4- Moderado">
      <formula>NOT(ISERROR(SEARCH("4- Moderado",A60)))</formula>
    </cfRule>
    <cfRule type="containsText" dxfId="323" priority="53" operator="containsText" text="3- Bajo">
      <formula>NOT(ISERROR(SEARCH("3- Bajo",A60)))</formula>
    </cfRule>
    <cfRule type="containsText" dxfId="322" priority="54" operator="containsText" text="4- Bajo">
      <formula>NOT(ISERROR(SEARCH("4- Bajo",A60)))</formula>
    </cfRule>
    <cfRule type="containsText" dxfId="321" priority="55" operator="containsText" text="1- Bajo">
      <formula>NOT(ISERROR(SEARCH("1- Bajo",A60)))</formula>
    </cfRule>
    <cfRule type="containsText" dxfId="320" priority="51" operator="containsText" text="6- Moderado">
      <formula>NOT(ISERROR(SEARCH("6- Moderado",A60)))</formula>
    </cfRule>
  </conditionalFormatting>
  <conditionalFormatting sqref="A70:E70">
    <cfRule type="containsText" dxfId="319" priority="19" operator="containsText" text="4- Bajo">
      <formula>NOT(ISERROR(SEARCH("4- Bajo",A70)))</formula>
    </cfRule>
    <cfRule type="containsText" dxfId="318" priority="20" operator="containsText" text="1- Bajo">
      <formula>NOT(ISERROR(SEARCH("1- Bajo",A70)))</formula>
    </cfRule>
    <cfRule type="containsText" dxfId="317" priority="18" operator="containsText" text="3- Bajo">
      <formula>NOT(ISERROR(SEARCH("3- Bajo",A70)))</formula>
    </cfRule>
    <cfRule type="containsText" dxfId="316" priority="17" operator="containsText" text="4- Moderado">
      <formula>NOT(ISERROR(SEARCH("4- Moderado",A70)))</formula>
    </cfRule>
    <cfRule type="containsText" dxfId="315" priority="16" operator="containsText" text="6- Moderado">
      <formula>NOT(ISERROR(SEARCH("6- Moderado",A70)))</formula>
    </cfRule>
    <cfRule type="containsText" dxfId="314" priority="15" operator="containsText" text="3- Moderado">
      <formula>NOT(ISERROR(SEARCH("3- Moderado",A70)))</formula>
    </cfRule>
  </conditionalFormatting>
  <conditionalFormatting sqref="A80:E80">
    <cfRule type="containsText" dxfId="313" priority="13" operator="containsText" text="1- Bajo">
      <formula>NOT(ISERROR(SEARCH("1- Bajo",A80)))</formula>
    </cfRule>
    <cfRule type="containsText" dxfId="312" priority="11" operator="containsText" text="3- Bajo">
      <formula>NOT(ISERROR(SEARCH("3- Bajo",A80)))</formula>
    </cfRule>
    <cfRule type="containsText" dxfId="311" priority="10" operator="containsText" text="4- Moderado">
      <formula>NOT(ISERROR(SEARCH("4- Moderado",A80)))</formula>
    </cfRule>
    <cfRule type="containsText" dxfId="310" priority="9" operator="containsText" text="6- Moderado">
      <formula>NOT(ISERROR(SEARCH("6- Moderado",A80)))</formula>
    </cfRule>
    <cfRule type="containsText" dxfId="309" priority="8" operator="containsText" text="3- Moderado">
      <formula>NOT(ISERROR(SEARCH("3- Moderado",A80)))</formula>
    </cfRule>
    <cfRule type="containsText" dxfId="308" priority="12" operator="containsText" text="4- Bajo">
      <formula>NOT(ISERROR(SEARCH("4- Bajo",A80)))</formula>
    </cfRule>
  </conditionalFormatting>
  <conditionalFormatting sqref="A90:E90">
    <cfRule type="containsText" dxfId="307" priority="2" operator="containsText" text="6- Moderado">
      <formula>NOT(ISERROR(SEARCH("6- Moderado",A90)))</formula>
    </cfRule>
    <cfRule type="containsText" dxfId="306" priority="3" operator="containsText" text="4- Moderado">
      <formula>NOT(ISERROR(SEARCH("4- Moderado",A90)))</formula>
    </cfRule>
    <cfRule type="containsText" dxfId="305" priority="4" operator="containsText" text="3- Bajo">
      <formula>NOT(ISERROR(SEARCH("3- Bajo",A90)))</formula>
    </cfRule>
    <cfRule type="containsText" dxfId="304" priority="5" operator="containsText" text="4- Bajo">
      <formula>NOT(ISERROR(SEARCH("4- Bajo",A90)))</formula>
    </cfRule>
    <cfRule type="containsText" dxfId="303" priority="6" operator="containsText" text="1- Bajo">
      <formula>NOT(ISERROR(SEARCH("1- Bajo",A90)))</formula>
    </cfRule>
    <cfRule type="containsText" dxfId="302" priority="1" operator="containsText" text="3- Moderado">
      <formula>NOT(ISERROR(SEARCH("3- Moderado",A90)))</formula>
    </cfRule>
  </conditionalFormatting>
  <conditionalFormatting sqref="C8:F8">
    <cfRule type="containsText" dxfId="301" priority="168" operator="containsText" text="3- Moderado">
      <formula>NOT(ISERROR(SEARCH("3- Moderado",C8)))</formula>
    </cfRule>
    <cfRule type="containsText" dxfId="300" priority="170" operator="containsText" text="4- Moderado">
      <formula>NOT(ISERROR(SEARCH("4- Moderado",C8)))</formula>
    </cfRule>
    <cfRule type="containsText" dxfId="299" priority="169" operator="containsText" text="6- Moderado">
      <formula>NOT(ISERROR(SEARCH("6- Moderado",C8)))</formula>
    </cfRule>
    <cfRule type="containsText" dxfId="298" priority="173" operator="containsText" text="1- Bajo">
      <formula>NOT(ISERROR(SEARCH("1- Bajo",C8)))</formula>
    </cfRule>
    <cfRule type="containsText" dxfId="297" priority="172" operator="containsText" text="4- Bajo">
      <formula>NOT(ISERROR(SEARCH("4- Bajo",C8)))</formula>
    </cfRule>
    <cfRule type="containsText" dxfId="296" priority="171" operator="containsText" text="3- Bajo">
      <formula>NOT(ISERROR(SEARCH("3- Bajo",C8)))</formula>
    </cfRule>
  </conditionalFormatting>
  <conditionalFormatting sqref="D10:D69">
    <cfRule type="containsText" dxfId="295" priority="60" operator="containsText" text="Muy Alta">
      <formula>NOT(ISERROR(SEARCH("Muy Alta",D10)))</formula>
    </cfRule>
    <cfRule type="containsText" dxfId="294" priority="61" operator="containsText" text="Alta">
      <formula>NOT(ISERROR(SEARCH("Alta",D10)))</formula>
    </cfRule>
    <cfRule type="containsText" dxfId="293" priority="62" operator="containsText" text="Baja">
      <formula>NOT(ISERROR(SEARCH("Baja",D10)))</formula>
    </cfRule>
    <cfRule type="containsText" dxfId="292" priority="65" operator="containsText" text="Media">
      <formula>NOT(ISERROR(SEARCH("Media",D10)))</formula>
    </cfRule>
    <cfRule type="containsText" dxfId="291" priority="63" operator="containsText" text="Muy Baja">
      <formula>NOT(ISERROR(SEARCH("Muy Baja",D10)))</formula>
    </cfRule>
  </conditionalFormatting>
  <conditionalFormatting sqref="D70:D99">
    <cfRule type="containsText" dxfId="290" priority="26" operator="containsText" text="Alta">
      <formula>NOT(ISERROR(SEARCH("Alta",D70)))</formula>
    </cfRule>
    <cfRule type="containsText" dxfId="289" priority="25" operator="containsText" text="Muy Alta">
      <formula>NOT(ISERROR(SEARCH("Muy Alta",D70)))</formula>
    </cfRule>
    <cfRule type="containsText" dxfId="288" priority="29" operator="containsText" text="Media">
      <formula>NOT(ISERROR(SEARCH("Media",D70)))</formula>
    </cfRule>
    <cfRule type="containsText" dxfId="287" priority="28" operator="containsText" text="Muy Baja">
      <formula>NOT(ISERROR(SEARCH("Muy Baja",D70)))</formula>
    </cfRule>
    <cfRule type="containsText" dxfId="286" priority="27" operator="containsText" text="Baja">
      <formula>NOT(ISERROR(SEARCH("Baja",D70)))</formula>
    </cfRule>
  </conditionalFormatting>
  <conditionalFormatting sqref="E10:E69">
    <cfRule type="containsText" dxfId="285" priority="57" operator="containsText" text="Mayor">
      <formula>NOT(ISERROR(SEARCH("Mayor",E10)))</formula>
    </cfRule>
    <cfRule type="containsText" dxfId="284" priority="58" operator="containsText" text="Menor">
      <formula>NOT(ISERROR(SEARCH("Menor",E10)))</formula>
    </cfRule>
    <cfRule type="containsText" dxfId="283" priority="59" operator="containsText" text="Leve">
      <formula>NOT(ISERROR(SEARCH("Leve",E10)))</formula>
    </cfRule>
    <cfRule type="containsText" dxfId="282" priority="56" operator="containsText" text="Catastrófico">
      <formula>NOT(ISERROR(SEARCH("Catastrófico",E10)))</formula>
    </cfRule>
  </conditionalFormatting>
  <conditionalFormatting sqref="E70:E99">
    <cfRule type="containsText" dxfId="281" priority="24" operator="containsText" text="Leve">
      <formula>NOT(ISERROR(SEARCH("Leve",E70)))</formula>
    </cfRule>
    <cfRule type="containsText" dxfId="280" priority="23" operator="containsText" text="Menor">
      <formula>NOT(ISERROR(SEARCH("Menor",E70)))</formula>
    </cfRule>
    <cfRule type="containsText" dxfId="279" priority="22" operator="containsText" text="Mayor">
      <formula>NOT(ISERROR(SEARCH("Mayor",E70)))</formula>
    </cfRule>
    <cfRule type="containsText" dxfId="278" priority="21" operator="containsText" text="Catastrófico">
      <formula>NOT(ISERROR(SEARCH("Catastrófico",E70)))</formula>
    </cfRule>
  </conditionalFormatting>
  <conditionalFormatting sqref="E10:F59">
    <cfRule type="containsText" dxfId="277" priority="64" operator="containsText" text="Moderado">
      <formula>NOT(ISERROR(SEARCH("Moderado",E10)))</formula>
    </cfRule>
  </conditionalFormatting>
  <conditionalFormatting sqref="E60:F89">
    <cfRule type="containsText" dxfId="276" priority="14" operator="containsText" text="Moderado">
      <formula>NOT(ISERROR(SEARCH("Moderado",E60)))</formula>
    </cfRule>
  </conditionalFormatting>
  <conditionalFormatting sqref="E90:F99">
    <cfRule type="containsText" dxfId="275" priority="7" operator="containsText" text="Moderado">
      <formula>NOT(ISERROR(SEARCH("Moderado",E90)))</formula>
    </cfRule>
  </conditionalFormatting>
  <conditionalFormatting sqref="F10:F29">
    <cfRule type="colorScale" priority="1199">
      <colorScale>
        <cfvo type="min"/>
        <cfvo type="max"/>
        <color rgb="FFFF7128"/>
        <color rgb="FFFFEF9C"/>
      </colorScale>
    </cfRule>
  </conditionalFormatting>
  <conditionalFormatting sqref="F10:F69">
    <cfRule type="containsText" dxfId="274" priority="79" operator="containsText" text="Bajo">
      <formula>NOT(ISERROR(SEARCH("Bajo",F10)))</formula>
    </cfRule>
    <cfRule type="containsText" dxfId="273" priority="80" operator="containsText" text="Moderado">
      <formula>NOT(ISERROR(SEARCH("Moderado",F10)))</formula>
    </cfRule>
    <cfRule type="containsText" dxfId="272" priority="82" operator="containsText" text="Extremo">
      <formula>NOT(ISERROR(SEARCH("Extremo",F10)))</formula>
    </cfRule>
    <cfRule type="containsText" dxfId="271" priority="81" operator="containsText" text="Alto">
      <formula>NOT(ISERROR(SEARCH("Alto",F10)))</formula>
    </cfRule>
  </conditionalFormatting>
  <conditionalFormatting sqref="F30:F39">
    <cfRule type="colorScale" priority="167">
      <colorScale>
        <cfvo type="min"/>
        <cfvo type="max"/>
        <color rgb="FFFF7128"/>
        <color rgb="FFFFEF9C"/>
      </colorScale>
    </cfRule>
  </conditionalFormatting>
  <conditionalFormatting sqref="F40:F49">
    <cfRule type="colorScale" priority="139">
      <colorScale>
        <cfvo type="min"/>
        <cfvo type="max"/>
        <color rgb="FFFF7128"/>
        <color rgb="FFFFEF9C"/>
      </colorScale>
    </cfRule>
  </conditionalFormatting>
  <conditionalFormatting sqref="F50:F69">
    <cfRule type="colorScale" priority="1200">
      <colorScale>
        <cfvo type="min"/>
        <cfvo type="max"/>
        <color rgb="FFFF7128"/>
        <color rgb="FFFFEF9C"/>
      </colorScale>
    </cfRule>
  </conditionalFormatting>
  <conditionalFormatting sqref="F70:F99">
    <cfRule type="containsText" dxfId="270" priority="30" operator="containsText" text="Bajo">
      <formula>NOT(ISERROR(SEARCH("Bajo",F70)))</formula>
    </cfRule>
    <cfRule type="containsText" dxfId="269" priority="31" operator="containsText" text="Moderado">
      <formula>NOT(ISERROR(SEARCH("Moderado",F70)))</formula>
    </cfRule>
    <cfRule type="containsText" dxfId="268" priority="32" operator="containsText" text="Alto">
      <formula>NOT(ISERROR(SEARCH("Alto",F70)))</formula>
    </cfRule>
    <cfRule type="containsText" dxfId="267" priority="33" operator="containsText" text="Extremo">
      <formula>NOT(ISERROR(SEARCH("Extremo",F70)))</formula>
    </cfRule>
    <cfRule type="colorScale" priority="3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FF062E-DD14-4500-8D1E-2F25F93D23EC}">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5FD1-919E-40F3-9586-761771DDDD59}">
  <sheetPr>
    <tabColor theme="5" tint="0.39997558519241921"/>
    <pageSetUpPr fitToPage="1"/>
  </sheetPr>
  <dimension ref="A1:JK99"/>
  <sheetViews>
    <sheetView showGridLines="0" topLeftCell="A19" zoomScale="80" zoomScaleNormal="80" workbookViewId="0">
      <selection activeCell="B80" sqref="B80:B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52.28515625" customWidth="1"/>
    <col min="9" max="9" width="16.5703125" customWidth="1"/>
    <col min="10" max="10" width="14.28515625" customWidth="1"/>
    <col min="11" max="11" width="17.7109375" customWidth="1"/>
    <col min="12" max="12" width="17.5703125" customWidth="1"/>
    <col min="13" max="13" width="66.85546875" customWidth="1"/>
    <col min="14" max="169" width="11.42578125" style="2"/>
  </cols>
  <sheetData>
    <row r="1" spans="1:271" s="18" customFormat="1" ht="16.5" customHeight="1">
      <c r="A1" s="634"/>
      <c r="B1" s="635"/>
      <c r="C1" s="638"/>
      <c r="D1" s="638"/>
      <c r="E1" s="638"/>
      <c r="F1" s="638"/>
      <c r="G1" s="638"/>
      <c r="H1" s="638"/>
      <c r="I1" s="638"/>
      <c r="J1" s="639"/>
      <c r="K1" s="633" t="s">
        <v>524</v>
      </c>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8" t="s">
        <v>255</v>
      </c>
      <c r="B4" s="468"/>
      <c r="C4" s="532" t="s">
        <v>525</v>
      </c>
      <c r="D4" s="532"/>
      <c r="E4" s="532"/>
      <c r="F4" s="532"/>
      <c r="G4" s="532"/>
      <c r="H4" s="532"/>
      <c r="I4" s="532"/>
      <c r="J4" s="532"/>
      <c r="K4" s="532"/>
      <c r="L4" s="532"/>
      <c r="M4" s="53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8" t="s">
        <v>257</v>
      </c>
      <c r="B5" s="468"/>
      <c r="C5" s="536" t="s">
        <v>411</v>
      </c>
      <c r="D5" s="536"/>
      <c r="E5" s="536"/>
      <c r="F5" s="536"/>
      <c r="G5" s="536"/>
      <c r="H5" s="536"/>
      <c r="I5" s="536"/>
      <c r="J5" s="536"/>
      <c r="K5" s="536"/>
      <c r="L5" s="536"/>
      <c r="M5" s="5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8" t="s">
        <v>259</v>
      </c>
      <c r="B6" s="468"/>
      <c r="C6" s="659" t="s">
        <v>412</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526</v>
      </c>
      <c r="B7" s="655"/>
      <c r="C7" s="656"/>
      <c r="D7" s="657" t="s">
        <v>527</v>
      </c>
      <c r="E7" s="657"/>
      <c r="F7" s="657"/>
      <c r="G7" s="658" t="s">
        <v>528</v>
      </c>
      <c r="H7" s="649" t="s">
        <v>529</v>
      </c>
      <c r="I7" s="651" t="s">
        <v>530</v>
      </c>
      <c r="J7" s="652"/>
      <c r="K7" s="651" t="s">
        <v>531</v>
      </c>
      <c r="L7" s="652"/>
      <c r="M7" s="653" t="s">
        <v>532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27</v>
      </c>
      <c r="B8" s="34" t="s">
        <v>197</v>
      </c>
      <c r="C8" s="34" t="s">
        <v>199</v>
      </c>
      <c r="D8" s="27" t="s">
        <v>209</v>
      </c>
      <c r="E8" s="27" t="s">
        <v>533</v>
      </c>
      <c r="F8" s="27" t="s">
        <v>534</v>
      </c>
      <c r="G8" s="658"/>
      <c r="H8" s="650"/>
      <c r="I8" s="28" t="s">
        <v>535</v>
      </c>
      <c r="J8" s="28" t="s">
        <v>536</v>
      </c>
      <c r="K8" s="28" t="s">
        <v>537</v>
      </c>
      <c r="L8" s="28" t="s">
        <v>538</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5">
        <f>'7- Mapa Final'!A10</f>
        <v>1</v>
      </c>
      <c r="B10" s="608" t="str">
        <f>'7- Mapa Final'!B10</f>
        <v>Interrupción o demora en el ejercicio de la Función Pública de Administrar  Justicia.</v>
      </c>
      <c r="C10" s="608" t="str">
        <f>'7- Mapa Final'!C10</f>
        <v>Posibilidad de  afectación  del ejercicio de la Función Pública de Administrar Justicia debido a un suceso de fuerza mayor o caso fortuito que imposibilita la gestión judicial</v>
      </c>
      <c r="D10" s="611" t="str">
        <f>'7- Mapa Final'!J10</f>
        <v>Muy Baja - 1</v>
      </c>
      <c r="E10" s="614" t="str">
        <f>'7- Mapa Final'!K10</f>
        <v>Leve - 1</v>
      </c>
      <c r="F10" s="623" t="str">
        <f>'7- Mapa Final'!M10</f>
        <v>Bajo - 1</v>
      </c>
      <c r="G10" s="412" t="s">
        <v>426</v>
      </c>
      <c r="H10" s="626" t="s">
        <v>539</v>
      </c>
      <c r="I10" s="629"/>
      <c r="J10" s="629" t="s">
        <v>540</v>
      </c>
      <c r="K10" s="617">
        <v>45383</v>
      </c>
      <c r="L10" s="617">
        <v>45473</v>
      </c>
      <c r="M10" s="644" t="s">
        <v>553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6"/>
      <c r="B11" s="609"/>
      <c r="C11" s="609"/>
      <c r="D11" s="612"/>
      <c r="E11" s="615"/>
      <c r="F11" s="624"/>
      <c r="G11" s="413"/>
      <c r="H11" s="647"/>
      <c r="I11" s="618"/>
      <c r="J11" s="618"/>
      <c r="K11" s="618"/>
      <c r="L11" s="618"/>
      <c r="M11" s="64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6"/>
      <c r="B12" s="609"/>
      <c r="C12" s="609"/>
      <c r="D12" s="612"/>
      <c r="E12" s="615"/>
      <c r="F12" s="624"/>
      <c r="G12" s="413"/>
      <c r="H12" s="647"/>
      <c r="I12" s="618"/>
      <c r="J12" s="618"/>
      <c r="K12" s="618"/>
      <c r="L12" s="618"/>
      <c r="M12" s="64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6"/>
      <c r="B13" s="609"/>
      <c r="C13" s="609"/>
      <c r="D13" s="612"/>
      <c r="E13" s="615"/>
      <c r="F13" s="624"/>
      <c r="G13" s="413"/>
      <c r="H13" s="647"/>
      <c r="I13" s="618"/>
      <c r="J13" s="618"/>
      <c r="K13" s="618"/>
      <c r="L13" s="618"/>
      <c r="M13" s="64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6"/>
      <c r="B14" s="609"/>
      <c r="C14" s="609"/>
      <c r="D14" s="612"/>
      <c r="E14" s="615"/>
      <c r="F14" s="624"/>
      <c r="G14" s="413"/>
      <c r="H14" s="647"/>
      <c r="I14" s="618"/>
      <c r="J14" s="618"/>
      <c r="K14" s="618"/>
      <c r="L14" s="618"/>
      <c r="M14" s="64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6"/>
      <c r="B15" s="609"/>
      <c r="C15" s="609"/>
      <c r="D15" s="612"/>
      <c r="E15" s="615"/>
      <c r="F15" s="624"/>
      <c r="G15" s="413"/>
      <c r="H15" s="647"/>
      <c r="I15" s="618"/>
      <c r="J15" s="618"/>
      <c r="K15" s="618"/>
      <c r="L15" s="618"/>
      <c r="M15" s="64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6"/>
      <c r="B16" s="609"/>
      <c r="C16" s="609"/>
      <c r="D16" s="612"/>
      <c r="E16" s="615"/>
      <c r="F16" s="624"/>
      <c r="G16" s="413"/>
      <c r="H16" s="647"/>
      <c r="I16" s="618"/>
      <c r="J16" s="618"/>
      <c r="K16" s="618"/>
      <c r="L16" s="618"/>
      <c r="M16" s="64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6"/>
      <c r="B17" s="609"/>
      <c r="C17" s="609"/>
      <c r="D17" s="612"/>
      <c r="E17" s="615"/>
      <c r="F17" s="624"/>
      <c r="G17" s="413"/>
      <c r="H17" s="647"/>
      <c r="I17" s="618"/>
      <c r="J17" s="618"/>
      <c r="K17" s="618"/>
      <c r="L17" s="618"/>
      <c r="M17" s="64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6"/>
      <c r="B18" s="609"/>
      <c r="C18" s="609"/>
      <c r="D18" s="612"/>
      <c r="E18" s="615"/>
      <c r="F18" s="624"/>
      <c r="G18" s="413"/>
      <c r="H18" s="647"/>
      <c r="I18" s="618"/>
      <c r="J18" s="618"/>
      <c r="K18" s="618"/>
      <c r="L18" s="618"/>
      <c r="M18" s="64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83" customHeight="1" thickBot="1">
      <c r="A19" s="607"/>
      <c r="B19" s="610"/>
      <c r="C19" s="610"/>
      <c r="D19" s="613"/>
      <c r="E19" s="616"/>
      <c r="F19" s="625"/>
      <c r="G19" s="499"/>
      <c r="H19" s="648"/>
      <c r="I19" s="619"/>
      <c r="J19" s="619"/>
      <c r="K19" s="619"/>
      <c r="L19" s="619"/>
      <c r="M19" s="64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5">
        <f>'7- Mapa Final'!A20</f>
        <v>2</v>
      </c>
      <c r="B20" s="608" t="str">
        <f>'7- Mapa Final'!B20</f>
        <v>Falta o inadecuada planeación</v>
      </c>
      <c r="C20" s="608" t="str">
        <f>'7- Mapa Final'!C20</f>
        <v xml:space="preserve">Omisión y/o indebida planeación de los objetivos y las metas propuestas que afectan la gestión del Despacho.         </v>
      </c>
      <c r="D20" s="611" t="str">
        <f>'7- Mapa Final'!J20</f>
        <v>Muy Baja - 1</v>
      </c>
      <c r="E20" s="614" t="str">
        <f>'7- Mapa Final'!K20</f>
        <v>Leve - 1</v>
      </c>
      <c r="F20" s="623" t="str">
        <f>'7- Mapa Final'!M20</f>
        <v>Bajo - 1</v>
      </c>
      <c r="G20" s="413" t="s">
        <v>426</v>
      </c>
      <c r="H20" s="626" t="s">
        <v>542</v>
      </c>
      <c r="I20" s="629"/>
      <c r="J20" s="629" t="s">
        <v>540</v>
      </c>
      <c r="K20" s="617">
        <v>45383</v>
      </c>
      <c r="L20" s="617">
        <v>45473</v>
      </c>
      <c r="M20" s="620"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6"/>
      <c r="B21" s="609"/>
      <c r="C21" s="609"/>
      <c r="D21" s="612"/>
      <c r="E21" s="615"/>
      <c r="F21" s="624"/>
      <c r="G21" s="413"/>
      <c r="H21" s="627"/>
      <c r="I21" s="618"/>
      <c r="J21" s="618"/>
      <c r="K21" s="618"/>
      <c r="L21" s="618"/>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6"/>
      <c r="B22" s="609"/>
      <c r="C22" s="609"/>
      <c r="D22" s="612"/>
      <c r="E22" s="615"/>
      <c r="F22" s="624"/>
      <c r="G22" s="413"/>
      <c r="H22" s="627"/>
      <c r="I22" s="618"/>
      <c r="J22" s="618"/>
      <c r="K22" s="618"/>
      <c r="L22" s="618"/>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6"/>
      <c r="B23" s="609"/>
      <c r="C23" s="609"/>
      <c r="D23" s="612"/>
      <c r="E23" s="615"/>
      <c r="F23" s="624"/>
      <c r="G23" s="413"/>
      <c r="H23" s="627"/>
      <c r="I23" s="618"/>
      <c r="J23" s="618"/>
      <c r="K23" s="618"/>
      <c r="L23" s="618"/>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6"/>
      <c r="B24" s="609"/>
      <c r="C24" s="609"/>
      <c r="D24" s="612"/>
      <c r="E24" s="615"/>
      <c r="F24" s="624"/>
      <c r="G24" s="413"/>
      <c r="H24" s="627"/>
      <c r="I24" s="618"/>
      <c r="J24" s="618"/>
      <c r="K24" s="618"/>
      <c r="L24" s="618"/>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6"/>
      <c r="B25" s="609"/>
      <c r="C25" s="609"/>
      <c r="D25" s="612"/>
      <c r="E25" s="615"/>
      <c r="F25" s="624"/>
      <c r="G25" s="413"/>
      <c r="H25" s="627"/>
      <c r="I25" s="618"/>
      <c r="J25" s="618"/>
      <c r="K25" s="618"/>
      <c r="L25" s="618"/>
      <c r="M25" s="621"/>
      <c r="N25" s="33"/>
      <c r="O25" s="33"/>
    </row>
    <row r="26" spans="1:169">
      <c r="A26" s="606"/>
      <c r="B26" s="609"/>
      <c r="C26" s="609"/>
      <c r="D26" s="612"/>
      <c r="E26" s="615"/>
      <c r="F26" s="624"/>
      <c r="G26" s="413"/>
      <c r="H26" s="627"/>
      <c r="I26" s="618"/>
      <c r="J26" s="618"/>
      <c r="K26" s="618"/>
      <c r="L26" s="618"/>
      <c r="M26" s="621"/>
      <c r="N26" s="33"/>
      <c r="O26" s="33"/>
    </row>
    <row r="27" spans="1:169">
      <c r="A27" s="606"/>
      <c r="B27" s="609"/>
      <c r="C27" s="609"/>
      <c r="D27" s="612"/>
      <c r="E27" s="615"/>
      <c r="F27" s="624"/>
      <c r="G27" s="413"/>
      <c r="H27" s="627"/>
      <c r="I27" s="618"/>
      <c r="J27" s="618"/>
      <c r="K27" s="618"/>
      <c r="L27" s="618"/>
      <c r="M27" s="621"/>
      <c r="N27" s="33"/>
      <c r="O27" s="33"/>
    </row>
    <row r="28" spans="1:169">
      <c r="A28" s="606"/>
      <c r="B28" s="609"/>
      <c r="C28" s="609"/>
      <c r="D28" s="612"/>
      <c r="E28" s="615"/>
      <c r="F28" s="624"/>
      <c r="G28" s="413"/>
      <c r="H28" s="627"/>
      <c r="I28" s="618"/>
      <c r="J28" s="618"/>
      <c r="K28" s="618"/>
      <c r="L28" s="618"/>
      <c r="M28" s="621"/>
      <c r="N28" s="33"/>
      <c r="O28" s="33"/>
    </row>
    <row r="29" spans="1:169" ht="69" customHeight="1" thickBot="1">
      <c r="A29" s="607"/>
      <c r="B29" s="610"/>
      <c r="C29" s="610"/>
      <c r="D29" s="613"/>
      <c r="E29" s="616"/>
      <c r="F29" s="625"/>
      <c r="G29" s="499"/>
      <c r="H29" s="628"/>
      <c r="I29" s="619"/>
      <c r="J29" s="619"/>
      <c r="K29" s="619"/>
      <c r="L29" s="619"/>
      <c r="M29" s="622"/>
      <c r="N29" s="33"/>
      <c r="O29" s="33"/>
    </row>
    <row r="30" spans="1:169" s="25" customFormat="1" ht="12.75" customHeight="1">
      <c r="A30" s="605">
        <f>'7- Mapa Final'!A30</f>
        <v>3</v>
      </c>
      <c r="B30" s="608" t="str">
        <f>'7- Mapa Final'!B30</f>
        <v>Errores de comunicación con y entre las partes interesadas</v>
      </c>
      <c r="C30" s="608" t="str">
        <f>'7- Mapa Final'!C30</f>
        <v xml:space="preserve">Imposibilidad de cumplimiento de los tiempos procesales debido al retraso en la expedición de las providencias subsiguientes. </v>
      </c>
      <c r="D30" s="611" t="str">
        <f>'7- Mapa Final'!J30</f>
        <v>Muy Baja - 1</v>
      </c>
      <c r="E30" s="614" t="str">
        <f>'7- Mapa Final'!K30</f>
        <v>Leve - 1</v>
      </c>
      <c r="F30" s="623" t="str">
        <f>'7- Mapa Final'!M30</f>
        <v>Bajo - 1</v>
      </c>
      <c r="G30" s="413" t="s">
        <v>426</v>
      </c>
      <c r="H30" s="626" t="s">
        <v>544</v>
      </c>
      <c r="I30" s="629"/>
      <c r="J30" s="629" t="s">
        <v>540</v>
      </c>
      <c r="K30" s="617">
        <v>45383</v>
      </c>
      <c r="L30" s="617">
        <v>45473</v>
      </c>
      <c r="M30" s="620" t="s">
        <v>545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6"/>
      <c r="B31" s="609"/>
      <c r="C31" s="609"/>
      <c r="D31" s="612"/>
      <c r="E31" s="615"/>
      <c r="F31" s="624"/>
      <c r="G31" s="413"/>
      <c r="H31" s="627"/>
      <c r="I31" s="618"/>
      <c r="J31" s="618"/>
      <c r="K31" s="618"/>
      <c r="L31" s="618"/>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6"/>
      <c r="B32" s="609"/>
      <c r="C32" s="609"/>
      <c r="D32" s="612"/>
      <c r="E32" s="615"/>
      <c r="F32" s="624"/>
      <c r="G32" s="413"/>
      <c r="H32" s="627"/>
      <c r="I32" s="618"/>
      <c r="J32" s="618"/>
      <c r="K32" s="618"/>
      <c r="L32" s="618"/>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6"/>
      <c r="B33" s="609"/>
      <c r="C33" s="609"/>
      <c r="D33" s="612"/>
      <c r="E33" s="615"/>
      <c r="F33" s="624"/>
      <c r="G33" s="413"/>
      <c r="H33" s="627"/>
      <c r="I33" s="618"/>
      <c r="J33" s="618"/>
      <c r="K33" s="618"/>
      <c r="L33" s="618"/>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6"/>
      <c r="B34" s="609"/>
      <c r="C34" s="609"/>
      <c r="D34" s="612"/>
      <c r="E34" s="615"/>
      <c r="F34" s="624"/>
      <c r="G34" s="413"/>
      <c r="H34" s="627"/>
      <c r="I34" s="618"/>
      <c r="J34" s="618"/>
      <c r="K34" s="618"/>
      <c r="L34" s="618"/>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6"/>
      <c r="B35" s="609"/>
      <c r="C35" s="609"/>
      <c r="D35" s="612"/>
      <c r="E35" s="615"/>
      <c r="F35" s="624"/>
      <c r="G35" s="413"/>
      <c r="H35" s="627"/>
      <c r="I35" s="618"/>
      <c r="J35" s="618"/>
      <c r="K35" s="618"/>
      <c r="L35" s="618"/>
      <c r="M35" s="621"/>
      <c r="N35" s="33"/>
      <c r="O35" s="33"/>
    </row>
    <row r="36" spans="1:169">
      <c r="A36" s="606"/>
      <c r="B36" s="609"/>
      <c r="C36" s="609"/>
      <c r="D36" s="612"/>
      <c r="E36" s="615"/>
      <c r="F36" s="624"/>
      <c r="G36" s="413"/>
      <c r="H36" s="627"/>
      <c r="I36" s="618"/>
      <c r="J36" s="618"/>
      <c r="K36" s="618"/>
      <c r="L36" s="618"/>
      <c r="M36" s="621"/>
      <c r="N36" s="33"/>
      <c r="O36" s="33"/>
    </row>
    <row r="37" spans="1:169">
      <c r="A37" s="606"/>
      <c r="B37" s="609"/>
      <c r="C37" s="609"/>
      <c r="D37" s="612"/>
      <c r="E37" s="615"/>
      <c r="F37" s="624"/>
      <c r="G37" s="413"/>
      <c r="H37" s="627"/>
      <c r="I37" s="618"/>
      <c r="J37" s="618"/>
      <c r="K37" s="618"/>
      <c r="L37" s="618"/>
      <c r="M37" s="621"/>
      <c r="N37" s="33"/>
      <c r="O37" s="33"/>
    </row>
    <row r="38" spans="1:169">
      <c r="A38" s="606"/>
      <c r="B38" s="609"/>
      <c r="C38" s="609"/>
      <c r="D38" s="612"/>
      <c r="E38" s="615"/>
      <c r="F38" s="624"/>
      <c r="G38" s="413"/>
      <c r="H38" s="627"/>
      <c r="I38" s="618"/>
      <c r="J38" s="618"/>
      <c r="K38" s="618"/>
      <c r="L38" s="618"/>
      <c r="M38" s="621"/>
      <c r="N38" s="33"/>
      <c r="O38" s="33"/>
    </row>
    <row r="39" spans="1:169" ht="99.75" customHeight="1" thickBot="1">
      <c r="A39" s="607"/>
      <c r="B39" s="610"/>
      <c r="C39" s="610"/>
      <c r="D39" s="613"/>
      <c r="E39" s="616"/>
      <c r="F39" s="625"/>
      <c r="G39" s="499"/>
      <c r="H39" s="628"/>
      <c r="I39" s="619"/>
      <c r="J39" s="619"/>
      <c r="K39" s="619"/>
      <c r="L39" s="619"/>
      <c r="M39" s="622"/>
      <c r="N39" s="33"/>
      <c r="O39" s="33"/>
    </row>
    <row r="40" spans="1:169" s="25" customFormat="1" ht="12.75" customHeight="1">
      <c r="A40" s="605">
        <f>'7- Mapa Final'!A40</f>
        <v>4</v>
      </c>
      <c r="B40" s="608" t="str">
        <f>'7- Mapa Final'!B40</f>
        <v xml:space="preserve">Expedientes incompletos y/o perdida de la información </v>
      </c>
      <c r="C40" s="608" t="str">
        <f>'7- Mapa Final'!C40</f>
        <v>Extravío temporal o definitivo de los  documentos de los procesos judiciales</v>
      </c>
      <c r="D40" s="611" t="str">
        <f>'7- Mapa Final'!J40</f>
        <v>Muy Baja - 1</v>
      </c>
      <c r="E40" s="614" t="str">
        <f>'7- Mapa Final'!K40</f>
        <v>Leve - 1</v>
      </c>
      <c r="F40" s="623" t="str">
        <f>'7- Mapa Final'!M40</f>
        <v>Bajo - 1</v>
      </c>
      <c r="G40" s="413" t="s">
        <v>426</v>
      </c>
      <c r="H40" s="626" t="s">
        <v>546</v>
      </c>
      <c r="I40" s="629"/>
      <c r="J40" s="629" t="s">
        <v>540</v>
      </c>
      <c r="K40" s="617">
        <v>45383</v>
      </c>
      <c r="L40" s="617">
        <v>45473</v>
      </c>
      <c r="M40" s="630" t="s">
        <v>554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6"/>
      <c r="B41" s="609"/>
      <c r="C41" s="609"/>
      <c r="D41" s="612"/>
      <c r="E41" s="615"/>
      <c r="F41" s="624"/>
      <c r="G41" s="413"/>
      <c r="H41" s="627"/>
      <c r="I41" s="618"/>
      <c r="J41" s="618"/>
      <c r="K41" s="618"/>
      <c r="L41" s="618"/>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6"/>
      <c r="B42" s="609"/>
      <c r="C42" s="609"/>
      <c r="D42" s="612"/>
      <c r="E42" s="615"/>
      <c r="F42" s="624"/>
      <c r="G42" s="413"/>
      <c r="H42" s="627"/>
      <c r="I42" s="618"/>
      <c r="J42" s="618"/>
      <c r="K42" s="618"/>
      <c r="L42" s="618"/>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6"/>
      <c r="B43" s="609"/>
      <c r="C43" s="609"/>
      <c r="D43" s="612"/>
      <c r="E43" s="615"/>
      <c r="F43" s="624"/>
      <c r="G43" s="413"/>
      <c r="H43" s="627"/>
      <c r="I43" s="618"/>
      <c r="J43" s="618"/>
      <c r="K43" s="618"/>
      <c r="L43" s="618"/>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6"/>
      <c r="B44" s="609"/>
      <c r="C44" s="609"/>
      <c r="D44" s="612"/>
      <c r="E44" s="615"/>
      <c r="F44" s="624"/>
      <c r="G44" s="413"/>
      <c r="H44" s="627"/>
      <c r="I44" s="618"/>
      <c r="J44" s="618"/>
      <c r="K44" s="618"/>
      <c r="L44" s="618"/>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6"/>
      <c r="B45" s="609"/>
      <c r="C45" s="609"/>
      <c r="D45" s="612"/>
      <c r="E45" s="615"/>
      <c r="F45" s="624"/>
      <c r="G45" s="413"/>
      <c r="H45" s="627"/>
      <c r="I45" s="618"/>
      <c r="J45" s="618"/>
      <c r="K45" s="618"/>
      <c r="L45" s="618"/>
      <c r="M45" s="631"/>
      <c r="N45" s="33"/>
      <c r="O45" s="33"/>
    </row>
    <row r="46" spans="1:169">
      <c r="A46" s="606"/>
      <c r="B46" s="609"/>
      <c r="C46" s="609"/>
      <c r="D46" s="612"/>
      <c r="E46" s="615"/>
      <c r="F46" s="624"/>
      <c r="G46" s="413"/>
      <c r="H46" s="627"/>
      <c r="I46" s="618"/>
      <c r="J46" s="618"/>
      <c r="K46" s="618"/>
      <c r="L46" s="618"/>
      <c r="M46" s="631"/>
      <c r="N46" s="33"/>
      <c r="O46" s="33"/>
    </row>
    <row r="47" spans="1:169">
      <c r="A47" s="606"/>
      <c r="B47" s="609"/>
      <c r="C47" s="609"/>
      <c r="D47" s="612"/>
      <c r="E47" s="615"/>
      <c r="F47" s="624"/>
      <c r="G47" s="413"/>
      <c r="H47" s="627"/>
      <c r="I47" s="618"/>
      <c r="J47" s="618"/>
      <c r="K47" s="618"/>
      <c r="L47" s="618"/>
      <c r="M47" s="631"/>
      <c r="N47" s="33"/>
      <c r="O47" s="33"/>
    </row>
    <row r="48" spans="1:169">
      <c r="A48" s="606"/>
      <c r="B48" s="609"/>
      <c r="C48" s="609"/>
      <c r="D48" s="612"/>
      <c r="E48" s="615"/>
      <c r="F48" s="624"/>
      <c r="G48" s="413"/>
      <c r="H48" s="627"/>
      <c r="I48" s="618"/>
      <c r="J48" s="618"/>
      <c r="K48" s="618"/>
      <c r="L48" s="618"/>
      <c r="M48" s="631"/>
      <c r="N48" s="33"/>
      <c r="O48" s="33"/>
    </row>
    <row r="49" spans="1:169" ht="265.5" customHeight="1" thickBot="1">
      <c r="A49" s="607"/>
      <c r="B49" s="610"/>
      <c r="C49" s="610"/>
      <c r="D49" s="613"/>
      <c r="E49" s="616"/>
      <c r="F49" s="625"/>
      <c r="G49" s="499"/>
      <c r="H49" s="628"/>
      <c r="I49" s="619"/>
      <c r="J49" s="619"/>
      <c r="K49" s="619"/>
      <c r="L49" s="619"/>
      <c r="M49" s="632"/>
      <c r="N49" s="33"/>
      <c r="O49" s="33"/>
    </row>
    <row r="50" spans="1:169" s="25" customFormat="1" ht="12.75" customHeight="1">
      <c r="A50" s="605">
        <v>5</v>
      </c>
      <c r="B50" s="608" t="str">
        <f>'7- Mapa Final'!B50</f>
        <v xml:space="preserve">Afectaciones ambientales </v>
      </c>
      <c r="C50" s="608" t="str">
        <f>'7- Mapa Final'!C50</f>
        <v>Se tienen   afectaciones ambientales que generen impactos negativos en el entorno</v>
      </c>
      <c r="D50" s="611" t="str">
        <f>'7- Mapa Final'!J50</f>
        <v>Muy Baja - 1</v>
      </c>
      <c r="E50" s="614" t="str">
        <f>'7- Mapa Final'!K50</f>
        <v>Leve - 1</v>
      </c>
      <c r="F50" s="623" t="str">
        <f>'7- Mapa Final'!M50</f>
        <v>Bajo - 1</v>
      </c>
      <c r="G50" s="413" t="s">
        <v>426</v>
      </c>
      <c r="H50" s="626" t="s">
        <v>548</v>
      </c>
      <c r="I50" s="629"/>
      <c r="J50" s="629" t="s">
        <v>540</v>
      </c>
      <c r="K50" s="617">
        <v>45383</v>
      </c>
      <c r="L50" s="617">
        <v>45473</v>
      </c>
      <c r="M50" s="620" t="s">
        <v>545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6"/>
      <c r="B51" s="609"/>
      <c r="C51" s="609"/>
      <c r="D51" s="612"/>
      <c r="E51" s="615"/>
      <c r="F51" s="624"/>
      <c r="G51" s="413"/>
      <c r="H51" s="627"/>
      <c r="I51" s="618"/>
      <c r="J51" s="618"/>
      <c r="K51" s="618"/>
      <c r="L51" s="618"/>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6"/>
      <c r="B52" s="609"/>
      <c r="C52" s="609"/>
      <c r="D52" s="612"/>
      <c r="E52" s="615"/>
      <c r="F52" s="624"/>
      <c r="G52" s="413"/>
      <c r="H52" s="627"/>
      <c r="I52" s="618"/>
      <c r="J52" s="618"/>
      <c r="K52" s="618"/>
      <c r="L52" s="618"/>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6"/>
      <c r="B53" s="609"/>
      <c r="C53" s="609"/>
      <c r="D53" s="612"/>
      <c r="E53" s="615"/>
      <c r="F53" s="624"/>
      <c r="G53" s="413"/>
      <c r="H53" s="627"/>
      <c r="I53" s="618"/>
      <c r="J53" s="618"/>
      <c r="K53" s="618"/>
      <c r="L53" s="618"/>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6"/>
      <c r="B54" s="609"/>
      <c r="C54" s="609"/>
      <c r="D54" s="612"/>
      <c r="E54" s="615"/>
      <c r="F54" s="624"/>
      <c r="G54" s="413"/>
      <c r="H54" s="627"/>
      <c r="I54" s="618"/>
      <c r="J54" s="618"/>
      <c r="K54" s="618"/>
      <c r="L54" s="618"/>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6"/>
      <c r="B55" s="609"/>
      <c r="C55" s="609"/>
      <c r="D55" s="612"/>
      <c r="E55" s="615"/>
      <c r="F55" s="624"/>
      <c r="G55" s="413"/>
      <c r="H55" s="627"/>
      <c r="I55" s="618"/>
      <c r="J55" s="618"/>
      <c r="K55" s="618"/>
      <c r="L55" s="618"/>
      <c r="M55" s="621"/>
      <c r="N55" s="33"/>
      <c r="O55" s="33"/>
    </row>
    <row r="56" spans="1:169">
      <c r="A56" s="606"/>
      <c r="B56" s="609"/>
      <c r="C56" s="609"/>
      <c r="D56" s="612"/>
      <c r="E56" s="615"/>
      <c r="F56" s="624"/>
      <c r="G56" s="413"/>
      <c r="H56" s="627"/>
      <c r="I56" s="618"/>
      <c r="J56" s="618"/>
      <c r="K56" s="618"/>
      <c r="L56" s="618"/>
      <c r="M56" s="621"/>
      <c r="N56" s="33"/>
      <c r="O56" s="33"/>
    </row>
    <row r="57" spans="1:169">
      <c r="A57" s="606"/>
      <c r="B57" s="609"/>
      <c r="C57" s="609"/>
      <c r="D57" s="612"/>
      <c r="E57" s="615"/>
      <c r="F57" s="624"/>
      <c r="G57" s="413"/>
      <c r="H57" s="627"/>
      <c r="I57" s="618"/>
      <c r="J57" s="618"/>
      <c r="K57" s="618"/>
      <c r="L57" s="618"/>
      <c r="M57" s="621"/>
      <c r="N57" s="33"/>
      <c r="O57" s="33"/>
    </row>
    <row r="58" spans="1:169">
      <c r="A58" s="606"/>
      <c r="B58" s="609"/>
      <c r="C58" s="609"/>
      <c r="D58" s="612"/>
      <c r="E58" s="615"/>
      <c r="F58" s="624"/>
      <c r="G58" s="413"/>
      <c r="H58" s="627"/>
      <c r="I58" s="618"/>
      <c r="J58" s="618"/>
      <c r="K58" s="618"/>
      <c r="L58" s="618"/>
      <c r="M58" s="621"/>
      <c r="N58" s="33"/>
      <c r="O58" s="33"/>
    </row>
    <row r="59" spans="1:169" ht="15.75" thickBot="1">
      <c r="A59" s="607"/>
      <c r="B59" s="610"/>
      <c r="C59" s="610"/>
      <c r="D59" s="613"/>
      <c r="E59" s="616"/>
      <c r="F59" s="625"/>
      <c r="G59" s="414"/>
      <c r="H59" s="628"/>
      <c r="I59" s="619"/>
      <c r="J59" s="619"/>
      <c r="K59" s="619"/>
      <c r="L59" s="619"/>
      <c r="M59" s="622"/>
      <c r="N59" s="33"/>
      <c r="O59" s="33"/>
    </row>
    <row r="60" spans="1:169">
      <c r="A60" s="605">
        <v>6</v>
      </c>
      <c r="B60" s="608" t="str">
        <f>'7- Mapa Final'!B60</f>
        <v>Descertificación</v>
      </c>
      <c r="C60" s="608" t="str">
        <f>'7- Mapa Final'!C60</f>
        <v>Falta de liderazgo y compromiso con el mejoramiento continuo del SIGCMA - SGC del JCAS</v>
      </c>
      <c r="D60" s="611" t="str">
        <f>'7- Mapa Final'!J60</f>
        <v>Baja - 2</v>
      </c>
      <c r="E60" s="614" t="str">
        <f>'7- Mapa Final'!K60</f>
        <v>Leve - 1</v>
      </c>
      <c r="F60" s="623" t="str">
        <f>'7- Mapa Final'!M60</f>
        <v>Bajo - 2</v>
      </c>
      <c r="G60" s="413" t="s">
        <v>426</v>
      </c>
      <c r="H60" s="626" t="s">
        <v>549</v>
      </c>
      <c r="I60" s="629"/>
      <c r="J60" s="629" t="s">
        <v>540</v>
      </c>
      <c r="K60" s="617">
        <v>45383</v>
      </c>
      <c r="L60" s="617">
        <v>45473</v>
      </c>
      <c r="M60" s="620" t="s">
        <v>550</v>
      </c>
    </row>
    <row r="61" spans="1:169">
      <c r="A61" s="606"/>
      <c r="B61" s="609"/>
      <c r="C61" s="609"/>
      <c r="D61" s="612"/>
      <c r="E61" s="615"/>
      <c r="F61" s="624"/>
      <c r="G61" s="413"/>
      <c r="H61" s="627"/>
      <c r="I61" s="618"/>
      <c r="J61" s="618"/>
      <c r="K61" s="618"/>
      <c r="L61" s="618"/>
      <c r="M61" s="621"/>
    </row>
    <row r="62" spans="1:169">
      <c r="A62" s="606"/>
      <c r="B62" s="609"/>
      <c r="C62" s="609"/>
      <c r="D62" s="612"/>
      <c r="E62" s="615"/>
      <c r="F62" s="624"/>
      <c r="G62" s="413"/>
      <c r="H62" s="627"/>
      <c r="I62" s="618"/>
      <c r="J62" s="618"/>
      <c r="K62" s="618"/>
      <c r="L62" s="618"/>
      <c r="M62" s="621"/>
    </row>
    <row r="63" spans="1:169">
      <c r="A63" s="606"/>
      <c r="B63" s="609"/>
      <c r="C63" s="609"/>
      <c r="D63" s="612"/>
      <c r="E63" s="615"/>
      <c r="F63" s="624"/>
      <c r="G63" s="413"/>
      <c r="H63" s="627"/>
      <c r="I63" s="618"/>
      <c r="J63" s="618"/>
      <c r="K63" s="618"/>
      <c r="L63" s="618"/>
      <c r="M63" s="621"/>
    </row>
    <row r="64" spans="1:169">
      <c r="A64" s="606"/>
      <c r="B64" s="609"/>
      <c r="C64" s="609"/>
      <c r="D64" s="612"/>
      <c r="E64" s="615"/>
      <c r="F64" s="624"/>
      <c r="G64" s="413"/>
      <c r="H64" s="627"/>
      <c r="I64" s="618"/>
      <c r="J64" s="618"/>
      <c r="K64" s="618"/>
      <c r="L64" s="618"/>
      <c r="M64" s="621"/>
    </row>
    <row r="65" spans="1:13">
      <c r="A65" s="606"/>
      <c r="B65" s="609"/>
      <c r="C65" s="609"/>
      <c r="D65" s="612"/>
      <c r="E65" s="615"/>
      <c r="F65" s="624"/>
      <c r="G65" s="413"/>
      <c r="H65" s="627"/>
      <c r="I65" s="618"/>
      <c r="J65" s="618"/>
      <c r="K65" s="618"/>
      <c r="L65" s="618"/>
      <c r="M65" s="621"/>
    </row>
    <row r="66" spans="1:13">
      <c r="A66" s="606"/>
      <c r="B66" s="609"/>
      <c r="C66" s="609"/>
      <c r="D66" s="612"/>
      <c r="E66" s="615"/>
      <c r="F66" s="624"/>
      <c r="G66" s="413"/>
      <c r="H66" s="627"/>
      <c r="I66" s="618"/>
      <c r="J66" s="618"/>
      <c r="K66" s="618"/>
      <c r="L66" s="618"/>
      <c r="M66" s="621"/>
    </row>
    <row r="67" spans="1:13">
      <c r="A67" s="606"/>
      <c r="B67" s="609"/>
      <c r="C67" s="609"/>
      <c r="D67" s="612"/>
      <c r="E67" s="615"/>
      <c r="F67" s="624"/>
      <c r="G67" s="413"/>
      <c r="H67" s="627"/>
      <c r="I67" s="618"/>
      <c r="J67" s="618"/>
      <c r="K67" s="618"/>
      <c r="L67" s="618"/>
      <c r="M67" s="621"/>
    </row>
    <row r="68" spans="1:13">
      <c r="A68" s="606"/>
      <c r="B68" s="609"/>
      <c r="C68" s="609"/>
      <c r="D68" s="612"/>
      <c r="E68" s="615"/>
      <c r="F68" s="624"/>
      <c r="G68" s="413"/>
      <c r="H68" s="627"/>
      <c r="I68" s="618"/>
      <c r="J68" s="618"/>
      <c r="K68" s="618"/>
      <c r="L68" s="618"/>
      <c r="M68" s="621"/>
    </row>
    <row r="69" spans="1:13" ht="208.5" customHeight="1" thickBot="1">
      <c r="A69" s="607"/>
      <c r="B69" s="610"/>
      <c r="C69" s="610"/>
      <c r="D69" s="613"/>
      <c r="E69" s="616"/>
      <c r="F69" s="625"/>
      <c r="G69" s="414"/>
      <c r="H69" s="628"/>
      <c r="I69" s="619"/>
      <c r="J69" s="619"/>
      <c r="K69" s="619"/>
      <c r="L69" s="619"/>
      <c r="M69" s="622"/>
    </row>
    <row r="70" spans="1:13" ht="15" customHeight="1">
      <c r="A70" s="664">
        <v>7</v>
      </c>
      <c r="B70" s="609" t="str">
        <f>'[6]7- Mapa Final'!B70</f>
        <v xml:space="preserve">Recibir , ofrecer, prometer , entregar o aceptar dádivas o beneficios a nombre propio o de terceros para  expedir, alterar,retener , extraviar o entregar  documentos  sin el lleno de requisitos legales </v>
      </c>
      <c r="C70" s="609" t="str">
        <f>'[6]7- Mapa Final'!C70</f>
        <v xml:space="preserve"> Realizar trámites sin el cumplimiento de los requisitos legales  o  con informacion falsa</v>
      </c>
      <c r="D70" s="666" t="str">
        <f>'[6]7- Mapa Final'!J70</f>
        <v>Muy Baja - 1</v>
      </c>
      <c r="E70" s="667" t="str">
        <f>'[6]7- Mapa Final'!K70</f>
        <v>Moderado - 3</v>
      </c>
      <c r="F70" s="624" t="str">
        <f>'[6]7- Mapa Final'!M70</f>
        <v>Moderado - 3</v>
      </c>
      <c r="G70" s="413" t="s">
        <v>426</v>
      </c>
      <c r="H70" s="662" t="s">
        <v>551</v>
      </c>
      <c r="I70" s="618"/>
      <c r="J70" s="618" t="s">
        <v>10</v>
      </c>
      <c r="K70" s="617">
        <v>45383</v>
      </c>
      <c r="L70" s="617">
        <v>45473</v>
      </c>
      <c r="M70" s="674" t="s">
        <v>552</v>
      </c>
    </row>
    <row r="71" spans="1:13">
      <c r="A71" s="664"/>
      <c r="B71" s="609"/>
      <c r="C71" s="609"/>
      <c r="D71" s="612"/>
      <c r="E71" s="615"/>
      <c r="F71" s="624"/>
      <c r="G71" s="413"/>
      <c r="H71" s="662"/>
      <c r="I71" s="618"/>
      <c r="J71" s="618"/>
      <c r="K71" s="618"/>
      <c r="L71" s="618"/>
      <c r="M71" s="675"/>
    </row>
    <row r="72" spans="1:13">
      <c r="A72" s="664"/>
      <c r="B72" s="609"/>
      <c r="C72" s="609"/>
      <c r="D72" s="612"/>
      <c r="E72" s="615"/>
      <c r="F72" s="624"/>
      <c r="G72" s="413"/>
      <c r="H72" s="662"/>
      <c r="I72" s="618"/>
      <c r="J72" s="618"/>
      <c r="K72" s="618"/>
      <c r="L72" s="618"/>
      <c r="M72" s="675"/>
    </row>
    <row r="73" spans="1:13">
      <c r="A73" s="664"/>
      <c r="B73" s="609"/>
      <c r="C73" s="609"/>
      <c r="D73" s="612"/>
      <c r="E73" s="615"/>
      <c r="F73" s="624"/>
      <c r="G73" s="413"/>
      <c r="H73" s="662"/>
      <c r="I73" s="618"/>
      <c r="J73" s="618"/>
      <c r="K73" s="618"/>
      <c r="L73" s="618"/>
      <c r="M73" s="675"/>
    </row>
    <row r="74" spans="1:13">
      <c r="A74" s="664"/>
      <c r="B74" s="609"/>
      <c r="C74" s="609"/>
      <c r="D74" s="612"/>
      <c r="E74" s="615"/>
      <c r="F74" s="624"/>
      <c r="G74" s="413"/>
      <c r="H74" s="662"/>
      <c r="I74" s="618"/>
      <c r="J74" s="618"/>
      <c r="K74" s="618"/>
      <c r="L74" s="618"/>
      <c r="M74" s="675"/>
    </row>
    <row r="75" spans="1:13">
      <c r="A75" s="664"/>
      <c r="B75" s="609"/>
      <c r="C75" s="609"/>
      <c r="D75" s="612"/>
      <c r="E75" s="615"/>
      <c r="F75" s="624"/>
      <c r="G75" s="413"/>
      <c r="H75" s="662"/>
      <c r="I75" s="618"/>
      <c r="J75" s="618"/>
      <c r="K75" s="618"/>
      <c r="L75" s="618"/>
      <c r="M75" s="675"/>
    </row>
    <row r="76" spans="1:13">
      <c r="A76" s="664"/>
      <c r="B76" s="609"/>
      <c r="C76" s="609"/>
      <c r="D76" s="612"/>
      <c r="E76" s="615"/>
      <c r="F76" s="624"/>
      <c r="G76" s="413"/>
      <c r="H76" s="662"/>
      <c r="I76" s="618"/>
      <c r="J76" s="618"/>
      <c r="K76" s="618"/>
      <c r="L76" s="618"/>
      <c r="M76" s="675"/>
    </row>
    <row r="77" spans="1:13">
      <c r="A77" s="664"/>
      <c r="B77" s="609"/>
      <c r="C77" s="609"/>
      <c r="D77" s="612"/>
      <c r="E77" s="615"/>
      <c r="F77" s="624"/>
      <c r="G77" s="413"/>
      <c r="H77" s="662"/>
      <c r="I77" s="618"/>
      <c r="J77" s="618"/>
      <c r="K77" s="618"/>
      <c r="L77" s="618"/>
      <c r="M77" s="675"/>
    </row>
    <row r="78" spans="1:13">
      <c r="A78" s="664"/>
      <c r="B78" s="609"/>
      <c r="C78" s="609"/>
      <c r="D78" s="612"/>
      <c r="E78" s="615"/>
      <c r="F78" s="624"/>
      <c r="G78" s="413"/>
      <c r="H78" s="662"/>
      <c r="I78" s="618"/>
      <c r="J78" s="618"/>
      <c r="K78" s="618"/>
      <c r="L78" s="618"/>
      <c r="M78" s="675"/>
    </row>
    <row r="79" spans="1:13" ht="15.75" thickBot="1">
      <c r="A79" s="665"/>
      <c r="B79" s="610"/>
      <c r="C79" s="610"/>
      <c r="D79" s="613"/>
      <c r="E79" s="616"/>
      <c r="F79" s="625"/>
      <c r="G79" s="414"/>
      <c r="H79" s="663"/>
      <c r="I79" s="619"/>
      <c r="J79" s="619"/>
      <c r="K79" s="619"/>
      <c r="L79" s="619"/>
      <c r="M79" s="676"/>
    </row>
    <row r="80" spans="1:13">
      <c r="A80" s="664">
        <v>8</v>
      </c>
      <c r="B80" s="609" t="str">
        <f>'[6]7- Mapa Final'!B80</f>
        <v xml:space="preserve">Recibir, ofrecer, prometer, entregar o aceptar dadivas  o beneficios a nombre propio o de terceros para  demorar, retener, alterar o direccionar decisiones judiciales </v>
      </c>
      <c r="C80" s="609" t="str">
        <f>'[6]7- Mapa Final'!C80</f>
        <v xml:space="preserve">Proferir  decisiones judiciales incumpliendo los principios de la administracion de justicia o sin la observancia de los Codigos  Procesales en la materia </v>
      </c>
      <c r="D80" s="666" t="str">
        <f>'[6]7- Mapa Final'!J80</f>
        <v>Muy Baja - 1</v>
      </c>
      <c r="E80" s="667" t="str">
        <f>'[6]7- Mapa Final'!K80</f>
        <v>Moderado - 3</v>
      </c>
      <c r="F80" s="624" t="str">
        <f>'[6]7- Mapa Final'!M80</f>
        <v>Moderado - 3</v>
      </c>
      <c r="G80" s="413" t="s">
        <v>426</v>
      </c>
      <c r="H80" s="662" t="s">
        <v>551</v>
      </c>
      <c r="I80" s="618"/>
      <c r="J80" s="618" t="s">
        <v>10</v>
      </c>
      <c r="K80" s="617">
        <v>45383</v>
      </c>
      <c r="L80" s="617">
        <v>45473</v>
      </c>
      <c r="M80" s="677" t="s">
        <v>552</v>
      </c>
    </row>
    <row r="81" spans="1:13">
      <c r="A81" s="664"/>
      <c r="B81" s="609"/>
      <c r="C81" s="609"/>
      <c r="D81" s="612"/>
      <c r="E81" s="615"/>
      <c r="F81" s="624"/>
      <c r="G81" s="413"/>
      <c r="H81" s="662"/>
      <c r="I81" s="618"/>
      <c r="J81" s="618"/>
      <c r="K81" s="618"/>
      <c r="L81" s="618"/>
      <c r="M81" s="678"/>
    </row>
    <row r="82" spans="1:13">
      <c r="A82" s="664"/>
      <c r="B82" s="609"/>
      <c r="C82" s="609"/>
      <c r="D82" s="612"/>
      <c r="E82" s="615"/>
      <c r="F82" s="624"/>
      <c r="G82" s="413"/>
      <c r="H82" s="662"/>
      <c r="I82" s="618"/>
      <c r="J82" s="618"/>
      <c r="K82" s="618"/>
      <c r="L82" s="618"/>
      <c r="M82" s="678"/>
    </row>
    <row r="83" spans="1:13">
      <c r="A83" s="664"/>
      <c r="B83" s="609"/>
      <c r="C83" s="609"/>
      <c r="D83" s="612"/>
      <c r="E83" s="615"/>
      <c r="F83" s="624"/>
      <c r="G83" s="413"/>
      <c r="H83" s="662"/>
      <c r="I83" s="618"/>
      <c r="J83" s="618"/>
      <c r="K83" s="618"/>
      <c r="L83" s="618"/>
      <c r="M83" s="678"/>
    </row>
    <row r="84" spans="1:13">
      <c r="A84" s="664"/>
      <c r="B84" s="609"/>
      <c r="C84" s="609"/>
      <c r="D84" s="612"/>
      <c r="E84" s="615"/>
      <c r="F84" s="624"/>
      <c r="G84" s="413"/>
      <c r="H84" s="662"/>
      <c r="I84" s="618"/>
      <c r="J84" s="618"/>
      <c r="K84" s="618"/>
      <c r="L84" s="618"/>
      <c r="M84" s="678"/>
    </row>
    <row r="85" spans="1:13">
      <c r="A85" s="664"/>
      <c r="B85" s="609"/>
      <c r="C85" s="609"/>
      <c r="D85" s="612"/>
      <c r="E85" s="615"/>
      <c r="F85" s="624"/>
      <c r="G85" s="413"/>
      <c r="H85" s="662"/>
      <c r="I85" s="618"/>
      <c r="J85" s="618"/>
      <c r="K85" s="618"/>
      <c r="L85" s="618"/>
      <c r="M85" s="678"/>
    </row>
    <row r="86" spans="1:13">
      <c r="A86" s="664"/>
      <c r="B86" s="609"/>
      <c r="C86" s="609"/>
      <c r="D86" s="612"/>
      <c r="E86" s="615"/>
      <c r="F86" s="624"/>
      <c r="G86" s="413"/>
      <c r="H86" s="662"/>
      <c r="I86" s="618"/>
      <c r="J86" s="618"/>
      <c r="K86" s="618"/>
      <c r="L86" s="618"/>
      <c r="M86" s="678"/>
    </row>
    <row r="87" spans="1:13">
      <c r="A87" s="664"/>
      <c r="B87" s="609"/>
      <c r="C87" s="609"/>
      <c r="D87" s="612"/>
      <c r="E87" s="615"/>
      <c r="F87" s="624"/>
      <c r="G87" s="413"/>
      <c r="H87" s="662"/>
      <c r="I87" s="618"/>
      <c r="J87" s="618"/>
      <c r="K87" s="618"/>
      <c r="L87" s="618"/>
      <c r="M87" s="678"/>
    </row>
    <row r="88" spans="1:13">
      <c r="A88" s="664"/>
      <c r="B88" s="609"/>
      <c r="C88" s="609"/>
      <c r="D88" s="612"/>
      <c r="E88" s="615"/>
      <c r="F88" s="624"/>
      <c r="G88" s="413"/>
      <c r="H88" s="662"/>
      <c r="I88" s="618"/>
      <c r="J88" s="618"/>
      <c r="K88" s="618"/>
      <c r="L88" s="618"/>
      <c r="M88" s="678"/>
    </row>
    <row r="89" spans="1:13" ht="15.75" thickBot="1">
      <c r="A89" s="665"/>
      <c r="B89" s="610"/>
      <c r="C89" s="610"/>
      <c r="D89" s="613"/>
      <c r="E89" s="616"/>
      <c r="F89" s="625"/>
      <c r="G89" s="414"/>
      <c r="H89" s="663"/>
      <c r="I89" s="619"/>
      <c r="J89" s="619"/>
      <c r="K89" s="619"/>
      <c r="L89" s="619"/>
      <c r="M89" s="679"/>
    </row>
    <row r="90" spans="1:13" ht="15" hidden="1" customHeight="1">
      <c r="A90" s="680">
        <v>9</v>
      </c>
      <c r="B90" s="609" t="str">
        <f>'[6]7- Mapa Final'!B90</f>
        <v>Ofrecer, prometer, entregar, aceptar o solicitar una ventaja indebida para no realizar una audiencia programada en la fecha establecida.</v>
      </c>
      <c r="C90" s="609" t="str">
        <f>'[6]7- Mapa Final'!C90</f>
        <v>Cuando por indebido interés  no se realizar una audiencia programada en la fecha establecida</v>
      </c>
      <c r="D90" s="666" t="str">
        <f>'[6]7- Mapa Final'!J90</f>
        <v>Muy Baja - 1</v>
      </c>
      <c r="E90" s="667" t="str">
        <f>'[6]7- Mapa Final'!K90</f>
        <v>Moderado - 3</v>
      </c>
      <c r="F90" s="624" t="str">
        <f>'[6]7- Mapa Final'!M90</f>
        <v>Moderado - 3</v>
      </c>
      <c r="G90" s="422" t="s">
        <v>485</v>
      </c>
      <c r="H90" s="618"/>
      <c r="I90" s="618"/>
      <c r="J90" s="618"/>
      <c r="K90" s="617">
        <v>45383</v>
      </c>
      <c r="L90" s="617">
        <v>45473</v>
      </c>
      <c r="M90" s="682"/>
    </row>
    <row r="91" spans="1:13" ht="15" hidden="1" customHeight="1">
      <c r="A91" s="680"/>
      <c r="B91" s="609"/>
      <c r="C91" s="609"/>
      <c r="D91" s="612"/>
      <c r="E91" s="615"/>
      <c r="F91" s="624"/>
      <c r="G91" s="422"/>
      <c r="H91" s="618"/>
      <c r="I91" s="618"/>
      <c r="J91" s="618"/>
      <c r="K91" s="618"/>
      <c r="L91" s="618"/>
      <c r="M91" s="682"/>
    </row>
    <row r="92" spans="1:13" ht="15" hidden="1" customHeight="1">
      <c r="A92" s="680"/>
      <c r="B92" s="609"/>
      <c r="C92" s="609"/>
      <c r="D92" s="612"/>
      <c r="E92" s="615"/>
      <c r="F92" s="624"/>
      <c r="G92" s="422"/>
      <c r="H92" s="618"/>
      <c r="I92" s="618"/>
      <c r="J92" s="618"/>
      <c r="K92" s="618"/>
      <c r="L92" s="618"/>
      <c r="M92" s="682"/>
    </row>
    <row r="93" spans="1:13" ht="15" hidden="1" customHeight="1">
      <c r="A93" s="680"/>
      <c r="B93" s="609"/>
      <c r="C93" s="609"/>
      <c r="D93" s="612"/>
      <c r="E93" s="615"/>
      <c r="F93" s="624"/>
      <c r="G93" s="422"/>
      <c r="H93" s="618"/>
      <c r="I93" s="618"/>
      <c r="J93" s="618"/>
      <c r="K93" s="618"/>
      <c r="L93" s="618"/>
      <c r="M93" s="682"/>
    </row>
    <row r="94" spans="1:13" ht="15" hidden="1" customHeight="1">
      <c r="A94" s="680"/>
      <c r="B94" s="609"/>
      <c r="C94" s="609"/>
      <c r="D94" s="612"/>
      <c r="E94" s="615"/>
      <c r="F94" s="624"/>
      <c r="G94" s="422"/>
      <c r="H94" s="618"/>
      <c r="I94" s="618"/>
      <c r="J94" s="618"/>
      <c r="K94" s="618"/>
      <c r="L94" s="618"/>
      <c r="M94" s="682"/>
    </row>
    <row r="95" spans="1:13" ht="15" hidden="1" customHeight="1">
      <c r="A95" s="680"/>
      <c r="B95" s="609"/>
      <c r="C95" s="609"/>
      <c r="D95" s="612"/>
      <c r="E95" s="615"/>
      <c r="F95" s="624"/>
      <c r="G95" s="422"/>
      <c r="H95" s="618"/>
      <c r="I95" s="618"/>
      <c r="J95" s="618"/>
      <c r="K95" s="618"/>
      <c r="L95" s="618"/>
      <c r="M95" s="682"/>
    </row>
    <row r="96" spans="1:13" ht="15" hidden="1" customHeight="1">
      <c r="A96" s="680"/>
      <c r="B96" s="609"/>
      <c r="C96" s="609"/>
      <c r="D96" s="612"/>
      <c r="E96" s="615"/>
      <c r="F96" s="624"/>
      <c r="G96" s="422"/>
      <c r="H96" s="618"/>
      <c r="I96" s="618"/>
      <c r="J96" s="618"/>
      <c r="K96" s="618"/>
      <c r="L96" s="618"/>
      <c r="M96" s="682"/>
    </row>
    <row r="97" spans="1:13" ht="15" hidden="1" customHeight="1">
      <c r="A97" s="680"/>
      <c r="B97" s="609"/>
      <c r="C97" s="609"/>
      <c r="D97" s="612"/>
      <c r="E97" s="615"/>
      <c r="F97" s="624"/>
      <c r="G97" s="422"/>
      <c r="H97" s="618"/>
      <c r="I97" s="618"/>
      <c r="J97" s="618"/>
      <c r="K97" s="618"/>
      <c r="L97" s="618"/>
      <c r="M97" s="682"/>
    </row>
    <row r="98" spans="1:13" ht="15" hidden="1" customHeight="1">
      <c r="A98" s="680"/>
      <c r="B98" s="609"/>
      <c r="C98" s="609"/>
      <c r="D98" s="612"/>
      <c r="E98" s="615"/>
      <c r="F98" s="624"/>
      <c r="G98" s="422"/>
      <c r="H98" s="618"/>
      <c r="I98" s="618"/>
      <c r="J98" s="618"/>
      <c r="K98" s="618"/>
      <c r="L98" s="618"/>
      <c r="M98" s="682"/>
    </row>
    <row r="99" spans="1:13" ht="15.75" hidden="1" customHeight="1" thickBot="1">
      <c r="A99" s="681"/>
      <c r="B99" s="610"/>
      <c r="C99" s="610"/>
      <c r="D99" s="613"/>
      <c r="E99" s="616"/>
      <c r="F99" s="625"/>
      <c r="G99" s="423"/>
      <c r="H99" s="619"/>
      <c r="I99" s="619"/>
      <c r="J99" s="619"/>
      <c r="K99" s="619"/>
      <c r="L99" s="619"/>
      <c r="M99" s="683"/>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B60:B6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266" priority="92" operator="containsText" text="1- Bajo">
      <formula>NOT(ISERROR(SEARCH("1- Bajo",A7)))</formula>
    </cfRule>
    <cfRule type="containsText" dxfId="265" priority="87" operator="containsText" text="3- Moderado">
      <formula>NOT(ISERROR(SEARCH("3- Moderado",A7)))</formula>
    </cfRule>
    <cfRule type="containsText" dxfId="264" priority="88" operator="containsText" text="6- Moderado">
      <formula>NOT(ISERROR(SEARCH("6- Moderado",A7)))</formula>
    </cfRule>
    <cfRule type="containsText" dxfId="263" priority="89" operator="containsText" text="4- Moderado">
      <formula>NOT(ISERROR(SEARCH("4- Moderado",A7)))</formula>
    </cfRule>
    <cfRule type="containsText" dxfId="262" priority="90" operator="containsText" text="3- Bajo">
      <formula>NOT(ISERROR(SEARCH("3- Bajo",A7)))</formula>
    </cfRule>
    <cfRule type="containsText" dxfId="261" priority="91" operator="containsText" text="4- Bajo">
      <formula>NOT(ISERROR(SEARCH("4- Bajo",A7)))</formula>
    </cfRule>
  </conditionalFormatting>
  <conditionalFormatting sqref="A10:E10 A20:E20">
    <cfRule type="containsText" dxfId="260" priority="86" operator="containsText" text="1- Bajo">
      <formula>NOT(ISERROR(SEARCH("1- Bajo",A10)))</formula>
    </cfRule>
    <cfRule type="containsText" dxfId="259" priority="84" operator="containsText" text="3- Bajo">
      <formula>NOT(ISERROR(SEARCH("3- Bajo",A10)))</formula>
    </cfRule>
    <cfRule type="containsText" dxfId="258" priority="82" operator="containsText" text="6- Moderado">
      <formula>NOT(ISERROR(SEARCH("6- Moderado",A10)))</formula>
    </cfRule>
    <cfRule type="containsText" dxfId="257" priority="81" operator="containsText" text="3- Moderado">
      <formula>NOT(ISERROR(SEARCH("3- Moderado",A10)))</formula>
    </cfRule>
    <cfRule type="containsText" dxfId="256" priority="85" operator="containsText" text="4- Bajo">
      <formula>NOT(ISERROR(SEARCH("4- Bajo",A10)))</formula>
    </cfRule>
    <cfRule type="containsText" dxfId="255" priority="83" operator="containsText" text="4- Moderado">
      <formula>NOT(ISERROR(SEARCH("4- Moderado",A10)))</formula>
    </cfRule>
  </conditionalFormatting>
  <conditionalFormatting sqref="A30:E30">
    <cfRule type="containsText" dxfId="254" priority="71" operator="containsText" text="3- Bajo">
      <formula>NOT(ISERROR(SEARCH("3- Bajo",A30)))</formula>
    </cfRule>
    <cfRule type="containsText" dxfId="253" priority="73" operator="containsText" text="1- Bajo">
      <formula>NOT(ISERROR(SEARCH("1- Bajo",A30)))</formula>
    </cfRule>
    <cfRule type="containsText" dxfId="252" priority="72" operator="containsText" text="4- Bajo">
      <formula>NOT(ISERROR(SEARCH("4- Bajo",A30)))</formula>
    </cfRule>
    <cfRule type="containsText" dxfId="251" priority="68" operator="containsText" text="3- Moderado">
      <formula>NOT(ISERROR(SEARCH("3- Moderado",A30)))</formula>
    </cfRule>
    <cfRule type="containsText" dxfId="250" priority="69" operator="containsText" text="6- Moderado">
      <formula>NOT(ISERROR(SEARCH("6- Moderado",A30)))</formula>
    </cfRule>
    <cfRule type="containsText" dxfId="249" priority="70" operator="containsText" text="4- Moderado">
      <formula>NOT(ISERROR(SEARCH("4- Moderado",A30)))</formula>
    </cfRule>
  </conditionalFormatting>
  <conditionalFormatting sqref="A40:E40">
    <cfRule type="containsText" dxfId="248" priority="65" operator="containsText" text="4- Bajo">
      <formula>NOT(ISERROR(SEARCH("4- Bajo",A40)))</formula>
    </cfRule>
    <cfRule type="containsText" dxfId="247" priority="61" operator="containsText" text="3- Moderado">
      <formula>NOT(ISERROR(SEARCH("3- Moderado",A40)))</formula>
    </cfRule>
    <cfRule type="containsText" dxfId="246" priority="62" operator="containsText" text="6- Moderado">
      <formula>NOT(ISERROR(SEARCH("6- Moderado",A40)))</formula>
    </cfRule>
    <cfRule type="containsText" dxfId="245" priority="63" operator="containsText" text="4- Moderado">
      <formula>NOT(ISERROR(SEARCH("4- Moderado",A40)))</formula>
    </cfRule>
    <cfRule type="containsText" dxfId="244" priority="64" operator="containsText" text="3- Bajo">
      <formula>NOT(ISERROR(SEARCH("3- Bajo",A40)))</formula>
    </cfRule>
    <cfRule type="containsText" dxfId="243" priority="66" operator="containsText" text="1- Bajo">
      <formula>NOT(ISERROR(SEARCH("1- Bajo",A40)))</formula>
    </cfRule>
  </conditionalFormatting>
  <conditionalFormatting sqref="A50:E50">
    <cfRule type="containsText" dxfId="242" priority="56" operator="containsText" text="1- Bajo">
      <formula>NOT(ISERROR(SEARCH("1- Bajo",A50)))</formula>
    </cfRule>
    <cfRule type="containsText" dxfId="241" priority="55" operator="containsText" text="4- Bajo">
      <formula>NOT(ISERROR(SEARCH("4- Bajo",A50)))</formula>
    </cfRule>
    <cfRule type="containsText" dxfId="240" priority="54" operator="containsText" text="3- Bajo">
      <formula>NOT(ISERROR(SEARCH("3- Bajo",A50)))</formula>
    </cfRule>
    <cfRule type="containsText" dxfId="239" priority="53" operator="containsText" text="4- Moderado">
      <formula>NOT(ISERROR(SEARCH("4- Moderado",A50)))</formula>
    </cfRule>
    <cfRule type="containsText" dxfId="238" priority="52" operator="containsText" text="6- Moderado">
      <formula>NOT(ISERROR(SEARCH("6- Moderado",A50)))</formula>
    </cfRule>
    <cfRule type="containsText" dxfId="237" priority="51" operator="containsText" text="3- Moderado">
      <formula>NOT(ISERROR(SEARCH("3- Moderado",A50)))</formula>
    </cfRule>
  </conditionalFormatting>
  <conditionalFormatting sqref="A60:E60">
    <cfRule type="containsText" dxfId="236" priority="35" operator="containsText" text="3- Moderado">
      <formula>NOT(ISERROR(SEARCH("3- Moderado",A60)))</formula>
    </cfRule>
    <cfRule type="containsText" dxfId="235" priority="37" operator="containsText" text="4- Moderado">
      <formula>NOT(ISERROR(SEARCH("4- Moderado",A60)))</formula>
    </cfRule>
    <cfRule type="containsText" dxfId="234" priority="38" operator="containsText" text="3- Bajo">
      <formula>NOT(ISERROR(SEARCH("3- Bajo",A60)))</formula>
    </cfRule>
    <cfRule type="containsText" dxfId="233" priority="39" operator="containsText" text="4- Bajo">
      <formula>NOT(ISERROR(SEARCH("4- Bajo",A60)))</formula>
    </cfRule>
    <cfRule type="containsText" dxfId="232" priority="40" operator="containsText" text="1- Bajo">
      <formula>NOT(ISERROR(SEARCH("1- Bajo",A60)))</formula>
    </cfRule>
    <cfRule type="containsText" dxfId="231" priority="36" operator="containsText" text="6- Moderado">
      <formula>NOT(ISERROR(SEARCH("6- Moderado",A60)))</formula>
    </cfRule>
  </conditionalFormatting>
  <conditionalFormatting sqref="A70:E70">
    <cfRule type="containsText" dxfId="230" priority="19" operator="containsText" text="4- Bajo">
      <formula>NOT(ISERROR(SEARCH("4- Bajo",A70)))</formula>
    </cfRule>
    <cfRule type="containsText" dxfId="229" priority="20" operator="containsText" text="1- Bajo">
      <formula>NOT(ISERROR(SEARCH("1- Bajo",A70)))</formula>
    </cfRule>
    <cfRule type="containsText" dxfId="228" priority="18" operator="containsText" text="3- Bajo">
      <formula>NOT(ISERROR(SEARCH("3- Bajo",A70)))</formula>
    </cfRule>
    <cfRule type="containsText" dxfId="227" priority="17" operator="containsText" text="4- Moderado">
      <formula>NOT(ISERROR(SEARCH("4- Moderado",A70)))</formula>
    </cfRule>
    <cfRule type="containsText" dxfId="226" priority="16" operator="containsText" text="6- Moderado">
      <formula>NOT(ISERROR(SEARCH("6- Moderado",A70)))</formula>
    </cfRule>
    <cfRule type="containsText" dxfId="225" priority="15" operator="containsText" text="3- Moderado">
      <formula>NOT(ISERROR(SEARCH("3- Moderado",A70)))</formula>
    </cfRule>
  </conditionalFormatting>
  <conditionalFormatting sqref="A80:E80">
    <cfRule type="containsText" dxfId="224" priority="13" operator="containsText" text="1- Bajo">
      <formula>NOT(ISERROR(SEARCH("1- Bajo",A80)))</formula>
    </cfRule>
    <cfRule type="containsText" dxfId="223" priority="11" operator="containsText" text="3- Bajo">
      <formula>NOT(ISERROR(SEARCH("3- Bajo",A80)))</formula>
    </cfRule>
    <cfRule type="containsText" dxfId="222" priority="10" operator="containsText" text="4- Moderado">
      <formula>NOT(ISERROR(SEARCH("4- Moderado",A80)))</formula>
    </cfRule>
    <cfRule type="containsText" dxfId="221" priority="9" operator="containsText" text="6- Moderado">
      <formula>NOT(ISERROR(SEARCH("6- Moderado",A80)))</formula>
    </cfRule>
    <cfRule type="containsText" dxfId="220" priority="8" operator="containsText" text="3- Moderado">
      <formula>NOT(ISERROR(SEARCH("3- Moderado",A80)))</formula>
    </cfRule>
    <cfRule type="containsText" dxfId="219" priority="12" operator="containsText" text="4- Bajo">
      <formula>NOT(ISERROR(SEARCH("4- Bajo",A80)))</formula>
    </cfRule>
  </conditionalFormatting>
  <conditionalFormatting sqref="A90:E90">
    <cfRule type="containsText" dxfId="218" priority="2" operator="containsText" text="6- Moderado">
      <formula>NOT(ISERROR(SEARCH("6- Moderado",A90)))</formula>
    </cfRule>
    <cfRule type="containsText" dxfId="217" priority="3" operator="containsText" text="4- Moderado">
      <formula>NOT(ISERROR(SEARCH("4- Moderado",A90)))</formula>
    </cfRule>
    <cfRule type="containsText" dxfId="216" priority="4" operator="containsText" text="3- Bajo">
      <formula>NOT(ISERROR(SEARCH("3- Bajo",A90)))</formula>
    </cfRule>
    <cfRule type="containsText" dxfId="215" priority="5" operator="containsText" text="4- Bajo">
      <formula>NOT(ISERROR(SEARCH("4- Bajo",A90)))</formula>
    </cfRule>
    <cfRule type="containsText" dxfId="214" priority="6" operator="containsText" text="1- Bajo">
      <formula>NOT(ISERROR(SEARCH("1- Bajo",A90)))</formula>
    </cfRule>
    <cfRule type="containsText" dxfId="213" priority="1" operator="containsText" text="3- Moderado">
      <formula>NOT(ISERROR(SEARCH("3- Moderado",A90)))</formula>
    </cfRule>
  </conditionalFormatting>
  <conditionalFormatting sqref="C8:F8">
    <cfRule type="containsText" dxfId="212" priority="75" operator="containsText" text="3- Moderado">
      <formula>NOT(ISERROR(SEARCH("3- Moderado",C8)))</formula>
    </cfRule>
    <cfRule type="containsText" dxfId="211" priority="77" operator="containsText" text="4- Moderado">
      <formula>NOT(ISERROR(SEARCH("4- Moderado",C8)))</formula>
    </cfRule>
    <cfRule type="containsText" dxfId="210" priority="76" operator="containsText" text="6- Moderado">
      <formula>NOT(ISERROR(SEARCH("6- Moderado",C8)))</formula>
    </cfRule>
    <cfRule type="containsText" dxfId="209" priority="80" operator="containsText" text="1- Bajo">
      <formula>NOT(ISERROR(SEARCH("1- Bajo",C8)))</formula>
    </cfRule>
    <cfRule type="containsText" dxfId="208" priority="79" operator="containsText" text="4- Bajo">
      <formula>NOT(ISERROR(SEARCH("4- Bajo",C8)))</formula>
    </cfRule>
    <cfRule type="containsText" dxfId="207" priority="78" operator="containsText" text="3- Bajo">
      <formula>NOT(ISERROR(SEARCH("3- Bajo",C8)))</formula>
    </cfRule>
  </conditionalFormatting>
  <conditionalFormatting sqref="D10:D69">
    <cfRule type="containsText" dxfId="206" priority="45" operator="containsText" text="Muy Alta">
      <formula>NOT(ISERROR(SEARCH("Muy Alta",D10)))</formula>
    </cfRule>
    <cfRule type="containsText" dxfId="205" priority="46" operator="containsText" text="Alta">
      <formula>NOT(ISERROR(SEARCH("Alta",D10)))</formula>
    </cfRule>
    <cfRule type="containsText" dxfId="204" priority="47" operator="containsText" text="Baja">
      <formula>NOT(ISERROR(SEARCH("Baja",D10)))</formula>
    </cfRule>
    <cfRule type="containsText" dxfId="203" priority="50" operator="containsText" text="Media">
      <formula>NOT(ISERROR(SEARCH("Media",D10)))</formula>
    </cfRule>
    <cfRule type="containsText" dxfId="202" priority="48" operator="containsText" text="Muy Baja">
      <formula>NOT(ISERROR(SEARCH("Muy Baja",D10)))</formula>
    </cfRule>
  </conditionalFormatting>
  <conditionalFormatting sqref="D70:D99">
    <cfRule type="containsText" dxfId="201" priority="26" operator="containsText" text="Alta">
      <formula>NOT(ISERROR(SEARCH("Alta",D70)))</formula>
    </cfRule>
    <cfRule type="containsText" dxfId="200" priority="25" operator="containsText" text="Muy Alta">
      <formula>NOT(ISERROR(SEARCH("Muy Alta",D70)))</formula>
    </cfRule>
    <cfRule type="containsText" dxfId="199" priority="29" operator="containsText" text="Media">
      <formula>NOT(ISERROR(SEARCH("Media",D70)))</formula>
    </cfRule>
    <cfRule type="containsText" dxfId="198" priority="28" operator="containsText" text="Muy Baja">
      <formula>NOT(ISERROR(SEARCH("Muy Baja",D70)))</formula>
    </cfRule>
    <cfRule type="containsText" dxfId="197" priority="27" operator="containsText" text="Baja">
      <formula>NOT(ISERROR(SEARCH("Baja",D70)))</formula>
    </cfRule>
  </conditionalFormatting>
  <conditionalFormatting sqref="E10:E69">
    <cfRule type="containsText" dxfId="196" priority="42" operator="containsText" text="Mayor">
      <formula>NOT(ISERROR(SEARCH("Mayor",E10)))</formula>
    </cfRule>
    <cfRule type="containsText" dxfId="195" priority="43" operator="containsText" text="Menor">
      <formula>NOT(ISERROR(SEARCH("Menor",E10)))</formula>
    </cfRule>
    <cfRule type="containsText" dxfId="194" priority="44" operator="containsText" text="Leve">
      <formula>NOT(ISERROR(SEARCH("Leve",E10)))</formula>
    </cfRule>
    <cfRule type="containsText" dxfId="193" priority="41" operator="containsText" text="Catastrófico">
      <formula>NOT(ISERROR(SEARCH("Catastrófico",E10)))</formula>
    </cfRule>
  </conditionalFormatting>
  <conditionalFormatting sqref="E70:E99">
    <cfRule type="containsText" dxfId="192" priority="24" operator="containsText" text="Leve">
      <formula>NOT(ISERROR(SEARCH("Leve",E70)))</formula>
    </cfRule>
    <cfRule type="containsText" dxfId="191" priority="23" operator="containsText" text="Menor">
      <formula>NOT(ISERROR(SEARCH("Menor",E70)))</formula>
    </cfRule>
    <cfRule type="containsText" dxfId="190" priority="22" operator="containsText" text="Mayor">
      <formula>NOT(ISERROR(SEARCH("Mayor",E70)))</formula>
    </cfRule>
    <cfRule type="containsText" dxfId="189" priority="21" operator="containsText" text="Catastrófico">
      <formula>NOT(ISERROR(SEARCH("Catastrófico",E70)))</formula>
    </cfRule>
  </conditionalFormatting>
  <conditionalFormatting sqref="E10:F59">
    <cfRule type="containsText" dxfId="188" priority="49" operator="containsText" text="Moderado">
      <formula>NOT(ISERROR(SEARCH("Moderado",E10)))</formula>
    </cfRule>
  </conditionalFormatting>
  <conditionalFormatting sqref="E60:F89">
    <cfRule type="containsText" dxfId="187" priority="14" operator="containsText" text="Moderado">
      <formula>NOT(ISERROR(SEARCH("Moderado",E60)))</formula>
    </cfRule>
  </conditionalFormatting>
  <conditionalFormatting sqref="E90:F99">
    <cfRule type="containsText" dxfId="186" priority="7" operator="containsText" text="Moderado">
      <formula>NOT(ISERROR(SEARCH("Moderado",E90)))</formula>
    </cfRule>
  </conditionalFormatting>
  <conditionalFormatting sqref="F10:F29">
    <cfRule type="colorScale" priority="93">
      <colorScale>
        <cfvo type="min"/>
        <cfvo type="max"/>
        <color rgb="FFFF7128"/>
        <color rgb="FFFFEF9C"/>
      </colorScale>
    </cfRule>
  </conditionalFormatting>
  <conditionalFormatting sqref="F10:F69">
    <cfRule type="containsText" dxfId="185" priority="57" operator="containsText" text="Bajo">
      <formula>NOT(ISERROR(SEARCH("Bajo",F10)))</formula>
    </cfRule>
    <cfRule type="containsText" dxfId="184" priority="58" operator="containsText" text="Moderado">
      <formula>NOT(ISERROR(SEARCH("Moderado",F10)))</formula>
    </cfRule>
    <cfRule type="containsText" dxfId="183" priority="60" operator="containsText" text="Extremo">
      <formula>NOT(ISERROR(SEARCH("Extremo",F10)))</formula>
    </cfRule>
    <cfRule type="containsText" dxfId="182" priority="59" operator="containsText" text="Alto">
      <formula>NOT(ISERROR(SEARCH("Alto",F10)))</formula>
    </cfRule>
  </conditionalFormatting>
  <conditionalFormatting sqref="F30:F39">
    <cfRule type="colorScale" priority="74">
      <colorScale>
        <cfvo type="min"/>
        <cfvo type="max"/>
        <color rgb="FFFF7128"/>
        <color rgb="FFFFEF9C"/>
      </colorScale>
    </cfRule>
  </conditionalFormatting>
  <conditionalFormatting sqref="F40:F49">
    <cfRule type="colorScale" priority="67">
      <colorScale>
        <cfvo type="min"/>
        <cfvo type="max"/>
        <color rgb="FFFF7128"/>
        <color rgb="FFFFEF9C"/>
      </colorScale>
    </cfRule>
  </conditionalFormatting>
  <conditionalFormatting sqref="F50:F69">
    <cfRule type="colorScale" priority="94">
      <colorScale>
        <cfvo type="min"/>
        <cfvo type="max"/>
        <color rgb="FFFF7128"/>
        <color rgb="FFFFEF9C"/>
      </colorScale>
    </cfRule>
  </conditionalFormatting>
  <conditionalFormatting sqref="F70:F99">
    <cfRule type="containsText" dxfId="181" priority="30" operator="containsText" text="Bajo">
      <formula>NOT(ISERROR(SEARCH("Bajo",F70)))</formula>
    </cfRule>
    <cfRule type="containsText" dxfId="180" priority="31" operator="containsText" text="Moderado">
      <formula>NOT(ISERROR(SEARCH("Moderado",F70)))</formula>
    </cfRule>
    <cfRule type="containsText" dxfId="179" priority="32" operator="containsText" text="Alto">
      <formula>NOT(ISERROR(SEARCH("Alto",F70)))</formula>
    </cfRule>
    <cfRule type="containsText" dxfId="178" priority="33" operator="containsText" text="Extremo">
      <formula>NOT(ISERROR(SEARCH("Extremo",F70)))</formula>
    </cfRule>
    <cfRule type="colorScale" priority="3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3E976E56-59E9-4908-A11A-C91C840A64A2}"/>
    <dataValidation allowBlank="1" showInputMessage="1" showErrorMessage="1" prompt="Describir las actividades que se van a desarrollar para el proyecto" sqref="H7" xr:uid="{BA60B2CA-10C1-4559-9C44-486E9722EF8E}"/>
    <dataValidation allowBlank="1" showInputMessage="1" showErrorMessage="1" prompt="Seleccionar si el responsable es el responsable de las acciones es el nivel central" sqref="I7:I8" xr:uid="{A3E1FA83-5260-48A4-A50D-D0D1AF114E83}"/>
    <dataValidation allowBlank="1" showInputMessage="1" showErrorMessage="1" prompt="seleccionar si el responsable de ejecutar las acciones es el nivel central" sqref="J8" xr:uid="{0D91BA8D-9E25-42F4-A76A-DE10E900D07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F93E69-8A9F-4D64-A212-BA1151189460}">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3955-656D-4DC7-939E-8E10B6AD501F}">
  <sheetPr>
    <tabColor theme="5" tint="0.39997558519241921"/>
    <pageSetUpPr fitToPage="1"/>
  </sheetPr>
  <dimension ref="A1:JK99"/>
  <sheetViews>
    <sheetView showGridLines="0" topLeftCell="A19" zoomScale="80" zoomScaleNormal="80" workbookViewId="0">
      <selection activeCell="A50" sqref="A50:A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52.28515625" customWidth="1"/>
    <col min="9" max="9" width="16.5703125" customWidth="1"/>
    <col min="10" max="10" width="14.28515625" customWidth="1"/>
    <col min="11" max="11" width="17.7109375" customWidth="1"/>
    <col min="12" max="12" width="17.5703125" customWidth="1"/>
    <col min="13" max="13" width="66.85546875" customWidth="1"/>
    <col min="14" max="169" width="11.42578125" style="2"/>
  </cols>
  <sheetData>
    <row r="1" spans="1:271" s="18" customFormat="1" ht="16.5" customHeight="1">
      <c r="A1" s="634"/>
      <c r="B1" s="635"/>
      <c r="C1" s="638"/>
      <c r="D1" s="638"/>
      <c r="E1" s="638"/>
      <c r="F1" s="638"/>
      <c r="G1" s="638"/>
      <c r="H1" s="638"/>
      <c r="I1" s="638"/>
      <c r="J1" s="639"/>
      <c r="K1" s="633" t="s">
        <v>524</v>
      </c>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8" t="s">
        <v>255</v>
      </c>
      <c r="B4" s="468"/>
      <c r="C4" s="532" t="s">
        <v>525</v>
      </c>
      <c r="D4" s="532"/>
      <c r="E4" s="532"/>
      <c r="F4" s="532"/>
      <c r="G4" s="532"/>
      <c r="H4" s="532"/>
      <c r="I4" s="532"/>
      <c r="J4" s="532"/>
      <c r="K4" s="532"/>
      <c r="L4" s="532"/>
      <c r="M4" s="53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8" t="s">
        <v>257</v>
      </c>
      <c r="B5" s="468"/>
      <c r="C5" s="536" t="s">
        <v>411</v>
      </c>
      <c r="D5" s="536"/>
      <c r="E5" s="536"/>
      <c r="F5" s="536"/>
      <c r="G5" s="536"/>
      <c r="H5" s="536"/>
      <c r="I5" s="536"/>
      <c r="J5" s="536"/>
      <c r="K5" s="536"/>
      <c r="L5" s="536"/>
      <c r="M5" s="5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8" t="s">
        <v>259</v>
      </c>
      <c r="B6" s="468"/>
      <c r="C6" s="659" t="s">
        <v>412</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526</v>
      </c>
      <c r="B7" s="655"/>
      <c r="C7" s="656"/>
      <c r="D7" s="657" t="s">
        <v>527</v>
      </c>
      <c r="E7" s="657"/>
      <c r="F7" s="657"/>
      <c r="G7" s="658" t="s">
        <v>528</v>
      </c>
      <c r="H7" s="649" t="s">
        <v>529</v>
      </c>
      <c r="I7" s="651" t="s">
        <v>530</v>
      </c>
      <c r="J7" s="652"/>
      <c r="K7" s="651" t="s">
        <v>531</v>
      </c>
      <c r="L7" s="652"/>
      <c r="M7" s="653" t="s">
        <v>532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27</v>
      </c>
      <c r="B8" s="34" t="s">
        <v>197</v>
      </c>
      <c r="C8" s="34" t="s">
        <v>199</v>
      </c>
      <c r="D8" s="27" t="s">
        <v>209</v>
      </c>
      <c r="E8" s="27" t="s">
        <v>533</v>
      </c>
      <c r="F8" s="27" t="s">
        <v>534</v>
      </c>
      <c r="G8" s="658"/>
      <c r="H8" s="650"/>
      <c r="I8" s="28" t="s">
        <v>535</v>
      </c>
      <c r="J8" s="28" t="s">
        <v>536</v>
      </c>
      <c r="K8" s="28" t="s">
        <v>537</v>
      </c>
      <c r="L8" s="28" t="s">
        <v>538</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5">
        <f>'7- Mapa Final'!A10</f>
        <v>1</v>
      </c>
      <c r="B10" s="608" t="str">
        <f>'7- Mapa Final'!B10</f>
        <v>Interrupción o demora en el ejercicio de la Función Pública de Administrar  Justicia.</v>
      </c>
      <c r="C10" s="608" t="str">
        <f>'7- Mapa Final'!C10</f>
        <v>Posibilidad de  afectación  del ejercicio de la Función Pública de Administrar Justicia debido a un suceso de fuerza mayor o caso fortuito que imposibilita la gestión judicial</v>
      </c>
      <c r="D10" s="611" t="str">
        <f>'7- Mapa Final'!J10</f>
        <v>Muy Baja - 1</v>
      </c>
      <c r="E10" s="614" t="str">
        <f>'7- Mapa Final'!K10</f>
        <v>Leve - 1</v>
      </c>
      <c r="F10" s="623" t="str">
        <f>'7- Mapa Final'!M10</f>
        <v>Bajo - 1</v>
      </c>
      <c r="G10" s="412" t="s">
        <v>426</v>
      </c>
      <c r="H10" s="626" t="s">
        <v>539</v>
      </c>
      <c r="I10" s="629"/>
      <c r="J10" s="629" t="s">
        <v>540</v>
      </c>
      <c r="K10" s="617">
        <v>45474</v>
      </c>
      <c r="L10" s="617">
        <v>45565</v>
      </c>
      <c r="M10" s="644" t="s">
        <v>555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6"/>
      <c r="B11" s="609"/>
      <c r="C11" s="609"/>
      <c r="D11" s="612"/>
      <c r="E11" s="615"/>
      <c r="F11" s="624"/>
      <c r="G11" s="413"/>
      <c r="H11" s="647"/>
      <c r="I11" s="618"/>
      <c r="J11" s="618"/>
      <c r="K11" s="618"/>
      <c r="L11" s="618"/>
      <c r="M11" s="64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6"/>
      <c r="B12" s="609"/>
      <c r="C12" s="609"/>
      <c r="D12" s="612"/>
      <c r="E12" s="615"/>
      <c r="F12" s="624"/>
      <c r="G12" s="413"/>
      <c r="H12" s="647"/>
      <c r="I12" s="618"/>
      <c r="J12" s="618"/>
      <c r="K12" s="618"/>
      <c r="L12" s="618"/>
      <c r="M12" s="64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6"/>
      <c r="B13" s="609"/>
      <c r="C13" s="609"/>
      <c r="D13" s="612"/>
      <c r="E13" s="615"/>
      <c r="F13" s="624"/>
      <c r="G13" s="413"/>
      <c r="H13" s="647"/>
      <c r="I13" s="618"/>
      <c r="J13" s="618"/>
      <c r="K13" s="618"/>
      <c r="L13" s="618"/>
      <c r="M13" s="64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6"/>
      <c r="B14" s="609"/>
      <c r="C14" s="609"/>
      <c r="D14" s="612"/>
      <c r="E14" s="615"/>
      <c r="F14" s="624"/>
      <c r="G14" s="413"/>
      <c r="H14" s="647"/>
      <c r="I14" s="618"/>
      <c r="J14" s="618"/>
      <c r="K14" s="618"/>
      <c r="L14" s="618"/>
      <c r="M14" s="64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6"/>
      <c r="B15" s="609"/>
      <c r="C15" s="609"/>
      <c r="D15" s="612"/>
      <c r="E15" s="615"/>
      <c r="F15" s="624"/>
      <c r="G15" s="413"/>
      <c r="H15" s="647"/>
      <c r="I15" s="618"/>
      <c r="J15" s="618"/>
      <c r="K15" s="618"/>
      <c r="L15" s="618"/>
      <c r="M15" s="64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6"/>
      <c r="B16" s="609"/>
      <c r="C16" s="609"/>
      <c r="D16" s="612"/>
      <c r="E16" s="615"/>
      <c r="F16" s="624"/>
      <c r="G16" s="413"/>
      <c r="H16" s="647"/>
      <c r="I16" s="618"/>
      <c r="J16" s="618"/>
      <c r="K16" s="618"/>
      <c r="L16" s="618"/>
      <c r="M16" s="64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6"/>
      <c r="B17" s="609"/>
      <c r="C17" s="609"/>
      <c r="D17" s="612"/>
      <c r="E17" s="615"/>
      <c r="F17" s="624"/>
      <c r="G17" s="413"/>
      <c r="H17" s="647"/>
      <c r="I17" s="618"/>
      <c r="J17" s="618"/>
      <c r="K17" s="618"/>
      <c r="L17" s="618"/>
      <c r="M17" s="64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6"/>
      <c r="B18" s="609"/>
      <c r="C18" s="609"/>
      <c r="D18" s="612"/>
      <c r="E18" s="615"/>
      <c r="F18" s="624"/>
      <c r="G18" s="413"/>
      <c r="H18" s="647"/>
      <c r="I18" s="618"/>
      <c r="J18" s="618"/>
      <c r="K18" s="618"/>
      <c r="L18" s="618"/>
      <c r="M18" s="64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83" customHeight="1" thickBot="1">
      <c r="A19" s="607"/>
      <c r="B19" s="610"/>
      <c r="C19" s="610"/>
      <c r="D19" s="613"/>
      <c r="E19" s="616"/>
      <c r="F19" s="625"/>
      <c r="G19" s="499"/>
      <c r="H19" s="648"/>
      <c r="I19" s="619"/>
      <c r="J19" s="619"/>
      <c r="K19" s="619"/>
      <c r="L19" s="619"/>
      <c r="M19" s="64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5">
        <f>'7- Mapa Final'!A20</f>
        <v>2</v>
      </c>
      <c r="B20" s="608" t="str">
        <f>'7- Mapa Final'!B20</f>
        <v>Falta o inadecuada planeación</v>
      </c>
      <c r="C20" s="608" t="str">
        <f>'7- Mapa Final'!C20</f>
        <v xml:space="preserve">Omisión y/o indebida planeación de los objetivos y las metas propuestas que afectan la gestión del Despacho.         </v>
      </c>
      <c r="D20" s="611" t="str">
        <f>'7- Mapa Final'!J20</f>
        <v>Muy Baja - 1</v>
      </c>
      <c r="E20" s="614" t="str">
        <f>'7- Mapa Final'!K20</f>
        <v>Leve - 1</v>
      </c>
      <c r="F20" s="623" t="str">
        <f>'7- Mapa Final'!M20</f>
        <v>Bajo - 1</v>
      </c>
      <c r="G20" s="413" t="s">
        <v>426</v>
      </c>
      <c r="H20" s="626" t="s">
        <v>542</v>
      </c>
      <c r="I20" s="629"/>
      <c r="J20" s="629" t="s">
        <v>540</v>
      </c>
      <c r="K20" s="617">
        <v>45474</v>
      </c>
      <c r="L20" s="617">
        <v>45565</v>
      </c>
      <c r="M20" s="620"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6"/>
      <c r="B21" s="609"/>
      <c r="C21" s="609"/>
      <c r="D21" s="612"/>
      <c r="E21" s="615"/>
      <c r="F21" s="624"/>
      <c r="G21" s="413"/>
      <c r="H21" s="627"/>
      <c r="I21" s="618"/>
      <c r="J21" s="618"/>
      <c r="K21" s="618"/>
      <c r="L21" s="618"/>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6"/>
      <c r="B22" s="609"/>
      <c r="C22" s="609"/>
      <c r="D22" s="612"/>
      <c r="E22" s="615"/>
      <c r="F22" s="624"/>
      <c r="G22" s="413"/>
      <c r="H22" s="627"/>
      <c r="I22" s="618"/>
      <c r="J22" s="618"/>
      <c r="K22" s="618"/>
      <c r="L22" s="618"/>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6"/>
      <c r="B23" s="609"/>
      <c r="C23" s="609"/>
      <c r="D23" s="612"/>
      <c r="E23" s="615"/>
      <c r="F23" s="624"/>
      <c r="G23" s="413"/>
      <c r="H23" s="627"/>
      <c r="I23" s="618"/>
      <c r="J23" s="618"/>
      <c r="K23" s="618"/>
      <c r="L23" s="618"/>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6"/>
      <c r="B24" s="609"/>
      <c r="C24" s="609"/>
      <c r="D24" s="612"/>
      <c r="E24" s="615"/>
      <c r="F24" s="624"/>
      <c r="G24" s="413"/>
      <c r="H24" s="627"/>
      <c r="I24" s="618"/>
      <c r="J24" s="618"/>
      <c r="K24" s="618"/>
      <c r="L24" s="618"/>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6"/>
      <c r="B25" s="609"/>
      <c r="C25" s="609"/>
      <c r="D25" s="612"/>
      <c r="E25" s="615"/>
      <c r="F25" s="624"/>
      <c r="G25" s="413"/>
      <c r="H25" s="627"/>
      <c r="I25" s="618"/>
      <c r="J25" s="618"/>
      <c r="K25" s="618"/>
      <c r="L25" s="618"/>
      <c r="M25" s="621"/>
      <c r="N25" s="33"/>
      <c r="O25" s="33"/>
    </row>
    <row r="26" spans="1:169">
      <c r="A26" s="606"/>
      <c r="B26" s="609"/>
      <c r="C26" s="609"/>
      <c r="D26" s="612"/>
      <c r="E26" s="615"/>
      <c r="F26" s="624"/>
      <c r="G26" s="413"/>
      <c r="H26" s="627"/>
      <c r="I26" s="618"/>
      <c r="J26" s="618"/>
      <c r="K26" s="618"/>
      <c r="L26" s="618"/>
      <c r="M26" s="621"/>
      <c r="N26" s="33"/>
      <c r="O26" s="33"/>
    </row>
    <row r="27" spans="1:169">
      <c r="A27" s="606"/>
      <c r="B27" s="609"/>
      <c r="C27" s="609"/>
      <c r="D27" s="612"/>
      <c r="E27" s="615"/>
      <c r="F27" s="624"/>
      <c r="G27" s="413"/>
      <c r="H27" s="627"/>
      <c r="I27" s="618"/>
      <c r="J27" s="618"/>
      <c r="K27" s="618"/>
      <c r="L27" s="618"/>
      <c r="M27" s="621"/>
      <c r="N27" s="33"/>
      <c r="O27" s="33"/>
    </row>
    <row r="28" spans="1:169">
      <c r="A28" s="606"/>
      <c r="B28" s="609"/>
      <c r="C28" s="609"/>
      <c r="D28" s="612"/>
      <c r="E28" s="615"/>
      <c r="F28" s="624"/>
      <c r="G28" s="413"/>
      <c r="H28" s="627"/>
      <c r="I28" s="618"/>
      <c r="J28" s="618"/>
      <c r="K28" s="618"/>
      <c r="L28" s="618"/>
      <c r="M28" s="621"/>
      <c r="N28" s="33"/>
      <c r="O28" s="33"/>
    </row>
    <row r="29" spans="1:169" ht="69" customHeight="1" thickBot="1">
      <c r="A29" s="607"/>
      <c r="B29" s="610"/>
      <c r="C29" s="610"/>
      <c r="D29" s="613"/>
      <c r="E29" s="616"/>
      <c r="F29" s="625"/>
      <c r="G29" s="499"/>
      <c r="H29" s="628"/>
      <c r="I29" s="619"/>
      <c r="J29" s="619"/>
      <c r="K29" s="619"/>
      <c r="L29" s="619"/>
      <c r="M29" s="622"/>
      <c r="N29" s="33"/>
      <c r="O29" s="33"/>
    </row>
    <row r="30" spans="1:169" s="25" customFormat="1" ht="12.75" customHeight="1">
      <c r="A30" s="605">
        <f>'7- Mapa Final'!A30</f>
        <v>3</v>
      </c>
      <c r="B30" s="608" t="str">
        <f>'7- Mapa Final'!B30</f>
        <v>Errores de comunicación con y entre las partes interesadas</v>
      </c>
      <c r="C30" s="608" t="str">
        <f>'7- Mapa Final'!C30</f>
        <v xml:space="preserve">Imposibilidad de cumplimiento de los tiempos procesales debido al retraso en la expedición de las providencias subsiguientes. </v>
      </c>
      <c r="D30" s="611" t="str">
        <f>'7- Mapa Final'!J30</f>
        <v>Muy Baja - 1</v>
      </c>
      <c r="E30" s="614" t="str">
        <f>'7- Mapa Final'!K30</f>
        <v>Leve - 1</v>
      </c>
      <c r="F30" s="623" t="str">
        <f>'7- Mapa Final'!M30</f>
        <v>Bajo - 1</v>
      </c>
      <c r="G30" s="413" t="s">
        <v>426</v>
      </c>
      <c r="H30" s="626" t="s">
        <v>544</v>
      </c>
      <c r="I30" s="629"/>
      <c r="J30" s="629" t="s">
        <v>540</v>
      </c>
      <c r="K30" s="617">
        <v>45474</v>
      </c>
      <c r="L30" s="617">
        <v>45565</v>
      </c>
      <c r="M30" s="620" t="s">
        <v>545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6"/>
      <c r="B31" s="609"/>
      <c r="C31" s="609"/>
      <c r="D31" s="612"/>
      <c r="E31" s="615"/>
      <c r="F31" s="624"/>
      <c r="G31" s="413"/>
      <c r="H31" s="627"/>
      <c r="I31" s="618"/>
      <c r="J31" s="618"/>
      <c r="K31" s="618"/>
      <c r="L31" s="618"/>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6"/>
      <c r="B32" s="609"/>
      <c r="C32" s="609"/>
      <c r="D32" s="612"/>
      <c r="E32" s="615"/>
      <c r="F32" s="624"/>
      <c r="G32" s="413"/>
      <c r="H32" s="627"/>
      <c r="I32" s="618"/>
      <c r="J32" s="618"/>
      <c r="K32" s="618"/>
      <c r="L32" s="618"/>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6"/>
      <c r="B33" s="609"/>
      <c r="C33" s="609"/>
      <c r="D33" s="612"/>
      <c r="E33" s="615"/>
      <c r="F33" s="624"/>
      <c r="G33" s="413"/>
      <c r="H33" s="627"/>
      <c r="I33" s="618"/>
      <c r="J33" s="618"/>
      <c r="K33" s="618"/>
      <c r="L33" s="618"/>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6"/>
      <c r="B34" s="609"/>
      <c r="C34" s="609"/>
      <c r="D34" s="612"/>
      <c r="E34" s="615"/>
      <c r="F34" s="624"/>
      <c r="G34" s="413"/>
      <c r="H34" s="627"/>
      <c r="I34" s="618"/>
      <c r="J34" s="618"/>
      <c r="K34" s="618"/>
      <c r="L34" s="618"/>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6"/>
      <c r="B35" s="609"/>
      <c r="C35" s="609"/>
      <c r="D35" s="612"/>
      <c r="E35" s="615"/>
      <c r="F35" s="624"/>
      <c r="G35" s="413"/>
      <c r="H35" s="627"/>
      <c r="I35" s="618"/>
      <c r="J35" s="618"/>
      <c r="K35" s="618"/>
      <c r="L35" s="618"/>
      <c r="M35" s="621"/>
      <c r="N35" s="33"/>
      <c r="O35" s="33"/>
    </row>
    <row r="36" spans="1:169">
      <c r="A36" s="606"/>
      <c r="B36" s="609"/>
      <c r="C36" s="609"/>
      <c r="D36" s="612"/>
      <c r="E36" s="615"/>
      <c r="F36" s="624"/>
      <c r="G36" s="413"/>
      <c r="H36" s="627"/>
      <c r="I36" s="618"/>
      <c r="J36" s="618"/>
      <c r="K36" s="618"/>
      <c r="L36" s="618"/>
      <c r="M36" s="621"/>
      <c r="N36" s="33"/>
      <c r="O36" s="33"/>
    </row>
    <row r="37" spans="1:169">
      <c r="A37" s="606"/>
      <c r="B37" s="609"/>
      <c r="C37" s="609"/>
      <c r="D37" s="612"/>
      <c r="E37" s="615"/>
      <c r="F37" s="624"/>
      <c r="G37" s="413"/>
      <c r="H37" s="627"/>
      <c r="I37" s="618"/>
      <c r="J37" s="618"/>
      <c r="K37" s="618"/>
      <c r="L37" s="618"/>
      <c r="M37" s="621"/>
      <c r="N37" s="33"/>
      <c r="O37" s="33"/>
    </row>
    <row r="38" spans="1:169">
      <c r="A38" s="606"/>
      <c r="B38" s="609"/>
      <c r="C38" s="609"/>
      <c r="D38" s="612"/>
      <c r="E38" s="615"/>
      <c r="F38" s="624"/>
      <c r="G38" s="413"/>
      <c r="H38" s="627"/>
      <c r="I38" s="618"/>
      <c r="J38" s="618"/>
      <c r="K38" s="618"/>
      <c r="L38" s="618"/>
      <c r="M38" s="621"/>
      <c r="N38" s="33"/>
      <c r="O38" s="33"/>
    </row>
    <row r="39" spans="1:169" ht="99.75" customHeight="1" thickBot="1">
      <c r="A39" s="607"/>
      <c r="B39" s="610"/>
      <c r="C39" s="610"/>
      <c r="D39" s="613"/>
      <c r="E39" s="616"/>
      <c r="F39" s="625"/>
      <c r="G39" s="499"/>
      <c r="H39" s="628"/>
      <c r="I39" s="619"/>
      <c r="J39" s="619"/>
      <c r="K39" s="619"/>
      <c r="L39" s="619"/>
      <c r="M39" s="622"/>
      <c r="N39" s="33"/>
      <c r="O39" s="33"/>
    </row>
    <row r="40" spans="1:169" s="25" customFormat="1" ht="12.75" customHeight="1">
      <c r="A40" s="605">
        <f>'7- Mapa Final'!A40</f>
        <v>4</v>
      </c>
      <c r="B40" s="608" t="str">
        <f>'7- Mapa Final'!B40</f>
        <v xml:space="preserve">Expedientes incompletos y/o perdida de la información </v>
      </c>
      <c r="C40" s="608" t="str">
        <f>'7- Mapa Final'!C40</f>
        <v>Extravío temporal o definitivo de los  documentos de los procesos judiciales</v>
      </c>
      <c r="D40" s="611" t="str">
        <f>'7- Mapa Final'!J40</f>
        <v>Muy Baja - 1</v>
      </c>
      <c r="E40" s="614" t="str">
        <f>'7- Mapa Final'!K40</f>
        <v>Leve - 1</v>
      </c>
      <c r="F40" s="623" t="str">
        <f>'7- Mapa Final'!M40</f>
        <v>Bajo - 1</v>
      </c>
      <c r="G40" s="413" t="s">
        <v>426</v>
      </c>
      <c r="H40" s="626" t="s">
        <v>546</v>
      </c>
      <c r="I40" s="629"/>
      <c r="J40" s="629" t="s">
        <v>540</v>
      </c>
      <c r="K40" s="617">
        <v>45474</v>
      </c>
      <c r="L40" s="617">
        <v>45565</v>
      </c>
      <c r="M40" s="630" t="s">
        <v>556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6"/>
      <c r="B41" s="609"/>
      <c r="C41" s="609"/>
      <c r="D41" s="612"/>
      <c r="E41" s="615"/>
      <c r="F41" s="624"/>
      <c r="G41" s="413"/>
      <c r="H41" s="627"/>
      <c r="I41" s="618"/>
      <c r="J41" s="618"/>
      <c r="K41" s="618"/>
      <c r="L41" s="618"/>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6"/>
      <c r="B42" s="609"/>
      <c r="C42" s="609"/>
      <c r="D42" s="612"/>
      <c r="E42" s="615"/>
      <c r="F42" s="624"/>
      <c r="G42" s="413"/>
      <c r="H42" s="627"/>
      <c r="I42" s="618"/>
      <c r="J42" s="618"/>
      <c r="K42" s="618"/>
      <c r="L42" s="618"/>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6"/>
      <c r="B43" s="609"/>
      <c r="C43" s="609"/>
      <c r="D43" s="612"/>
      <c r="E43" s="615"/>
      <c r="F43" s="624"/>
      <c r="G43" s="413"/>
      <c r="H43" s="627"/>
      <c r="I43" s="618"/>
      <c r="J43" s="618"/>
      <c r="K43" s="618"/>
      <c r="L43" s="618"/>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6"/>
      <c r="B44" s="609"/>
      <c r="C44" s="609"/>
      <c r="D44" s="612"/>
      <c r="E44" s="615"/>
      <c r="F44" s="624"/>
      <c r="G44" s="413"/>
      <c r="H44" s="627"/>
      <c r="I44" s="618"/>
      <c r="J44" s="618"/>
      <c r="K44" s="618"/>
      <c r="L44" s="618"/>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6"/>
      <c r="B45" s="609"/>
      <c r="C45" s="609"/>
      <c r="D45" s="612"/>
      <c r="E45" s="615"/>
      <c r="F45" s="624"/>
      <c r="G45" s="413"/>
      <c r="H45" s="627"/>
      <c r="I45" s="618"/>
      <c r="J45" s="618"/>
      <c r="K45" s="618"/>
      <c r="L45" s="618"/>
      <c r="M45" s="631"/>
      <c r="N45" s="33"/>
      <c r="O45" s="33"/>
    </row>
    <row r="46" spans="1:169">
      <c r="A46" s="606"/>
      <c r="B46" s="609"/>
      <c r="C46" s="609"/>
      <c r="D46" s="612"/>
      <c r="E46" s="615"/>
      <c r="F46" s="624"/>
      <c r="G46" s="413"/>
      <c r="H46" s="627"/>
      <c r="I46" s="618"/>
      <c r="J46" s="618"/>
      <c r="K46" s="618"/>
      <c r="L46" s="618"/>
      <c r="M46" s="631"/>
      <c r="N46" s="33"/>
      <c r="O46" s="33"/>
    </row>
    <row r="47" spans="1:169">
      <c r="A47" s="606"/>
      <c r="B47" s="609"/>
      <c r="C47" s="609"/>
      <c r="D47" s="612"/>
      <c r="E47" s="615"/>
      <c r="F47" s="624"/>
      <c r="G47" s="413"/>
      <c r="H47" s="627"/>
      <c r="I47" s="618"/>
      <c r="J47" s="618"/>
      <c r="K47" s="618"/>
      <c r="L47" s="618"/>
      <c r="M47" s="631"/>
      <c r="N47" s="33"/>
      <c r="O47" s="33"/>
    </row>
    <row r="48" spans="1:169">
      <c r="A48" s="606"/>
      <c r="B48" s="609"/>
      <c r="C48" s="609"/>
      <c r="D48" s="612"/>
      <c r="E48" s="615"/>
      <c r="F48" s="624"/>
      <c r="G48" s="413"/>
      <c r="H48" s="627"/>
      <c r="I48" s="618"/>
      <c r="J48" s="618"/>
      <c r="K48" s="618"/>
      <c r="L48" s="618"/>
      <c r="M48" s="631"/>
      <c r="N48" s="33"/>
      <c r="O48" s="33"/>
    </row>
    <row r="49" spans="1:169" ht="265.5" customHeight="1" thickBot="1">
      <c r="A49" s="607"/>
      <c r="B49" s="610"/>
      <c r="C49" s="610"/>
      <c r="D49" s="613"/>
      <c r="E49" s="616"/>
      <c r="F49" s="625"/>
      <c r="G49" s="499"/>
      <c r="H49" s="628"/>
      <c r="I49" s="619"/>
      <c r="J49" s="619"/>
      <c r="K49" s="619"/>
      <c r="L49" s="619"/>
      <c r="M49" s="632"/>
      <c r="N49" s="33"/>
      <c r="O49" s="33"/>
    </row>
    <row r="50" spans="1:169" s="25" customFormat="1" ht="12.75" customHeight="1">
      <c r="A50" s="605">
        <v>5</v>
      </c>
      <c r="B50" s="608" t="str">
        <f>'7- Mapa Final'!B50</f>
        <v xml:space="preserve">Afectaciones ambientales </v>
      </c>
      <c r="C50" s="608" t="str">
        <f>'7- Mapa Final'!C50</f>
        <v>Se tienen   afectaciones ambientales que generen impactos negativos en el entorno</v>
      </c>
      <c r="D50" s="611" t="str">
        <f>'7- Mapa Final'!J50</f>
        <v>Muy Baja - 1</v>
      </c>
      <c r="E50" s="614" t="str">
        <f>'7- Mapa Final'!K50</f>
        <v>Leve - 1</v>
      </c>
      <c r="F50" s="623" t="str">
        <f>'7- Mapa Final'!M50</f>
        <v>Bajo - 1</v>
      </c>
      <c r="G50" s="413" t="s">
        <v>426</v>
      </c>
      <c r="H50" s="626" t="s">
        <v>548</v>
      </c>
      <c r="I50" s="629"/>
      <c r="J50" s="629" t="s">
        <v>540</v>
      </c>
      <c r="K50" s="617">
        <v>45474</v>
      </c>
      <c r="L50" s="617">
        <v>45565</v>
      </c>
      <c r="M50" s="620" t="s">
        <v>545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6"/>
      <c r="B51" s="609"/>
      <c r="C51" s="609"/>
      <c r="D51" s="612"/>
      <c r="E51" s="615"/>
      <c r="F51" s="624"/>
      <c r="G51" s="413"/>
      <c r="H51" s="627"/>
      <c r="I51" s="618"/>
      <c r="J51" s="618"/>
      <c r="K51" s="618"/>
      <c r="L51" s="618"/>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6"/>
      <c r="B52" s="609"/>
      <c r="C52" s="609"/>
      <c r="D52" s="612"/>
      <c r="E52" s="615"/>
      <c r="F52" s="624"/>
      <c r="G52" s="413"/>
      <c r="H52" s="627"/>
      <c r="I52" s="618"/>
      <c r="J52" s="618"/>
      <c r="K52" s="618"/>
      <c r="L52" s="618"/>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6"/>
      <c r="B53" s="609"/>
      <c r="C53" s="609"/>
      <c r="D53" s="612"/>
      <c r="E53" s="615"/>
      <c r="F53" s="624"/>
      <c r="G53" s="413"/>
      <c r="H53" s="627"/>
      <c r="I53" s="618"/>
      <c r="J53" s="618"/>
      <c r="K53" s="618"/>
      <c r="L53" s="618"/>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6"/>
      <c r="B54" s="609"/>
      <c r="C54" s="609"/>
      <c r="D54" s="612"/>
      <c r="E54" s="615"/>
      <c r="F54" s="624"/>
      <c r="G54" s="413"/>
      <c r="H54" s="627"/>
      <c r="I54" s="618"/>
      <c r="J54" s="618"/>
      <c r="K54" s="618"/>
      <c r="L54" s="618"/>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6"/>
      <c r="B55" s="609"/>
      <c r="C55" s="609"/>
      <c r="D55" s="612"/>
      <c r="E55" s="615"/>
      <c r="F55" s="624"/>
      <c r="G55" s="413"/>
      <c r="H55" s="627"/>
      <c r="I55" s="618"/>
      <c r="J55" s="618"/>
      <c r="K55" s="618"/>
      <c r="L55" s="618"/>
      <c r="M55" s="621"/>
      <c r="N55" s="33"/>
      <c r="O55" s="33"/>
    </row>
    <row r="56" spans="1:169">
      <c r="A56" s="606"/>
      <c r="B56" s="609"/>
      <c r="C56" s="609"/>
      <c r="D56" s="612"/>
      <c r="E56" s="615"/>
      <c r="F56" s="624"/>
      <c r="G56" s="413"/>
      <c r="H56" s="627"/>
      <c r="I56" s="618"/>
      <c r="J56" s="618"/>
      <c r="K56" s="618"/>
      <c r="L56" s="618"/>
      <c r="M56" s="621"/>
      <c r="N56" s="33"/>
      <c r="O56" s="33"/>
    </row>
    <row r="57" spans="1:169">
      <c r="A57" s="606"/>
      <c r="B57" s="609"/>
      <c r="C57" s="609"/>
      <c r="D57" s="612"/>
      <c r="E57" s="615"/>
      <c r="F57" s="624"/>
      <c r="G57" s="413"/>
      <c r="H57" s="627"/>
      <c r="I57" s="618"/>
      <c r="J57" s="618"/>
      <c r="K57" s="618"/>
      <c r="L57" s="618"/>
      <c r="M57" s="621"/>
      <c r="N57" s="33"/>
      <c r="O57" s="33"/>
    </row>
    <row r="58" spans="1:169">
      <c r="A58" s="606"/>
      <c r="B58" s="609"/>
      <c r="C58" s="609"/>
      <c r="D58" s="612"/>
      <c r="E58" s="615"/>
      <c r="F58" s="624"/>
      <c r="G58" s="413"/>
      <c r="H58" s="627"/>
      <c r="I58" s="618"/>
      <c r="J58" s="618"/>
      <c r="K58" s="618"/>
      <c r="L58" s="618"/>
      <c r="M58" s="621"/>
      <c r="N58" s="33"/>
      <c r="O58" s="33"/>
    </row>
    <row r="59" spans="1:169" ht="15.75" thickBot="1">
      <c r="A59" s="607"/>
      <c r="B59" s="610"/>
      <c r="C59" s="610"/>
      <c r="D59" s="613"/>
      <c r="E59" s="616"/>
      <c r="F59" s="625"/>
      <c r="G59" s="414"/>
      <c r="H59" s="628"/>
      <c r="I59" s="619"/>
      <c r="J59" s="619"/>
      <c r="K59" s="619"/>
      <c r="L59" s="619"/>
      <c r="M59" s="622"/>
      <c r="N59" s="33"/>
      <c r="O59" s="33"/>
    </row>
    <row r="60" spans="1:169">
      <c r="A60" s="605">
        <v>6</v>
      </c>
      <c r="B60" s="608" t="str">
        <f>'7- Mapa Final'!B60</f>
        <v>Descertificación</v>
      </c>
      <c r="C60" s="608" t="str">
        <f>'7- Mapa Final'!C60</f>
        <v>Falta de liderazgo y compromiso con el mejoramiento continuo del SIGCMA - SGC del JCAS</v>
      </c>
      <c r="D60" s="611" t="str">
        <f>'7- Mapa Final'!J60</f>
        <v>Baja - 2</v>
      </c>
      <c r="E60" s="614" t="str">
        <f>'7- Mapa Final'!K60</f>
        <v>Leve - 1</v>
      </c>
      <c r="F60" s="623" t="str">
        <f>'7- Mapa Final'!M60</f>
        <v>Bajo - 2</v>
      </c>
      <c r="G60" s="413" t="s">
        <v>426</v>
      </c>
      <c r="H60" s="626" t="s">
        <v>549</v>
      </c>
      <c r="I60" s="629"/>
      <c r="J60" s="629" t="s">
        <v>540</v>
      </c>
      <c r="K60" s="617">
        <v>45383</v>
      </c>
      <c r="L60" s="617">
        <v>45565</v>
      </c>
      <c r="M60" s="620" t="s">
        <v>550</v>
      </c>
    </row>
    <row r="61" spans="1:169">
      <c r="A61" s="606"/>
      <c r="B61" s="609"/>
      <c r="C61" s="609"/>
      <c r="D61" s="612"/>
      <c r="E61" s="615"/>
      <c r="F61" s="624"/>
      <c r="G61" s="413"/>
      <c r="H61" s="627"/>
      <c r="I61" s="618"/>
      <c r="J61" s="618"/>
      <c r="K61" s="618"/>
      <c r="L61" s="618"/>
      <c r="M61" s="621"/>
    </row>
    <row r="62" spans="1:169">
      <c r="A62" s="606"/>
      <c r="B62" s="609"/>
      <c r="C62" s="609"/>
      <c r="D62" s="612"/>
      <c r="E62" s="615"/>
      <c r="F62" s="624"/>
      <c r="G62" s="413"/>
      <c r="H62" s="627"/>
      <c r="I62" s="618"/>
      <c r="J62" s="618"/>
      <c r="K62" s="618"/>
      <c r="L62" s="618"/>
      <c r="M62" s="621"/>
    </row>
    <row r="63" spans="1:169">
      <c r="A63" s="606"/>
      <c r="B63" s="609"/>
      <c r="C63" s="609"/>
      <c r="D63" s="612"/>
      <c r="E63" s="615"/>
      <c r="F63" s="624"/>
      <c r="G63" s="413"/>
      <c r="H63" s="627"/>
      <c r="I63" s="618"/>
      <c r="J63" s="618"/>
      <c r="K63" s="618"/>
      <c r="L63" s="618"/>
      <c r="M63" s="621"/>
    </row>
    <row r="64" spans="1:169">
      <c r="A64" s="606"/>
      <c r="B64" s="609"/>
      <c r="C64" s="609"/>
      <c r="D64" s="612"/>
      <c r="E64" s="615"/>
      <c r="F64" s="624"/>
      <c r="G64" s="413"/>
      <c r="H64" s="627"/>
      <c r="I64" s="618"/>
      <c r="J64" s="618"/>
      <c r="K64" s="618"/>
      <c r="L64" s="618"/>
      <c r="M64" s="621"/>
    </row>
    <row r="65" spans="1:13">
      <c r="A65" s="606"/>
      <c r="B65" s="609"/>
      <c r="C65" s="609"/>
      <c r="D65" s="612"/>
      <c r="E65" s="615"/>
      <c r="F65" s="624"/>
      <c r="G65" s="413"/>
      <c r="H65" s="627"/>
      <c r="I65" s="618"/>
      <c r="J65" s="618"/>
      <c r="K65" s="618"/>
      <c r="L65" s="618"/>
      <c r="M65" s="621"/>
    </row>
    <row r="66" spans="1:13">
      <c r="A66" s="606"/>
      <c r="B66" s="609"/>
      <c r="C66" s="609"/>
      <c r="D66" s="612"/>
      <c r="E66" s="615"/>
      <c r="F66" s="624"/>
      <c r="G66" s="413"/>
      <c r="H66" s="627"/>
      <c r="I66" s="618"/>
      <c r="J66" s="618"/>
      <c r="K66" s="618"/>
      <c r="L66" s="618"/>
      <c r="M66" s="621"/>
    </row>
    <row r="67" spans="1:13">
      <c r="A67" s="606"/>
      <c r="B67" s="609"/>
      <c r="C67" s="609"/>
      <c r="D67" s="612"/>
      <c r="E67" s="615"/>
      <c r="F67" s="624"/>
      <c r="G67" s="413"/>
      <c r="H67" s="627"/>
      <c r="I67" s="618"/>
      <c r="J67" s="618"/>
      <c r="K67" s="618"/>
      <c r="L67" s="618"/>
      <c r="M67" s="621"/>
    </row>
    <row r="68" spans="1:13">
      <c r="A68" s="606"/>
      <c r="B68" s="609"/>
      <c r="C68" s="609"/>
      <c r="D68" s="612"/>
      <c r="E68" s="615"/>
      <c r="F68" s="624"/>
      <c r="G68" s="413"/>
      <c r="H68" s="627"/>
      <c r="I68" s="618"/>
      <c r="J68" s="618"/>
      <c r="K68" s="618"/>
      <c r="L68" s="618"/>
      <c r="M68" s="621"/>
    </row>
    <row r="69" spans="1:13" ht="208.5" customHeight="1" thickBot="1">
      <c r="A69" s="607"/>
      <c r="B69" s="610"/>
      <c r="C69" s="610"/>
      <c r="D69" s="613"/>
      <c r="E69" s="616"/>
      <c r="F69" s="625"/>
      <c r="G69" s="414"/>
      <c r="H69" s="628"/>
      <c r="I69" s="619"/>
      <c r="J69" s="619"/>
      <c r="K69" s="619"/>
      <c r="L69" s="619"/>
      <c r="M69" s="622"/>
    </row>
    <row r="70" spans="1:13" ht="15" customHeight="1">
      <c r="A70" s="664">
        <v>7</v>
      </c>
      <c r="B70" s="609" t="str">
        <f>'[6]7- Mapa Final'!B70</f>
        <v xml:space="preserve">Recibir , ofrecer, prometer , entregar o aceptar dádivas o beneficios a nombre propio o de terceros para  expedir, alterar,retener , extraviar o entregar  documentos  sin el lleno de requisitos legales </v>
      </c>
      <c r="C70" s="609" t="str">
        <f>'[6]7- Mapa Final'!C70</f>
        <v xml:space="preserve"> Realizar trámites sin el cumplimiento de los requisitos legales  o  con informacion falsa</v>
      </c>
      <c r="D70" s="666" t="str">
        <f>'[6]7- Mapa Final'!J70</f>
        <v>Muy Baja - 1</v>
      </c>
      <c r="E70" s="667" t="str">
        <f>'[6]7- Mapa Final'!K70</f>
        <v>Moderado - 3</v>
      </c>
      <c r="F70" s="624" t="str">
        <f>'[6]7- Mapa Final'!M70</f>
        <v>Moderado - 3</v>
      </c>
      <c r="G70" s="413" t="s">
        <v>426</v>
      </c>
      <c r="H70" s="662" t="s">
        <v>551</v>
      </c>
      <c r="I70" s="618"/>
      <c r="J70" s="618" t="s">
        <v>10</v>
      </c>
      <c r="K70" s="617">
        <v>45474</v>
      </c>
      <c r="L70" s="617">
        <v>45565</v>
      </c>
      <c r="M70" s="674" t="s">
        <v>552</v>
      </c>
    </row>
    <row r="71" spans="1:13">
      <c r="A71" s="664"/>
      <c r="B71" s="609"/>
      <c r="C71" s="609"/>
      <c r="D71" s="612"/>
      <c r="E71" s="615"/>
      <c r="F71" s="624"/>
      <c r="G71" s="413"/>
      <c r="H71" s="662"/>
      <c r="I71" s="618"/>
      <c r="J71" s="618"/>
      <c r="K71" s="618"/>
      <c r="L71" s="618"/>
      <c r="M71" s="675"/>
    </row>
    <row r="72" spans="1:13">
      <c r="A72" s="664"/>
      <c r="B72" s="609"/>
      <c r="C72" s="609"/>
      <c r="D72" s="612"/>
      <c r="E72" s="615"/>
      <c r="F72" s="624"/>
      <c r="G72" s="413"/>
      <c r="H72" s="662"/>
      <c r="I72" s="618"/>
      <c r="J72" s="618"/>
      <c r="K72" s="618"/>
      <c r="L72" s="618"/>
      <c r="M72" s="675"/>
    </row>
    <row r="73" spans="1:13">
      <c r="A73" s="664"/>
      <c r="B73" s="609"/>
      <c r="C73" s="609"/>
      <c r="D73" s="612"/>
      <c r="E73" s="615"/>
      <c r="F73" s="624"/>
      <c r="G73" s="413"/>
      <c r="H73" s="662"/>
      <c r="I73" s="618"/>
      <c r="J73" s="618"/>
      <c r="K73" s="618"/>
      <c r="L73" s="618"/>
      <c r="M73" s="675"/>
    </row>
    <row r="74" spans="1:13">
      <c r="A74" s="664"/>
      <c r="B74" s="609"/>
      <c r="C74" s="609"/>
      <c r="D74" s="612"/>
      <c r="E74" s="615"/>
      <c r="F74" s="624"/>
      <c r="G74" s="413"/>
      <c r="H74" s="662"/>
      <c r="I74" s="618"/>
      <c r="J74" s="618"/>
      <c r="K74" s="618"/>
      <c r="L74" s="618"/>
      <c r="M74" s="675"/>
    </row>
    <row r="75" spans="1:13">
      <c r="A75" s="664"/>
      <c r="B75" s="609"/>
      <c r="C75" s="609"/>
      <c r="D75" s="612"/>
      <c r="E75" s="615"/>
      <c r="F75" s="624"/>
      <c r="G75" s="413"/>
      <c r="H75" s="662"/>
      <c r="I75" s="618"/>
      <c r="J75" s="618"/>
      <c r="K75" s="618"/>
      <c r="L75" s="618"/>
      <c r="M75" s="675"/>
    </row>
    <row r="76" spans="1:13">
      <c r="A76" s="664"/>
      <c r="B76" s="609"/>
      <c r="C76" s="609"/>
      <c r="D76" s="612"/>
      <c r="E76" s="615"/>
      <c r="F76" s="624"/>
      <c r="G76" s="413"/>
      <c r="H76" s="662"/>
      <c r="I76" s="618"/>
      <c r="J76" s="618"/>
      <c r="K76" s="618"/>
      <c r="L76" s="618"/>
      <c r="M76" s="675"/>
    </row>
    <row r="77" spans="1:13">
      <c r="A77" s="664"/>
      <c r="B77" s="609"/>
      <c r="C77" s="609"/>
      <c r="D77" s="612"/>
      <c r="E77" s="615"/>
      <c r="F77" s="624"/>
      <c r="G77" s="413"/>
      <c r="H77" s="662"/>
      <c r="I77" s="618"/>
      <c r="J77" s="618"/>
      <c r="K77" s="618"/>
      <c r="L77" s="618"/>
      <c r="M77" s="675"/>
    </row>
    <row r="78" spans="1:13">
      <c r="A78" s="664"/>
      <c r="B78" s="609"/>
      <c r="C78" s="609"/>
      <c r="D78" s="612"/>
      <c r="E78" s="615"/>
      <c r="F78" s="624"/>
      <c r="G78" s="413"/>
      <c r="H78" s="662"/>
      <c r="I78" s="618"/>
      <c r="J78" s="618"/>
      <c r="K78" s="618"/>
      <c r="L78" s="618"/>
      <c r="M78" s="675"/>
    </row>
    <row r="79" spans="1:13" ht="15.75" thickBot="1">
      <c r="A79" s="665"/>
      <c r="B79" s="610"/>
      <c r="C79" s="610"/>
      <c r="D79" s="613"/>
      <c r="E79" s="616"/>
      <c r="F79" s="625"/>
      <c r="G79" s="414"/>
      <c r="H79" s="663"/>
      <c r="I79" s="619"/>
      <c r="J79" s="619"/>
      <c r="K79" s="619"/>
      <c r="L79" s="619"/>
      <c r="M79" s="676"/>
    </row>
    <row r="80" spans="1:13">
      <c r="A80" s="664">
        <v>8</v>
      </c>
      <c r="B80" s="609" t="str">
        <f>'[6]7- Mapa Final'!B80</f>
        <v xml:space="preserve">Recibir, ofrecer, prometer, entregar o aceptar dadivas  o beneficios a nombre propio o de terceros para  demorar, retener, alterar o direccionar decisiones judiciales </v>
      </c>
      <c r="C80" s="609" t="str">
        <f>'[6]7- Mapa Final'!C80</f>
        <v xml:space="preserve">Proferir  decisiones judiciales incumpliendo los principios de la administracion de justicia o sin la observancia de los Codigos  Procesales en la materia </v>
      </c>
      <c r="D80" s="666" t="str">
        <f>'[6]7- Mapa Final'!J80</f>
        <v>Muy Baja - 1</v>
      </c>
      <c r="E80" s="667" t="str">
        <f>'[6]7- Mapa Final'!K80</f>
        <v>Moderado - 3</v>
      </c>
      <c r="F80" s="624" t="str">
        <f>'[6]7- Mapa Final'!M80</f>
        <v>Moderado - 3</v>
      </c>
      <c r="G80" s="413" t="s">
        <v>426</v>
      </c>
      <c r="H80" s="662" t="s">
        <v>551</v>
      </c>
      <c r="I80" s="618"/>
      <c r="J80" s="618" t="s">
        <v>10</v>
      </c>
      <c r="K80" s="617">
        <v>45474</v>
      </c>
      <c r="L80" s="617">
        <v>45565</v>
      </c>
      <c r="M80" s="677" t="s">
        <v>552</v>
      </c>
    </row>
    <row r="81" spans="1:13">
      <c r="A81" s="664"/>
      <c r="B81" s="609"/>
      <c r="C81" s="609"/>
      <c r="D81" s="612"/>
      <c r="E81" s="615"/>
      <c r="F81" s="624"/>
      <c r="G81" s="413"/>
      <c r="H81" s="662"/>
      <c r="I81" s="618"/>
      <c r="J81" s="618"/>
      <c r="K81" s="618"/>
      <c r="L81" s="618"/>
      <c r="M81" s="678"/>
    </row>
    <row r="82" spans="1:13">
      <c r="A82" s="664"/>
      <c r="B82" s="609"/>
      <c r="C82" s="609"/>
      <c r="D82" s="612"/>
      <c r="E82" s="615"/>
      <c r="F82" s="624"/>
      <c r="G82" s="413"/>
      <c r="H82" s="662"/>
      <c r="I82" s="618"/>
      <c r="J82" s="618"/>
      <c r="K82" s="618"/>
      <c r="L82" s="618"/>
      <c r="M82" s="678"/>
    </row>
    <row r="83" spans="1:13">
      <c r="A83" s="664"/>
      <c r="B83" s="609"/>
      <c r="C83" s="609"/>
      <c r="D83" s="612"/>
      <c r="E83" s="615"/>
      <c r="F83" s="624"/>
      <c r="G83" s="413"/>
      <c r="H83" s="662"/>
      <c r="I83" s="618"/>
      <c r="J83" s="618"/>
      <c r="K83" s="618"/>
      <c r="L83" s="618"/>
      <c r="M83" s="678"/>
    </row>
    <row r="84" spans="1:13">
      <c r="A84" s="664"/>
      <c r="B84" s="609"/>
      <c r="C84" s="609"/>
      <c r="D84" s="612"/>
      <c r="E84" s="615"/>
      <c r="F84" s="624"/>
      <c r="G84" s="413"/>
      <c r="H84" s="662"/>
      <c r="I84" s="618"/>
      <c r="J84" s="618"/>
      <c r="K84" s="618"/>
      <c r="L84" s="618"/>
      <c r="M84" s="678"/>
    </row>
    <row r="85" spans="1:13">
      <c r="A85" s="664"/>
      <c r="B85" s="609"/>
      <c r="C85" s="609"/>
      <c r="D85" s="612"/>
      <c r="E85" s="615"/>
      <c r="F85" s="624"/>
      <c r="G85" s="413"/>
      <c r="H85" s="662"/>
      <c r="I85" s="618"/>
      <c r="J85" s="618"/>
      <c r="K85" s="618"/>
      <c r="L85" s="618"/>
      <c r="M85" s="678"/>
    </row>
    <row r="86" spans="1:13">
      <c r="A86" s="664"/>
      <c r="B86" s="609"/>
      <c r="C86" s="609"/>
      <c r="D86" s="612"/>
      <c r="E86" s="615"/>
      <c r="F86" s="624"/>
      <c r="G86" s="413"/>
      <c r="H86" s="662"/>
      <c r="I86" s="618"/>
      <c r="J86" s="618"/>
      <c r="K86" s="618"/>
      <c r="L86" s="618"/>
      <c r="M86" s="678"/>
    </row>
    <row r="87" spans="1:13">
      <c r="A87" s="664"/>
      <c r="B87" s="609"/>
      <c r="C87" s="609"/>
      <c r="D87" s="612"/>
      <c r="E87" s="615"/>
      <c r="F87" s="624"/>
      <c r="G87" s="413"/>
      <c r="H87" s="662"/>
      <c r="I87" s="618"/>
      <c r="J87" s="618"/>
      <c r="K87" s="618"/>
      <c r="L87" s="618"/>
      <c r="M87" s="678"/>
    </row>
    <row r="88" spans="1:13">
      <c r="A88" s="664"/>
      <c r="B88" s="609"/>
      <c r="C88" s="609"/>
      <c r="D88" s="612"/>
      <c r="E88" s="615"/>
      <c r="F88" s="624"/>
      <c r="G88" s="413"/>
      <c r="H88" s="662"/>
      <c r="I88" s="618"/>
      <c r="J88" s="618"/>
      <c r="K88" s="618"/>
      <c r="L88" s="618"/>
      <c r="M88" s="678"/>
    </row>
    <row r="89" spans="1:13" ht="15.75" thickBot="1">
      <c r="A89" s="665"/>
      <c r="B89" s="610"/>
      <c r="C89" s="610"/>
      <c r="D89" s="613"/>
      <c r="E89" s="616"/>
      <c r="F89" s="625"/>
      <c r="G89" s="414"/>
      <c r="H89" s="663"/>
      <c r="I89" s="619"/>
      <c r="J89" s="619"/>
      <c r="K89" s="619"/>
      <c r="L89" s="619"/>
      <c r="M89" s="679"/>
    </row>
    <row r="90" spans="1:13" ht="15" hidden="1" customHeight="1">
      <c r="A90" s="680">
        <v>9</v>
      </c>
      <c r="B90" s="609" t="str">
        <f>'[6]7- Mapa Final'!B90</f>
        <v>Ofrecer, prometer, entregar, aceptar o solicitar una ventaja indebida para no realizar una audiencia programada en la fecha establecida.</v>
      </c>
      <c r="C90" s="609" t="str">
        <f>'[6]7- Mapa Final'!C90</f>
        <v>Cuando por indebido interés  no se realizar una audiencia programada en la fecha establecida</v>
      </c>
      <c r="D90" s="666" t="str">
        <f>'[6]7- Mapa Final'!J90</f>
        <v>Muy Baja - 1</v>
      </c>
      <c r="E90" s="667" t="str">
        <f>'[6]7- Mapa Final'!K90</f>
        <v>Moderado - 3</v>
      </c>
      <c r="F90" s="624" t="str">
        <f>'[6]7- Mapa Final'!M90</f>
        <v>Moderado - 3</v>
      </c>
      <c r="G90" s="422" t="s">
        <v>485</v>
      </c>
      <c r="H90" s="618"/>
      <c r="I90" s="618"/>
      <c r="J90" s="618"/>
      <c r="K90" s="617">
        <v>45383</v>
      </c>
      <c r="L90" s="617">
        <v>45473</v>
      </c>
      <c r="M90" s="682"/>
    </row>
    <row r="91" spans="1:13" ht="15" hidden="1" customHeight="1">
      <c r="A91" s="680"/>
      <c r="B91" s="609"/>
      <c r="C91" s="609"/>
      <c r="D91" s="612"/>
      <c r="E91" s="615"/>
      <c r="F91" s="624"/>
      <c r="G91" s="422"/>
      <c r="H91" s="618"/>
      <c r="I91" s="618"/>
      <c r="J91" s="618"/>
      <c r="K91" s="618"/>
      <c r="L91" s="618"/>
      <c r="M91" s="682"/>
    </row>
    <row r="92" spans="1:13" ht="15" hidden="1" customHeight="1">
      <c r="A92" s="680"/>
      <c r="B92" s="609"/>
      <c r="C92" s="609"/>
      <c r="D92" s="612"/>
      <c r="E92" s="615"/>
      <c r="F92" s="624"/>
      <c r="G92" s="422"/>
      <c r="H92" s="618"/>
      <c r="I92" s="618"/>
      <c r="J92" s="618"/>
      <c r="K92" s="618"/>
      <c r="L92" s="618"/>
      <c r="M92" s="682"/>
    </row>
    <row r="93" spans="1:13" ht="15" hidden="1" customHeight="1">
      <c r="A93" s="680"/>
      <c r="B93" s="609"/>
      <c r="C93" s="609"/>
      <c r="D93" s="612"/>
      <c r="E93" s="615"/>
      <c r="F93" s="624"/>
      <c r="G93" s="422"/>
      <c r="H93" s="618"/>
      <c r="I93" s="618"/>
      <c r="J93" s="618"/>
      <c r="K93" s="618"/>
      <c r="L93" s="618"/>
      <c r="M93" s="682"/>
    </row>
    <row r="94" spans="1:13" ht="15" hidden="1" customHeight="1">
      <c r="A94" s="680"/>
      <c r="B94" s="609"/>
      <c r="C94" s="609"/>
      <c r="D94" s="612"/>
      <c r="E94" s="615"/>
      <c r="F94" s="624"/>
      <c r="G94" s="422"/>
      <c r="H94" s="618"/>
      <c r="I94" s="618"/>
      <c r="J94" s="618"/>
      <c r="K94" s="618"/>
      <c r="L94" s="618"/>
      <c r="M94" s="682"/>
    </row>
    <row r="95" spans="1:13" ht="15" hidden="1" customHeight="1">
      <c r="A95" s="680"/>
      <c r="B95" s="609"/>
      <c r="C95" s="609"/>
      <c r="D95" s="612"/>
      <c r="E95" s="615"/>
      <c r="F95" s="624"/>
      <c r="G95" s="422"/>
      <c r="H95" s="618"/>
      <c r="I95" s="618"/>
      <c r="J95" s="618"/>
      <c r="K95" s="618"/>
      <c r="L95" s="618"/>
      <c r="M95" s="682"/>
    </row>
    <row r="96" spans="1:13" ht="15" hidden="1" customHeight="1">
      <c r="A96" s="680"/>
      <c r="B96" s="609"/>
      <c r="C96" s="609"/>
      <c r="D96" s="612"/>
      <c r="E96" s="615"/>
      <c r="F96" s="624"/>
      <c r="G96" s="422"/>
      <c r="H96" s="618"/>
      <c r="I96" s="618"/>
      <c r="J96" s="618"/>
      <c r="K96" s="618"/>
      <c r="L96" s="618"/>
      <c r="M96" s="682"/>
    </row>
    <row r="97" spans="1:13" ht="15" hidden="1" customHeight="1">
      <c r="A97" s="680"/>
      <c r="B97" s="609"/>
      <c r="C97" s="609"/>
      <c r="D97" s="612"/>
      <c r="E97" s="615"/>
      <c r="F97" s="624"/>
      <c r="G97" s="422"/>
      <c r="H97" s="618"/>
      <c r="I97" s="618"/>
      <c r="J97" s="618"/>
      <c r="K97" s="618"/>
      <c r="L97" s="618"/>
      <c r="M97" s="682"/>
    </row>
    <row r="98" spans="1:13" ht="15" hidden="1" customHeight="1">
      <c r="A98" s="680"/>
      <c r="B98" s="609"/>
      <c r="C98" s="609"/>
      <c r="D98" s="612"/>
      <c r="E98" s="615"/>
      <c r="F98" s="624"/>
      <c r="G98" s="422"/>
      <c r="H98" s="618"/>
      <c r="I98" s="618"/>
      <c r="J98" s="618"/>
      <c r="K98" s="618"/>
      <c r="L98" s="618"/>
      <c r="M98" s="682"/>
    </row>
    <row r="99" spans="1:13" ht="15.75" hidden="1" customHeight="1" thickBot="1">
      <c r="A99" s="681"/>
      <c r="B99" s="610"/>
      <c r="C99" s="610"/>
      <c r="D99" s="613"/>
      <c r="E99" s="616"/>
      <c r="F99" s="625"/>
      <c r="G99" s="423"/>
      <c r="H99" s="619"/>
      <c r="I99" s="619"/>
      <c r="J99" s="619"/>
      <c r="K99" s="619"/>
      <c r="L99" s="619"/>
      <c r="M99" s="683"/>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77" priority="92" operator="containsText" text="1- Bajo">
      <formula>NOT(ISERROR(SEARCH("1- Bajo",A7)))</formula>
    </cfRule>
    <cfRule type="containsText" dxfId="176" priority="87" operator="containsText" text="3- Moderado">
      <formula>NOT(ISERROR(SEARCH("3- Moderado",A7)))</formula>
    </cfRule>
    <cfRule type="containsText" dxfId="175" priority="88" operator="containsText" text="6- Moderado">
      <formula>NOT(ISERROR(SEARCH("6- Moderado",A7)))</formula>
    </cfRule>
    <cfRule type="containsText" dxfId="174" priority="89" operator="containsText" text="4- Moderado">
      <formula>NOT(ISERROR(SEARCH("4- Moderado",A7)))</formula>
    </cfRule>
    <cfRule type="containsText" dxfId="173" priority="90" operator="containsText" text="3- Bajo">
      <formula>NOT(ISERROR(SEARCH("3- Bajo",A7)))</formula>
    </cfRule>
    <cfRule type="containsText" dxfId="172" priority="91" operator="containsText" text="4- Bajo">
      <formula>NOT(ISERROR(SEARCH("4- Bajo",A7)))</formula>
    </cfRule>
  </conditionalFormatting>
  <conditionalFormatting sqref="A10:E10 A20:E20">
    <cfRule type="containsText" dxfId="171" priority="86" operator="containsText" text="1- Bajo">
      <formula>NOT(ISERROR(SEARCH("1- Bajo",A10)))</formula>
    </cfRule>
    <cfRule type="containsText" dxfId="170" priority="84" operator="containsText" text="3- Bajo">
      <formula>NOT(ISERROR(SEARCH("3- Bajo",A10)))</formula>
    </cfRule>
    <cfRule type="containsText" dxfId="169" priority="82" operator="containsText" text="6- Moderado">
      <formula>NOT(ISERROR(SEARCH("6- Moderado",A10)))</formula>
    </cfRule>
    <cfRule type="containsText" dxfId="168" priority="81" operator="containsText" text="3- Moderado">
      <formula>NOT(ISERROR(SEARCH("3- Moderado",A10)))</formula>
    </cfRule>
    <cfRule type="containsText" dxfId="167" priority="85" operator="containsText" text="4- Bajo">
      <formula>NOT(ISERROR(SEARCH("4- Bajo",A10)))</formula>
    </cfRule>
    <cfRule type="containsText" dxfId="166" priority="83" operator="containsText" text="4- Moderado">
      <formula>NOT(ISERROR(SEARCH("4- Moderado",A10)))</formula>
    </cfRule>
  </conditionalFormatting>
  <conditionalFormatting sqref="A30:E30">
    <cfRule type="containsText" dxfId="165" priority="71" operator="containsText" text="3- Bajo">
      <formula>NOT(ISERROR(SEARCH("3- Bajo",A30)))</formula>
    </cfRule>
    <cfRule type="containsText" dxfId="164" priority="73" operator="containsText" text="1- Bajo">
      <formula>NOT(ISERROR(SEARCH("1- Bajo",A30)))</formula>
    </cfRule>
    <cfRule type="containsText" dxfId="163" priority="72" operator="containsText" text="4- Bajo">
      <formula>NOT(ISERROR(SEARCH("4- Bajo",A30)))</formula>
    </cfRule>
    <cfRule type="containsText" dxfId="162" priority="68" operator="containsText" text="3- Moderado">
      <formula>NOT(ISERROR(SEARCH("3- Moderado",A30)))</formula>
    </cfRule>
    <cfRule type="containsText" dxfId="161" priority="69" operator="containsText" text="6- Moderado">
      <formula>NOT(ISERROR(SEARCH("6- Moderado",A30)))</formula>
    </cfRule>
    <cfRule type="containsText" dxfId="160" priority="70" operator="containsText" text="4- Moderado">
      <formula>NOT(ISERROR(SEARCH("4- Moderado",A30)))</formula>
    </cfRule>
  </conditionalFormatting>
  <conditionalFormatting sqref="A40:E40">
    <cfRule type="containsText" dxfId="159" priority="65" operator="containsText" text="4- Bajo">
      <formula>NOT(ISERROR(SEARCH("4- Bajo",A40)))</formula>
    </cfRule>
    <cfRule type="containsText" dxfId="158" priority="61" operator="containsText" text="3- Moderado">
      <formula>NOT(ISERROR(SEARCH("3- Moderado",A40)))</formula>
    </cfRule>
    <cfRule type="containsText" dxfId="157" priority="62" operator="containsText" text="6- Moderado">
      <formula>NOT(ISERROR(SEARCH("6- Moderado",A40)))</formula>
    </cfRule>
    <cfRule type="containsText" dxfId="156" priority="63" operator="containsText" text="4- Moderado">
      <formula>NOT(ISERROR(SEARCH("4- Moderado",A40)))</formula>
    </cfRule>
    <cfRule type="containsText" dxfId="155" priority="64" operator="containsText" text="3- Bajo">
      <formula>NOT(ISERROR(SEARCH("3- Bajo",A40)))</formula>
    </cfRule>
    <cfRule type="containsText" dxfId="154" priority="66" operator="containsText" text="1- Bajo">
      <formula>NOT(ISERROR(SEARCH("1- Bajo",A40)))</formula>
    </cfRule>
  </conditionalFormatting>
  <conditionalFormatting sqref="A50:E50">
    <cfRule type="containsText" dxfId="153" priority="56" operator="containsText" text="1- Bajo">
      <formula>NOT(ISERROR(SEARCH("1- Bajo",A50)))</formula>
    </cfRule>
    <cfRule type="containsText" dxfId="152" priority="55" operator="containsText" text="4- Bajo">
      <formula>NOT(ISERROR(SEARCH("4- Bajo",A50)))</formula>
    </cfRule>
    <cfRule type="containsText" dxfId="151" priority="54" operator="containsText" text="3- Bajo">
      <formula>NOT(ISERROR(SEARCH("3- Bajo",A50)))</formula>
    </cfRule>
    <cfRule type="containsText" dxfId="150" priority="53" operator="containsText" text="4- Moderado">
      <formula>NOT(ISERROR(SEARCH("4- Moderado",A50)))</formula>
    </cfRule>
    <cfRule type="containsText" dxfId="149" priority="52" operator="containsText" text="6- Moderado">
      <formula>NOT(ISERROR(SEARCH("6- Moderado",A50)))</formula>
    </cfRule>
    <cfRule type="containsText" dxfId="148" priority="51" operator="containsText" text="3- Moderado">
      <formula>NOT(ISERROR(SEARCH("3- Moderado",A50)))</formula>
    </cfRule>
  </conditionalFormatting>
  <conditionalFormatting sqref="A60:E60">
    <cfRule type="containsText" dxfId="147" priority="35" operator="containsText" text="3- Moderado">
      <formula>NOT(ISERROR(SEARCH("3- Moderado",A60)))</formula>
    </cfRule>
    <cfRule type="containsText" dxfId="146" priority="37" operator="containsText" text="4- Moderado">
      <formula>NOT(ISERROR(SEARCH("4- Moderado",A60)))</formula>
    </cfRule>
    <cfRule type="containsText" dxfId="145" priority="38" operator="containsText" text="3- Bajo">
      <formula>NOT(ISERROR(SEARCH("3- Bajo",A60)))</formula>
    </cfRule>
    <cfRule type="containsText" dxfId="144" priority="39" operator="containsText" text="4- Bajo">
      <formula>NOT(ISERROR(SEARCH("4- Bajo",A60)))</formula>
    </cfRule>
    <cfRule type="containsText" dxfId="143" priority="40" operator="containsText" text="1- Bajo">
      <formula>NOT(ISERROR(SEARCH("1- Bajo",A60)))</formula>
    </cfRule>
    <cfRule type="containsText" dxfId="142" priority="36" operator="containsText" text="6- Moderado">
      <formula>NOT(ISERROR(SEARCH("6- Moderado",A60)))</formula>
    </cfRule>
  </conditionalFormatting>
  <conditionalFormatting sqref="A70:E70">
    <cfRule type="containsText" dxfId="141" priority="19" operator="containsText" text="4- Bajo">
      <formula>NOT(ISERROR(SEARCH("4- Bajo",A70)))</formula>
    </cfRule>
    <cfRule type="containsText" dxfId="140" priority="20" operator="containsText" text="1- Bajo">
      <formula>NOT(ISERROR(SEARCH("1- Bajo",A70)))</formula>
    </cfRule>
    <cfRule type="containsText" dxfId="139" priority="18" operator="containsText" text="3- Bajo">
      <formula>NOT(ISERROR(SEARCH("3- Bajo",A70)))</formula>
    </cfRule>
    <cfRule type="containsText" dxfId="138" priority="17" operator="containsText" text="4- Moderado">
      <formula>NOT(ISERROR(SEARCH("4- Moderado",A70)))</formula>
    </cfRule>
    <cfRule type="containsText" dxfId="137" priority="16" operator="containsText" text="6- Moderado">
      <formula>NOT(ISERROR(SEARCH("6- Moderado",A70)))</formula>
    </cfRule>
    <cfRule type="containsText" dxfId="136" priority="15" operator="containsText" text="3- Moderado">
      <formula>NOT(ISERROR(SEARCH("3- Moderado",A70)))</formula>
    </cfRule>
  </conditionalFormatting>
  <conditionalFormatting sqref="A80:E80">
    <cfRule type="containsText" dxfId="135" priority="13" operator="containsText" text="1- Bajo">
      <formula>NOT(ISERROR(SEARCH("1- Bajo",A80)))</formula>
    </cfRule>
    <cfRule type="containsText" dxfId="134" priority="11" operator="containsText" text="3- Bajo">
      <formula>NOT(ISERROR(SEARCH("3- Bajo",A80)))</formula>
    </cfRule>
    <cfRule type="containsText" dxfId="133" priority="10" operator="containsText" text="4- Moderado">
      <formula>NOT(ISERROR(SEARCH("4- Moderado",A80)))</formula>
    </cfRule>
    <cfRule type="containsText" dxfId="132" priority="9" operator="containsText" text="6- Moderado">
      <formula>NOT(ISERROR(SEARCH("6- Moderado",A80)))</formula>
    </cfRule>
    <cfRule type="containsText" dxfId="131" priority="8" operator="containsText" text="3- Moderado">
      <formula>NOT(ISERROR(SEARCH("3- Moderado",A80)))</formula>
    </cfRule>
    <cfRule type="containsText" dxfId="130" priority="12" operator="containsText" text="4- Bajo">
      <formula>NOT(ISERROR(SEARCH("4- Bajo",A80)))</formula>
    </cfRule>
  </conditionalFormatting>
  <conditionalFormatting sqref="A90:E90">
    <cfRule type="containsText" dxfId="129" priority="2" operator="containsText" text="6- Moderado">
      <formula>NOT(ISERROR(SEARCH("6- Moderado",A90)))</formula>
    </cfRule>
    <cfRule type="containsText" dxfId="128" priority="3" operator="containsText" text="4- Moderado">
      <formula>NOT(ISERROR(SEARCH("4- Moderado",A90)))</formula>
    </cfRule>
    <cfRule type="containsText" dxfId="127" priority="4" operator="containsText" text="3- Bajo">
      <formula>NOT(ISERROR(SEARCH("3- Bajo",A90)))</formula>
    </cfRule>
    <cfRule type="containsText" dxfId="126" priority="5" operator="containsText" text="4- Bajo">
      <formula>NOT(ISERROR(SEARCH("4- Bajo",A90)))</formula>
    </cfRule>
    <cfRule type="containsText" dxfId="125" priority="6" operator="containsText" text="1- Bajo">
      <formula>NOT(ISERROR(SEARCH("1- Bajo",A90)))</formula>
    </cfRule>
    <cfRule type="containsText" dxfId="124" priority="1" operator="containsText" text="3- Moderado">
      <formula>NOT(ISERROR(SEARCH("3- Moderado",A90)))</formula>
    </cfRule>
  </conditionalFormatting>
  <conditionalFormatting sqref="C8:F8">
    <cfRule type="containsText" dxfId="123" priority="75" operator="containsText" text="3- Moderado">
      <formula>NOT(ISERROR(SEARCH("3- Moderado",C8)))</formula>
    </cfRule>
    <cfRule type="containsText" dxfId="122" priority="77" operator="containsText" text="4- Moderado">
      <formula>NOT(ISERROR(SEARCH("4- Moderado",C8)))</formula>
    </cfRule>
    <cfRule type="containsText" dxfId="121" priority="76" operator="containsText" text="6- Moderado">
      <formula>NOT(ISERROR(SEARCH("6- Moderado",C8)))</formula>
    </cfRule>
    <cfRule type="containsText" dxfId="120" priority="80" operator="containsText" text="1- Bajo">
      <formula>NOT(ISERROR(SEARCH("1- Bajo",C8)))</formula>
    </cfRule>
    <cfRule type="containsText" dxfId="119" priority="79" operator="containsText" text="4- Bajo">
      <formula>NOT(ISERROR(SEARCH("4- Bajo",C8)))</formula>
    </cfRule>
    <cfRule type="containsText" dxfId="118" priority="78" operator="containsText" text="3- Bajo">
      <formula>NOT(ISERROR(SEARCH("3- Bajo",C8)))</formula>
    </cfRule>
  </conditionalFormatting>
  <conditionalFormatting sqref="D10:D69">
    <cfRule type="containsText" dxfId="117" priority="45" operator="containsText" text="Muy Alta">
      <formula>NOT(ISERROR(SEARCH("Muy Alta",D10)))</formula>
    </cfRule>
    <cfRule type="containsText" dxfId="116" priority="46" operator="containsText" text="Alta">
      <formula>NOT(ISERROR(SEARCH("Alta",D10)))</formula>
    </cfRule>
    <cfRule type="containsText" dxfId="115" priority="47" operator="containsText" text="Baja">
      <formula>NOT(ISERROR(SEARCH("Baja",D10)))</formula>
    </cfRule>
    <cfRule type="containsText" dxfId="114" priority="50" operator="containsText" text="Media">
      <formula>NOT(ISERROR(SEARCH("Media",D10)))</formula>
    </cfRule>
    <cfRule type="containsText" dxfId="113" priority="48" operator="containsText" text="Muy Baja">
      <formula>NOT(ISERROR(SEARCH("Muy Baja",D10)))</formula>
    </cfRule>
  </conditionalFormatting>
  <conditionalFormatting sqref="D70:D99">
    <cfRule type="containsText" dxfId="112" priority="26" operator="containsText" text="Alta">
      <formula>NOT(ISERROR(SEARCH("Alta",D70)))</formula>
    </cfRule>
    <cfRule type="containsText" dxfId="111" priority="25" operator="containsText" text="Muy Alta">
      <formula>NOT(ISERROR(SEARCH("Muy Alta",D70)))</formula>
    </cfRule>
    <cfRule type="containsText" dxfId="110" priority="29" operator="containsText" text="Media">
      <formula>NOT(ISERROR(SEARCH("Media",D70)))</formula>
    </cfRule>
    <cfRule type="containsText" dxfId="109" priority="28" operator="containsText" text="Muy Baja">
      <formula>NOT(ISERROR(SEARCH("Muy Baja",D70)))</formula>
    </cfRule>
    <cfRule type="containsText" dxfId="108" priority="27" operator="containsText" text="Baja">
      <formula>NOT(ISERROR(SEARCH("Baja",D70)))</formula>
    </cfRule>
  </conditionalFormatting>
  <conditionalFormatting sqref="E10:E69">
    <cfRule type="containsText" dxfId="107" priority="42" operator="containsText" text="Mayor">
      <formula>NOT(ISERROR(SEARCH("Mayor",E10)))</formula>
    </cfRule>
    <cfRule type="containsText" dxfId="106" priority="43" operator="containsText" text="Menor">
      <formula>NOT(ISERROR(SEARCH("Menor",E10)))</formula>
    </cfRule>
    <cfRule type="containsText" dxfId="105" priority="44" operator="containsText" text="Leve">
      <formula>NOT(ISERROR(SEARCH("Leve",E10)))</formula>
    </cfRule>
    <cfRule type="containsText" dxfId="104" priority="41" operator="containsText" text="Catastrófico">
      <formula>NOT(ISERROR(SEARCH("Catastrófico",E10)))</formula>
    </cfRule>
  </conditionalFormatting>
  <conditionalFormatting sqref="E70:E99">
    <cfRule type="containsText" dxfId="103" priority="24" operator="containsText" text="Leve">
      <formula>NOT(ISERROR(SEARCH("Leve",E70)))</formula>
    </cfRule>
    <cfRule type="containsText" dxfId="102" priority="23" operator="containsText" text="Menor">
      <formula>NOT(ISERROR(SEARCH("Menor",E70)))</formula>
    </cfRule>
    <cfRule type="containsText" dxfId="101" priority="22" operator="containsText" text="Mayor">
      <formula>NOT(ISERROR(SEARCH("Mayor",E70)))</formula>
    </cfRule>
    <cfRule type="containsText" dxfId="100" priority="21" operator="containsText" text="Catastrófico">
      <formula>NOT(ISERROR(SEARCH("Catastrófico",E70)))</formula>
    </cfRule>
  </conditionalFormatting>
  <conditionalFormatting sqref="E10:F59">
    <cfRule type="containsText" dxfId="99" priority="49" operator="containsText" text="Moderado">
      <formula>NOT(ISERROR(SEARCH("Moderado",E10)))</formula>
    </cfRule>
  </conditionalFormatting>
  <conditionalFormatting sqref="E60:F89">
    <cfRule type="containsText" dxfId="98" priority="14" operator="containsText" text="Moderado">
      <formula>NOT(ISERROR(SEARCH("Moderado",E60)))</formula>
    </cfRule>
  </conditionalFormatting>
  <conditionalFormatting sqref="E90:F99">
    <cfRule type="containsText" dxfId="97" priority="7" operator="containsText" text="Moderado">
      <formula>NOT(ISERROR(SEARCH("Moderado",E90)))</formula>
    </cfRule>
  </conditionalFormatting>
  <conditionalFormatting sqref="F10:F29">
    <cfRule type="colorScale" priority="93">
      <colorScale>
        <cfvo type="min"/>
        <cfvo type="max"/>
        <color rgb="FFFF7128"/>
        <color rgb="FFFFEF9C"/>
      </colorScale>
    </cfRule>
  </conditionalFormatting>
  <conditionalFormatting sqref="F10:F69">
    <cfRule type="containsText" dxfId="96" priority="57" operator="containsText" text="Bajo">
      <formula>NOT(ISERROR(SEARCH("Bajo",F10)))</formula>
    </cfRule>
    <cfRule type="containsText" dxfId="95" priority="58" operator="containsText" text="Moderado">
      <formula>NOT(ISERROR(SEARCH("Moderado",F10)))</formula>
    </cfRule>
    <cfRule type="containsText" dxfId="94" priority="60" operator="containsText" text="Extremo">
      <formula>NOT(ISERROR(SEARCH("Extremo",F10)))</formula>
    </cfRule>
    <cfRule type="containsText" dxfId="93" priority="59" operator="containsText" text="Alto">
      <formula>NOT(ISERROR(SEARCH("Alto",F10)))</formula>
    </cfRule>
  </conditionalFormatting>
  <conditionalFormatting sqref="F30:F39">
    <cfRule type="colorScale" priority="74">
      <colorScale>
        <cfvo type="min"/>
        <cfvo type="max"/>
        <color rgb="FFFF7128"/>
        <color rgb="FFFFEF9C"/>
      </colorScale>
    </cfRule>
  </conditionalFormatting>
  <conditionalFormatting sqref="F40:F49">
    <cfRule type="colorScale" priority="67">
      <colorScale>
        <cfvo type="min"/>
        <cfvo type="max"/>
        <color rgb="FFFF7128"/>
        <color rgb="FFFFEF9C"/>
      </colorScale>
    </cfRule>
  </conditionalFormatting>
  <conditionalFormatting sqref="F50:F69">
    <cfRule type="colorScale" priority="94">
      <colorScale>
        <cfvo type="min"/>
        <cfvo type="max"/>
        <color rgb="FFFF7128"/>
        <color rgb="FFFFEF9C"/>
      </colorScale>
    </cfRule>
  </conditionalFormatting>
  <conditionalFormatting sqref="F70:F99">
    <cfRule type="containsText" dxfId="92" priority="30" operator="containsText" text="Bajo">
      <formula>NOT(ISERROR(SEARCH("Bajo",F70)))</formula>
    </cfRule>
    <cfRule type="containsText" dxfId="91" priority="31" operator="containsText" text="Moderado">
      <formula>NOT(ISERROR(SEARCH("Moderado",F70)))</formula>
    </cfRule>
    <cfRule type="containsText" dxfId="90" priority="32" operator="containsText" text="Alto">
      <formula>NOT(ISERROR(SEARCH("Alto",F70)))</formula>
    </cfRule>
    <cfRule type="containsText" dxfId="89" priority="33" operator="containsText" text="Extremo">
      <formula>NOT(ISERROR(SEARCH("Extremo",F70)))</formula>
    </cfRule>
    <cfRule type="colorScale" priority="3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5E3978B2-D36B-428C-9D58-27BEE257F75C}"/>
    <dataValidation allowBlank="1" showInputMessage="1" showErrorMessage="1" prompt="Seleccionar si el responsable es el responsable de las acciones es el nivel central" sqref="I7:I8" xr:uid="{EDEE08E1-5633-4CD7-9C2D-DC2BF437D923}"/>
    <dataValidation allowBlank="1" showInputMessage="1" showErrorMessage="1" prompt="Describir las actividades que se van a desarrollar para el proyecto" sqref="H7" xr:uid="{C6874292-6EF9-4F50-84BD-EF1A4A48B2DB}"/>
    <dataValidation allowBlank="1" showInputMessage="1" showErrorMessage="1" prompt="Registrar qué factor  que ocasina el riesgo: un facot identtficado el contexto._x000a_O  personas, recursos, estilo de direccion , factores externos, , codiciones ambientales" sqref="C8" xr:uid="{67C50D8C-837E-4E47-8E37-EB8B8B5A5315}"/>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E0749C-1B7A-4030-9120-0B4C08B0E524}">
          <x14:formula1>
            <xm:f>'9- Matriz de Calor '!$S$8:$S$11</xm:f>
          </x14:formula1>
          <xm:sqref>G10:G69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AE4D-D499-4C83-82D5-CFFD43303C31}">
  <sheetPr>
    <tabColor theme="5" tint="0.39997558519241921"/>
    <pageSetUpPr fitToPage="1"/>
  </sheetPr>
  <dimension ref="A1:JK99"/>
  <sheetViews>
    <sheetView showGridLines="0" tabSelected="1" topLeftCell="G1" zoomScale="80" zoomScaleNormal="80" workbookViewId="0">
      <selection activeCell="M40" sqref="M40:M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52.28515625" customWidth="1"/>
    <col min="9" max="9" width="16.5703125" customWidth="1"/>
    <col min="10" max="10" width="14.28515625" customWidth="1"/>
    <col min="11" max="11" width="17.7109375" customWidth="1"/>
    <col min="12" max="12" width="17.5703125" customWidth="1"/>
    <col min="13" max="13" width="66.85546875" customWidth="1"/>
    <col min="14" max="169" width="11.42578125" style="2"/>
  </cols>
  <sheetData>
    <row r="1" spans="1:271" s="18" customFormat="1" ht="16.5" customHeight="1">
      <c r="A1" s="634"/>
      <c r="B1" s="635"/>
      <c r="C1" s="638"/>
      <c r="D1" s="638"/>
      <c r="E1" s="638"/>
      <c r="F1" s="638"/>
      <c r="G1" s="638"/>
      <c r="H1" s="638"/>
      <c r="I1" s="638"/>
      <c r="J1" s="639"/>
      <c r="K1" s="633" t="s">
        <v>524</v>
      </c>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8" t="s">
        <v>255</v>
      </c>
      <c r="B4" s="468"/>
      <c r="C4" s="532" t="s">
        <v>525</v>
      </c>
      <c r="D4" s="532"/>
      <c r="E4" s="532"/>
      <c r="F4" s="532"/>
      <c r="G4" s="532"/>
      <c r="H4" s="532"/>
      <c r="I4" s="532"/>
      <c r="J4" s="532"/>
      <c r="K4" s="532"/>
      <c r="L4" s="532"/>
      <c r="M4" s="53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8" t="s">
        <v>257</v>
      </c>
      <c r="B5" s="468"/>
      <c r="C5" s="536" t="s">
        <v>411</v>
      </c>
      <c r="D5" s="536"/>
      <c r="E5" s="536"/>
      <c r="F5" s="536"/>
      <c r="G5" s="536"/>
      <c r="H5" s="536"/>
      <c r="I5" s="536"/>
      <c r="J5" s="536"/>
      <c r="K5" s="536"/>
      <c r="L5" s="536"/>
      <c r="M5" s="5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8" t="s">
        <v>259</v>
      </c>
      <c r="B6" s="468"/>
      <c r="C6" s="659" t="s">
        <v>412</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526</v>
      </c>
      <c r="B7" s="655"/>
      <c r="C7" s="656"/>
      <c r="D7" s="657" t="s">
        <v>527</v>
      </c>
      <c r="E7" s="657"/>
      <c r="F7" s="657"/>
      <c r="G7" s="658" t="s">
        <v>528</v>
      </c>
      <c r="H7" s="649" t="s">
        <v>529</v>
      </c>
      <c r="I7" s="651" t="s">
        <v>530</v>
      </c>
      <c r="J7" s="652"/>
      <c r="K7" s="651" t="s">
        <v>531</v>
      </c>
      <c r="L7" s="652"/>
      <c r="M7" s="653" t="s">
        <v>532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27</v>
      </c>
      <c r="B8" s="34" t="s">
        <v>197</v>
      </c>
      <c r="C8" s="34" t="s">
        <v>199</v>
      </c>
      <c r="D8" s="27" t="s">
        <v>209</v>
      </c>
      <c r="E8" s="27" t="s">
        <v>533</v>
      </c>
      <c r="F8" s="27" t="s">
        <v>534</v>
      </c>
      <c r="G8" s="658"/>
      <c r="H8" s="650"/>
      <c r="I8" s="28" t="s">
        <v>535</v>
      </c>
      <c r="J8" s="28" t="s">
        <v>536</v>
      </c>
      <c r="K8" s="28" t="s">
        <v>537</v>
      </c>
      <c r="L8" s="28" t="s">
        <v>538</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05">
        <f>'7- Mapa Final'!A10</f>
        <v>1</v>
      </c>
      <c r="B10" s="608" t="str">
        <f>'7- Mapa Final'!B10</f>
        <v>Interrupción o demora en el ejercicio de la Función Pública de Administrar  Justicia.</v>
      </c>
      <c r="C10" s="608" t="str">
        <f>'7- Mapa Final'!C10</f>
        <v>Posibilidad de  afectación  del ejercicio de la Función Pública de Administrar Justicia debido a un suceso de fuerza mayor o caso fortuito que imposibilita la gestión judicial</v>
      </c>
      <c r="D10" s="611" t="str">
        <f>'7- Mapa Final'!J10</f>
        <v>Muy Baja - 1</v>
      </c>
      <c r="E10" s="614" t="str">
        <f>'7- Mapa Final'!K10</f>
        <v>Leve - 1</v>
      </c>
      <c r="F10" s="623" t="str">
        <f>'7- Mapa Final'!M10</f>
        <v>Bajo - 1</v>
      </c>
      <c r="G10" s="412" t="s">
        <v>426</v>
      </c>
      <c r="H10" s="626" t="s">
        <v>539</v>
      </c>
      <c r="I10" s="629"/>
      <c r="J10" s="629" t="s">
        <v>540</v>
      </c>
      <c r="K10" s="617">
        <v>45566</v>
      </c>
      <c r="L10" s="617">
        <v>45645</v>
      </c>
      <c r="M10" s="644" t="s">
        <v>557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6"/>
      <c r="B11" s="609"/>
      <c r="C11" s="609"/>
      <c r="D11" s="612"/>
      <c r="E11" s="615"/>
      <c r="F11" s="624"/>
      <c r="G11" s="413"/>
      <c r="H11" s="647"/>
      <c r="I11" s="618"/>
      <c r="J11" s="618"/>
      <c r="K11" s="618"/>
      <c r="L11" s="618"/>
      <c r="M11" s="64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6"/>
      <c r="B12" s="609"/>
      <c r="C12" s="609"/>
      <c r="D12" s="612"/>
      <c r="E12" s="615"/>
      <c r="F12" s="624"/>
      <c r="G12" s="413"/>
      <c r="H12" s="647"/>
      <c r="I12" s="618"/>
      <c r="J12" s="618"/>
      <c r="K12" s="618"/>
      <c r="L12" s="618"/>
      <c r="M12" s="64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6"/>
      <c r="B13" s="609"/>
      <c r="C13" s="609"/>
      <c r="D13" s="612"/>
      <c r="E13" s="615"/>
      <c r="F13" s="624"/>
      <c r="G13" s="413"/>
      <c r="H13" s="647"/>
      <c r="I13" s="618"/>
      <c r="J13" s="618"/>
      <c r="K13" s="618"/>
      <c r="L13" s="618"/>
      <c r="M13" s="64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6"/>
      <c r="B14" s="609"/>
      <c r="C14" s="609"/>
      <c r="D14" s="612"/>
      <c r="E14" s="615"/>
      <c r="F14" s="624"/>
      <c r="G14" s="413"/>
      <c r="H14" s="647"/>
      <c r="I14" s="618"/>
      <c r="J14" s="618"/>
      <c r="K14" s="618"/>
      <c r="L14" s="618"/>
      <c r="M14" s="64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6"/>
      <c r="B15" s="609"/>
      <c r="C15" s="609"/>
      <c r="D15" s="612"/>
      <c r="E15" s="615"/>
      <c r="F15" s="624"/>
      <c r="G15" s="413"/>
      <c r="H15" s="647"/>
      <c r="I15" s="618"/>
      <c r="J15" s="618"/>
      <c r="K15" s="618"/>
      <c r="L15" s="618"/>
      <c r="M15" s="64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6"/>
      <c r="B16" s="609"/>
      <c r="C16" s="609"/>
      <c r="D16" s="612"/>
      <c r="E16" s="615"/>
      <c r="F16" s="624"/>
      <c r="G16" s="413"/>
      <c r="H16" s="647"/>
      <c r="I16" s="618"/>
      <c r="J16" s="618"/>
      <c r="K16" s="618"/>
      <c r="L16" s="618"/>
      <c r="M16" s="64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6"/>
      <c r="B17" s="609"/>
      <c r="C17" s="609"/>
      <c r="D17" s="612"/>
      <c r="E17" s="615"/>
      <c r="F17" s="624"/>
      <c r="G17" s="413"/>
      <c r="H17" s="647"/>
      <c r="I17" s="618"/>
      <c r="J17" s="618"/>
      <c r="K17" s="618"/>
      <c r="L17" s="618"/>
      <c r="M17" s="64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6"/>
      <c r="B18" s="609"/>
      <c r="C18" s="609"/>
      <c r="D18" s="612"/>
      <c r="E18" s="615"/>
      <c r="F18" s="624"/>
      <c r="G18" s="413"/>
      <c r="H18" s="647"/>
      <c r="I18" s="618"/>
      <c r="J18" s="618"/>
      <c r="K18" s="618"/>
      <c r="L18" s="618"/>
      <c r="M18" s="64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83" customHeight="1" thickBot="1">
      <c r="A19" s="607"/>
      <c r="B19" s="610"/>
      <c r="C19" s="610"/>
      <c r="D19" s="613"/>
      <c r="E19" s="616"/>
      <c r="F19" s="625"/>
      <c r="G19" s="499"/>
      <c r="H19" s="648"/>
      <c r="I19" s="619"/>
      <c r="J19" s="619"/>
      <c r="K19" s="619"/>
      <c r="L19" s="619"/>
      <c r="M19" s="64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5">
        <f>'7- Mapa Final'!A20</f>
        <v>2</v>
      </c>
      <c r="B20" s="608" t="str">
        <f>'7- Mapa Final'!B20</f>
        <v>Falta o inadecuada planeación</v>
      </c>
      <c r="C20" s="608" t="str">
        <f>'7- Mapa Final'!C20</f>
        <v xml:space="preserve">Omisión y/o indebida planeación de los objetivos y las metas propuestas que afectan la gestión del Despacho.         </v>
      </c>
      <c r="D20" s="611" t="str">
        <f>'7- Mapa Final'!J20</f>
        <v>Muy Baja - 1</v>
      </c>
      <c r="E20" s="614" t="str">
        <f>'7- Mapa Final'!K20</f>
        <v>Leve - 1</v>
      </c>
      <c r="F20" s="623" t="str">
        <f>'7- Mapa Final'!M20</f>
        <v>Bajo - 1</v>
      </c>
      <c r="G20" s="413" t="s">
        <v>426</v>
      </c>
      <c r="H20" s="626" t="s">
        <v>542</v>
      </c>
      <c r="I20" s="629"/>
      <c r="J20" s="629" t="s">
        <v>540</v>
      </c>
      <c r="K20" s="617">
        <v>45566</v>
      </c>
      <c r="L20" s="617">
        <v>45645</v>
      </c>
      <c r="M20" s="620"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6"/>
      <c r="B21" s="609"/>
      <c r="C21" s="609"/>
      <c r="D21" s="612"/>
      <c r="E21" s="615"/>
      <c r="F21" s="624"/>
      <c r="G21" s="413"/>
      <c r="H21" s="627"/>
      <c r="I21" s="618"/>
      <c r="J21" s="618"/>
      <c r="K21" s="618"/>
      <c r="L21" s="618"/>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6"/>
      <c r="B22" s="609"/>
      <c r="C22" s="609"/>
      <c r="D22" s="612"/>
      <c r="E22" s="615"/>
      <c r="F22" s="624"/>
      <c r="G22" s="413"/>
      <c r="H22" s="627"/>
      <c r="I22" s="618"/>
      <c r="J22" s="618"/>
      <c r="K22" s="618"/>
      <c r="L22" s="618"/>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6"/>
      <c r="B23" s="609"/>
      <c r="C23" s="609"/>
      <c r="D23" s="612"/>
      <c r="E23" s="615"/>
      <c r="F23" s="624"/>
      <c r="G23" s="413"/>
      <c r="H23" s="627"/>
      <c r="I23" s="618"/>
      <c r="J23" s="618"/>
      <c r="K23" s="618"/>
      <c r="L23" s="618"/>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6"/>
      <c r="B24" s="609"/>
      <c r="C24" s="609"/>
      <c r="D24" s="612"/>
      <c r="E24" s="615"/>
      <c r="F24" s="624"/>
      <c r="G24" s="413"/>
      <c r="H24" s="627"/>
      <c r="I24" s="618"/>
      <c r="J24" s="618"/>
      <c r="K24" s="618"/>
      <c r="L24" s="618"/>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6"/>
      <c r="B25" s="609"/>
      <c r="C25" s="609"/>
      <c r="D25" s="612"/>
      <c r="E25" s="615"/>
      <c r="F25" s="624"/>
      <c r="G25" s="413"/>
      <c r="H25" s="627"/>
      <c r="I25" s="618"/>
      <c r="J25" s="618"/>
      <c r="K25" s="618"/>
      <c r="L25" s="618"/>
      <c r="M25" s="621"/>
      <c r="N25" s="33"/>
      <c r="O25" s="33"/>
    </row>
    <row r="26" spans="1:169">
      <c r="A26" s="606"/>
      <c r="B26" s="609"/>
      <c r="C26" s="609"/>
      <c r="D26" s="612"/>
      <c r="E26" s="615"/>
      <c r="F26" s="624"/>
      <c r="G26" s="413"/>
      <c r="H26" s="627"/>
      <c r="I26" s="618"/>
      <c r="J26" s="618"/>
      <c r="K26" s="618"/>
      <c r="L26" s="618"/>
      <c r="M26" s="621"/>
      <c r="N26" s="33"/>
      <c r="O26" s="33"/>
    </row>
    <row r="27" spans="1:169">
      <c r="A27" s="606"/>
      <c r="B27" s="609"/>
      <c r="C27" s="609"/>
      <c r="D27" s="612"/>
      <c r="E27" s="615"/>
      <c r="F27" s="624"/>
      <c r="G27" s="413"/>
      <c r="H27" s="627"/>
      <c r="I27" s="618"/>
      <c r="J27" s="618"/>
      <c r="K27" s="618"/>
      <c r="L27" s="618"/>
      <c r="M27" s="621"/>
      <c r="N27" s="33"/>
      <c r="O27" s="33"/>
    </row>
    <row r="28" spans="1:169">
      <c r="A28" s="606"/>
      <c r="B28" s="609"/>
      <c r="C28" s="609"/>
      <c r="D28" s="612"/>
      <c r="E28" s="615"/>
      <c r="F28" s="624"/>
      <c r="G28" s="413"/>
      <c r="H28" s="627"/>
      <c r="I28" s="618"/>
      <c r="J28" s="618"/>
      <c r="K28" s="618"/>
      <c r="L28" s="618"/>
      <c r="M28" s="621"/>
      <c r="N28" s="33"/>
      <c r="O28" s="33"/>
    </row>
    <row r="29" spans="1:169" ht="69" customHeight="1" thickBot="1">
      <c r="A29" s="607"/>
      <c r="B29" s="610"/>
      <c r="C29" s="610"/>
      <c r="D29" s="613"/>
      <c r="E29" s="616"/>
      <c r="F29" s="625"/>
      <c r="G29" s="499"/>
      <c r="H29" s="628"/>
      <c r="I29" s="619"/>
      <c r="J29" s="619"/>
      <c r="K29" s="619"/>
      <c r="L29" s="619"/>
      <c r="M29" s="622"/>
      <c r="N29" s="33"/>
      <c r="O29" s="33"/>
    </row>
    <row r="30" spans="1:169" s="25" customFormat="1" ht="12.75" customHeight="1">
      <c r="A30" s="605">
        <f>'7- Mapa Final'!A30</f>
        <v>3</v>
      </c>
      <c r="B30" s="608" t="str">
        <f>'7- Mapa Final'!B30</f>
        <v>Errores de comunicación con y entre las partes interesadas</v>
      </c>
      <c r="C30" s="608" t="str">
        <f>'7- Mapa Final'!C30</f>
        <v xml:space="preserve">Imposibilidad de cumplimiento de los tiempos procesales debido al retraso en la expedición de las providencias subsiguientes. </v>
      </c>
      <c r="D30" s="611" t="str">
        <f>'7- Mapa Final'!J30</f>
        <v>Muy Baja - 1</v>
      </c>
      <c r="E30" s="614" t="str">
        <f>'7- Mapa Final'!K30</f>
        <v>Leve - 1</v>
      </c>
      <c r="F30" s="623" t="str">
        <f>'7- Mapa Final'!M30</f>
        <v>Bajo - 1</v>
      </c>
      <c r="G30" s="413" t="s">
        <v>426</v>
      </c>
      <c r="H30" s="626" t="s">
        <v>544</v>
      </c>
      <c r="I30" s="629"/>
      <c r="J30" s="629" t="s">
        <v>540</v>
      </c>
      <c r="K30" s="617">
        <v>45566</v>
      </c>
      <c r="L30" s="617">
        <v>45645</v>
      </c>
      <c r="M30" s="620" t="s">
        <v>545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6"/>
      <c r="B31" s="609"/>
      <c r="C31" s="609"/>
      <c r="D31" s="612"/>
      <c r="E31" s="615"/>
      <c r="F31" s="624"/>
      <c r="G31" s="413"/>
      <c r="H31" s="627"/>
      <c r="I31" s="618"/>
      <c r="J31" s="618"/>
      <c r="K31" s="618"/>
      <c r="L31" s="618"/>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6"/>
      <c r="B32" s="609"/>
      <c r="C32" s="609"/>
      <c r="D32" s="612"/>
      <c r="E32" s="615"/>
      <c r="F32" s="624"/>
      <c r="G32" s="413"/>
      <c r="H32" s="627"/>
      <c r="I32" s="618"/>
      <c r="J32" s="618"/>
      <c r="K32" s="618"/>
      <c r="L32" s="618"/>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6"/>
      <c r="B33" s="609"/>
      <c r="C33" s="609"/>
      <c r="D33" s="612"/>
      <c r="E33" s="615"/>
      <c r="F33" s="624"/>
      <c r="G33" s="413"/>
      <c r="H33" s="627"/>
      <c r="I33" s="618"/>
      <c r="J33" s="618"/>
      <c r="K33" s="618"/>
      <c r="L33" s="618"/>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6"/>
      <c r="B34" s="609"/>
      <c r="C34" s="609"/>
      <c r="D34" s="612"/>
      <c r="E34" s="615"/>
      <c r="F34" s="624"/>
      <c r="G34" s="413"/>
      <c r="H34" s="627"/>
      <c r="I34" s="618"/>
      <c r="J34" s="618"/>
      <c r="K34" s="618"/>
      <c r="L34" s="618"/>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6"/>
      <c r="B35" s="609"/>
      <c r="C35" s="609"/>
      <c r="D35" s="612"/>
      <c r="E35" s="615"/>
      <c r="F35" s="624"/>
      <c r="G35" s="413"/>
      <c r="H35" s="627"/>
      <c r="I35" s="618"/>
      <c r="J35" s="618"/>
      <c r="K35" s="618"/>
      <c r="L35" s="618"/>
      <c r="M35" s="621"/>
      <c r="N35" s="33"/>
      <c r="O35" s="33"/>
    </row>
    <row r="36" spans="1:169">
      <c r="A36" s="606"/>
      <c r="B36" s="609"/>
      <c r="C36" s="609"/>
      <c r="D36" s="612"/>
      <c r="E36" s="615"/>
      <c r="F36" s="624"/>
      <c r="G36" s="413"/>
      <c r="H36" s="627"/>
      <c r="I36" s="618"/>
      <c r="J36" s="618"/>
      <c r="K36" s="618"/>
      <c r="L36" s="618"/>
      <c r="M36" s="621"/>
      <c r="N36" s="33"/>
      <c r="O36" s="33"/>
    </row>
    <row r="37" spans="1:169">
      <c r="A37" s="606"/>
      <c r="B37" s="609"/>
      <c r="C37" s="609"/>
      <c r="D37" s="612"/>
      <c r="E37" s="615"/>
      <c r="F37" s="624"/>
      <c r="G37" s="413"/>
      <c r="H37" s="627"/>
      <c r="I37" s="618"/>
      <c r="J37" s="618"/>
      <c r="K37" s="618"/>
      <c r="L37" s="618"/>
      <c r="M37" s="621"/>
      <c r="N37" s="33"/>
      <c r="O37" s="33"/>
    </row>
    <row r="38" spans="1:169">
      <c r="A38" s="606"/>
      <c r="B38" s="609"/>
      <c r="C38" s="609"/>
      <c r="D38" s="612"/>
      <c r="E38" s="615"/>
      <c r="F38" s="624"/>
      <c r="G38" s="413"/>
      <c r="H38" s="627"/>
      <c r="I38" s="618"/>
      <c r="J38" s="618"/>
      <c r="K38" s="618"/>
      <c r="L38" s="618"/>
      <c r="M38" s="621"/>
      <c r="N38" s="33"/>
      <c r="O38" s="33"/>
    </row>
    <row r="39" spans="1:169" ht="99.75" customHeight="1" thickBot="1">
      <c r="A39" s="607"/>
      <c r="B39" s="610"/>
      <c r="C39" s="610"/>
      <c r="D39" s="613"/>
      <c r="E39" s="616"/>
      <c r="F39" s="625"/>
      <c r="G39" s="499"/>
      <c r="H39" s="628"/>
      <c r="I39" s="619"/>
      <c r="J39" s="619"/>
      <c r="K39" s="619"/>
      <c r="L39" s="619"/>
      <c r="M39" s="622"/>
      <c r="N39" s="33"/>
      <c r="O39" s="33"/>
    </row>
    <row r="40" spans="1:169" s="25" customFormat="1" ht="12.75" customHeight="1">
      <c r="A40" s="605">
        <f>'7- Mapa Final'!A40</f>
        <v>4</v>
      </c>
      <c r="B40" s="608" t="str">
        <f>'7- Mapa Final'!B40</f>
        <v xml:space="preserve">Expedientes incompletos y/o perdida de la información </v>
      </c>
      <c r="C40" s="608" t="str">
        <f>'7- Mapa Final'!C40</f>
        <v>Extravío temporal o definitivo de los  documentos de los procesos judiciales</v>
      </c>
      <c r="D40" s="611" t="str">
        <f>'7- Mapa Final'!J40</f>
        <v>Muy Baja - 1</v>
      </c>
      <c r="E40" s="614" t="str">
        <f>'7- Mapa Final'!K40</f>
        <v>Leve - 1</v>
      </c>
      <c r="F40" s="623" t="str">
        <f>'7- Mapa Final'!M40</f>
        <v>Bajo - 1</v>
      </c>
      <c r="G40" s="413" t="s">
        <v>426</v>
      </c>
      <c r="H40" s="626" t="s">
        <v>546</v>
      </c>
      <c r="I40" s="629"/>
      <c r="J40" s="629" t="s">
        <v>540</v>
      </c>
      <c r="K40" s="617">
        <v>45566</v>
      </c>
      <c r="L40" s="617">
        <v>45645</v>
      </c>
      <c r="M40" s="620" t="s">
        <v>545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6"/>
      <c r="B41" s="609"/>
      <c r="C41" s="609"/>
      <c r="D41" s="612"/>
      <c r="E41" s="615"/>
      <c r="F41" s="624"/>
      <c r="G41" s="413"/>
      <c r="H41" s="627"/>
      <c r="I41" s="618"/>
      <c r="J41" s="618"/>
      <c r="K41" s="618"/>
      <c r="L41" s="618"/>
      <c r="M41" s="6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6"/>
      <c r="B42" s="609"/>
      <c r="C42" s="609"/>
      <c r="D42" s="612"/>
      <c r="E42" s="615"/>
      <c r="F42" s="624"/>
      <c r="G42" s="413"/>
      <c r="H42" s="627"/>
      <c r="I42" s="618"/>
      <c r="J42" s="618"/>
      <c r="K42" s="618"/>
      <c r="L42" s="618"/>
      <c r="M42" s="6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6"/>
      <c r="B43" s="609"/>
      <c r="C43" s="609"/>
      <c r="D43" s="612"/>
      <c r="E43" s="615"/>
      <c r="F43" s="624"/>
      <c r="G43" s="413"/>
      <c r="H43" s="627"/>
      <c r="I43" s="618"/>
      <c r="J43" s="618"/>
      <c r="K43" s="618"/>
      <c r="L43" s="618"/>
      <c r="M43" s="6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6"/>
      <c r="B44" s="609"/>
      <c r="C44" s="609"/>
      <c r="D44" s="612"/>
      <c r="E44" s="615"/>
      <c r="F44" s="624"/>
      <c r="G44" s="413"/>
      <c r="H44" s="627"/>
      <c r="I44" s="618"/>
      <c r="J44" s="618"/>
      <c r="K44" s="618"/>
      <c r="L44" s="618"/>
      <c r="M44" s="6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6"/>
      <c r="B45" s="609"/>
      <c r="C45" s="609"/>
      <c r="D45" s="612"/>
      <c r="E45" s="615"/>
      <c r="F45" s="624"/>
      <c r="G45" s="413"/>
      <c r="H45" s="627"/>
      <c r="I45" s="618"/>
      <c r="J45" s="618"/>
      <c r="K45" s="618"/>
      <c r="L45" s="618"/>
      <c r="M45" s="621"/>
      <c r="N45" s="33"/>
      <c r="O45" s="33"/>
    </row>
    <row r="46" spans="1:169">
      <c r="A46" s="606"/>
      <c r="B46" s="609"/>
      <c r="C46" s="609"/>
      <c r="D46" s="612"/>
      <c r="E46" s="615"/>
      <c r="F46" s="624"/>
      <c r="G46" s="413"/>
      <c r="H46" s="627"/>
      <c r="I46" s="618"/>
      <c r="J46" s="618"/>
      <c r="K46" s="618"/>
      <c r="L46" s="618"/>
      <c r="M46" s="621"/>
      <c r="N46" s="33"/>
      <c r="O46" s="33"/>
    </row>
    <row r="47" spans="1:169">
      <c r="A47" s="606"/>
      <c r="B47" s="609"/>
      <c r="C47" s="609"/>
      <c r="D47" s="612"/>
      <c r="E47" s="615"/>
      <c r="F47" s="624"/>
      <c r="G47" s="413"/>
      <c r="H47" s="627"/>
      <c r="I47" s="618"/>
      <c r="J47" s="618"/>
      <c r="K47" s="618"/>
      <c r="L47" s="618"/>
      <c r="M47" s="621"/>
      <c r="N47" s="33"/>
      <c r="O47" s="33"/>
    </row>
    <row r="48" spans="1:169">
      <c r="A48" s="606"/>
      <c r="B48" s="609"/>
      <c r="C48" s="609"/>
      <c r="D48" s="612"/>
      <c r="E48" s="615"/>
      <c r="F48" s="624"/>
      <c r="G48" s="413"/>
      <c r="H48" s="627"/>
      <c r="I48" s="618"/>
      <c r="J48" s="618"/>
      <c r="K48" s="618"/>
      <c r="L48" s="618"/>
      <c r="M48" s="621"/>
      <c r="N48" s="33"/>
      <c r="O48" s="33"/>
    </row>
    <row r="49" spans="1:169" ht="265.5" customHeight="1" thickBot="1">
      <c r="A49" s="607"/>
      <c r="B49" s="610"/>
      <c r="C49" s="610"/>
      <c r="D49" s="613"/>
      <c r="E49" s="616"/>
      <c r="F49" s="625"/>
      <c r="G49" s="499"/>
      <c r="H49" s="628"/>
      <c r="I49" s="619"/>
      <c r="J49" s="619"/>
      <c r="K49" s="619"/>
      <c r="L49" s="619"/>
      <c r="M49" s="622"/>
      <c r="N49" s="33"/>
      <c r="O49" s="33"/>
    </row>
    <row r="50" spans="1:169" s="25" customFormat="1" ht="12.75" customHeight="1">
      <c r="A50" s="605">
        <v>5</v>
      </c>
      <c r="B50" s="608" t="str">
        <f>'7- Mapa Final'!B50</f>
        <v xml:space="preserve">Afectaciones ambientales </v>
      </c>
      <c r="C50" s="608" t="str">
        <f>'7- Mapa Final'!C50</f>
        <v>Se tienen   afectaciones ambientales que generen impactos negativos en el entorno</v>
      </c>
      <c r="D50" s="611" t="str">
        <f>'7- Mapa Final'!J50</f>
        <v>Muy Baja - 1</v>
      </c>
      <c r="E50" s="614" t="str">
        <f>'7- Mapa Final'!K50</f>
        <v>Leve - 1</v>
      </c>
      <c r="F50" s="623" t="str">
        <f>'7- Mapa Final'!M50</f>
        <v>Bajo - 1</v>
      </c>
      <c r="G50" s="413" t="s">
        <v>426</v>
      </c>
      <c r="H50" s="626" t="s">
        <v>548</v>
      </c>
      <c r="I50" s="629"/>
      <c r="J50" s="629" t="s">
        <v>540</v>
      </c>
      <c r="K50" s="617">
        <v>45566</v>
      </c>
      <c r="L50" s="617">
        <v>45645</v>
      </c>
      <c r="M50" s="620" t="s">
        <v>545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6"/>
      <c r="B51" s="609"/>
      <c r="C51" s="609"/>
      <c r="D51" s="612"/>
      <c r="E51" s="615"/>
      <c r="F51" s="624"/>
      <c r="G51" s="413"/>
      <c r="H51" s="627"/>
      <c r="I51" s="618"/>
      <c r="J51" s="618"/>
      <c r="K51" s="618"/>
      <c r="L51" s="618"/>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6"/>
      <c r="B52" s="609"/>
      <c r="C52" s="609"/>
      <c r="D52" s="612"/>
      <c r="E52" s="615"/>
      <c r="F52" s="624"/>
      <c r="G52" s="413"/>
      <c r="H52" s="627"/>
      <c r="I52" s="618"/>
      <c r="J52" s="618"/>
      <c r="K52" s="618"/>
      <c r="L52" s="618"/>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6"/>
      <c r="B53" s="609"/>
      <c r="C53" s="609"/>
      <c r="D53" s="612"/>
      <c r="E53" s="615"/>
      <c r="F53" s="624"/>
      <c r="G53" s="413"/>
      <c r="H53" s="627"/>
      <c r="I53" s="618"/>
      <c r="J53" s="618"/>
      <c r="K53" s="618"/>
      <c r="L53" s="618"/>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6"/>
      <c r="B54" s="609"/>
      <c r="C54" s="609"/>
      <c r="D54" s="612"/>
      <c r="E54" s="615"/>
      <c r="F54" s="624"/>
      <c r="G54" s="413"/>
      <c r="H54" s="627"/>
      <c r="I54" s="618"/>
      <c r="J54" s="618"/>
      <c r="K54" s="618"/>
      <c r="L54" s="618"/>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6"/>
      <c r="B55" s="609"/>
      <c r="C55" s="609"/>
      <c r="D55" s="612"/>
      <c r="E55" s="615"/>
      <c r="F55" s="624"/>
      <c r="G55" s="413"/>
      <c r="H55" s="627"/>
      <c r="I55" s="618"/>
      <c r="J55" s="618"/>
      <c r="K55" s="618"/>
      <c r="L55" s="618"/>
      <c r="M55" s="621"/>
      <c r="N55" s="33"/>
      <c r="O55" s="33"/>
    </row>
    <row r="56" spans="1:169">
      <c r="A56" s="606"/>
      <c r="B56" s="609"/>
      <c r="C56" s="609"/>
      <c r="D56" s="612"/>
      <c r="E56" s="615"/>
      <c r="F56" s="624"/>
      <c r="G56" s="413"/>
      <c r="H56" s="627"/>
      <c r="I56" s="618"/>
      <c r="J56" s="618"/>
      <c r="K56" s="618"/>
      <c r="L56" s="618"/>
      <c r="M56" s="621"/>
      <c r="N56" s="33"/>
      <c r="O56" s="33"/>
    </row>
    <row r="57" spans="1:169">
      <c r="A57" s="606"/>
      <c r="B57" s="609"/>
      <c r="C57" s="609"/>
      <c r="D57" s="612"/>
      <c r="E57" s="615"/>
      <c r="F57" s="624"/>
      <c r="G57" s="413"/>
      <c r="H57" s="627"/>
      <c r="I57" s="618"/>
      <c r="J57" s="618"/>
      <c r="K57" s="618"/>
      <c r="L57" s="618"/>
      <c r="M57" s="621"/>
      <c r="N57" s="33"/>
      <c r="O57" s="33"/>
    </row>
    <row r="58" spans="1:169">
      <c r="A58" s="606"/>
      <c r="B58" s="609"/>
      <c r="C58" s="609"/>
      <c r="D58" s="612"/>
      <c r="E58" s="615"/>
      <c r="F58" s="624"/>
      <c r="G58" s="413"/>
      <c r="H58" s="627"/>
      <c r="I58" s="618"/>
      <c r="J58" s="618"/>
      <c r="K58" s="618"/>
      <c r="L58" s="618"/>
      <c r="M58" s="621"/>
      <c r="N58" s="33"/>
      <c r="O58" s="33"/>
    </row>
    <row r="59" spans="1:169" ht="15.75" thickBot="1">
      <c r="A59" s="607"/>
      <c r="B59" s="610"/>
      <c r="C59" s="610"/>
      <c r="D59" s="613"/>
      <c r="E59" s="616"/>
      <c r="F59" s="625"/>
      <c r="G59" s="414"/>
      <c r="H59" s="628"/>
      <c r="I59" s="619"/>
      <c r="J59" s="619"/>
      <c r="K59" s="619"/>
      <c r="L59" s="619"/>
      <c r="M59" s="622"/>
      <c r="N59" s="33"/>
      <c r="O59" s="33"/>
    </row>
    <row r="60" spans="1:169">
      <c r="A60" s="605">
        <v>6</v>
      </c>
      <c r="B60" s="608" t="str">
        <f>'7- Mapa Final'!B60</f>
        <v>Descertificación</v>
      </c>
      <c r="C60" s="608" t="str">
        <f>'7- Mapa Final'!C60</f>
        <v>Falta de liderazgo y compromiso con el mejoramiento continuo del SIGCMA - SGC del JCAS</v>
      </c>
      <c r="D60" s="611" t="str">
        <f>'7- Mapa Final'!J60</f>
        <v>Baja - 2</v>
      </c>
      <c r="E60" s="614" t="str">
        <f>'7- Mapa Final'!K60</f>
        <v>Leve - 1</v>
      </c>
      <c r="F60" s="623" t="str">
        <f>'7- Mapa Final'!M60</f>
        <v>Bajo - 2</v>
      </c>
      <c r="G60" s="413" t="s">
        <v>426</v>
      </c>
      <c r="H60" s="626" t="s">
        <v>549</v>
      </c>
      <c r="I60" s="629"/>
      <c r="J60" s="629" t="s">
        <v>540</v>
      </c>
      <c r="K60" s="617">
        <v>45566</v>
      </c>
      <c r="L60" s="617">
        <v>45645</v>
      </c>
      <c r="M60" s="620" t="s">
        <v>550</v>
      </c>
    </row>
    <row r="61" spans="1:169">
      <c r="A61" s="606"/>
      <c r="B61" s="609"/>
      <c r="C61" s="609"/>
      <c r="D61" s="612"/>
      <c r="E61" s="615"/>
      <c r="F61" s="624"/>
      <c r="G61" s="413"/>
      <c r="H61" s="627"/>
      <c r="I61" s="618"/>
      <c r="J61" s="618"/>
      <c r="K61" s="618"/>
      <c r="L61" s="618"/>
      <c r="M61" s="621"/>
    </row>
    <row r="62" spans="1:169">
      <c r="A62" s="606"/>
      <c r="B62" s="609"/>
      <c r="C62" s="609"/>
      <c r="D62" s="612"/>
      <c r="E62" s="615"/>
      <c r="F62" s="624"/>
      <c r="G62" s="413"/>
      <c r="H62" s="627"/>
      <c r="I62" s="618"/>
      <c r="J62" s="618"/>
      <c r="K62" s="618"/>
      <c r="L62" s="618"/>
      <c r="M62" s="621"/>
    </row>
    <row r="63" spans="1:169">
      <c r="A63" s="606"/>
      <c r="B63" s="609"/>
      <c r="C63" s="609"/>
      <c r="D63" s="612"/>
      <c r="E63" s="615"/>
      <c r="F63" s="624"/>
      <c r="G63" s="413"/>
      <c r="H63" s="627"/>
      <c r="I63" s="618"/>
      <c r="J63" s="618"/>
      <c r="K63" s="618"/>
      <c r="L63" s="618"/>
      <c r="M63" s="621"/>
    </row>
    <row r="64" spans="1:169">
      <c r="A64" s="606"/>
      <c r="B64" s="609"/>
      <c r="C64" s="609"/>
      <c r="D64" s="612"/>
      <c r="E64" s="615"/>
      <c r="F64" s="624"/>
      <c r="G64" s="413"/>
      <c r="H64" s="627"/>
      <c r="I64" s="618"/>
      <c r="J64" s="618"/>
      <c r="K64" s="618"/>
      <c r="L64" s="618"/>
      <c r="M64" s="621"/>
    </row>
    <row r="65" spans="1:13">
      <c r="A65" s="606"/>
      <c r="B65" s="609"/>
      <c r="C65" s="609"/>
      <c r="D65" s="612"/>
      <c r="E65" s="615"/>
      <c r="F65" s="624"/>
      <c r="G65" s="413"/>
      <c r="H65" s="627"/>
      <c r="I65" s="618"/>
      <c r="J65" s="618"/>
      <c r="K65" s="618"/>
      <c r="L65" s="618"/>
      <c r="M65" s="621"/>
    </row>
    <row r="66" spans="1:13">
      <c r="A66" s="606"/>
      <c r="B66" s="609"/>
      <c r="C66" s="609"/>
      <c r="D66" s="612"/>
      <c r="E66" s="615"/>
      <c r="F66" s="624"/>
      <c r="G66" s="413"/>
      <c r="H66" s="627"/>
      <c r="I66" s="618"/>
      <c r="J66" s="618"/>
      <c r="K66" s="618"/>
      <c r="L66" s="618"/>
      <c r="M66" s="621"/>
    </row>
    <row r="67" spans="1:13">
      <c r="A67" s="606"/>
      <c r="B67" s="609"/>
      <c r="C67" s="609"/>
      <c r="D67" s="612"/>
      <c r="E67" s="615"/>
      <c r="F67" s="624"/>
      <c r="G67" s="413"/>
      <c r="H67" s="627"/>
      <c r="I67" s="618"/>
      <c r="J67" s="618"/>
      <c r="K67" s="618"/>
      <c r="L67" s="618"/>
      <c r="M67" s="621"/>
    </row>
    <row r="68" spans="1:13">
      <c r="A68" s="606"/>
      <c r="B68" s="609"/>
      <c r="C68" s="609"/>
      <c r="D68" s="612"/>
      <c r="E68" s="615"/>
      <c r="F68" s="624"/>
      <c r="G68" s="413"/>
      <c r="H68" s="627"/>
      <c r="I68" s="618"/>
      <c r="J68" s="618"/>
      <c r="K68" s="618"/>
      <c r="L68" s="618"/>
      <c r="M68" s="621"/>
    </row>
    <row r="69" spans="1:13" ht="208.5" customHeight="1" thickBot="1">
      <c r="A69" s="607"/>
      <c r="B69" s="610"/>
      <c r="C69" s="610"/>
      <c r="D69" s="613"/>
      <c r="E69" s="616"/>
      <c r="F69" s="625"/>
      <c r="G69" s="414"/>
      <c r="H69" s="628"/>
      <c r="I69" s="619"/>
      <c r="J69" s="619"/>
      <c r="K69" s="619"/>
      <c r="L69" s="619"/>
      <c r="M69" s="622"/>
    </row>
    <row r="70" spans="1:13" ht="15" customHeight="1">
      <c r="A70" s="664">
        <v>7</v>
      </c>
      <c r="B70" s="609" t="str">
        <f>'[6]7- Mapa Final'!B70</f>
        <v xml:space="preserve">Recibir , ofrecer, prometer , entregar o aceptar dádivas o beneficios a nombre propio o de terceros para  expedir, alterar,retener , extraviar o entregar  documentos  sin el lleno de requisitos legales </v>
      </c>
      <c r="C70" s="609" t="str">
        <f>'[6]7- Mapa Final'!C70</f>
        <v xml:space="preserve"> Realizar trámites sin el cumplimiento de los requisitos legales  o  con informacion falsa</v>
      </c>
      <c r="D70" s="666" t="str">
        <f>'[6]7- Mapa Final'!J70</f>
        <v>Muy Baja - 1</v>
      </c>
      <c r="E70" s="667" t="str">
        <f>'[6]7- Mapa Final'!K70</f>
        <v>Moderado - 3</v>
      </c>
      <c r="F70" s="624" t="str">
        <f>'[6]7- Mapa Final'!M70</f>
        <v>Moderado - 3</v>
      </c>
      <c r="G70" s="413" t="s">
        <v>426</v>
      </c>
      <c r="H70" s="662" t="s">
        <v>551</v>
      </c>
      <c r="I70" s="618"/>
      <c r="J70" s="618" t="s">
        <v>10</v>
      </c>
      <c r="K70" s="617">
        <v>45566</v>
      </c>
      <c r="L70" s="617">
        <v>45645</v>
      </c>
      <c r="M70" s="674" t="s">
        <v>552</v>
      </c>
    </row>
    <row r="71" spans="1:13">
      <c r="A71" s="664"/>
      <c r="B71" s="609"/>
      <c r="C71" s="609"/>
      <c r="D71" s="612"/>
      <c r="E71" s="615"/>
      <c r="F71" s="624"/>
      <c r="G71" s="413"/>
      <c r="H71" s="662"/>
      <c r="I71" s="618"/>
      <c r="J71" s="618"/>
      <c r="K71" s="618"/>
      <c r="L71" s="618"/>
      <c r="M71" s="675"/>
    </row>
    <row r="72" spans="1:13">
      <c r="A72" s="664"/>
      <c r="B72" s="609"/>
      <c r="C72" s="609"/>
      <c r="D72" s="612"/>
      <c r="E72" s="615"/>
      <c r="F72" s="624"/>
      <c r="G72" s="413"/>
      <c r="H72" s="662"/>
      <c r="I72" s="618"/>
      <c r="J72" s="618"/>
      <c r="K72" s="618"/>
      <c r="L72" s="618"/>
      <c r="M72" s="675"/>
    </row>
    <row r="73" spans="1:13">
      <c r="A73" s="664"/>
      <c r="B73" s="609"/>
      <c r="C73" s="609"/>
      <c r="D73" s="612"/>
      <c r="E73" s="615"/>
      <c r="F73" s="624"/>
      <c r="G73" s="413"/>
      <c r="H73" s="662"/>
      <c r="I73" s="618"/>
      <c r="J73" s="618"/>
      <c r="K73" s="618"/>
      <c r="L73" s="618"/>
      <c r="M73" s="675"/>
    </row>
    <row r="74" spans="1:13">
      <c r="A74" s="664"/>
      <c r="B74" s="609"/>
      <c r="C74" s="609"/>
      <c r="D74" s="612"/>
      <c r="E74" s="615"/>
      <c r="F74" s="624"/>
      <c r="G74" s="413"/>
      <c r="H74" s="662"/>
      <c r="I74" s="618"/>
      <c r="J74" s="618"/>
      <c r="K74" s="618"/>
      <c r="L74" s="618"/>
      <c r="M74" s="675"/>
    </row>
    <row r="75" spans="1:13">
      <c r="A75" s="664"/>
      <c r="B75" s="609"/>
      <c r="C75" s="609"/>
      <c r="D75" s="612"/>
      <c r="E75" s="615"/>
      <c r="F75" s="624"/>
      <c r="G75" s="413"/>
      <c r="H75" s="662"/>
      <c r="I75" s="618"/>
      <c r="J75" s="618"/>
      <c r="K75" s="618"/>
      <c r="L75" s="618"/>
      <c r="M75" s="675"/>
    </row>
    <row r="76" spans="1:13">
      <c r="A76" s="664"/>
      <c r="B76" s="609"/>
      <c r="C76" s="609"/>
      <c r="D76" s="612"/>
      <c r="E76" s="615"/>
      <c r="F76" s="624"/>
      <c r="G76" s="413"/>
      <c r="H76" s="662"/>
      <c r="I76" s="618"/>
      <c r="J76" s="618"/>
      <c r="K76" s="618"/>
      <c r="L76" s="618"/>
      <c r="M76" s="675"/>
    </row>
    <row r="77" spans="1:13">
      <c r="A77" s="664"/>
      <c r="B77" s="609"/>
      <c r="C77" s="609"/>
      <c r="D77" s="612"/>
      <c r="E77" s="615"/>
      <c r="F77" s="624"/>
      <c r="G77" s="413"/>
      <c r="H77" s="662"/>
      <c r="I77" s="618"/>
      <c r="J77" s="618"/>
      <c r="K77" s="618"/>
      <c r="L77" s="618"/>
      <c r="M77" s="675"/>
    </row>
    <row r="78" spans="1:13">
      <c r="A78" s="664"/>
      <c r="B78" s="609"/>
      <c r="C78" s="609"/>
      <c r="D78" s="612"/>
      <c r="E78" s="615"/>
      <c r="F78" s="624"/>
      <c r="G78" s="413"/>
      <c r="H78" s="662"/>
      <c r="I78" s="618"/>
      <c r="J78" s="618"/>
      <c r="K78" s="618"/>
      <c r="L78" s="618"/>
      <c r="M78" s="675"/>
    </row>
    <row r="79" spans="1:13" ht="15.75" thickBot="1">
      <c r="A79" s="665"/>
      <c r="B79" s="610"/>
      <c r="C79" s="610"/>
      <c r="D79" s="613"/>
      <c r="E79" s="616"/>
      <c r="F79" s="625"/>
      <c r="G79" s="414"/>
      <c r="H79" s="663"/>
      <c r="I79" s="619"/>
      <c r="J79" s="619"/>
      <c r="K79" s="619"/>
      <c r="L79" s="619"/>
      <c r="M79" s="676"/>
    </row>
    <row r="80" spans="1:13">
      <c r="A80" s="664">
        <v>8</v>
      </c>
      <c r="B80" s="609" t="str">
        <f>'[6]7- Mapa Final'!B80</f>
        <v xml:space="preserve">Recibir, ofrecer, prometer, entregar o aceptar dadivas  o beneficios a nombre propio o de terceros para  demorar, retener, alterar o direccionar decisiones judiciales </v>
      </c>
      <c r="C80" s="609" t="str">
        <f>'[6]7- Mapa Final'!C80</f>
        <v xml:space="preserve">Proferir  decisiones judiciales incumpliendo los principios de la administracion de justicia o sin la observancia de los Codigos  Procesales en la materia </v>
      </c>
      <c r="D80" s="666" t="str">
        <f>'[6]7- Mapa Final'!J80</f>
        <v>Muy Baja - 1</v>
      </c>
      <c r="E80" s="667" t="str">
        <f>'[6]7- Mapa Final'!K80</f>
        <v>Moderado - 3</v>
      </c>
      <c r="F80" s="624" t="str">
        <f>'[6]7- Mapa Final'!M80</f>
        <v>Moderado - 3</v>
      </c>
      <c r="G80" s="413" t="s">
        <v>426</v>
      </c>
      <c r="H80" s="662" t="s">
        <v>551</v>
      </c>
      <c r="I80" s="618"/>
      <c r="J80" s="618" t="s">
        <v>10</v>
      </c>
      <c r="K80" s="617">
        <v>45566</v>
      </c>
      <c r="L80" s="617">
        <v>45645</v>
      </c>
      <c r="M80" s="677" t="s">
        <v>552</v>
      </c>
    </row>
    <row r="81" spans="1:13">
      <c r="A81" s="664"/>
      <c r="B81" s="609"/>
      <c r="C81" s="609"/>
      <c r="D81" s="612"/>
      <c r="E81" s="615"/>
      <c r="F81" s="624"/>
      <c r="G81" s="413"/>
      <c r="H81" s="662"/>
      <c r="I81" s="618"/>
      <c r="J81" s="618"/>
      <c r="K81" s="618"/>
      <c r="L81" s="618"/>
      <c r="M81" s="678"/>
    </row>
    <row r="82" spans="1:13">
      <c r="A82" s="664"/>
      <c r="B82" s="609"/>
      <c r="C82" s="609"/>
      <c r="D82" s="612"/>
      <c r="E82" s="615"/>
      <c r="F82" s="624"/>
      <c r="G82" s="413"/>
      <c r="H82" s="662"/>
      <c r="I82" s="618"/>
      <c r="J82" s="618"/>
      <c r="K82" s="618"/>
      <c r="L82" s="618"/>
      <c r="M82" s="678"/>
    </row>
    <row r="83" spans="1:13">
      <c r="A83" s="664"/>
      <c r="B83" s="609"/>
      <c r="C83" s="609"/>
      <c r="D83" s="612"/>
      <c r="E83" s="615"/>
      <c r="F83" s="624"/>
      <c r="G83" s="413"/>
      <c r="H83" s="662"/>
      <c r="I83" s="618"/>
      <c r="J83" s="618"/>
      <c r="K83" s="618"/>
      <c r="L83" s="618"/>
      <c r="M83" s="678"/>
    </row>
    <row r="84" spans="1:13">
      <c r="A84" s="664"/>
      <c r="B84" s="609"/>
      <c r="C84" s="609"/>
      <c r="D84" s="612"/>
      <c r="E84" s="615"/>
      <c r="F84" s="624"/>
      <c r="G84" s="413"/>
      <c r="H84" s="662"/>
      <c r="I84" s="618"/>
      <c r="J84" s="618"/>
      <c r="K84" s="618"/>
      <c r="L84" s="618"/>
      <c r="M84" s="678"/>
    </row>
    <row r="85" spans="1:13">
      <c r="A85" s="664"/>
      <c r="B85" s="609"/>
      <c r="C85" s="609"/>
      <c r="D85" s="612"/>
      <c r="E85" s="615"/>
      <c r="F85" s="624"/>
      <c r="G85" s="413"/>
      <c r="H85" s="662"/>
      <c r="I85" s="618"/>
      <c r="J85" s="618"/>
      <c r="K85" s="618"/>
      <c r="L85" s="618"/>
      <c r="M85" s="678"/>
    </row>
    <row r="86" spans="1:13">
      <c r="A86" s="664"/>
      <c r="B86" s="609"/>
      <c r="C86" s="609"/>
      <c r="D86" s="612"/>
      <c r="E86" s="615"/>
      <c r="F86" s="624"/>
      <c r="G86" s="413"/>
      <c r="H86" s="662"/>
      <c r="I86" s="618"/>
      <c r="J86" s="618"/>
      <c r="K86" s="618"/>
      <c r="L86" s="618"/>
      <c r="M86" s="678"/>
    </row>
    <row r="87" spans="1:13">
      <c r="A87" s="664"/>
      <c r="B87" s="609"/>
      <c r="C87" s="609"/>
      <c r="D87" s="612"/>
      <c r="E87" s="615"/>
      <c r="F87" s="624"/>
      <c r="G87" s="413"/>
      <c r="H87" s="662"/>
      <c r="I87" s="618"/>
      <c r="J87" s="618"/>
      <c r="K87" s="618"/>
      <c r="L87" s="618"/>
      <c r="M87" s="678"/>
    </row>
    <row r="88" spans="1:13">
      <c r="A88" s="664"/>
      <c r="B88" s="609"/>
      <c r="C88" s="609"/>
      <c r="D88" s="612"/>
      <c r="E88" s="615"/>
      <c r="F88" s="624"/>
      <c r="G88" s="413"/>
      <c r="H88" s="662"/>
      <c r="I88" s="618"/>
      <c r="J88" s="618"/>
      <c r="K88" s="618"/>
      <c r="L88" s="618"/>
      <c r="M88" s="678"/>
    </row>
    <row r="89" spans="1:13" ht="15.75" thickBot="1">
      <c r="A89" s="665"/>
      <c r="B89" s="610"/>
      <c r="C89" s="610"/>
      <c r="D89" s="613"/>
      <c r="E89" s="616"/>
      <c r="F89" s="625"/>
      <c r="G89" s="414"/>
      <c r="H89" s="663"/>
      <c r="I89" s="619"/>
      <c r="J89" s="619"/>
      <c r="K89" s="619"/>
      <c r="L89" s="619"/>
      <c r="M89" s="679"/>
    </row>
    <row r="90" spans="1:13" ht="15" hidden="1" customHeight="1">
      <c r="A90" s="680">
        <v>9</v>
      </c>
      <c r="B90" s="609" t="str">
        <f>'[6]7- Mapa Final'!B90</f>
        <v>Ofrecer, prometer, entregar, aceptar o solicitar una ventaja indebida para no realizar una audiencia programada en la fecha establecida.</v>
      </c>
      <c r="C90" s="609" t="str">
        <f>'[6]7- Mapa Final'!C90</f>
        <v>Cuando por indebido interés  no se realizar una audiencia programada en la fecha establecida</v>
      </c>
      <c r="D90" s="666" t="str">
        <f>'[6]7- Mapa Final'!J90</f>
        <v>Muy Baja - 1</v>
      </c>
      <c r="E90" s="667" t="str">
        <f>'[6]7- Mapa Final'!K90</f>
        <v>Moderado - 3</v>
      </c>
      <c r="F90" s="624" t="str">
        <f>'[6]7- Mapa Final'!M90</f>
        <v>Moderado - 3</v>
      </c>
      <c r="G90" s="422" t="s">
        <v>485</v>
      </c>
      <c r="H90" s="618"/>
      <c r="I90" s="618"/>
      <c r="J90" s="618"/>
      <c r="K90" s="617">
        <v>45383</v>
      </c>
      <c r="L90" s="617">
        <v>45473</v>
      </c>
      <c r="M90" s="682"/>
    </row>
    <row r="91" spans="1:13" ht="15" hidden="1" customHeight="1">
      <c r="A91" s="680"/>
      <c r="B91" s="609"/>
      <c r="C91" s="609"/>
      <c r="D91" s="612"/>
      <c r="E91" s="615"/>
      <c r="F91" s="624"/>
      <c r="G91" s="422"/>
      <c r="H91" s="618"/>
      <c r="I91" s="618"/>
      <c r="J91" s="618"/>
      <c r="K91" s="618"/>
      <c r="L91" s="618"/>
      <c r="M91" s="682"/>
    </row>
    <row r="92" spans="1:13" ht="15" hidden="1" customHeight="1">
      <c r="A92" s="680"/>
      <c r="B92" s="609"/>
      <c r="C92" s="609"/>
      <c r="D92" s="612"/>
      <c r="E92" s="615"/>
      <c r="F92" s="624"/>
      <c r="G92" s="422"/>
      <c r="H92" s="618"/>
      <c r="I92" s="618"/>
      <c r="J92" s="618"/>
      <c r="K92" s="618"/>
      <c r="L92" s="618"/>
      <c r="M92" s="682"/>
    </row>
    <row r="93" spans="1:13" ht="15" hidden="1" customHeight="1">
      <c r="A93" s="680"/>
      <c r="B93" s="609"/>
      <c r="C93" s="609"/>
      <c r="D93" s="612"/>
      <c r="E93" s="615"/>
      <c r="F93" s="624"/>
      <c r="G93" s="422"/>
      <c r="H93" s="618"/>
      <c r="I93" s="618"/>
      <c r="J93" s="618"/>
      <c r="K93" s="618"/>
      <c r="L93" s="618"/>
      <c r="M93" s="682"/>
    </row>
    <row r="94" spans="1:13" ht="15" hidden="1" customHeight="1">
      <c r="A94" s="680"/>
      <c r="B94" s="609"/>
      <c r="C94" s="609"/>
      <c r="D94" s="612"/>
      <c r="E94" s="615"/>
      <c r="F94" s="624"/>
      <c r="G94" s="422"/>
      <c r="H94" s="618"/>
      <c r="I94" s="618"/>
      <c r="J94" s="618"/>
      <c r="K94" s="618"/>
      <c r="L94" s="618"/>
      <c r="M94" s="682"/>
    </row>
    <row r="95" spans="1:13" ht="15" hidden="1" customHeight="1">
      <c r="A95" s="680"/>
      <c r="B95" s="609"/>
      <c r="C95" s="609"/>
      <c r="D95" s="612"/>
      <c r="E95" s="615"/>
      <c r="F95" s="624"/>
      <c r="G95" s="422"/>
      <c r="H95" s="618"/>
      <c r="I95" s="618"/>
      <c r="J95" s="618"/>
      <c r="K95" s="618"/>
      <c r="L95" s="618"/>
      <c r="M95" s="682"/>
    </row>
    <row r="96" spans="1:13" ht="15" hidden="1" customHeight="1">
      <c r="A96" s="680"/>
      <c r="B96" s="609"/>
      <c r="C96" s="609"/>
      <c r="D96" s="612"/>
      <c r="E96" s="615"/>
      <c r="F96" s="624"/>
      <c r="G96" s="422"/>
      <c r="H96" s="618"/>
      <c r="I96" s="618"/>
      <c r="J96" s="618"/>
      <c r="K96" s="618"/>
      <c r="L96" s="618"/>
      <c r="M96" s="682"/>
    </row>
    <row r="97" spans="1:13" ht="15" hidden="1" customHeight="1">
      <c r="A97" s="680"/>
      <c r="B97" s="609"/>
      <c r="C97" s="609"/>
      <c r="D97" s="612"/>
      <c r="E97" s="615"/>
      <c r="F97" s="624"/>
      <c r="G97" s="422"/>
      <c r="H97" s="618"/>
      <c r="I97" s="618"/>
      <c r="J97" s="618"/>
      <c r="K97" s="618"/>
      <c r="L97" s="618"/>
      <c r="M97" s="682"/>
    </row>
    <row r="98" spans="1:13" ht="15" hidden="1" customHeight="1">
      <c r="A98" s="680"/>
      <c r="B98" s="609"/>
      <c r="C98" s="609"/>
      <c r="D98" s="612"/>
      <c r="E98" s="615"/>
      <c r="F98" s="624"/>
      <c r="G98" s="422"/>
      <c r="H98" s="618"/>
      <c r="I98" s="618"/>
      <c r="J98" s="618"/>
      <c r="K98" s="618"/>
      <c r="L98" s="618"/>
      <c r="M98" s="682"/>
    </row>
    <row r="99" spans="1:13" ht="15.75" hidden="1" customHeight="1" thickBot="1">
      <c r="A99" s="681"/>
      <c r="B99" s="610"/>
      <c r="C99" s="610"/>
      <c r="D99" s="613"/>
      <c r="E99" s="616"/>
      <c r="F99" s="625"/>
      <c r="G99" s="423"/>
      <c r="H99" s="619"/>
      <c r="I99" s="619"/>
      <c r="J99" s="619"/>
      <c r="K99" s="619"/>
      <c r="L99" s="619"/>
      <c r="M99" s="683"/>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88" priority="92" operator="containsText" text="1- Bajo">
      <formula>NOT(ISERROR(SEARCH("1- Bajo",A7)))</formula>
    </cfRule>
    <cfRule type="containsText" dxfId="87" priority="87" operator="containsText" text="3- Moderado">
      <formula>NOT(ISERROR(SEARCH("3- Moderado",A7)))</formula>
    </cfRule>
    <cfRule type="containsText" dxfId="86" priority="88" operator="containsText" text="6- Moderado">
      <formula>NOT(ISERROR(SEARCH("6- Moderado",A7)))</formula>
    </cfRule>
    <cfRule type="containsText" dxfId="85" priority="89" operator="containsText" text="4- Moderado">
      <formula>NOT(ISERROR(SEARCH("4- Moderado",A7)))</formula>
    </cfRule>
    <cfRule type="containsText" dxfId="84" priority="90" operator="containsText" text="3- Bajo">
      <formula>NOT(ISERROR(SEARCH("3- Bajo",A7)))</formula>
    </cfRule>
    <cfRule type="containsText" dxfId="83" priority="91" operator="containsText" text="4- Bajo">
      <formula>NOT(ISERROR(SEARCH("4- Bajo",A7)))</formula>
    </cfRule>
  </conditionalFormatting>
  <conditionalFormatting sqref="A10:E10 A20:E20">
    <cfRule type="containsText" dxfId="82" priority="86" operator="containsText" text="1- Bajo">
      <formula>NOT(ISERROR(SEARCH("1- Bajo",A10)))</formula>
    </cfRule>
    <cfRule type="containsText" dxfId="81" priority="84" operator="containsText" text="3- Bajo">
      <formula>NOT(ISERROR(SEARCH("3- Bajo",A10)))</formula>
    </cfRule>
    <cfRule type="containsText" dxfId="80" priority="82" operator="containsText" text="6- Moderado">
      <formula>NOT(ISERROR(SEARCH("6- Moderado",A10)))</formula>
    </cfRule>
    <cfRule type="containsText" dxfId="79" priority="81" operator="containsText" text="3- Moderado">
      <formula>NOT(ISERROR(SEARCH("3- Moderado",A10)))</formula>
    </cfRule>
    <cfRule type="containsText" dxfId="78" priority="85" operator="containsText" text="4- Bajo">
      <formula>NOT(ISERROR(SEARCH("4- Bajo",A10)))</formula>
    </cfRule>
    <cfRule type="containsText" dxfId="77" priority="83" operator="containsText" text="4- Moderado">
      <formula>NOT(ISERROR(SEARCH("4- Moderado",A10)))</formula>
    </cfRule>
  </conditionalFormatting>
  <conditionalFormatting sqref="A30:E30">
    <cfRule type="containsText" dxfId="76" priority="71" operator="containsText" text="3- Bajo">
      <formula>NOT(ISERROR(SEARCH("3- Bajo",A30)))</formula>
    </cfRule>
    <cfRule type="containsText" dxfId="75" priority="73" operator="containsText" text="1- Bajo">
      <formula>NOT(ISERROR(SEARCH("1- Bajo",A30)))</formula>
    </cfRule>
    <cfRule type="containsText" dxfId="74" priority="72" operator="containsText" text="4- Bajo">
      <formula>NOT(ISERROR(SEARCH("4- Bajo",A30)))</formula>
    </cfRule>
    <cfRule type="containsText" dxfId="73" priority="68" operator="containsText" text="3- Moderado">
      <formula>NOT(ISERROR(SEARCH("3- Moderado",A30)))</formula>
    </cfRule>
    <cfRule type="containsText" dxfId="72" priority="69" operator="containsText" text="6- Moderado">
      <formula>NOT(ISERROR(SEARCH("6- Moderado",A30)))</formula>
    </cfRule>
    <cfRule type="containsText" dxfId="71" priority="70" operator="containsText" text="4- Moderado">
      <formula>NOT(ISERROR(SEARCH("4- Moderado",A30)))</formula>
    </cfRule>
  </conditionalFormatting>
  <conditionalFormatting sqref="A40:E40">
    <cfRule type="containsText" dxfId="70" priority="65" operator="containsText" text="4- Bajo">
      <formula>NOT(ISERROR(SEARCH("4- Bajo",A40)))</formula>
    </cfRule>
    <cfRule type="containsText" dxfId="69" priority="61" operator="containsText" text="3- Moderado">
      <formula>NOT(ISERROR(SEARCH("3- Moderado",A40)))</formula>
    </cfRule>
    <cfRule type="containsText" dxfId="68" priority="62" operator="containsText" text="6- Moderado">
      <formula>NOT(ISERROR(SEARCH("6- Moderado",A40)))</formula>
    </cfRule>
    <cfRule type="containsText" dxfId="67" priority="63" operator="containsText" text="4- Moderado">
      <formula>NOT(ISERROR(SEARCH("4- Moderado",A40)))</formula>
    </cfRule>
    <cfRule type="containsText" dxfId="66" priority="64" operator="containsText" text="3- Bajo">
      <formula>NOT(ISERROR(SEARCH("3- Bajo",A40)))</formula>
    </cfRule>
    <cfRule type="containsText" dxfId="65" priority="66" operator="containsText" text="1- Bajo">
      <formula>NOT(ISERROR(SEARCH("1- Bajo",A40)))</formula>
    </cfRule>
  </conditionalFormatting>
  <conditionalFormatting sqref="A50:E50">
    <cfRule type="containsText" dxfId="64" priority="56" operator="containsText" text="1- Bajo">
      <formula>NOT(ISERROR(SEARCH("1- Bajo",A50)))</formula>
    </cfRule>
    <cfRule type="containsText" dxfId="63" priority="55" operator="containsText" text="4- Bajo">
      <formula>NOT(ISERROR(SEARCH("4- Bajo",A50)))</formula>
    </cfRule>
    <cfRule type="containsText" dxfId="62" priority="54" operator="containsText" text="3- Bajo">
      <formula>NOT(ISERROR(SEARCH("3- Bajo",A50)))</formula>
    </cfRule>
    <cfRule type="containsText" dxfId="61" priority="53" operator="containsText" text="4- Moderado">
      <formula>NOT(ISERROR(SEARCH("4- Moderado",A50)))</formula>
    </cfRule>
    <cfRule type="containsText" dxfId="60" priority="52" operator="containsText" text="6- Moderado">
      <formula>NOT(ISERROR(SEARCH("6- Moderado",A50)))</formula>
    </cfRule>
    <cfRule type="containsText" dxfId="59" priority="51" operator="containsText" text="3- Moderado">
      <formula>NOT(ISERROR(SEARCH("3- Moderado",A50)))</formula>
    </cfRule>
  </conditionalFormatting>
  <conditionalFormatting sqref="A60:E60">
    <cfRule type="containsText" dxfId="58" priority="35" operator="containsText" text="3- Moderado">
      <formula>NOT(ISERROR(SEARCH("3- Moderado",A60)))</formula>
    </cfRule>
    <cfRule type="containsText" dxfId="57" priority="37" operator="containsText" text="4- Moderado">
      <formula>NOT(ISERROR(SEARCH("4- Moderado",A60)))</formula>
    </cfRule>
    <cfRule type="containsText" dxfId="56" priority="38" operator="containsText" text="3- Bajo">
      <formula>NOT(ISERROR(SEARCH("3- Bajo",A60)))</formula>
    </cfRule>
    <cfRule type="containsText" dxfId="55" priority="39" operator="containsText" text="4- Bajo">
      <formula>NOT(ISERROR(SEARCH("4- Bajo",A60)))</formula>
    </cfRule>
    <cfRule type="containsText" dxfId="54" priority="40" operator="containsText" text="1- Bajo">
      <formula>NOT(ISERROR(SEARCH("1- Bajo",A60)))</formula>
    </cfRule>
    <cfRule type="containsText" dxfId="53" priority="36" operator="containsText" text="6- Moderado">
      <formula>NOT(ISERROR(SEARCH("6- Moderado",A60)))</formula>
    </cfRule>
  </conditionalFormatting>
  <conditionalFormatting sqref="A70:E70">
    <cfRule type="containsText" dxfId="52" priority="19" operator="containsText" text="4- Bajo">
      <formula>NOT(ISERROR(SEARCH("4- Bajo",A70)))</formula>
    </cfRule>
    <cfRule type="containsText" dxfId="51" priority="20" operator="containsText" text="1- Bajo">
      <formula>NOT(ISERROR(SEARCH("1- Bajo",A70)))</formula>
    </cfRule>
    <cfRule type="containsText" dxfId="50" priority="18" operator="containsText" text="3- Bajo">
      <formula>NOT(ISERROR(SEARCH("3- Bajo",A70)))</formula>
    </cfRule>
    <cfRule type="containsText" dxfId="49" priority="17" operator="containsText" text="4- Moderado">
      <formula>NOT(ISERROR(SEARCH("4- Moderado",A70)))</formula>
    </cfRule>
    <cfRule type="containsText" dxfId="48" priority="16" operator="containsText" text="6- Moderado">
      <formula>NOT(ISERROR(SEARCH("6- Moderado",A70)))</formula>
    </cfRule>
    <cfRule type="containsText" dxfId="47" priority="15" operator="containsText" text="3- Moderado">
      <formula>NOT(ISERROR(SEARCH("3- Moderado",A70)))</formula>
    </cfRule>
  </conditionalFormatting>
  <conditionalFormatting sqref="A80:E80">
    <cfRule type="containsText" dxfId="46" priority="13" operator="containsText" text="1- Bajo">
      <formula>NOT(ISERROR(SEARCH("1- Bajo",A80)))</formula>
    </cfRule>
    <cfRule type="containsText" dxfId="45" priority="11" operator="containsText" text="3- Bajo">
      <formula>NOT(ISERROR(SEARCH("3- Bajo",A80)))</formula>
    </cfRule>
    <cfRule type="containsText" dxfId="44" priority="10" operator="containsText" text="4- Moderado">
      <formula>NOT(ISERROR(SEARCH("4- Moderado",A80)))</formula>
    </cfRule>
    <cfRule type="containsText" dxfId="43" priority="9" operator="containsText" text="6- Moderado">
      <formula>NOT(ISERROR(SEARCH("6- Moderado",A80)))</formula>
    </cfRule>
    <cfRule type="containsText" dxfId="42" priority="8" operator="containsText" text="3- Moderado">
      <formula>NOT(ISERROR(SEARCH("3- Moderado",A80)))</formula>
    </cfRule>
    <cfRule type="containsText" dxfId="41" priority="12" operator="containsText" text="4- Bajo">
      <formula>NOT(ISERROR(SEARCH("4- Bajo",A80)))</formula>
    </cfRule>
  </conditionalFormatting>
  <conditionalFormatting sqref="A90:E90">
    <cfRule type="containsText" dxfId="40" priority="2" operator="containsText" text="6- Moderado">
      <formula>NOT(ISERROR(SEARCH("6- Moderado",A90)))</formula>
    </cfRule>
    <cfRule type="containsText" dxfId="39" priority="3" operator="containsText" text="4- Moderado">
      <formula>NOT(ISERROR(SEARCH("4- Moderado",A90)))</formula>
    </cfRule>
    <cfRule type="containsText" dxfId="38" priority="4" operator="containsText" text="3- Bajo">
      <formula>NOT(ISERROR(SEARCH("3- Bajo",A90)))</formula>
    </cfRule>
    <cfRule type="containsText" dxfId="37" priority="5" operator="containsText" text="4- Bajo">
      <formula>NOT(ISERROR(SEARCH("4- Bajo",A90)))</formula>
    </cfRule>
    <cfRule type="containsText" dxfId="36" priority="6" operator="containsText" text="1- Bajo">
      <formula>NOT(ISERROR(SEARCH("1- Bajo",A90)))</formula>
    </cfRule>
    <cfRule type="containsText" dxfId="35" priority="1" operator="containsText" text="3- Moderado">
      <formula>NOT(ISERROR(SEARCH("3- Moderado",A90)))</formula>
    </cfRule>
  </conditionalFormatting>
  <conditionalFormatting sqref="C8:F8">
    <cfRule type="containsText" dxfId="34" priority="75" operator="containsText" text="3- Moderado">
      <formula>NOT(ISERROR(SEARCH("3- Moderado",C8)))</formula>
    </cfRule>
    <cfRule type="containsText" dxfId="33" priority="77" operator="containsText" text="4- Moderado">
      <formula>NOT(ISERROR(SEARCH("4- Moderado",C8)))</formula>
    </cfRule>
    <cfRule type="containsText" dxfId="32" priority="76" operator="containsText" text="6- Moderado">
      <formula>NOT(ISERROR(SEARCH("6- Moderado",C8)))</formula>
    </cfRule>
    <cfRule type="containsText" dxfId="31" priority="80" operator="containsText" text="1- Bajo">
      <formula>NOT(ISERROR(SEARCH("1- Bajo",C8)))</formula>
    </cfRule>
    <cfRule type="containsText" dxfId="30" priority="79" operator="containsText" text="4- Bajo">
      <formula>NOT(ISERROR(SEARCH("4- Bajo",C8)))</formula>
    </cfRule>
    <cfRule type="containsText" dxfId="29" priority="78" operator="containsText" text="3- Bajo">
      <formula>NOT(ISERROR(SEARCH("3- Bajo",C8)))</formula>
    </cfRule>
  </conditionalFormatting>
  <conditionalFormatting sqref="D10:D69">
    <cfRule type="containsText" dxfId="28" priority="45" operator="containsText" text="Muy Alta">
      <formula>NOT(ISERROR(SEARCH("Muy Alta",D10)))</formula>
    </cfRule>
    <cfRule type="containsText" dxfId="27" priority="46" operator="containsText" text="Alta">
      <formula>NOT(ISERROR(SEARCH("Alta",D10)))</formula>
    </cfRule>
    <cfRule type="containsText" dxfId="26" priority="47" operator="containsText" text="Baja">
      <formula>NOT(ISERROR(SEARCH("Baja",D10)))</formula>
    </cfRule>
    <cfRule type="containsText" dxfId="25" priority="50" operator="containsText" text="Media">
      <formula>NOT(ISERROR(SEARCH("Media",D10)))</formula>
    </cfRule>
    <cfRule type="containsText" dxfId="24" priority="48" operator="containsText" text="Muy Baja">
      <formula>NOT(ISERROR(SEARCH("Muy Baja",D10)))</formula>
    </cfRule>
  </conditionalFormatting>
  <conditionalFormatting sqref="D70:D99">
    <cfRule type="containsText" dxfId="23" priority="26" operator="containsText" text="Alta">
      <formula>NOT(ISERROR(SEARCH("Alta",D70)))</formula>
    </cfRule>
    <cfRule type="containsText" dxfId="22" priority="25" operator="containsText" text="Muy Alta">
      <formula>NOT(ISERROR(SEARCH("Muy Alta",D70)))</formula>
    </cfRule>
    <cfRule type="containsText" dxfId="21" priority="29" operator="containsText" text="Media">
      <formula>NOT(ISERROR(SEARCH("Media",D70)))</formula>
    </cfRule>
    <cfRule type="containsText" dxfId="20" priority="28" operator="containsText" text="Muy Baja">
      <formula>NOT(ISERROR(SEARCH("Muy Baja",D70)))</formula>
    </cfRule>
    <cfRule type="containsText" dxfId="19" priority="27" operator="containsText" text="Baja">
      <formula>NOT(ISERROR(SEARCH("Baja",D70)))</formula>
    </cfRule>
  </conditionalFormatting>
  <conditionalFormatting sqref="E10:E69">
    <cfRule type="containsText" dxfId="18" priority="42" operator="containsText" text="Mayor">
      <formula>NOT(ISERROR(SEARCH("Mayor",E10)))</formula>
    </cfRule>
    <cfRule type="containsText" dxfId="17" priority="43" operator="containsText" text="Menor">
      <formula>NOT(ISERROR(SEARCH("Menor",E10)))</formula>
    </cfRule>
    <cfRule type="containsText" dxfId="16" priority="44" operator="containsText" text="Leve">
      <formula>NOT(ISERROR(SEARCH("Leve",E10)))</formula>
    </cfRule>
    <cfRule type="containsText" dxfId="15" priority="41" operator="containsText" text="Catastrófico">
      <formula>NOT(ISERROR(SEARCH("Catastrófico",E10)))</formula>
    </cfRule>
  </conditionalFormatting>
  <conditionalFormatting sqref="E70:E99">
    <cfRule type="containsText" dxfId="14" priority="24" operator="containsText" text="Leve">
      <formula>NOT(ISERROR(SEARCH("Leve",E70)))</formula>
    </cfRule>
    <cfRule type="containsText" dxfId="13" priority="23" operator="containsText" text="Menor">
      <formula>NOT(ISERROR(SEARCH("Menor",E70)))</formula>
    </cfRule>
    <cfRule type="containsText" dxfId="12" priority="22" operator="containsText" text="Mayor">
      <formula>NOT(ISERROR(SEARCH("Mayor",E70)))</formula>
    </cfRule>
    <cfRule type="containsText" dxfId="11" priority="21" operator="containsText" text="Catastrófico">
      <formula>NOT(ISERROR(SEARCH("Catastrófico",E70)))</formula>
    </cfRule>
  </conditionalFormatting>
  <conditionalFormatting sqref="E10:F59">
    <cfRule type="containsText" dxfId="10" priority="49" operator="containsText" text="Moderado">
      <formula>NOT(ISERROR(SEARCH("Moderado",E10)))</formula>
    </cfRule>
  </conditionalFormatting>
  <conditionalFormatting sqref="E60:F89">
    <cfRule type="containsText" dxfId="9" priority="14" operator="containsText" text="Moderado">
      <formula>NOT(ISERROR(SEARCH("Moderado",E60)))</formula>
    </cfRule>
  </conditionalFormatting>
  <conditionalFormatting sqref="E90:F99">
    <cfRule type="containsText" dxfId="8" priority="7" operator="containsText" text="Moderado">
      <formula>NOT(ISERROR(SEARCH("Moderado",E90)))</formula>
    </cfRule>
  </conditionalFormatting>
  <conditionalFormatting sqref="F10:F29">
    <cfRule type="colorScale" priority="93">
      <colorScale>
        <cfvo type="min"/>
        <cfvo type="max"/>
        <color rgb="FFFF7128"/>
        <color rgb="FFFFEF9C"/>
      </colorScale>
    </cfRule>
  </conditionalFormatting>
  <conditionalFormatting sqref="F10:F69">
    <cfRule type="containsText" dxfId="7" priority="57" operator="containsText" text="Bajo">
      <formula>NOT(ISERROR(SEARCH("Bajo",F10)))</formula>
    </cfRule>
    <cfRule type="containsText" dxfId="6" priority="58" operator="containsText" text="Moderado">
      <formula>NOT(ISERROR(SEARCH("Moderado",F10)))</formula>
    </cfRule>
    <cfRule type="containsText" dxfId="5" priority="60" operator="containsText" text="Extremo">
      <formula>NOT(ISERROR(SEARCH("Extremo",F10)))</formula>
    </cfRule>
    <cfRule type="containsText" dxfId="4" priority="59" operator="containsText" text="Alto">
      <formula>NOT(ISERROR(SEARCH("Alto",F10)))</formula>
    </cfRule>
  </conditionalFormatting>
  <conditionalFormatting sqref="F30:F39">
    <cfRule type="colorScale" priority="74">
      <colorScale>
        <cfvo type="min"/>
        <cfvo type="max"/>
        <color rgb="FFFF7128"/>
        <color rgb="FFFFEF9C"/>
      </colorScale>
    </cfRule>
  </conditionalFormatting>
  <conditionalFormatting sqref="F40:F49">
    <cfRule type="colorScale" priority="67">
      <colorScale>
        <cfvo type="min"/>
        <cfvo type="max"/>
        <color rgb="FFFF7128"/>
        <color rgb="FFFFEF9C"/>
      </colorScale>
    </cfRule>
  </conditionalFormatting>
  <conditionalFormatting sqref="F50:F69">
    <cfRule type="colorScale" priority="94">
      <colorScale>
        <cfvo type="min"/>
        <cfvo type="max"/>
        <color rgb="FFFF7128"/>
        <color rgb="FFFFEF9C"/>
      </colorScale>
    </cfRule>
  </conditionalFormatting>
  <conditionalFormatting sqref="F70:F99">
    <cfRule type="containsText" dxfId="3" priority="30" operator="containsText" text="Bajo">
      <formula>NOT(ISERROR(SEARCH("Bajo",F70)))</formula>
    </cfRule>
    <cfRule type="containsText" dxfId="2" priority="31" operator="containsText" text="Moderado">
      <formula>NOT(ISERROR(SEARCH("Moderado",F70)))</formula>
    </cfRule>
    <cfRule type="containsText" dxfId="1" priority="32" operator="containsText" text="Alto">
      <formula>NOT(ISERROR(SEARCH("Alto",F70)))</formula>
    </cfRule>
    <cfRule type="containsText" dxfId="0" priority="33" operator="containsText" text="Extremo">
      <formula>NOT(ISERROR(SEARCH("Extremo",F70)))</formula>
    </cfRule>
    <cfRule type="colorScale" priority="3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6C386A98-64C3-41B9-9C99-8A2FE11F3D06}"/>
    <dataValidation allowBlank="1" showInputMessage="1" showErrorMessage="1" prompt="Describir las actividades que se van a desarrollar para el proyecto" sqref="H7" xr:uid="{03BDC0B3-64B7-4FA5-AED7-6FD084D57BC2}"/>
    <dataValidation allowBlank="1" showInputMessage="1" showErrorMessage="1" prompt="Seleccionar si el responsable es el responsable de las acciones es el nivel central" sqref="I7:I8" xr:uid="{7E0840D9-7208-4E1B-A604-447E66A46236}"/>
    <dataValidation allowBlank="1" showInputMessage="1" showErrorMessage="1" prompt="seleccionar si el responsable de ejecutar las acciones es el nivel central" sqref="J8" xr:uid="{FFEF668F-F9E3-4DDF-98AD-0020E05D7BD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A2254F-026C-49A3-8AEB-E2A6C80986FA}">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b2a642-ac2a-4340-a054-e5551cfbc342">
      <Terms xmlns="http://schemas.microsoft.com/office/infopath/2007/PartnerControls"/>
    </lcf76f155ced4ddcb4097134ff3c332f>
    <TaxCatchAll xmlns="ba458842-1cbb-4e10-9a07-64fbe5b784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BD8C14BC8A8842B56A9454CBCF3D2C" ma:contentTypeVersion="15" ma:contentTypeDescription="Crear nuevo documento." ma:contentTypeScope="" ma:versionID="e711c509b2f7fa8acc024ac9679cb88f">
  <xsd:schema xmlns:xsd="http://www.w3.org/2001/XMLSchema" xmlns:xs="http://www.w3.org/2001/XMLSchema" xmlns:p="http://schemas.microsoft.com/office/2006/metadata/properties" xmlns:ns2="79b2a642-ac2a-4340-a054-e5551cfbc342" xmlns:ns3="ba458842-1cbb-4e10-9a07-64fbe5b784f9" targetNamespace="http://schemas.microsoft.com/office/2006/metadata/properties" ma:root="true" ma:fieldsID="6305504a0f76d3808e0bf82204daa27e" ns2:_="" ns3:_="">
    <xsd:import namespace="79b2a642-ac2a-4340-a054-e5551cfbc342"/>
    <xsd:import namespace="ba458842-1cbb-4e10-9a07-64fbe5b784f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642-ac2a-4340-a054-e5551cfbc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58842-1cbb-4e10-9a07-64fbe5b784f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3f3464-ee62-49ca-9b5e-74665b636cbc}" ma:internalName="TaxCatchAll" ma:showField="CatchAllData" ma:web="ba458842-1cbb-4e10-9a07-64fbe5b784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C5964-A0CF-46C9-B2A3-A01DE4B0700B}">
  <ds:schemaRefs>
    <ds:schemaRef ds:uri="http://schemas.microsoft.com/office/2006/metadata/properties"/>
    <ds:schemaRef ds:uri="http://schemas.microsoft.com/office/infopath/2007/PartnerControls"/>
    <ds:schemaRef ds:uri="79b2a642-ac2a-4340-a054-e5551cfbc342"/>
    <ds:schemaRef ds:uri="ba458842-1cbb-4e10-9a07-64fbe5b784f9"/>
  </ds:schemaRefs>
</ds:datastoreItem>
</file>

<file path=customXml/itemProps2.xml><?xml version="1.0" encoding="utf-8"?>
<ds:datastoreItem xmlns:ds="http://schemas.openxmlformats.org/officeDocument/2006/customXml" ds:itemID="{7E1DB457-0956-4122-80A5-CE6D5E8A6E00}">
  <ds:schemaRefs>
    <ds:schemaRef ds:uri="http://schemas.microsoft.com/sharepoint/v3/contenttype/forms"/>
  </ds:schemaRefs>
</ds:datastoreItem>
</file>

<file path=customXml/itemProps3.xml><?xml version="1.0" encoding="utf-8"?>
<ds:datastoreItem xmlns:ds="http://schemas.openxmlformats.org/officeDocument/2006/customXml" ds:itemID="{3C29150B-5463-4CF6-A8EF-8618571DB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642-ac2a-4340-a054-e5551cfbc342"/>
    <ds:schemaRef ds:uri="ba458842-1cbb-4e10-9a07-64fbe5b78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INFO_ANÁLISIS DE CONTEXTO</vt:lpstr>
      <vt:lpstr>INFO_ESTRATEGIAS</vt:lpstr>
      <vt:lpstr>Conceptos 37001</vt:lpstr>
      <vt:lpstr>4- Instructivo Riesgos </vt:lpstr>
      <vt:lpstr>5- Identificación de Riesgos</vt:lpstr>
      <vt:lpstr>6- Valoración Controles</vt:lpstr>
      <vt:lpstr>7- Mapa Final</vt:lpstr>
      <vt:lpstr>8- Políticas de Administración </vt:lpstr>
      <vt:lpstr>9- Matriz de Calor </vt:lpstr>
      <vt:lpstr>Seguimiento 1er trim</vt:lpstr>
      <vt:lpstr>Seguimiento 2do trim</vt:lpstr>
      <vt:lpstr>Seguimiento 3er trim</vt:lpstr>
      <vt:lpstr>Seguimiento 4to trim</vt:lpstr>
      <vt:lpstr>'5- Identificación de Riesgos'!Área_de_impresión</vt:lpstr>
      <vt:lpstr>'6- Valoración Controles'!Área_de_impresión</vt:lpstr>
      <vt:lpstr>'7- Mapa Final'!Área_de_impresión</vt:lpstr>
      <vt:lpstr>'INFO_ANÁLISIS DE CONTEXTO'!Área_de_impresión</vt:lpstr>
      <vt:lpstr>INFO_ESTRATEGIAS!Área_de_impresión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Secretaría Tribunal Contencioso Administrativo - La Gu</cp:lastModifiedBy>
  <cp:revision/>
  <dcterms:created xsi:type="dcterms:W3CDTF">2021-04-16T16:11:31Z</dcterms:created>
  <dcterms:modified xsi:type="dcterms:W3CDTF">2025-03-07T20:15:13Z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0x01010000BD8C14BC8A8842B56A9454CBCF3D2C</vt:lpwstr>
  </property>
  <property fmtid="{D5CDD505-2E9C-101B-9397-08002B2CF9AE}" pid="3" name="MediaServiceImageTags">
    <vt:lpwstr/>
  </property>
</Properties>
</file>