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D:\Juzgado Quinto Administrativo\SIGCMA\2024\"/>
    </mc:Choice>
  </mc:AlternateContent>
  <xr:revisionPtr revIDLastSave="0" documentId="13_ncr:1_{1615A8C7-4B6B-4E1B-BE5B-2F9E0F8A4E48}" xr6:coauthVersionLast="47" xr6:coauthVersionMax="47" xr10:uidLastSave="{00000000-0000-0000-0000-000000000000}"/>
  <bookViews>
    <workbookView xWindow="-120" yWindow="-120" windowWidth="29040" windowHeight="15720" tabRatio="898" firstSheet="5"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27" l="1"/>
  <c r="C60" i="29" l="1"/>
  <c r="B60" i="29"/>
  <c r="C61" i="28" l="1"/>
  <c r="C14" i="28"/>
  <c r="E70" i="29" l="1"/>
  <c r="R79" i="28"/>
  <c r="L79" i="28"/>
  <c r="C79" i="28"/>
  <c r="R78" i="28"/>
  <c r="L78" i="28"/>
  <c r="C78" i="28"/>
  <c r="R77" i="28"/>
  <c r="L77" i="28"/>
  <c r="J77" i="28"/>
  <c r="R76" i="28"/>
  <c r="L76" i="28"/>
  <c r="J76" i="28"/>
  <c r="R75" i="28"/>
  <c r="L75" i="28"/>
  <c r="J75" i="28"/>
  <c r="R74" i="28"/>
  <c r="L74" i="28"/>
  <c r="J74" i="28"/>
  <c r="R73" i="28"/>
  <c r="L73" i="28"/>
  <c r="J73" i="28"/>
  <c r="R72" i="28"/>
  <c r="J72" i="28"/>
  <c r="C72" i="28"/>
  <c r="R71" i="28"/>
  <c r="L71" i="28"/>
  <c r="J71" i="28"/>
  <c r="C71" i="28"/>
  <c r="R70" i="28"/>
  <c r="L70" i="28"/>
  <c r="J70" i="28"/>
  <c r="C70" i="28"/>
  <c r="B70"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K70" i="28" l="1"/>
  <c r="T70" i="28" s="1"/>
  <c r="J70" i="29" s="1"/>
  <c r="S70" i="28"/>
  <c r="M70" i="27"/>
  <c r="U70" i="28" l="1"/>
  <c r="K70" i="29" s="1"/>
  <c r="N70" i="27"/>
  <c r="H70" i="29" s="1"/>
  <c r="G70" i="29"/>
  <c r="V70" i="28" l="1"/>
  <c r="M70" i="29" s="1"/>
  <c r="E79" i="29"/>
  <c r="E78" i="29"/>
  <c r="E77" i="29"/>
  <c r="E76" i="29"/>
  <c r="E75" i="29"/>
  <c r="E74" i="29"/>
  <c r="E73" i="29"/>
  <c r="E72" i="29"/>
  <c r="E71" i="29"/>
  <c r="L70" i="29"/>
  <c r="R69" i="28"/>
  <c r="L69" i="28"/>
  <c r="C69" i="28"/>
  <c r="R68" i="28"/>
  <c r="L68" i="28"/>
  <c r="C68" i="28"/>
  <c r="E69" i="29"/>
  <c r="E68" i="29"/>
  <c r="E67" i="29"/>
  <c r="E66" i="29"/>
  <c r="E65" i="29"/>
  <c r="E64" i="29"/>
  <c r="E63" i="29"/>
  <c r="E62" i="29"/>
  <c r="E61" i="29"/>
  <c r="L60" i="29"/>
  <c r="E60" i="29"/>
  <c r="C60" i="36"/>
  <c r="B60" i="36"/>
  <c r="S78" i="28" l="1"/>
  <c r="B60" i="18"/>
  <c r="B60" i="34"/>
  <c r="B60" i="35"/>
  <c r="C60" i="18"/>
  <c r="C60" i="34"/>
  <c r="C60" i="35"/>
  <c r="S68" i="28" l="1"/>
  <c r="B60" i="28" l="1"/>
  <c r="C60" i="28"/>
  <c r="J60" i="28"/>
  <c r="L60" i="28"/>
  <c r="R60" i="28"/>
  <c r="J61" i="28"/>
  <c r="L61" i="28"/>
  <c r="R61" i="28"/>
  <c r="C62" i="28"/>
  <c r="J62" i="28"/>
  <c r="L62" i="28"/>
  <c r="R62" i="28"/>
  <c r="J63" i="28"/>
  <c r="L63" i="28"/>
  <c r="R63" i="28"/>
  <c r="J64" i="28"/>
  <c r="L64" i="28"/>
  <c r="R64" i="28"/>
  <c r="J65" i="28"/>
  <c r="L65" i="28"/>
  <c r="R65" i="28"/>
  <c r="J66" i="28"/>
  <c r="L66" i="28"/>
  <c r="R66" i="28"/>
  <c r="J67" i="28"/>
  <c r="L67" i="28"/>
  <c r="R67" i="28"/>
  <c r="C24" i="28"/>
  <c r="L22" i="28"/>
  <c r="L69" i="27"/>
  <c r="L68" i="27"/>
  <c r="L67" i="27"/>
  <c r="K67" i="27" s="1"/>
  <c r="L66" i="27"/>
  <c r="K66" i="27" s="1"/>
  <c r="L65" i="27"/>
  <c r="K65" i="27" s="1"/>
  <c r="L64" i="27"/>
  <c r="K64" i="27" s="1"/>
  <c r="L63" i="27"/>
  <c r="K63" i="27" s="1"/>
  <c r="L62" i="27"/>
  <c r="K61"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2" i="27" l="1"/>
  <c r="M60" i="27"/>
  <c r="G60" i="29" s="1"/>
  <c r="K69" i="27"/>
  <c r="S60" i="28"/>
  <c r="K60" i="28"/>
  <c r="T60" i="28" s="1"/>
  <c r="J60" i="29" s="1"/>
  <c r="K68" i="27"/>
  <c r="M50" i="27"/>
  <c r="M40" i="27"/>
  <c r="A40" i="28"/>
  <c r="A30" i="28"/>
  <c r="A20" i="28"/>
  <c r="N60" i="27" l="1"/>
  <c r="H60" i="29" s="1"/>
  <c r="D60" i="18"/>
  <c r="D60" i="36"/>
  <c r="D60" i="35"/>
  <c r="D60" i="34"/>
  <c r="U60" i="28"/>
  <c r="L50" i="28"/>
  <c r="B20" i="28"/>
  <c r="B30" i="28"/>
  <c r="B40" i="28"/>
  <c r="L41" i="28"/>
  <c r="L40" i="28"/>
  <c r="L32" i="28"/>
  <c r="L31" i="28"/>
  <c r="L30" i="28"/>
  <c r="L29" i="28"/>
  <c r="L21" i="28"/>
  <c r="L20" i="28"/>
  <c r="L11" i="28"/>
  <c r="L12" i="28"/>
  <c r="L13"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C30" i="18"/>
  <c r="A30" i="18"/>
  <c r="B50" i="18"/>
  <c r="B30" i="18"/>
  <c r="C40" i="18"/>
  <c r="A40" i="18"/>
  <c r="G50" i="29"/>
  <c r="E60" i="36" l="1"/>
  <c r="E60" i="34"/>
  <c r="E60" i="35"/>
  <c r="E60" i="18"/>
  <c r="F60" i="36"/>
  <c r="F60" i="35"/>
  <c r="F60" i="34"/>
  <c r="F60" i="18"/>
  <c r="G40" i="29"/>
  <c r="G30" i="27" l="1"/>
  <c r="H30" i="27" s="1"/>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6" l="1"/>
  <c r="A20" i="35"/>
  <c r="A20" i="34"/>
  <c r="B20" i="36"/>
  <c r="B20" i="35"/>
  <c r="B20" i="34"/>
  <c r="B20" i="18"/>
  <c r="A20" i="18"/>
  <c r="K10" i="2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<sst xmlns="http://schemas.openxmlformats.org/spreadsheetml/2006/main" count="1032" uniqueCount="568">
  <si>
    <t xml:space="preserve"> MAPA DE RIESGOS SIGCMA</t>
  </si>
  <si>
    <t>DEPENDENCIA (Unidad misional del CSJ o Unidad de la DEAJ o Seccional o CSJ en caso de despachos judiciales certificados)</t>
  </si>
  <si>
    <t>Jurisdicción de lo Contencioso Administrativo de Córdoba</t>
  </si>
  <si>
    <t>PROCESO (indique el tipo de proceso si es Estratégico. Misional, Apoyo, Evaluación y Mejora y especifique el nombre del proceso)</t>
  </si>
  <si>
    <t>Misionales</t>
  </si>
  <si>
    <t>Procesos ordinarios, especiales y constitucionales</t>
  </si>
  <si>
    <t>Apoyo</t>
  </si>
  <si>
    <t>Atención al usuario, comunicaciones, gestión secretarial y administrativa</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</si>
  <si>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</si>
  <si>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</si>
  <si>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</si>
  <si>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</si>
  <si>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</si>
  <si>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</si>
  <si>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</si>
  <si>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</si>
  <si>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</si>
  <si>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</si>
  <si>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</si>
  <si>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</si>
  <si>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</si>
  <si>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</si>
  <si>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</si>
  <si>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</si>
  <si>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</si>
  <si>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</si>
  <si>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</si>
  <si>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</si>
  <si>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</si>
  <si>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</si>
  <si>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</si>
  <si>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PROCESOS ESTRATEGICOS, MISIONALES, DE APOYO Y DE EVALUACION Y MEJORA</t>
  </si>
  <si>
    <t xml:space="preserve">DEPENDENCIA ADMINISTRATIVA O JUDICIAL CERTIFICADA </t>
  </si>
  <si>
    <t>TRIBUNAL ADMINISTRATIVO DE CÓRDOBA Y JUZGADOS ADMINISTRATIVOS DE MONTERÍA</t>
  </si>
  <si>
    <t>OBJETIVO DEL PROCESO</t>
  </si>
  <si>
    <t>MAPA DE PROCESOS CONSEJO SUPERIOR DE LA JUDICATURA</t>
  </si>
  <si>
    <t>PROCESOS DEPENDENCIA JUDICIALES CERTIFICADAS</t>
  </si>
  <si>
    <t>NA</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</si>
  <si>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</si>
  <si>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</si>
  <si>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</si>
  <si>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</si>
  <si>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</si>
  <si>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</si>
  <si>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</si>
  <si>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</si>
  <si>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</si>
  <si>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Articulación del nivel central Rama Judicial con el Plan de Desarrrollo 2022-2026 "Colombia Potencia Mundial de la Vida" - Ley 2294 de 2023 (mayo 19)</t>
  </si>
  <si>
    <t>Cambio de Normatividad y Regulaciones Expedidas por el Gobierno Nacional o el Congreso de la República que afecten o que tengan impacto en la administración de Justicia.</t>
  </si>
  <si>
    <t xml:space="preserve">Articulación, implementación y aplicación de la leyes 2213 de 2022 que adoptó permanentemente medidas para implementar las teconologias de la información y comunicaciones en los procesos judiciales y la Ley 2220 de 2022, por la cual se adoptó el estatuto de conciliación en Colombia y modificó la conciliación extrajudicial y judicial en la jurisdiccción de lo contencioso administrativo. </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</si>
  <si>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</si>
  <si>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</si>
  <si>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</si>
  <si>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</si>
  <si>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 xml:space="preserve">Incremento de la credibilidad y confianza en la administración de justicia al implementar y certificar sus Sistemas de Gestión. 
</t>
  </si>
  <si>
    <t>Interrupción del servicio público de Administrar Justicia a causa del conflicto armado de la región.</t>
  </si>
  <si>
    <t xml:space="preserve">Visibilizacion de la Administración de Justicia entre los actores no formales de la justicia (Grupos y minorías Indígenas, género), a través de los comites interinstitucionales. </t>
  </si>
  <si>
    <t>Interrupción del servicio público de Administrar Justicia a causa de pandemias por la propagación de virus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</si>
  <si>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</si>
  <si>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</si>
  <si>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</si>
  <si>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</si>
  <si>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</si>
  <si>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</si>
  <si>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</si>
  <si>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</si>
  <si>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</si>
  <si>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</si>
  <si>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acuerdos interinstitucionales para poder consultar información y se articulen actividades que beneficien la administración de justicia</t>
  </si>
  <si>
    <t>Ausencia de portal único de información del Estado (Ramas del poder, órganos autónomos y demás entes especiales), que garantice la consulta de información en línea de toda la información oficial. Gobierno en Línea)</t>
  </si>
  <si>
    <t>Mayor nivel de cumplimiento y realización de las etapas procesales ante el cambio cultural orientado a un mayor uso de las tecnologías de la información y las telecomunicaciones.</t>
  </si>
  <si>
    <t>Falta de una herramienta tecnólogica que integre  actividades interdependientes entre dos o más entidades (Fiscalía, Defensoría del Pueblo, Policía, entidades públicas, etc.) para agendamientos más ágiles, eficaces y eficientes de las audiencias y otras actividades procesales, con el fin de lograr el  cumplimiento óptimo de la prestacion del servicio de administracion justicia.</t>
  </si>
  <si>
    <t>Implementación del Plan Estrétegico de Transformacion Digital - PETD 2021-2025</t>
  </si>
  <si>
    <t>Legales y reglamentarios (estándares nacionales, internacionales, regulación)</t>
  </si>
  <si>
    <t>Normas expedidas que afecten el desarrollo de las etapas propias de los procesos</t>
  </si>
  <si>
    <t>Actualización del marco normativo de la especialidad de lo contencioso administrativo (Ley 2080 de 2021 y Ley 2220 de 2022)</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</si>
  <si>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</si>
  <si>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</si>
  <si>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</si>
  <si>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</si>
  <si>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</si>
  <si>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</si>
  <si>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</si>
  <si>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actualización y/o seguimiento oportuno del plan de acción, matriz de riesgos y demás documentos del SIGCMA, en los periodos establecidos,  conforme a los lineamientos emitidos desde el despacho del Magistrado Líder del SIGCMA y la Coordinación Nacional del SIGCMA</t>
  </si>
  <si>
    <t>Contar con el Plan Sectorial de Desarrollo  Rama Judicial 2023 - 2026 "Hacía una justicia, digital e incluyente" con el que se busca una administración de justicia orientada al ciudadano, pronta, cumplida, eficiente, eficaz, moderna, independiente, etc.</t>
  </si>
  <si>
    <t xml:space="preserve">Baja socialización y sensibiliazación de estrategias con las dependencias para fomentar el trabajo colaborativo para la implementación del Plan Estratégico de Transformación Digital (PETD) de la Rama Judicial </t>
  </si>
  <si>
    <t>Socialización de buenas prácticas de la gestión judicial en el contexto nacional e  internacional a través de la CICAJ, encuentros de la Jurisdicción y otros eventos de Cumbre</t>
  </si>
  <si>
    <t>Mantenimiento de la certificación del SIGCMA en la Jurisdicción de lo Contencioso Administrativo de Córdoba</t>
  </si>
  <si>
    <t>Definición de roles y responsabilidades de los líderes de proceso y profesionales de enlace para el funcionamiento del SIGCMA</t>
  </si>
  <si>
    <t>Contar con la Norma Técnica de Calidad Actualizada NTC 6256 y GTC 286 2021</t>
  </si>
  <si>
    <t>El compromiso de la Alta Dirección y de los líderes de proceso para ampliar, mantener y mejorar el SIGCMA</t>
  </si>
  <si>
    <t>Realización de eventos institucionales tales como: Encuentro Nacional de la Jurisdicción de lo Contencioso Administrativo, Encuentros Regionales de la Jurisdicción de lo Contencioso Administrativo del caribe y Rendición de Cuentas de la Jurisdicción de lo Contencioso Administrativo de Córdoba</t>
  </si>
  <si>
    <t>Encuentro nacional e internacional del SIGCMA</t>
  </si>
  <si>
    <t>Recursos financieros (presupuesto de funcionamiento, recursos de inversión</t>
  </si>
  <si>
    <t>Personal (competencia del personal, disponibilidad, suficiencia, seguridad y salud  en el trabajo)</t>
  </si>
  <si>
    <t>Insuficiencia del recurso humano para atender la función misional y la atención a las partes interesadas en los despachos judiciales, debido al aumento de la carga laboral por competencias ampliadas por la Ley 1437 de 2011 modificada por la Ley 2080 de 2021</t>
  </si>
  <si>
    <t>Personal integrado por servidores judiciales de alto nivel profesional y capacitado para llevar a cabo las funciones asignadas</t>
  </si>
  <si>
    <t>Servidores Judiciales con comorbilidades y/o enfermedades laborales</t>
  </si>
  <si>
    <t>Implementación de Teletrabajo para servidores judiciales articulado con la Dirección Administrativa de Rama Judicial y la ARL</t>
  </si>
  <si>
    <t>Extensión en los horarios laborales por necesidad del servicio, que afecta el bienestar físico, mental y emocional en los servidores judiciales y su entorno familiar</t>
  </si>
  <si>
    <t>Capacitación por parte de la EJRLB y otras instituciones a los servidores judiciales, para el desarrollo y fortalecimiento de competencias propias de cada cargo y competencias que se alineen con los procesos de transformación digital</t>
  </si>
  <si>
    <t xml:space="preserve">Carencia de manual de funciones y procedimientos para los servidores Judiciales </t>
  </si>
  <si>
    <t xml:space="preserve">Capacitación, desarrollo y formación del SIGCMA en modelos de Gestión, estructura de alto nivel, gestión de conocimiento para gestión del cambio, gestión del conocimiento, transformación digital, riesgos, entre otros. </t>
  </si>
  <si>
    <t>Debilidad en los procesos de inducción y reinducción de los servidores judiciales en procesos misionales, de apoyo y sistemas de gestión</t>
  </si>
  <si>
    <t>Capacitación en habilidades blandas y organización del trabajo con apoyo de la ARL</t>
  </si>
  <si>
    <t>Tiempo insuficiente para realizar actividades y participar en capacitaciones respecto al SIGCMA</t>
  </si>
  <si>
    <t>Creación de cargos, un despacho de Magistrado y un Juzgado Administrativo.</t>
  </si>
  <si>
    <t>Perfiles no específicos e inadecuados de empleados que ingresan por el sistema de carrera judicial para la jurisdicción de lo Contencioso Administrativo</t>
  </si>
  <si>
    <t>Mejor prestación del servicio de administración de justicia debido a la implementación de buenas practicas en bioseguridad definidos por la Rama Judicial</t>
  </si>
  <si>
    <t xml:space="preserve">Deficiencia de la lista de los auxiliares de justicia en las diferentes disciplinas y actividades para ser designados en los procesos misionales.  </t>
  </si>
  <si>
    <t>Compromiso  de los servidores judiciales para cumplir con el servicio público de justicia y optimización de un adecuado clima organizacional y un aumento de la productividad</t>
  </si>
  <si>
    <t>Proceso (capacidad, diseño, ejecución, proveedores, entradas, salidas, gestión del conocimiento)</t>
  </si>
  <si>
    <t xml:space="preserve">Resistencia y falta de tiempo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</si>
  <si>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</si>
  <si>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</si>
  <si>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</si>
  <si>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Unidades judiciales insuficientes y necesarias para responder a la demanda de justicia y para cumplir términos judiciales en los procesos misionales y de apoyo.</t>
  </si>
  <si>
    <t>Planeación periódica de actividades en los despachos y del Comité de líderes SIGCMA</t>
  </si>
  <si>
    <t xml:space="preserve">No realización de audiencias por factores atribuibles a las partes interesadas internas y externas </t>
  </si>
  <si>
    <t xml:space="preserve">Tecnológicos </t>
  </si>
  <si>
    <t>Deficiencia de la plataforma tecnológica a nivel nacional de software y hardware en las sedes administrativas y judiciales</t>
  </si>
  <si>
    <t>Accesibilidad a nuevas herramientas virtuales (Lifesize, Teams,  WhatsApp y mensaje de texto, página web y aplicativos de consulta de procesos judiciales como SAMAI y TYBA), que facilitan el acceso a la información, la optimización del tiempo y contribuyen a la disminución de los consumos de papel</t>
  </si>
  <si>
    <t>Deficiencia en la apropiación y aplicación del conocimiento de los avances tecnológicos y digitales</t>
  </si>
  <si>
    <t xml:space="preserve">Capacitación para el uso de herramientas tecnológicas  </t>
  </si>
  <si>
    <t>Debilidad en la formación en tecnologías de la información y la comunicación aplicadas al desarrollo de la gestión Judicial estableciendo las diferencias entre: transformación digital, digitalización, expediente digital y estrategias para la digitalización</t>
  </si>
  <si>
    <t>Uso  de la plataforma SAMAI como sistema único de registro de actuaciones judiciales y repositorio de expedientes.</t>
  </si>
  <si>
    <t>Fallas de conectividad - servicio de internet - para la realización de las actividades propias de los procesos misionales y de apoyo en las sedes judiciales.</t>
  </si>
  <si>
    <t>Ampliación y divulgación de otros canales de comunicación y suministro de información a los usuarios a través de micrositios, redes sociales, etc.</t>
  </si>
  <si>
    <t xml:space="preserve">Falta de cobertura tecnológica en las sedes judiciales </t>
  </si>
  <si>
    <t>Directrices y normatividad impartidas por el Consejo Superior de la Judicatura para la implementación del PETD</t>
  </si>
  <si>
    <t>Carencia del software de gestión único para el manejo integral de la información.</t>
  </si>
  <si>
    <t>Existencia de protocolos para la realización de audiencias virtuales y guía de consultas de procesos en línea</t>
  </si>
  <si>
    <t>Falta de comunicación asertiva entre los diferentes actores para la articulación de proyectos tecnológicos para facilitar las actividades en los procesos misionales y de apoyo</t>
  </si>
  <si>
    <t xml:space="preserve">Documentación (actualización, coherencia, aplicabilidad) </t>
  </si>
  <si>
    <t>Los documentos actuales no están alineados al PETD 2021-2025</t>
  </si>
  <si>
    <t>Micrositio de fácil acceso a los documentos propios del Sistema Integrado de Gestión y Control de la Calidad y el Medio Ambiente.</t>
  </si>
  <si>
    <t>Falta de socialización y capacitación para la implementación de tablas de retención documental respecto del expediente digital</t>
  </si>
  <si>
    <t>Actualización permanente de la plataforma tecnológica de la Rama Judicial para el cumplimiento del PETD</t>
  </si>
  <si>
    <t>Falta de articulación del protocolo para la conformación del expediente digital y la tablas de retención documental</t>
  </si>
  <si>
    <t>Infraestructura física (suficiencia, comodidad)</t>
  </si>
  <si>
    <t>Infraestructura insuficiente para la ubicación de los despachos y los cargos creados</t>
  </si>
  <si>
    <t>Elementos de trabajo (papel, equipos, herramientas)</t>
  </si>
  <si>
    <t xml:space="preserve">Carencia de equipos con tecnología adecuada para realizar las actividades propias de la administración de justicia </t>
  </si>
  <si>
    <t>Se cuenta con los elementos necesarios para el cumplimiento de las funciones propias de los despachos judiciales</t>
  </si>
  <si>
    <t>Comunicación Interna (canales utilizados y su efectividad, flujo de la información necesaria para el desarrollo de las actividades)</t>
  </si>
  <si>
    <t>Deficiencia en los servicios en línea de los diferentes aplicativos que se utilizan para la prestación del servicio de justicia y  por fallas en servicio de internet de las sedes judiciales.</t>
  </si>
  <si>
    <t>Implementación de estrategias y mecanismos para el fortalecimiento de la atención de partes interesadas internas y externas con herramientas virtuales y/o digitales</t>
  </si>
  <si>
    <t>Multiplicidad y cambios constantes en las herramientas de descargue, cargue y registro de información de procesos misionales y de apoyo</t>
  </si>
  <si>
    <t>Fortalecimiento de la pagina web institucional y mecanismos de comunicación (correo electrónico)</t>
  </si>
  <si>
    <t>Uso adecuado del micrositio asignado por Consejo Seccional de la Judicatura</t>
  </si>
  <si>
    <t>Uso adecuado de los correos electrónicos institucionales y utilización de directorios de correo electrónico de partes interesadas internas y externas</t>
  </si>
  <si>
    <t>Fortalecimiento para el tratamiento de PQRS</t>
  </si>
  <si>
    <t>Uso adecuado de la imagen corporativa y los logos en los cuales se encuentra certificada la Rama Judicial</t>
  </si>
  <si>
    <t>Ambientales</t>
  </si>
  <si>
    <t>Desconocimiento del contenido del Plan de Gestión Ambiental que aplica para la Rama Judicial Acuerdo PSAA14-10160</t>
  </si>
  <si>
    <t>Disminución en el uso de papel, toners y demás elementos de oficina al implementar el uso de medios tecnológicos</t>
  </si>
  <si>
    <t xml:space="preserve"> </t>
  </si>
  <si>
    <t>Ausencia de indicadores ambientales establecidos en los programas de gestión del Acuerdo PSAA14-10160</t>
  </si>
  <si>
    <t>Participación virtual de los espacios de sensibilización ambiental, como el Día SIGCMA, entre otros eventos</t>
  </si>
  <si>
    <t>Baja implementación en sistemas ahorradores de agua y energía en sedes judiciales y administrativas</t>
  </si>
  <si>
    <t>Implementación de buenas prácticas tendientes a la protección del medio ambiente</t>
  </si>
  <si>
    <t>Falta en la separación adecuada de residuos en la fuente </t>
  </si>
  <si>
    <t>Uso consciente y razonable de los servicios públicos de energía eléctrica y de agua, en sedes de los despachos judiciales</t>
  </si>
  <si>
    <t>Desconocimiento por parte de los brigadistas, servidores judiciales y contratistas de las acciones necesarias para actuar ante una emergencia ambiental</t>
  </si>
  <si>
    <t>Conformación de grupo de brigadistas integrado por servidores judiciales</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</si>
  <si>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</si>
  <si>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</si>
  <si>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</si>
  <si>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</si>
  <si>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</si>
  <si>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</si>
  <si>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</si>
  <si>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</si>
  <si>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</si>
  <si>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</si>
  <si>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</si>
  <si>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</si>
  <si>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</si>
  <si>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</si>
  <si>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</si>
  <si>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</si>
  <si>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</si>
  <si>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</si>
  <si>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</si>
  <si>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</si>
  <si>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</si>
  <si>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</si>
  <si>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</si>
  <si>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</si>
  <si>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</si>
  <si>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</si>
  <si>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</si>
  <si>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</si>
  <si>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</si>
  <si>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</si>
  <si>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</si>
  <si>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</si>
  <si>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</si>
  <si>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</si>
  <si>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</si>
  <si>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</si>
  <si>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</si>
  <si>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</si>
  <si>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</si>
  <si>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</si>
  <si>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</si>
  <si>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</si>
  <si>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</si>
  <si>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</si>
  <si>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</si>
  <si>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</si>
  <si>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</si>
  <si>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</si>
  <si>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</si>
  <si>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</si>
  <si>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</si>
  <si>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</si>
  <si>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</si>
  <si>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</si>
  <si>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</si>
  <si>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</si>
  <si>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</si>
  <si>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</si>
  <si>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</si>
  <si>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</si>
  <si>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</si>
  <si>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</si>
  <si>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</si>
  <si>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</si>
  <si>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</si>
  <si>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</si>
  <si>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</si>
  <si>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</si>
  <si>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</si>
  <si>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</si>
  <si>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</si>
  <si>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</si>
  <si>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</si>
  <si>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</si>
  <si>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</si>
  <si>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</si>
  <si>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</si>
  <si>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</si>
  <si>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</si>
  <si>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</si>
  <si>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</si>
  <si>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</si>
  <si>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</si>
  <si>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</si>
  <si>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</si>
  <si>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</si>
  <si>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</si>
  <si>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</si>
  <si>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</si>
  <si>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</si>
  <si>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</si>
  <si>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</si>
  <si>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</si>
  <si>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</si>
  <si>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</si>
  <si>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</si>
  <si>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</si>
  <si>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</si>
  <si>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</si>
  <si>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</si>
  <si>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</si>
  <si>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</si>
  <si>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</si>
  <si>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</si>
  <si>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</si>
  <si>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 PROCESOS MISIONALES Y DE APOYO</t>
  </si>
  <si>
    <t>Objetivo:</t>
  </si>
  <si>
    <t>Alcance:</t>
  </si>
  <si>
    <t>TRIBUNAL ADMINISTRATIVO DE CÓRDOBA Y JUZGADOS ADMINSITRATIVOS DE MONTERÍA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</si>
  <si>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</si>
  <si>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</si>
  <si>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</si>
  <si>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</si>
  <si>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</si>
  <si>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</si>
  <si>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</si>
  <si>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</si>
  <si>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</si>
  <si>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</si>
  <si>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</si>
  <si>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</si>
  <si>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</si>
  <si>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</si>
  <si>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</si>
  <si>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</si>
  <si>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</si>
  <si>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</si>
  <si>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</si>
  <si>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</si>
  <si>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de Acciones Constitucionales</t>
  </si>
  <si>
    <t xml:space="preserve">
Posibilidad de vulneración de los derechos fundamentales de los ciudadanos  debido a las  actuaciones procesales después del vencimiento de los términos legales  
. </t>
  </si>
  <si>
    <t xml:space="preserve">1. Mayor demanda de justicia.
</t>
  </si>
  <si>
    <t>Afectación de reputacion,imagén,  credibilidad, satisfacción de usuarios y PI</t>
  </si>
  <si>
    <t xml:space="preserve">De la entidad, seccional, despachos a nivel departamental </t>
  </si>
  <si>
    <t xml:space="preserve">2. Insuficiencia de  personal  para atender la función misional y la atención a las partes interesadas en los despachos judiciales </t>
  </si>
  <si>
    <t>Incumplimiento de las metas establecidas</t>
  </si>
  <si>
    <t>Incumplimiento del 20% de los indicadores del proceso</t>
  </si>
  <si>
    <t>3. Complejidad de los procesos judiciales y solicitudes, lo cual incrementa los tiempos para su resolución.</t>
  </si>
  <si>
    <t>4.Fallas en la planeación  para el desarrollo de las tareas propias del despacho.</t>
  </si>
  <si>
    <t>5.  Fallas e insuficiencia de las herramientas tecnológicas.</t>
  </si>
  <si>
    <t xml:space="preserve">Incumplimientos en la realizacion de audiencias </t>
  </si>
  <si>
    <t>No se atiende la solicitud de las partes  para la realización de una audiencia o no se cumple con la programación de la audiencia judicial  respectiva</t>
  </si>
  <si>
    <t>1. Inasistencia del Juez / Solicitud de aplazamiento de las partes</t>
  </si>
  <si>
    <t xml:space="preserve">2. Falta de tiempo para  su realización por no tener en cuenta tiempos de duración para ser llevadas a cabo
</t>
  </si>
  <si>
    <t>3. Fallas en el servicio de internet, conectividad irregular de las partes o deficiencias de las herramientas teconólogicas para la realización de la audiencia</t>
  </si>
  <si>
    <r>
      <t xml:space="preserve">4 .Notificaciones judiciales erradas, inoportunas o inexistentes por desactualización de la información suministrada por las partes interesdas en las audiencia o diligencias. </t>
    </r>
    <r>
      <rPr>
        <sz val="11"/>
        <color rgb="FFFF0000"/>
        <rFont val="Calibri"/>
        <family val="2"/>
        <scheme val="minor"/>
      </rPr>
      <t xml:space="preserve"> (OJO aunque ta identificado como riesgo acá esta como causa , porque es un producto que entrega otro proceso y para ese proceso  si es un riesgo </t>
    </r>
    <r>
      <rPr>
        <sz val="11"/>
        <rFont val="Calibri"/>
        <family val="2"/>
        <scheme val="minor"/>
      </rPr>
      <t>)</t>
    </r>
  </si>
  <si>
    <t xml:space="preserve"> Efectuar notificaciones que no cumplan con los requistos</t>
  </si>
  <si>
    <r>
      <t>No se realizan las notificaciones  conforme a la normatividad aplicable, no se realizan  las notificaciones o se realizan inoportunamenteo  (</t>
    </r>
    <r>
      <rPr>
        <sz val="11"/>
        <color rgb="FF00B050"/>
        <rFont val="Calibri"/>
        <family val="2"/>
        <scheme val="minor"/>
      </rPr>
      <t>Aca esta como riesgo porque es el producto de este proceso)</t>
    </r>
  </si>
  <si>
    <t>1. Errores en la digitación</t>
  </si>
  <si>
    <t>2. Incumplimiento al procedimiento de notificación o comunicación</t>
  </si>
  <si>
    <t>3. Falta de seguimiento y control al cumplimiento efectivo de la actividad asignada</t>
  </si>
  <si>
    <t>4- Falta de información pertinente para realizar la actividad (correos electrónicos o canales digitales errados, direcciones erradas de las partes, insuficientes o inexistentes, cambios de direcciones de notificación no reportados o actualizados)</t>
  </si>
  <si>
    <t>5. Falla o deficiencia en la recepción de la notificación</t>
  </si>
  <si>
    <t>Efectuar el reparto judicial incumpliendo requisitos</t>
  </si>
  <si>
    <t>Realizar el reparto sin el cumplimiento de las formalidades y condiciones para su realización</t>
  </si>
  <si>
    <t xml:space="preserve">1.  Incumplimiento del procedimiento de reparto </t>
  </si>
  <si>
    <t>Muy Baja - 1</t>
  </si>
  <si>
    <t>2.  Falta de seguimiento y control al cumplimiento efectivo de la actividad de reparto y desconocimiento del procedimiento respectivo</t>
  </si>
  <si>
    <t xml:space="preserve">3. Fallas y deficiencias de las herramientas tecnologicas y de la conectividad para realizar la actividad de reparto
</t>
  </si>
  <si>
    <t>4. Falta de capacidad instalada para atender el alto volumen de expedientes repartidos o por repartir</t>
  </si>
  <si>
    <t>5. Envío de expedientes fraccionados o incompletos al momento de realizar el reparto</t>
  </si>
  <si>
    <t>6. No realizar el reparto entre los despachos competentes y/o dentro del término establecido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</si>
  <si>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</si>
  <si>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</si>
  <si>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</si>
  <si>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</si>
  <si>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</si>
  <si>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 Insuficiencia de espacio en la nube para la administración, conformación del expediente electrónico y fallas en la seguridad para su custodia</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</si>
  <si>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</si>
  <si>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</si>
  <si>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De la entidad y sector justicia a nivel nacional </t>
  </si>
  <si>
    <t>Afectación Económica</t>
  </si>
  <si>
    <t>Afectación al presupuesto  en un valor  &lt;1% y ≥5%.</t>
  </si>
  <si>
    <t xml:space="preserve">1.Falta de ética  de los servidores judiciales 
</t>
  </si>
  <si>
    <t xml:space="preserve">2 Fallas y deficiencias en los controles de los procesos  para prevenir la comisión de conductas ilicitas o malas prácticas de las partes interesadas </t>
  </si>
  <si>
    <t>3. Ausencia de difusión de herramientas que fomenten la trasparencia en el ejercicio de la presentación del servicio público (Código de ética y buen gobierno, entre otros)</t>
  </si>
  <si>
    <t xml:space="preserve">MATRIZ DE RIESGOS </t>
  </si>
  <si>
    <t>Proceso:</t>
  </si>
  <si>
    <t>PROCESOS MISIONALES Y DE APOYO</t>
  </si>
  <si>
    <t>Ver caracterizaciones</t>
  </si>
  <si>
    <t>Jurisdicción de lo Contencioso Administrativo de Córdoba (Tribunal Administrativo de Cordoba y Juzgado Administrativos de Montería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</si>
  <si>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</si>
  <si>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</si>
  <si>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</si>
  <si>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</si>
  <si>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</si>
  <si>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</si>
  <si>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</si>
  <si>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</si>
  <si>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</si>
  <si>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</si>
  <si>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</si>
  <si>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</si>
  <si>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</si>
  <si>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</si>
  <si>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</si>
  <si>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</si>
  <si>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servidor judicial revisa diariamente el reparto de acciones constitucionales asignadas  a traves del sistema judicial web TYBA, se registra en el sistema dispuesto para ello y en una matriz de excel, estableciendo alertas en la matriz o en otros instrumentos (correo electrónico, calendario correo, teams, entre otros) para evitar el vencimiento de términos, señalandole fecha de inicio y fecha final. También los memoriales, solicitudes y actuaciones en las acciones judiciales son registradas en los sistemas correspondientes y cargadas oportunamente al expediente digital (one drive y TYBA). Evidencia: Control de términos en documento excel, otras matrices, calendario de correo anclado al correo institucional </t>
  </si>
  <si>
    <t>SI</t>
  </si>
  <si>
    <t xml:space="preserve">El control de tio correctivo, aun cuando se vence el término es emitir la decisión, lo que mitigia el riesgo. Respecto a la afectación de la reputación, no tiene real incidencia, por cuanto, es muy baje la probabilidad que pase en un porcentaje menor al 1% de las veces que se realiza la actividad </t>
  </si>
  <si>
    <t>NO</t>
  </si>
  <si>
    <t xml:space="preserve">El juez y/o magistrado asigna a través de turnos pre establecidos  la acción constitucional para su trámite y proyección entre los servidores judiciales de la dependencia o juzgado. El resultado refleja organización y orden en el trámite de la accion constitucional. Evidencia: Matriz de excel  o documento en el que se registra la asignación. </t>
  </si>
  <si>
    <t xml:space="preserve">El Juez o Magistrado asigna entre los servidores judiciales las acciones constitucionales, las cuales son revisadas y debatidas para su trámite, proyección y expedición de la decision con antelación al vencimiento para emitir decisión.  </t>
  </si>
  <si>
    <t>El control correctivo es la emisión de la decisión aun cuando se ha vencido el término. El impacto no tiene real incidencia, en tanto, la ocurrencia del riesgo es un porcentaje mínimo frente al numero de veces que se resuelven acciones constitucionales.</t>
  </si>
  <si>
    <t>El Juez y/o magistrado trimestralmente fija metas, responsabilidades y roles entre los servidores judiciales para la asignación, trámite y resolución de las acciones constitucionales. Además, adelanta reuniones con el equipo de trabajo periodicamente. Evidencia: Actas de reunión, actras de tareas y compromisos</t>
  </si>
  <si>
    <t xml:space="preserve">El Juez/ Magistrado semanalmente realizan seguimiento a la programación de audiencias, para lo cual,  se revisa la audiencia a realizar y las solicitudes o memoriales presentados con antelación, con el fin de oportunamente poder atenderlas para ajustar el cronograma y abordar imprevistos que no permitan su realización. Evidencia: ,atriz excel que contiene el planeador de audiencias (matriz en excel, calendario del despacho, calendarios correo electrónico) </t>
  </si>
  <si>
    <t xml:space="preserve">Se trata como una salida no conforme y reprograma la audiencia si es posible en el mismo trimestre, notificando a las partes sobre la fecha y hora y advirtiendo las consecuencias de su inasistencia. Cuando se conoce con antelación que no se realizará la diligencia se pone en conocimiento de las partes interesadas y un servidor judicial se conecta a la audiencia con el fin de informar sobre la no realización de la misma. </t>
  </si>
  <si>
    <t xml:space="preserve">El Juez/ Magistrado semanalmente realizan seguimiento a la programación de audiencias, para lo cual,  se revisa el tipo de audiencia y el tiempo que se dispondrá para su realización, para preveer situaciones imprevistas, manteniendo comunicación eficaz con quien en ellas van a intervenir (apoderados, procurador, partes interesadas) a traves de correo electrónico, telfónico, mensajeria instantanea. Evidencia: Correo electrónico, expediente digital (One drive y TYBA) y matriz excele planeador de audiencias (matriz en excel, calendario del despacho, calendarios correo electrónico) </t>
  </si>
  <si>
    <t>El control correctivo es la de reprogramar la audiencia o suspenderla para continuarla en otra fecha, que idealmente debería ser dentro del mismo trimestre de la programación. Adicionalmente, se tendría en cuenta el tipo de audiencia y proceso, para que en casos similarfesa se planee con mas detalle la audiencia, a fin de evitar que el tiempo de duración conlleve su no realización o fraccione la diligencia.</t>
  </si>
  <si>
    <t xml:space="preserve">El servidor judicial encargado contacta oportunamente a las partes y con antelación a la audiencia para brindar el soporte necesario frente asuntos referentes a la diligencia, con el fin que se realice con éxito, además, con la revisión de la conexión estable a la plataforma respectiva del despacho y  las partes, haciendo pruebas antes del inicio de la diligencia. En caso de identificarse probelmas técnicosde las partes e intervinientes se facilita de ser posible el acceso a la sede física del despacho (sala de audiencias) para que desde ese lugar atiendan la diligencia. Evidencia: Comunicaciones y notificaciones en el expediente digital y correo electrónico.  </t>
  </si>
  <si>
    <t xml:space="preserve">En caso de presentarse fallas con la conectividad, se brinda soporte técnico con el fin de recuperar la estabilidad de la conexión, de lo contrario, se fija fecha diferente para realizar la audiencia o se cita a las partes e interbvinientes a acudir a una audiencia presencial en la sede del despacho o en su sala de audiencias. </t>
  </si>
  <si>
    <t xml:space="preserve">El secretario y citador de la dependencia o juzgado diariamente contactan a las partes y otros intervinientes de cada audiencia con el fin de informar con antelación de su realización y brindar la asitencia necesaria para que la misma se realice exitosamente. Así mismo, se hace la revisión oportuna del envío de citaciones, link de audiencias, expediente digital. Evidenica: Constancia de comunicaciones y notificaciones en el respectivo expediente digital. </t>
  </si>
  <si>
    <t xml:space="preserve">La correción se realiza con el auto kque reprogramá o que fija nueva fecha para la realización de la audiencia, asi como, el requerimiento a las partes interesadas en la audiencia que suministren la información de notificación o el canal digital para esos efectos. </t>
  </si>
  <si>
    <t>NO SE TIENEN EQUIPOS ALTERNOS? NO SE DISPONE DE OTROS MEDIOS PARA LA REALIZACIÓN?</t>
  </si>
  <si>
    <t>El servidor judicial encargado de cada despacho verifica que los datos consignados en las notificaciones, coincida con la información suministrada en el respectivo proceso, así como, verificar el cxambio o suministró de nuevas direcciones o canal digital para notificar. Una vez realizada la notificación y/o comunicación se constata que el destinatario haya recibido el correo.  Evidencia: Correo electrónico de notificaciones y oficios que reposan en el expediente digital.</t>
  </si>
  <si>
    <r>
      <t xml:space="preserve">Cuando no se realiza bien la notificación, se realiza en debida forma dejando las constancias de rigor, y la recomendación al servidor judicial encargado de la actividad de verificar que los datos son los correctos antes de realizar la notificación o comunicación. Evidencias: Oficios y comunicaciones en el respectivo expediente. </t>
    </r>
    <r>
      <rPr>
        <sz val="11"/>
        <color rgb="FF7030A0"/>
        <rFont val="Calibri"/>
        <family val="2"/>
        <scheme val="minor"/>
      </rPr>
      <t xml:space="preserve"> </t>
    </r>
  </si>
  <si>
    <t>El servidor encargado de realizar el reparto contacta a la asistencia técnica (mesas de ayuda) para realizar la actividad de reparto en caso de identificar fallas o deficiencias</t>
  </si>
  <si>
    <t xml:space="preserve">Cuando no es posible realizar comuniciaciones o notificaciones se reporta de la dificultad tecnologica o de conectividad ante las mesas de soporte de la rama judicial </t>
  </si>
  <si>
    <t xml:space="preserve">El lider de proceso asigna a los servidores encargados de recibjir y hacer el reparto, programando el horario y la peridicidad en que debe realizarse la actividad. Evidencia: Actas de reunión y de tareas y compromiso. </t>
  </si>
  <si>
    <t xml:space="preserve">El servidor encargado de realizar el reparto verifica que los documentos que contiene el expediente conincidan con los del índice electrónico que garantiza la trazabilidad y el numero de actuaciones anterior a la orden de reparto. En caso del reparto que se recibe, el servidor encargado verifica el índice electrónico y en caso que esté incompleto o fraccionado requiere para que se corrija y se conforme en debida forma el expediente. </t>
  </si>
  <si>
    <t xml:space="preserve">Se requiere a quien realizó el reparto o se atiende la solicitud de quien hizo el requerimiento, con el fin que correjir el envío del expediente, dejando la trazabilidad y las constancias respectivas.. </t>
  </si>
  <si>
    <t>El servidor judicial encargado de la actividad de reparto hace las verificaciones con el sistema con el fin de evitar repartos erroneos, así mismo, planifica los repartos pendientes con el fin de realizarlos dentro de los términos legales. Evidencia: Documento matriz excel y actas de reparto</t>
  </si>
  <si>
    <t>En caso que se reciba un reparto erroneo se devuleva a la depedencia encargada para que corrija el error. En caso que el reparto se haya hecho por fuera del término establecido se identifica la causa y responsable, y se hace seguimiento a las actividades que realice en lo sucesivo.</t>
  </si>
  <si>
    <t xml:space="preserve">El servidor judicial encargado de reparto verifica periodicamente el procedimiento de reparto con el fin de poner en conocimiento cualquier anomalía en la actividad y que puedan corregirse. En caso de existir incumplimiento en el procedimiento se pide soporte del sistema TYBA para corregir la falencia, y cuando se trata de reparto recibido se contacta a la Oficina de Apoyo Judicial para que atiendan y corrigjan la falencia o el incumplimiento. </t>
  </si>
  <si>
    <t>Cuando un reparto incumple el procedimeinto para ello, se realiza en la debida forma, guardando la trazabilidad y dejando las contancias pertinentes. Así mismo, se establece la causa del incumplimeinto . Evidencia: Constancias en el expediente digital</t>
  </si>
  <si>
    <t xml:space="preserve">El servidor judicial encargado de realizar el reparto o de recibirlo verifica diariamente los procesos que deben repartirse en el documento excel que contiene el inventario o registro y los que deben recibirse a través del  sistema TYBA. Evidencia: Documento excel, one drive y TYBA. </t>
  </si>
  <si>
    <t xml:space="preserve">Si el reparto iincumple con los requisitos, se puede corrige el reparto y se hace en la debida forma, se dejan las constancias respectivas. </t>
  </si>
  <si>
    <t>3. Desconocimiento  de la  normatividad</t>
  </si>
  <si>
    <t xml:space="preserve">La jurisdicción de lo contencioso administrativo diarimente implementa el uso de los archivos y expedientes digitales a través de one drive o en SAMAI, cuando se utilice este último como repositorio. La aplicación regular del expediente digital disminuye la posibilidad de pérdida de documento y el acceso de las partes al mismo. </t>
  </si>
  <si>
    <t xml:space="preserve">Para recuperar los documentos si se han extraviados definitivamente, se solicita a soporte de la aplicación virtual , para que lo certifique. Así mismo,  se puede iniciar un trámite de reconstrucción del expediente. </t>
  </si>
  <si>
    <t>La jurisdicción de lo contencioso administrativo diariamente implemente el uso de TYBA, SAMAI y ONE DRIVE, para cargar los memoriales y actuaciones en los procesos, manteniendo al día el expediente digital. Cuando falla el software o herramienta virtual, se hace el reporte a soporte técnico. Evidencia: Procesos cargados en TYBA, SAMAI y ONE DRIVE, que puede ser consultado por las partes interesadas.</t>
  </si>
  <si>
    <t xml:space="preserve">Promoción y fomento de la Tabla de Retención Documental entre los servidores judiciales. Seguimiento sobre su aplicación en los procesos. Evidencia: En los expedientes digitales. </t>
  </si>
  <si>
    <t>Como control correctivo se realiza periodicamente un respaldo de la información del despacho, la cual se almacena en un disco extraible, cuya custodia está en cabeza del Juez (a) / Magistrado (a)</t>
  </si>
  <si>
    <t>El Juez/ Magistrado promoverá la ética del servidor judciail, socializando buenas prácticas e informando y facilitando la asistencia a capacitaciones referentes al tema. Evidencia. Registro de asistencia a eventos y actas de reunión</t>
  </si>
  <si>
    <t>Cuando ocurre deben compulsarse copias a las autoridades competentes para inicien las investigaciones correspondientes (penal, disciplinaria y fiscal)</t>
  </si>
  <si>
    <t xml:space="preserve">El Juez (a)/ Magistrado (a) ejercera controles para prevenir conductas que atentens contra la ética judicial  y promoverá que las actuaciones sean transparentes, garantizando el acceso a los servicios de justicia y cumpliendo con los términos procesales. </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</si>
  <si>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</si>
  <si>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</si>
  <si>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</si>
  <si>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 xml:space="preserve">MATRIZ DE RIESGOS SIGCMA </t>
  </si>
  <si>
    <t>MISIONAL Y DE APOYO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</si>
  <si>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</si>
  <si>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</si>
  <si>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</si>
  <si>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</si>
  <si>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</si>
  <si>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</si>
  <si>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</si>
  <si>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</si>
  <si>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</si>
  <si>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</si>
  <si>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</si>
  <si>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</si>
  <si>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</si>
  <si>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</si>
  <si>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</si>
  <si>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</si>
  <si>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</si>
  <si>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</si>
  <si>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</si>
  <si>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</si>
  <si>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</si>
  <si>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</si>
  <si>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</si>
  <si>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</si>
  <si>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</si>
  <si>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</si>
  <si>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</si>
  <si>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</si>
  <si>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</si>
  <si>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</si>
  <si>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</si>
  <si>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</si>
  <si>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</si>
  <si>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</si>
  <si>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</si>
  <si>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</si>
  <si>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</si>
  <si>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</si>
  <si>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</si>
  <si>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</si>
  <si>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</si>
  <si>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</si>
  <si>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</si>
  <si>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</si>
  <si>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</si>
  <si>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</si>
  <si>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</si>
  <si>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</si>
  <si>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</si>
  <si>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</si>
  <si>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</si>
  <si>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</si>
  <si>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</si>
  <si>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</si>
  <si>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</si>
  <si>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</si>
  <si>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</si>
  <si>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</si>
  <si>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</si>
  <si>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</si>
  <si>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</si>
  <si>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</si>
  <si>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</si>
  <si>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</si>
  <si>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</si>
  <si>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</si>
  <si>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</si>
  <si>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</si>
  <si>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</si>
  <si>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</si>
  <si>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</si>
  <si>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</si>
  <si>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</si>
  <si>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</si>
  <si>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</si>
  <si>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</si>
  <si>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</si>
  <si>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</si>
  <si>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</si>
  <si>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</si>
  <si>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</si>
  <si>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</si>
  <si>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</si>
  <si>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</si>
  <si>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</si>
  <si>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</si>
  <si>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</si>
  <si>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</si>
  <si>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</si>
  <si>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</si>
  <si>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</si>
  <si>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</si>
  <si>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</si>
  <si>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</si>
  <si>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</si>
  <si>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</si>
  <si>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</si>
  <si>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</si>
  <si>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</si>
  <si>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</si>
  <si>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</si>
  <si>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</si>
  <si>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</si>
  <si>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</si>
  <si>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</si>
  <si>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</si>
  <si>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</si>
  <si>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</si>
  <si>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</si>
  <si>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</si>
  <si>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</si>
  <si>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</si>
  <si>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</si>
  <si>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</si>
  <si>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</si>
  <si>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</si>
  <si>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</si>
  <si>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</si>
  <si>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</si>
  <si>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</si>
  <si>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</si>
  <si>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</si>
  <si>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</si>
  <si>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</si>
  <si>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</si>
  <si>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</si>
  <si>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</si>
  <si>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</si>
  <si>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</si>
  <si>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</si>
  <si>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</si>
  <si>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1. Seguimiento periodico de vencimientos de términos en las acciones constitucionales a cargo del Despacho. 2.Lineamientos adecuados de planeación  y redistribución de funciones asignadas al personal del despacho. 3. Segumiento del tramite y el control respectivo para el cumplimiento de los términos procesales. 4. Control diario de movientos de expediente digital en la estanteria o anaquel virtual. 5.Adopción de herramientas tecnologicas por la entidad para lograr cumplir todas las actividades planificadas por medio del trabajo en Casa </t>
  </si>
  <si>
    <t>X</t>
  </si>
  <si>
    <t xml:space="preserve">1. Revisión diaria del procedimiento de verificación de los equipos antes de iniciar las audiencias
2. Planear con antelación y programar las audiencias según la complejidad de la audiencia y su duración
3. Revisión permanente de las comunicaciones por parte del Despacho antes de ser enviadas a quienes se citan a las audiencias.
4. Soporte periódico del área tecnológica 
5. Actualización permanente, registro y reporte de las solicitudes presentadas por las partes respecto a los datos de notificación y citación.
</t>
  </si>
  <si>
    <t>1. Seguimientos periódicos de las notificaciones judiciales enviadas y reporte de correos inexactos o erróneos
2. Revisión permanente de recepción de correos electrónicos por Secretaría y actualización de datos de las partes 
3. Implementación de las herramientas tecnológicas adoptadas por la Rama Judicial para el desarrollo de las actividades 
4. Control de legalidad respecto a las notificaciones en cada etapa procesal
5. Seguimiento a los acuses de recibido de las notificaciones judiciales</t>
  </si>
  <si>
    <t xml:space="preserve">1. Establecimiento de lineamientos y políticas claras de planeación y revisión del procedimiento establecido del proceso de reparto
2. Asignación de personal suficiente y/o adecuados lineamientos de planeación  y redistribución de funciones asignadas al personal 
3. Revisión periódica del reparto correspondientes y del reparto de las demandas y/o acciones Constitucionales entre los Despachos competentes, dentro del término establecido. 
4. Revisión permanente de los datos consignados en el acta de reparto para confirmar que coincidan con el expediente completos.
5.  Revisión permanente de los archivos de las demandas y sus anexos para verificar si los están cargando o enviando </t>
  </si>
  <si>
    <t xml:space="preserve">Del total de los despachos, para este trimestre 1 reporta haber presentado errores en el reparto pero que se atribuye al sistema. </t>
  </si>
  <si>
    <t>1. Aplicación de directrices y protocolos del expediente electrónico y cobertura de implementación a todas las dependencias y juzgados 
2. Aplicativos y herramientas de seguimiento y control de expedientes diseñados en las diferentes instancias 
3. Divulgación de los acuerdos establecidos en Tablas de Retención Documental y capacitaciones virtuales realizadas por el Cendoj
4. Divulgación de los acuerdos establecidos en Tablas de Retención Documental y capacitaciones virtuales realizadas por el Cendoj
5. Seguimiento y control de la conformación del expediente digital y su registro en siglo XXI WEB o Plataforma autorizada por el Consejo Seccional</t>
  </si>
  <si>
    <t>De los 15 despachos, 1 manifiesta haber perdido 1 una información por causas ajenas a su control interno, pues en la herramienta Lifesize no aparece la grabación. Sin embargo, el evento presentado sigue siendo una probabilidad muy baja.</t>
  </si>
  <si>
    <t xml:space="preserve">1. Plan de Anticorrupción formación en valores y principios propios de la entidad. Cumplimiento a la Ley 2013 de 2019, publicación de declaración de renta y declaración de bienes y conflictos de interés.
2. Divulgación del Código de Ética de Buen Gobierno a través de la página web de la Rama Judicial
3. Reuniones Comités del SIGCMA y reuniones de la Alta Dirección. Seguimiento y control de las funciones de los empleados.
4. Monitoreo y control por medio de las Auditorías Internas y Externas </t>
  </si>
  <si>
    <t xml:space="preserve">OPCION DE TRATAMIENTO </t>
  </si>
  <si>
    <t>ANÁLISIS DEL RESULTADO FINAL 
2 TRIMESTRE</t>
  </si>
  <si>
    <t>ANÁLISIS DEL RESULTADO FINAL 
3 TRIMESTRE</t>
  </si>
  <si>
    <t>ANÁLISIS DEL RESULTADO FINAL 
4 TRIMESTRE</t>
  </si>
  <si>
    <t xml:space="preserve">En el primer trimestre se mantuvo la probabilidad muy baja, no se materializó el riesgo en ningún despacho. Lo anterior, quiere decir que las actividades diseñadas para evitar la materialización del riesgo han sido efectivos.  </t>
  </si>
  <si>
    <t>Para este trimestre del total de los despachos, 4 manifestaron haber suspendidos audiencias debido a distintas causas: 1) incapacidad médica y 2) insuficiencias de recursos y herramientas para llevar a cabo la audiencia. Es de resaltar, que el riesgo materializado corresponde a un 2,93% la cantidad de veces que se realiza la actividad en el trimestre, siendo un porcentaje por debajo de la probabilidad, es decir, muy bajo. Al respecto, debe indicarse que la audiencias suspendidas y no realizadas, por regla general, se reprograman y realizan en el mismo trimestre.</t>
  </si>
  <si>
    <t xml:space="preserve">Del total de los despachos, para este trimestre uno de ellos reporta haber presentado errores en la notificación por falta de información pertinente para realizar la actividad (correos errados, direcciones erradas de las partes, cambio de direcciones no reportados y/o actualizados). Errores en la vinculación de las partes y terceros que genera nulidades, demoras en el proceso.  A pesar, del reporte sobre la materialización de este riesgo, las actividades diseñadas mantienen su efectividad y disminuyen la probabilidad que ocurra. </t>
  </si>
  <si>
    <t>No se presentó ningún evento o situación de soborno u otro acto de corrupción, con lo cual, el riesgo se mantiene bajo control y las actividades diseñadas para esos efectos, mantienen su eficacia.</t>
  </si>
  <si>
    <t>No se presentó ningún evento, indicando que las actividades diseñadas mantienen su efectividad.</t>
  </si>
  <si>
    <t xml:space="preserve">Del total de los despachos, para este trimestre dos de ellos reporta haber presentado errores en la notificación por falta de información pertinente para realizar la actividad (correos errados, direcciones erradas de las partes, cambio de direcciones no reportados y/o actualizados). Es de resaltar que el riesgo materializado corresponde al 0,11% de la cantidad de procesos ingresados en el trimestre encuestado en la totalidad de despachos, lo que nos indica que a pesar del reporte sobre la materialización de este riesgo, las actividades diseñadas mantienen su efectividad y disminuyen la probabilidad que ocurra. </t>
  </si>
  <si>
    <t xml:space="preserve">En el segundo trimestre no se materializó el riesgo en ningún despacho. Lo anterior, quiere decir que las actividades diseñadas para evitar la materialización del riesgo han sido efectivas.  </t>
  </si>
  <si>
    <t>Para este trimestre del total de los despachos, uno (1) manifestó haber suspendidos audiencias, Es de resaltar, que el riesgo materializado corresponde a un 0,69% la cantidad de veces que se realiza la actividad en el trimestre, siendo este un porcentaje por debajo de la probabilidad, es decir, muy bajo. Al respecto, debe indicarse que la audiencias suspendidas y no realizadas, por regla general, se reprograman y realizan en el mismo trimestre.</t>
  </si>
  <si>
    <t>Del total de los despachos, para este trimestre uno (1) de ellos reporta haber presentado errores en la notificación por falta de información pertinente para realizar la actividad (correos errados, direcciones erradas de las partes, cambio de direcciones no reportados y/o actualizados). Es de resaltar que el riesgo materializado corresponde al 0,04% de la cantidad de procesos ingresados en el trimestre encuestado en la totalidad de despachos, lo que nos indica que, a pesar del reporte sobre la materialización de este riesgo, las actividades diseñadas mantienen su efectividad y disminuyen la probabilidad que ocurra.</t>
  </si>
  <si>
    <t>Del total de los despachos, para este trimestre uno (1) reportó haber presentado errores en el reparto que es atribuible al sistema. Es de resaltar que el riesgo materializado corresponde al 0,04% de la cantidad de procesos ingresados en el trimestre encuestado en la totalidad de despachos, lo que nos indica que, a pesar del reporte sobre la materialización de este riesgo, las actividades diseñadas mantienen su efectividad y disminuyen la probabilidad que ocurra.</t>
  </si>
  <si>
    <t>Para este trimestre del total de los despachos, tres (3)  manifestaron haber suspendidos un total de seis (6) audiencias, Es de resaltar, que el riesgo materializado corresponde a un 0,89% la cantidad de veces que se realiza la actividad en el trimestre, siendo un porcentaje por debajo de la probabilidad, es decir, muy bajo. Al respecto, debe indicarse que la audiencias suspendidas y no realizadas, por regla general, se reprograman y realizan en el mismo trimestre.</t>
  </si>
  <si>
    <t>Del total de los despachos, para este trimestre  uno (1) reporta haber presentado errores en el reparto pero que se atribuye al sistema. Es de resaltar que el riesgo materializado corresponde al 0,03% de la cantidad de procesos ingresados en el trimestre encuestado en la totalidad de despachos, lo que nos indica que, a pesar del reporte sobre la materialización de este riesgo, las actividades diseñadas mantienen su efectividad y disminuyen la probabilidad que ocurra.</t>
  </si>
  <si>
    <t>*</t>
  </si>
  <si>
    <t xml:space="preserve">En el tercer trimestre no se materializó el riesgo en ningún despachos. Lo anterior quiere decir que las actividades diseñadas para evitar la materialización del riesgo han sido efectivas.  </t>
  </si>
  <si>
    <t xml:space="preserve">En el cuarto trimestre no se materializó el riesgo en ningún despachos. Lo anterior quiere decir que las actividades diseñadas para evitar la materialización del riesgo han sido efectivas.  </t>
  </si>
  <si>
    <t>No se presentó ningún evento, indicando que las actividades diseñadas mantienen su efectividad y disminuyen la probabilidad que ocurra.</t>
  </si>
  <si>
    <t>Para este trimestre del total de los despachos, cuatro (4)  manifestaron haber suspendido - reprogramado, un total de trece (13) audiencias, Es de resaltar, que el riesgo corresponde a un 2,13% de la cantidad de veces que se realiza la actividad en el trimestre, siendo un porcentaje por debajo de la probabilidad, es decir, muy bajo. Al respecto, debe indicarse que la audiencias suspendidas y no realizadas, por regla general, se reprograman y realizan en el mismo trimestre.</t>
  </si>
  <si>
    <t xml:space="preserve">Para este trimestre del total de los despachos, tres (3) de ellos reportan haber presentado fallas en la notificación por errores de vinculación, omisión y falta de información pertinente para realizar la actividad (correos errados, direcciones erradas de las partes, cambio de direcciones no reportados y/o actualizados). Es de resaltar que el riesgo  corresponde al 1,07% de la cantidad de procesos ingresados en el trimestre encuestado de la suma de los despachos, aproximandamente dosmil (2,000) procesos, lo que nos indica que a pesar del reporte sobre la materialización de este riesgo, las actividades diseñadas como el apoyo, seguimiento y acompañamiento a los empleados que realizan la acción de notificación, mantienen su efectividad y disminuyen la probabilidad que ocurra.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</si>
</sst>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3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7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29" xfId="0" applyBorder="1" applyAlignment="1">
      <alignment vertical="center" wrapText="1"/>
    </xf>
    <xf numFmtId="0" fontId="0" fillId="0" borderId="20" xfId="0" applyBorder="1" applyAlignment="1">
      <alignment vertical="center" wrapText="1"/>
    </xf>
    <xf numFmtId="0" fontId="6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71" fillId="0" borderId="32" xfId="3" applyNumberFormat="1" applyFont="1" applyBorder="1" applyAlignment="1">
      <alignment horizontal="justify" vertical="center" wrapText="1"/>
    </xf>
    <xf numFmtId="2" fontId="71"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70"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2"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1"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4" fillId="3" borderId="0" xfId="0" applyFont="1" applyFill="1"/>
    <xf numFmtId="0" fontId="68" fillId="0" borderId="0" xfId="0" applyFont="1" applyAlignment="1">
      <alignment horizontal="center" vertical="center" wrapText="1"/>
    </xf>
    <xf numFmtId="0" fontId="65" fillId="3" borderId="0" xfId="0" applyFont="1" applyFill="1"/>
    <xf numFmtId="0" fontId="66" fillId="0" borderId="0" xfId="0" applyFont="1" applyAlignment="1">
      <alignment horizontal="justify" vertical="center" wrapText="1" readingOrder="1"/>
    </xf>
    <xf numFmtId="0" fontId="66" fillId="0" borderId="0" xfId="0" applyFont="1" applyAlignment="1">
      <alignment horizontal="left" vertical="center" wrapText="1"/>
    </xf>
    <xf numFmtId="0" fontId="64" fillId="0" borderId="0" xfId="0" applyFont="1"/>
    <xf numFmtId="0" fontId="79" fillId="0" borderId="6" xfId="0" applyFont="1" applyBorder="1" applyAlignment="1">
      <alignment horizontal="justify" vertical="center" wrapText="1"/>
    </xf>
    <xf numFmtId="0" fontId="79" fillId="0" borderId="6" xfId="0" applyFont="1" applyBorder="1" applyAlignment="1">
      <alignment horizontal="left" vertical="top" wrapText="1"/>
    </xf>
    <xf numFmtId="0" fontId="80" fillId="0" borderId="6" xfId="0" applyFont="1" applyBorder="1" applyAlignment="1">
      <alignment horizontal="justify" vertical="center" wrapText="1"/>
    </xf>
    <xf numFmtId="0" fontId="79" fillId="0" borderId="21" xfId="0" applyFont="1" applyBorder="1" applyAlignment="1">
      <alignment horizontal="justify" vertical="center" wrapText="1"/>
    </xf>
    <xf numFmtId="0" fontId="71" fillId="0" borderId="0" xfId="0" applyFont="1" applyAlignment="1">
      <alignment wrapText="1"/>
    </xf>
    <xf numFmtId="0" fontId="12" fillId="3" borderId="20" xfId="0" applyFont="1" applyFill="1" applyBorder="1" applyAlignment="1">
      <alignment horizontal="center" vertical="center" wrapText="1"/>
    </xf>
    <xf numFmtId="0" fontId="81" fillId="3" borderId="121" xfId="0" applyFont="1" applyFill="1" applyBorder="1" applyAlignment="1">
      <alignment horizontal="center" vertical="center" wrapText="1"/>
    </xf>
    <xf numFmtId="0" fontId="81" fillId="3" borderId="77" xfId="0" applyFont="1" applyFill="1" applyBorder="1" applyAlignment="1">
      <alignment horizontal="center" vertical="center" wrapText="1"/>
    </xf>
    <xf numFmtId="0" fontId="82" fillId="3" borderId="75" xfId="0" applyFont="1" applyFill="1" applyBorder="1" applyAlignment="1">
      <alignment horizontal="center" vertical="center" wrapText="1"/>
    </xf>
    <xf numFmtId="0" fontId="82" fillId="3" borderId="17" xfId="0" applyFont="1" applyFill="1" applyBorder="1" applyAlignment="1">
      <alignment horizontal="center" vertical="center" wrapText="1"/>
    </xf>
    <xf numFmtId="0" fontId="81" fillId="3" borderId="122" xfId="0" applyFont="1" applyFill="1" applyBorder="1" applyAlignment="1">
      <alignment horizontal="center" vertical="center" wrapText="1"/>
    </xf>
    <xf numFmtId="0" fontId="81" fillId="3" borderId="12" xfId="0" applyFont="1" applyFill="1" applyBorder="1" applyAlignment="1">
      <alignment horizontal="center" vertical="center" wrapText="1"/>
    </xf>
    <xf numFmtId="14" fontId="82" fillId="3" borderId="17" xfId="0" applyNumberFormat="1" applyFont="1" applyFill="1" applyBorder="1" applyAlignment="1">
      <alignment horizontal="center" vertical="center" wrapText="1"/>
    </xf>
    <xf numFmtId="0" fontId="83" fillId="0" borderId="0" xfId="0" applyFont="1" applyAlignment="1" applyProtection="1">
      <alignment vertical="center"/>
      <protection locked="0"/>
    </xf>
    <xf numFmtId="0" fontId="83" fillId="0" borderId="0" xfId="0" applyFont="1" applyProtection="1">
      <protection locked="0"/>
    </xf>
    <xf numFmtId="0" fontId="83" fillId="0" borderId="0" xfId="0" applyFont="1"/>
    <xf numFmtId="0" fontId="85" fillId="20" borderId="123" xfId="0" applyFont="1" applyFill="1" applyBorder="1" applyAlignment="1" applyProtection="1">
      <alignment horizontal="left" vertical="center" wrapText="1"/>
      <protection locked="0"/>
    </xf>
    <xf numFmtId="0" fontId="85" fillId="20" borderId="123" xfId="0" applyFont="1" applyFill="1" applyBorder="1" applyAlignment="1" applyProtection="1">
      <alignment horizontal="center" vertical="center"/>
      <protection locked="0"/>
    </xf>
    <xf numFmtId="0" fontId="83" fillId="0" borderId="0" xfId="0" applyFont="1" applyAlignment="1" applyProtection="1">
      <alignment horizontal="left" vertical="center"/>
      <protection locked="0"/>
    </xf>
    <xf numFmtId="0" fontId="85"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7" fillId="21" borderId="126" xfId="0" applyFont="1" applyFill="1" applyBorder="1" applyAlignment="1">
      <alignment horizontal="center" vertical="center" wrapText="1" readingOrder="1"/>
    </xf>
    <xf numFmtId="0" fontId="89" fillId="3" borderId="126" xfId="0" applyFont="1" applyFill="1" applyBorder="1" applyAlignment="1">
      <alignment horizontal="center" vertical="center" wrapText="1" readingOrder="1"/>
    </xf>
    <xf numFmtId="0" fontId="89" fillId="3" borderId="126" xfId="0" applyFont="1" applyFill="1" applyBorder="1" applyAlignment="1">
      <alignment horizontal="left" vertical="center" wrapText="1"/>
    </xf>
    <xf numFmtId="0" fontId="89" fillId="3" borderId="126" xfId="0" applyFont="1" applyFill="1" applyBorder="1" applyAlignment="1">
      <alignment horizontal="center" vertical="center" wrapText="1"/>
    </xf>
    <xf numFmtId="0" fontId="83" fillId="3" borderId="0" xfId="0" applyFont="1" applyFill="1"/>
    <xf numFmtId="0" fontId="89" fillId="0" borderId="126" xfId="0" applyFont="1" applyBorder="1" applyAlignment="1">
      <alignment horizontal="center" vertical="center" wrapText="1" readingOrder="1"/>
    </xf>
    <xf numFmtId="0" fontId="89" fillId="0" borderId="126" xfId="0" applyFont="1" applyBorder="1" applyAlignment="1">
      <alignment horizontal="left" vertical="center" wrapText="1"/>
    </xf>
    <xf numFmtId="0" fontId="86" fillId="0" borderId="0" xfId="0" applyFont="1" applyAlignment="1">
      <alignment vertical="center" wrapText="1"/>
    </xf>
    <xf numFmtId="0" fontId="87" fillId="0" borderId="126" xfId="0" applyFont="1" applyBorder="1" applyAlignment="1">
      <alignment vertical="center" wrapText="1" readingOrder="1"/>
    </xf>
    <xf numFmtId="0" fontId="89" fillId="3" borderId="126" xfId="0" applyFont="1" applyFill="1" applyBorder="1" applyAlignment="1">
      <alignment horizontal="left" vertical="center" wrapText="1" readingOrder="1"/>
    </xf>
    <xf numFmtId="0" fontId="85" fillId="0" borderId="0" xfId="0" applyFont="1"/>
    <xf numFmtId="0" fontId="83" fillId="0" borderId="0" xfId="0" applyFont="1" applyAlignment="1">
      <alignment horizontal="left"/>
    </xf>
    <xf numFmtId="0" fontId="83" fillId="0" borderId="0" xfId="0" applyFont="1" applyAlignment="1">
      <alignment horizontal="center"/>
    </xf>
    <xf numFmtId="0" fontId="90" fillId="0" borderId="0" xfId="0" applyFont="1" applyAlignment="1">
      <alignment wrapText="1"/>
    </xf>
    <xf numFmtId="0" fontId="92" fillId="0" borderId="0" xfId="0" applyFont="1"/>
    <xf numFmtId="0" fontId="94" fillId="21" borderId="123" xfId="0" applyFont="1" applyFill="1" applyBorder="1" applyAlignment="1">
      <alignment horizontal="center" vertical="center"/>
    </xf>
    <xf numFmtId="0" fontId="94" fillId="5" borderId="123" xfId="0" applyFont="1" applyFill="1" applyBorder="1" applyAlignment="1">
      <alignment horizontal="center" vertical="center"/>
    </xf>
    <xf numFmtId="0" fontId="94" fillId="5" borderId="123" xfId="0" applyFont="1" applyFill="1" applyBorder="1" applyAlignment="1">
      <alignment vertical="center" wrapText="1"/>
    </xf>
    <xf numFmtId="0" fontId="94" fillId="3" borderId="123" xfId="0" applyFont="1" applyFill="1" applyBorder="1" applyAlignment="1">
      <alignment horizontal="left" vertical="top" wrapText="1"/>
    </xf>
    <xf numFmtId="0" fontId="95" fillId="3" borderId="123" xfId="0" applyFont="1" applyFill="1" applyBorder="1" applyAlignment="1">
      <alignment horizontal="center" vertical="center" wrapText="1"/>
    </xf>
    <xf numFmtId="0" fontId="96" fillId="3" borderId="123" xfId="0" applyFont="1" applyFill="1" applyBorder="1" applyAlignment="1">
      <alignment horizontal="center" vertical="center" wrapText="1"/>
    </xf>
    <xf numFmtId="0" fontId="96" fillId="3" borderId="123" xfId="0" applyFont="1" applyFill="1" applyBorder="1" applyAlignment="1">
      <alignment horizontal="left" vertical="center"/>
    </xf>
    <xf numFmtId="0" fontId="94" fillId="0" borderId="123" xfId="0" applyFont="1" applyBorder="1" applyAlignment="1">
      <alignment vertical="top" wrapText="1"/>
    </xf>
    <xf numFmtId="0" fontId="95" fillId="3" borderId="123" xfId="0" applyFont="1" applyFill="1" applyBorder="1" applyAlignment="1">
      <alignment horizontal="center" vertical="center"/>
    </xf>
    <xf numFmtId="0" fontId="96" fillId="3" borderId="123" xfId="0" applyFont="1" applyFill="1" applyBorder="1" applyAlignment="1">
      <alignment horizontal="center" vertical="center"/>
    </xf>
    <xf numFmtId="0" fontId="94" fillId="3" borderId="123" xfId="0" applyFont="1" applyFill="1" applyBorder="1" applyAlignment="1">
      <alignment horizontal="left" vertical="center" wrapText="1"/>
    </xf>
    <xf numFmtId="0" fontId="94" fillId="0" borderId="123" xfId="0" applyFont="1" applyBorder="1" applyAlignment="1">
      <alignment horizontal="left" vertical="center" wrapText="1"/>
    </xf>
    <xf numFmtId="0" fontId="96" fillId="0" borderId="123" xfId="0" applyFont="1" applyBorder="1" applyAlignment="1">
      <alignment horizontal="left" vertical="center"/>
    </xf>
    <xf numFmtId="0" fontId="92" fillId="0" borderId="0" xfId="0" applyFont="1" applyAlignment="1">
      <alignment horizontal="left"/>
    </xf>
    <xf numFmtId="0" fontId="90" fillId="0" borderId="0" xfId="0" applyFont="1" applyAlignment="1">
      <alignment horizontal="center"/>
    </xf>
    <xf numFmtId="0" fontId="92"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5" borderId="123" xfId="0" applyFont="1" applyFill="1" applyBorder="1" applyAlignment="1" applyProtection="1">
      <alignment horizontal="center" vertical="center" wrapText="1"/>
      <protection locked="0"/>
    </xf>
    <xf numFmtId="0" fontId="0" fillId="0" borderId="130" xfId="0" applyBorder="1" applyAlignment="1">
      <alignment horizontal="justify" vertical="center" wrapText="1"/>
    </xf>
    <xf numFmtId="0" fontId="0" fillId="0" borderId="6" xfId="0" applyBorder="1" applyAlignment="1">
      <alignment horizontal="left" vertical="justify" wrapText="1"/>
    </xf>
    <xf numFmtId="0" fontId="0" fillId="0" borderId="6" xfId="0" applyBorder="1" applyAlignment="1">
      <alignment horizontal="left" vertical="justify"/>
    </xf>
    <xf numFmtId="0" fontId="0" fillId="0" borderId="6" xfId="0" applyBorder="1" applyAlignment="1">
      <alignment horizontal="center" vertical="justify" wrapText="1"/>
    </xf>
    <xf numFmtId="0" fontId="83" fillId="3" borderId="0" xfId="0" applyFont="1" applyFill="1" applyAlignment="1">
      <alignment horizontal="left" vertical="top" wrapText="1"/>
    </xf>
    <xf numFmtId="0" fontId="54" fillId="3" borderId="126" xfId="0" applyFont="1" applyFill="1"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7" fillId="3" borderId="127" xfId="0" applyFont="1" applyFill="1" applyBorder="1" applyAlignment="1">
      <alignment horizontal="center" vertical="center" wrapText="1" readingOrder="1"/>
    </xf>
    <xf numFmtId="0" fontId="87" fillId="3" borderId="128" xfId="0" applyFont="1" applyFill="1" applyBorder="1" applyAlignment="1">
      <alignment horizontal="center" vertical="center" wrapText="1" readingOrder="1"/>
    </xf>
    <xf numFmtId="0" fontId="87" fillId="3" borderId="126" xfId="0" applyFont="1" applyFill="1" applyBorder="1" applyAlignment="1">
      <alignment horizontal="center" vertical="center" wrapText="1" readingOrder="1"/>
    </xf>
    <xf numFmtId="0" fontId="87" fillId="0" borderId="127" xfId="0" applyFont="1" applyBorder="1" applyAlignment="1">
      <alignment horizontal="center" vertical="center" wrapText="1" readingOrder="1"/>
    </xf>
    <xf numFmtId="0" fontId="87" fillId="0" borderId="129" xfId="0" applyFont="1" applyBorder="1" applyAlignment="1">
      <alignment horizontal="center" vertical="center" wrapText="1" readingOrder="1"/>
    </xf>
    <xf numFmtId="0" fontId="87" fillId="0" borderId="126" xfId="0" applyFont="1" applyBorder="1" applyAlignment="1">
      <alignment horizontal="center" vertical="center" wrapText="1" readingOrder="1"/>
    </xf>
    <xf numFmtId="0" fontId="88" fillId="20" borderId="126" xfId="0" applyFont="1" applyFill="1" applyBorder="1" applyAlignment="1">
      <alignment horizontal="center" vertical="center" wrapText="1" readingOrder="1"/>
    </xf>
    <xf numFmtId="0" fontId="87" fillId="0" borderId="126" xfId="0" applyFont="1" applyBorder="1" applyAlignment="1">
      <alignment horizontal="left" vertical="center" wrapText="1" readingOrder="1"/>
    </xf>
    <xf numFmtId="0" fontId="84" fillId="0" borderId="0" xfId="0" applyFont="1" applyAlignment="1" applyProtection="1">
      <alignment horizontal="center" vertical="center" wrapText="1"/>
      <protection locked="0"/>
    </xf>
    <xf numFmtId="0" fontId="86" fillId="5" borderId="124" xfId="0" applyFont="1" applyFill="1" applyBorder="1" applyAlignment="1" applyProtection="1">
      <alignment horizontal="center" vertical="center" wrapText="1"/>
      <protection locked="0"/>
    </xf>
    <xf numFmtId="0" fontId="86" fillId="5" borderId="125" xfId="0" applyFont="1" applyFill="1" applyBorder="1" applyAlignment="1" applyProtection="1">
      <alignment horizontal="center" vertical="center" wrapText="1"/>
      <protection locked="0"/>
    </xf>
    <xf numFmtId="0" fontId="86" fillId="5"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protection locked="0"/>
    </xf>
    <xf numFmtId="0" fontId="87" fillId="0" borderId="123" xfId="0" applyFont="1" applyBorder="1" applyAlignment="1" applyProtection="1">
      <alignment horizontal="center" vertical="center"/>
      <protection locked="0"/>
    </xf>
    <xf numFmtId="0" fontId="87" fillId="21" borderId="123" xfId="0" applyFont="1" applyFill="1" applyBorder="1" applyAlignment="1" applyProtection="1">
      <alignment horizontal="center" vertical="center"/>
      <protection locked="0"/>
    </xf>
    <xf numFmtId="0" fontId="86" fillId="5" borderId="123"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wrapText="1"/>
      <protection locked="0"/>
    </xf>
    <xf numFmtId="0" fontId="86" fillId="5" borderId="123" xfId="0" applyFont="1" applyFill="1" applyBorder="1" applyAlignment="1" applyProtection="1">
      <alignment horizontal="left" vertical="center" wrapText="1"/>
      <protection locked="0"/>
    </xf>
    <xf numFmtId="0" fontId="93" fillId="20" borderId="123" xfId="0" applyFont="1" applyFill="1" applyBorder="1" applyAlignment="1">
      <alignment horizontal="center"/>
    </xf>
    <xf numFmtId="0" fontId="91" fillId="0" borderId="0" xfId="0" applyFont="1" applyAlignment="1">
      <alignment horizontal="center" vertical="center" wrapText="1"/>
    </xf>
    <xf numFmtId="0" fontId="94" fillId="21" borderId="123" xfId="0" applyFont="1" applyFill="1" applyBorder="1" applyAlignment="1">
      <alignment horizontal="center" vertical="center" wrapText="1"/>
    </xf>
    <xf numFmtId="0" fontId="94" fillId="21" borderId="123"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7" fillId="3" borderId="6" xfId="1" applyFont="1" applyFill="1" applyBorder="1" applyAlignment="1">
      <alignment horizontal="justify" vertical="center" wrapText="1"/>
    </xf>
    <xf numFmtId="0" fontId="77"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7"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7" fillId="3" borderId="0" xfId="1" applyFont="1" applyFill="1" applyAlignment="1">
      <alignment horizontal="center" vertical="center" wrapText="1"/>
    </xf>
    <xf numFmtId="0" fontId="77"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7" fillId="19" borderId="86" xfId="0" applyFont="1" applyFill="1" applyBorder="1" applyAlignment="1">
      <alignment horizontal="center" vertical="center" wrapText="1"/>
    </xf>
    <xf numFmtId="0" fontId="97" fillId="19" borderId="87" xfId="0" applyFont="1" applyFill="1" applyBorder="1" applyAlignment="1">
      <alignment horizontal="center" vertical="center" wrapText="1"/>
    </xf>
    <xf numFmtId="0" fontId="97" fillId="19"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9" fillId="0" borderId="42" xfId="0" applyFont="1" applyBorder="1" applyAlignment="1">
      <alignment horizontal="center" vertical="center" wrapText="1"/>
    </xf>
    <xf numFmtId="0" fontId="79" fillId="0" borderId="120"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43" xfId="0" applyFont="1"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19" borderId="41" xfId="0" applyFill="1" applyBorder="1" applyAlignment="1">
      <alignment horizontal="center" vertical="center" wrapText="1"/>
    </xf>
    <xf numFmtId="0" fontId="0" fillId="19" borderId="25" xfId="0" applyFill="1" applyBorder="1" applyAlignment="1">
      <alignment horizontal="center" vertical="center" wrapText="1"/>
    </xf>
    <xf numFmtId="0" fontId="0" fillId="19"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41"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78" fillId="10" borderId="11" xfId="0" applyFont="1" applyFill="1" applyBorder="1" applyAlignment="1">
      <alignment horizontal="center" vertical="center" wrapText="1"/>
    </xf>
    <xf numFmtId="0" fontId="78" fillId="10" borderId="0" xfId="0" applyFont="1" applyFill="1" applyAlignment="1">
      <alignment horizontal="center" vertical="center" wrapText="1"/>
    </xf>
    <xf numFmtId="0" fontId="78"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20" xfId="0"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lignment horizontal="center" vertical="center" wrapText="1"/>
    </xf>
    <xf numFmtId="0" fontId="13" fillId="0" borderId="32"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xf>
    <xf numFmtId="0" fontId="13" fillId="0" borderId="20" xfId="0" applyFon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lignment horizontal="center" vertical="center"/>
    </xf>
    <xf numFmtId="0" fontId="13" fillId="0" borderId="43" xfId="0" applyFont="1" applyBorder="1" applyAlignment="1">
      <alignment horizontal="center" vertical="center"/>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142387</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2983661</xdr:colOff>
      <xdr:row>0</xdr:row>
      <xdr:rowOff>885099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600982</xdr:colOff>
      <xdr:row>2</xdr:row>
      <xdr:rowOff>126185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1304088</xdr:colOff>
      <xdr:row>1</xdr:row>
      <xdr:rowOff>939800</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1" zoomScale="130" zoomScaleNormal="130" workbookViewId="0">
      <selection activeCell="B16" sqref="B16:I16"/>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3"/>
      <c r="B1" s="313"/>
      <c r="C1" s="313"/>
      <c r="D1" s="313"/>
      <c r="E1" s="313"/>
      <c r="F1" s="313"/>
    </row>
    <row r="5" spans="1:9">
      <c r="D5" s="14"/>
      <c r="E5" s="14"/>
      <c r="F5" s="14"/>
      <c r="G5" s="14"/>
      <c r="H5" s="14"/>
    </row>
    <row r="6" spans="1:9" ht="16.7" customHeight="1">
      <c r="D6" s="14"/>
      <c r="E6" s="14"/>
      <c r="F6" s="14"/>
      <c r="G6" s="14"/>
      <c r="H6" s="14"/>
    </row>
    <row r="7" spans="1:9" ht="33.75">
      <c r="A7" s="314" t="s">
        <v>0</v>
      </c>
      <c r="B7" s="314"/>
      <c r="C7" s="314"/>
      <c r="D7" s="314"/>
      <c r="E7" s="314"/>
      <c r="F7" s="314"/>
      <c r="G7" s="314"/>
      <c r="H7" s="314"/>
      <c r="I7" s="314"/>
    </row>
    <row r="9" spans="1:9" s="7" customFormat="1" ht="63.75">
      <c r="A9" s="8" t="s">
        <v>1</v>
      </c>
      <c r="B9" s="315" t="s">
        <v>2</v>
      </c>
      <c r="C9" s="315"/>
      <c r="D9" s="315"/>
      <c r="E9" s="315"/>
      <c r="F9" s="315"/>
      <c r="G9" s="315"/>
      <c r="H9" s="315"/>
      <c r="I9" s="315"/>
    </row>
    <row r="10" spans="1:9" s="7" customFormat="1" ht="21" customHeight="1">
      <c r="A10" s="12"/>
      <c r="B10" s="13"/>
      <c r="C10" s="13"/>
      <c r="D10" s="12"/>
      <c r="E10" s="11"/>
    </row>
    <row r="11" spans="1:9" s="7" customFormat="1" ht="63.75">
      <c r="A11" s="8" t="s">
        <v>3</v>
      </c>
      <c r="B11" s="302" t="s">
        <v>4</v>
      </c>
      <c r="C11" s="311" t="s">
        <v>5</v>
      </c>
      <c r="D11" s="311"/>
      <c r="E11" s="311"/>
      <c r="F11" s="311"/>
      <c r="G11" s="311"/>
      <c r="H11" s="311"/>
      <c r="I11" s="311"/>
    </row>
    <row r="12" spans="1:9" ht="12.75" customHeight="1">
      <c r="A12" s="301" t="s">
        <v>3</v>
      </c>
      <c r="B12" s="302" t="s">
        <v>6</v>
      </c>
      <c r="C12" s="311" t="s">
        <v>7</v>
      </c>
      <c r="D12" s="311"/>
      <c r="E12" s="311"/>
      <c r="F12" s="311"/>
      <c r="G12" s="311"/>
      <c r="H12" s="311"/>
      <c r="I12" s="311"/>
    </row>
    <row r="13" spans="1:9" ht="12.75" customHeight="1">
      <c r="A13" s="9" t="s">
        <v>8</v>
      </c>
      <c r="B13" s="311"/>
      <c r="C13" s="311"/>
      <c r="D13" s="311"/>
      <c r="E13" s="311"/>
      <c r="F13" s="311"/>
      <c r="G13" s="311"/>
      <c r="H13" s="311"/>
      <c r="I13" s="311"/>
    </row>
    <row r="14" spans="1:9" s="7" customFormat="1" ht="25.5">
      <c r="A14" s="9" t="s">
        <v>9</v>
      </c>
      <c r="B14" s="311"/>
      <c r="C14" s="311"/>
      <c r="D14" s="311"/>
      <c r="E14" s="311"/>
      <c r="F14" s="311"/>
      <c r="G14" s="311"/>
      <c r="H14" s="311"/>
      <c r="I14" s="311"/>
    </row>
    <row r="15" spans="1:9" s="7" customFormat="1" ht="25.5">
      <c r="A15" s="9" t="s">
        <v>10</v>
      </c>
      <c r="B15" s="311"/>
      <c r="C15" s="311"/>
      <c r="D15" s="311"/>
      <c r="E15" s="311"/>
      <c r="F15" s="311"/>
      <c r="G15" s="311"/>
      <c r="H15" s="311"/>
      <c r="I15" s="311"/>
    </row>
    <row r="16" spans="1:9" s="7" customFormat="1" ht="25.5">
      <c r="A16" s="8" t="s">
        <v>11</v>
      </c>
      <c r="B16" s="312" t="s">
        <v>12</v>
      </c>
      <c r="C16" s="312"/>
      <c r="D16" s="312"/>
      <c r="E16" s="312"/>
      <c r="F16" s="312"/>
      <c r="G16" s="312"/>
      <c r="H16" s="312"/>
      <c r="I16" s="312"/>
    </row>
    <row r="18" spans="1:9" s="7" customFormat="1" ht="24.75" customHeight="1">
      <c r="A18" s="8" t="s">
        <v>13</v>
      </c>
      <c r="B18" s="310">
        <v>45383</v>
      </c>
      <c r="C18" s="310"/>
      <c r="D18" s="310"/>
      <c r="E18" s="310"/>
      <c r="F18" s="310"/>
      <c r="G18" s="310"/>
      <c r="H18" s="310"/>
      <c r="I18" s="310"/>
    </row>
    <row r="20" spans="1:9" ht="15.75" thickBot="1"/>
    <row r="21" spans="1:9" ht="12.75" customHeight="1">
      <c r="B21" s="253" t="s">
        <v>14</v>
      </c>
      <c r="C21" s="254" t="s">
        <v>15</v>
      </c>
      <c r="D21" s="254" t="s">
        <v>16</v>
      </c>
      <c r="E21" s="254" t="s">
        <v>17</v>
      </c>
    </row>
    <row r="22" spans="1:9" ht="12.75" customHeight="1" thickBot="1">
      <c r="B22" s="255" t="s">
        <v>18</v>
      </c>
      <c r="C22" s="256" t="s">
        <v>19</v>
      </c>
      <c r="D22" s="256" t="s">
        <v>20</v>
      </c>
      <c r="E22" s="256" t="s">
        <v>21</v>
      </c>
    </row>
    <row r="23" spans="1:9" ht="12.75" customHeight="1">
      <c r="B23" s="257" t="s">
        <v>22</v>
      </c>
      <c r="C23" s="258" t="s">
        <v>13</v>
      </c>
      <c r="D23" s="258" t="s">
        <v>13</v>
      </c>
      <c r="E23" s="258" t="s">
        <v>13</v>
      </c>
    </row>
    <row r="24" spans="1:9" ht="12.75" customHeight="1" thickBot="1">
      <c r="B24" s="255">
        <v>1</v>
      </c>
      <c r="C24" s="259">
        <v>45243</v>
      </c>
      <c r="D24" s="259">
        <v>45272</v>
      </c>
      <c r="E24" s="25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16" t="s">
        <v>23</v>
      </c>
      <c r="C2" s="316"/>
      <c r="D2" s="316"/>
      <c r="E2" s="316"/>
      <c r="F2" s="316"/>
      <c r="G2" s="316"/>
      <c r="H2" s="316"/>
      <c r="I2" s="316"/>
      <c r="J2" s="316"/>
    </row>
    <row r="3" spans="2:10" ht="15.75" thickBot="1"/>
    <row r="4" spans="2:10">
      <c r="B4" s="317" t="s">
        <v>24</v>
      </c>
      <c r="C4" s="318"/>
      <c r="D4" s="318"/>
      <c r="E4" s="318"/>
      <c r="F4" s="318"/>
      <c r="G4" s="318"/>
      <c r="H4" s="318"/>
      <c r="I4" s="318"/>
      <c r="J4" s="319"/>
    </row>
    <row r="5" spans="2:10">
      <c r="B5" s="320"/>
      <c r="C5" s="321"/>
      <c r="D5" s="321"/>
      <c r="E5" s="321"/>
      <c r="F5" s="321"/>
      <c r="G5" s="321"/>
      <c r="H5" s="321"/>
      <c r="I5" s="321"/>
      <c r="J5" s="322"/>
    </row>
    <row r="6" spans="2:10">
      <c r="B6" s="320"/>
      <c r="C6" s="321"/>
      <c r="D6" s="321"/>
      <c r="E6" s="321"/>
      <c r="F6" s="321"/>
      <c r="G6" s="321"/>
      <c r="H6" s="321"/>
      <c r="I6" s="321"/>
      <c r="J6" s="322"/>
    </row>
    <row r="7" spans="2:10" ht="15.75" thickBot="1">
      <c r="B7" s="323"/>
      <c r="C7" s="324"/>
      <c r="D7" s="324"/>
      <c r="E7" s="324"/>
      <c r="F7" s="324"/>
      <c r="G7" s="324"/>
      <c r="H7" s="324"/>
      <c r="I7" s="324"/>
      <c r="J7" s="325"/>
    </row>
    <row r="8" spans="2:10" ht="15.75" thickBot="1"/>
    <row r="9" spans="2:10">
      <c r="B9" s="317" t="s">
        <v>25</v>
      </c>
      <c r="C9" s="318"/>
      <c r="D9" s="318"/>
      <c r="E9" s="318"/>
      <c r="F9" s="318"/>
      <c r="G9" s="318"/>
      <c r="H9" s="318"/>
      <c r="I9" s="318"/>
      <c r="J9" s="319"/>
    </row>
    <row r="10" spans="2:10">
      <c r="B10" s="320"/>
      <c r="C10" s="321"/>
      <c r="D10" s="321"/>
      <c r="E10" s="321"/>
      <c r="F10" s="321"/>
      <c r="G10" s="321"/>
      <c r="H10" s="321"/>
      <c r="I10" s="321"/>
      <c r="J10" s="322"/>
    </row>
    <row r="11" spans="2:10">
      <c r="B11" s="320"/>
      <c r="C11" s="321"/>
      <c r="D11" s="321"/>
      <c r="E11" s="321"/>
      <c r="F11" s="321"/>
      <c r="G11" s="321"/>
      <c r="H11" s="321"/>
      <c r="I11" s="321"/>
      <c r="J11" s="322"/>
    </row>
    <row r="12" spans="2:10">
      <c r="B12" s="320"/>
      <c r="C12" s="321"/>
      <c r="D12" s="321"/>
      <c r="E12" s="321"/>
      <c r="F12" s="321"/>
      <c r="G12" s="321"/>
      <c r="H12" s="321"/>
      <c r="I12" s="321"/>
      <c r="J12" s="322"/>
    </row>
    <row r="13" spans="2:10">
      <c r="B13" s="320"/>
      <c r="C13" s="321"/>
      <c r="D13" s="321"/>
      <c r="E13" s="321"/>
      <c r="F13" s="321"/>
      <c r="G13" s="321"/>
      <c r="H13" s="321"/>
      <c r="I13" s="321"/>
      <c r="J13" s="322"/>
    </row>
    <row r="14" spans="2:10">
      <c r="B14" s="320"/>
      <c r="C14" s="321"/>
      <c r="D14" s="321"/>
      <c r="E14" s="321"/>
      <c r="F14" s="321"/>
      <c r="G14" s="321"/>
      <c r="H14" s="321"/>
      <c r="I14" s="321"/>
      <c r="J14" s="322"/>
    </row>
    <row r="15" spans="2:10" ht="15.75" thickBot="1">
      <c r="B15" s="323"/>
      <c r="C15" s="324"/>
      <c r="D15" s="324"/>
      <c r="E15" s="324"/>
      <c r="F15" s="324"/>
      <c r="G15" s="324"/>
      <c r="H15" s="324"/>
      <c r="I15" s="324"/>
      <c r="J15" s="325"/>
    </row>
    <row r="16" spans="2:10" ht="15.75" thickBot="1"/>
    <row r="17" spans="2:10">
      <c r="B17" s="317" t="s">
        <v>26</v>
      </c>
      <c r="C17" s="318"/>
      <c r="D17" s="318"/>
      <c r="E17" s="318"/>
      <c r="F17" s="318"/>
      <c r="G17" s="318"/>
      <c r="H17" s="318"/>
      <c r="I17" s="318"/>
      <c r="J17" s="319"/>
    </row>
    <row r="18" spans="2:10">
      <c r="B18" s="320"/>
      <c r="C18" s="321"/>
      <c r="D18" s="321"/>
      <c r="E18" s="321"/>
      <c r="F18" s="321"/>
      <c r="G18" s="321"/>
      <c r="H18" s="321"/>
      <c r="I18" s="321"/>
      <c r="J18" s="322"/>
    </row>
    <row r="19" spans="2:10">
      <c r="B19" s="320"/>
      <c r="C19" s="321"/>
      <c r="D19" s="321"/>
      <c r="E19" s="321"/>
      <c r="F19" s="321"/>
      <c r="G19" s="321"/>
      <c r="H19" s="321"/>
      <c r="I19" s="321"/>
      <c r="J19" s="322"/>
    </row>
    <row r="20" spans="2:10" ht="15.75" thickBot="1">
      <c r="B20" s="323"/>
      <c r="C20" s="324"/>
      <c r="D20" s="324"/>
      <c r="E20" s="324"/>
      <c r="F20" s="324"/>
      <c r="G20" s="324"/>
      <c r="H20" s="324"/>
      <c r="I20" s="324"/>
      <c r="J20" s="325"/>
    </row>
    <row r="21" spans="2:10" ht="15.75" thickBot="1"/>
    <row r="22" spans="2:10">
      <c r="B22" s="317" t="s">
        <v>27</v>
      </c>
      <c r="C22" s="318"/>
      <c r="D22" s="318"/>
      <c r="E22" s="318"/>
      <c r="F22" s="318"/>
      <c r="G22" s="318"/>
      <c r="H22" s="318"/>
      <c r="I22" s="318"/>
      <c r="J22" s="319"/>
    </row>
    <row r="23" spans="2:10">
      <c r="B23" s="320"/>
      <c r="C23" s="321"/>
      <c r="D23" s="321"/>
      <c r="E23" s="321"/>
      <c r="F23" s="321"/>
      <c r="G23" s="321"/>
      <c r="H23" s="321"/>
      <c r="I23" s="321"/>
      <c r="J23" s="322"/>
    </row>
    <row r="24" spans="2:10">
      <c r="B24" s="320"/>
      <c r="C24" s="321"/>
      <c r="D24" s="321"/>
      <c r="E24" s="321"/>
      <c r="F24" s="321"/>
      <c r="G24" s="321"/>
      <c r="H24" s="321"/>
      <c r="I24" s="321"/>
      <c r="J24" s="322"/>
    </row>
    <row r="25" spans="2:10">
      <c r="B25" s="320"/>
      <c r="C25" s="321"/>
      <c r="D25" s="321"/>
      <c r="E25" s="321"/>
      <c r="F25" s="321"/>
      <c r="G25" s="321"/>
      <c r="H25" s="321"/>
      <c r="I25" s="321"/>
      <c r="J25" s="322"/>
    </row>
    <row r="26" spans="2:10">
      <c r="B26" s="320"/>
      <c r="C26" s="321"/>
      <c r="D26" s="321"/>
      <c r="E26" s="321"/>
      <c r="F26" s="321"/>
      <c r="G26" s="321"/>
      <c r="H26" s="321"/>
      <c r="I26" s="321"/>
      <c r="J26" s="322"/>
    </row>
    <row r="27" spans="2:10">
      <c r="B27" s="320"/>
      <c r="C27" s="321"/>
      <c r="D27" s="321"/>
      <c r="E27" s="321"/>
      <c r="F27" s="321"/>
      <c r="G27" s="321"/>
      <c r="H27" s="321"/>
      <c r="I27" s="321"/>
      <c r="J27" s="322"/>
    </row>
    <row r="28" spans="2:10">
      <c r="B28" s="320"/>
      <c r="C28" s="321"/>
      <c r="D28" s="321"/>
      <c r="E28" s="321"/>
      <c r="F28" s="321"/>
      <c r="G28" s="321"/>
      <c r="H28" s="321"/>
      <c r="I28" s="321"/>
      <c r="J28" s="322"/>
    </row>
    <row r="29" spans="2:10">
      <c r="B29" s="320"/>
      <c r="C29" s="321"/>
      <c r="D29" s="321"/>
      <c r="E29" s="321"/>
      <c r="F29" s="321"/>
      <c r="G29" s="321"/>
      <c r="H29" s="321"/>
      <c r="I29" s="321"/>
      <c r="J29" s="322"/>
    </row>
    <row r="30" spans="2:10" ht="15.75" thickBot="1">
      <c r="B30" s="323"/>
      <c r="C30" s="324"/>
      <c r="D30" s="324"/>
      <c r="E30" s="324"/>
      <c r="F30" s="324"/>
      <c r="G30" s="324"/>
      <c r="H30" s="324"/>
      <c r="I30" s="324"/>
      <c r="J30" s="32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4"/>
  <sheetViews>
    <sheetView showGridLines="0" zoomScale="70" zoomScaleNormal="70" workbookViewId="0">
      <selection activeCell="D7" sqref="D7:E7"/>
    </sheetView>
  </sheetViews>
  <sheetFormatPr baseColWidth="10" defaultColWidth="61.7109375" defaultRowHeight="14.25"/>
  <cols>
    <col min="1" max="1" width="61.7109375" style="281"/>
    <col min="2" max="2" width="61.7109375" style="282"/>
    <col min="3" max="3" width="61.7109375" style="262"/>
    <col min="4" max="4" width="61.7109375" style="282"/>
    <col min="5" max="16384" width="61.7109375" style="262"/>
  </cols>
  <sheetData>
    <row r="1" spans="1:8" ht="108" customHeight="1">
      <c r="A1" s="260"/>
      <c r="B1" s="334" t="s">
        <v>28</v>
      </c>
      <c r="C1" s="334"/>
      <c r="D1" s="334"/>
      <c r="E1" s="260"/>
      <c r="F1" s="261"/>
      <c r="G1" s="261"/>
      <c r="H1" s="261"/>
    </row>
    <row r="2" spans="1:8" ht="42.75">
      <c r="A2" s="263" t="s">
        <v>29</v>
      </c>
      <c r="B2" s="335" t="s">
        <v>8</v>
      </c>
      <c r="C2" s="336"/>
      <c r="D2" s="264" t="s">
        <v>30</v>
      </c>
      <c r="E2" s="303" t="s">
        <v>31</v>
      </c>
    </row>
    <row r="3" spans="1:8">
      <c r="A3" s="265"/>
      <c r="B3" s="266"/>
      <c r="C3" s="266"/>
      <c r="D3" s="267"/>
      <c r="E3" s="266"/>
    </row>
    <row r="4" spans="1:8">
      <c r="A4" s="263" t="s">
        <v>32</v>
      </c>
      <c r="B4" s="337" t="s">
        <v>33</v>
      </c>
      <c r="C4" s="338"/>
      <c r="D4" s="338"/>
      <c r="E4" s="338"/>
    </row>
    <row r="5" spans="1:8">
      <c r="A5" s="268"/>
      <c r="B5" s="269"/>
      <c r="D5" s="267"/>
      <c r="E5" s="267"/>
    </row>
    <row r="6" spans="1:8">
      <c r="A6" s="339" t="s">
        <v>34</v>
      </c>
      <c r="B6" s="340" t="s">
        <v>35</v>
      </c>
      <c r="C6" s="340"/>
      <c r="D6" s="340" t="s">
        <v>36</v>
      </c>
      <c r="E6" s="340"/>
    </row>
    <row r="7" spans="1:8" ht="141" customHeight="1">
      <c r="A7" s="339"/>
      <c r="B7" s="341" t="s">
        <v>37</v>
      </c>
      <c r="C7" s="342"/>
      <c r="D7" s="343" t="s">
        <v>38</v>
      </c>
      <c r="E7" s="343"/>
    </row>
    <row r="8" spans="1:8">
      <c r="A8" s="268"/>
      <c r="B8" s="269"/>
      <c r="D8" s="267"/>
      <c r="E8" s="267"/>
    </row>
    <row r="9" spans="1:8">
      <c r="A9" s="332" t="s">
        <v>39</v>
      </c>
      <c r="B9" s="332"/>
      <c r="C9" s="332"/>
      <c r="D9" s="332"/>
      <c r="E9" s="332"/>
    </row>
    <row r="10" spans="1:8">
      <c r="A10" s="270" t="s">
        <v>40</v>
      </c>
      <c r="B10" s="270" t="s">
        <v>41</v>
      </c>
      <c r="C10" s="270" t="s">
        <v>42</v>
      </c>
      <c r="D10" s="270" t="s">
        <v>43</v>
      </c>
      <c r="E10" s="270" t="s">
        <v>44</v>
      </c>
    </row>
    <row r="11" spans="1:8" s="274" customFormat="1" ht="42.75">
      <c r="A11" s="328" t="s">
        <v>45</v>
      </c>
      <c r="B11" s="271">
        <v>1</v>
      </c>
      <c r="C11" s="272" t="s">
        <v>46</v>
      </c>
      <c r="D11" s="271">
        <v>1</v>
      </c>
      <c r="E11" s="308" t="s">
        <v>47</v>
      </c>
    </row>
    <row r="12" spans="1:8" s="274" customFormat="1" ht="99.75">
      <c r="A12" s="328"/>
      <c r="B12" s="271">
        <v>2</v>
      </c>
      <c r="C12" s="272" t="s">
        <v>48</v>
      </c>
      <c r="D12" s="271">
        <v>2</v>
      </c>
      <c r="E12" s="272" t="s">
        <v>49</v>
      </c>
    </row>
    <row r="13" spans="1:8" ht="42.75">
      <c r="A13" s="333" t="s">
        <v>50</v>
      </c>
      <c r="B13" s="271">
        <v>3</v>
      </c>
      <c r="C13" s="272" t="s">
        <v>51</v>
      </c>
      <c r="D13" s="271">
        <v>3</v>
      </c>
      <c r="E13" s="272" t="s">
        <v>52</v>
      </c>
    </row>
    <row r="14" spans="1:8">
      <c r="A14" s="333"/>
      <c r="B14" s="275"/>
      <c r="C14" s="276"/>
      <c r="D14" s="271"/>
    </row>
    <row r="15" spans="1:8">
      <c r="A15" s="333"/>
      <c r="B15" s="275"/>
      <c r="C15" s="276"/>
      <c r="D15" s="275"/>
      <c r="E15" s="276"/>
    </row>
    <row r="16" spans="1:8" ht="57">
      <c r="A16" s="331" t="s">
        <v>53</v>
      </c>
      <c r="B16" s="275"/>
      <c r="D16" s="275">
        <v>4</v>
      </c>
      <c r="E16" s="272" t="s">
        <v>54</v>
      </c>
    </row>
    <row r="17" spans="1:10" ht="80.099999999999994" customHeight="1">
      <c r="A17" s="331"/>
      <c r="B17" s="275">
        <v>4</v>
      </c>
      <c r="C17" s="276" t="s">
        <v>55</v>
      </c>
      <c r="D17" s="275">
        <v>5</v>
      </c>
      <c r="E17" s="272" t="s">
        <v>56</v>
      </c>
    </row>
    <row r="18" spans="1:10" ht="80.099999999999994" customHeight="1">
      <c r="A18" s="331"/>
      <c r="B18" s="275">
        <v>5</v>
      </c>
      <c r="C18" s="276" t="s">
        <v>57</v>
      </c>
      <c r="D18" s="275"/>
    </row>
    <row r="19" spans="1:10" ht="80.099999999999994" customHeight="1">
      <c r="A19" s="331"/>
      <c r="B19" s="275">
        <v>6</v>
      </c>
      <c r="C19" s="276" t="s">
        <v>58</v>
      </c>
      <c r="D19" s="275"/>
      <c r="E19" s="276"/>
    </row>
    <row r="20" spans="1:10" ht="80.099999999999994" customHeight="1">
      <c r="A20" s="331"/>
      <c r="B20" s="275">
        <v>7</v>
      </c>
      <c r="C20" s="276" t="s">
        <v>59</v>
      </c>
      <c r="D20" s="275"/>
      <c r="E20" s="272"/>
      <c r="J20" s="277"/>
    </row>
    <row r="21" spans="1:10" ht="80.099999999999994" customHeight="1">
      <c r="A21" s="331"/>
      <c r="B21" s="275">
        <v>8</v>
      </c>
      <c r="C21" s="276" t="s">
        <v>60</v>
      </c>
      <c r="D21" s="275"/>
      <c r="E21" s="276"/>
      <c r="J21" s="277"/>
    </row>
    <row r="22" spans="1:10" ht="80.099999999999994" customHeight="1">
      <c r="A22" s="331"/>
      <c r="B22" s="275">
        <v>9</v>
      </c>
      <c r="C22" s="276" t="s">
        <v>61</v>
      </c>
      <c r="D22" s="275"/>
      <c r="E22" s="276"/>
      <c r="J22" s="277"/>
    </row>
    <row r="23" spans="1:10" ht="80.099999999999994" customHeight="1">
      <c r="A23" s="331" t="s">
        <v>62</v>
      </c>
      <c r="B23" s="275">
        <v>10</v>
      </c>
      <c r="C23" s="272" t="s">
        <v>63</v>
      </c>
      <c r="D23" s="271">
        <v>6</v>
      </c>
      <c r="E23" s="272" t="s">
        <v>64</v>
      </c>
    </row>
    <row r="24" spans="1:10" ht="80.099999999999994" customHeight="1">
      <c r="A24" s="331"/>
      <c r="B24" s="275">
        <v>11</v>
      </c>
      <c r="C24" s="272" t="s">
        <v>65</v>
      </c>
      <c r="D24" s="271">
        <v>7</v>
      </c>
      <c r="E24" s="272" t="s">
        <v>66</v>
      </c>
    </row>
    <row r="25" spans="1:10" ht="80.099999999999994" customHeight="1">
      <c r="A25" s="331"/>
      <c r="B25" s="275">
        <v>12</v>
      </c>
      <c r="C25" s="272" t="s">
        <v>67</v>
      </c>
      <c r="D25" s="271">
        <v>8</v>
      </c>
      <c r="E25" s="272" t="s">
        <v>68</v>
      </c>
    </row>
    <row r="26" spans="1:10" ht="80.099999999999994" customHeight="1">
      <c r="A26" s="331"/>
      <c r="B26" s="275">
        <v>13</v>
      </c>
      <c r="C26" s="272" t="s">
        <v>69</v>
      </c>
      <c r="D26" s="275">
        <v>9</v>
      </c>
      <c r="E26" s="272" t="s">
        <v>70</v>
      </c>
    </row>
    <row r="27" spans="1:10" ht="174.6" customHeight="1">
      <c r="A27" s="331"/>
      <c r="B27" s="275">
        <v>14</v>
      </c>
      <c r="C27" s="276" t="s">
        <v>71</v>
      </c>
      <c r="D27" s="271">
        <v>10</v>
      </c>
      <c r="E27" s="272" t="s">
        <v>72</v>
      </c>
    </row>
    <row r="28" spans="1:10" ht="48.75" customHeight="1">
      <c r="A28" s="278" t="s">
        <v>73</v>
      </c>
      <c r="B28" s="275">
        <v>15</v>
      </c>
      <c r="C28" s="272" t="s">
        <v>74</v>
      </c>
      <c r="D28" s="271">
        <v>11</v>
      </c>
      <c r="E28" s="272" t="s">
        <v>75</v>
      </c>
    </row>
    <row r="29" spans="1:10" ht="87" customHeight="1">
      <c r="A29" s="331" t="s">
        <v>76</v>
      </c>
      <c r="B29" s="275">
        <v>16</v>
      </c>
      <c r="C29" s="279" t="s">
        <v>77</v>
      </c>
      <c r="D29" s="275"/>
      <c r="E29" s="276"/>
    </row>
    <row r="30" spans="1:10" ht="20.100000000000001" customHeight="1">
      <c r="A30" s="331"/>
      <c r="B30" s="275">
        <v>17</v>
      </c>
      <c r="C30" s="279" t="s">
        <v>78</v>
      </c>
      <c r="D30" s="275"/>
      <c r="E30" s="276"/>
    </row>
    <row r="31" spans="1:10" ht="20.100000000000001" customHeight="1">
      <c r="A31" s="332" t="s">
        <v>79</v>
      </c>
      <c r="B31" s="332"/>
      <c r="C31" s="332"/>
      <c r="D31" s="332"/>
      <c r="E31" s="332"/>
    </row>
    <row r="32" spans="1:10" ht="98.45" customHeight="1">
      <c r="A32" s="270" t="s">
        <v>40</v>
      </c>
      <c r="B32" s="270" t="s">
        <v>41</v>
      </c>
      <c r="C32" s="270" t="s">
        <v>80</v>
      </c>
      <c r="D32" s="270" t="s">
        <v>43</v>
      </c>
      <c r="E32" s="270" t="s">
        <v>81</v>
      </c>
    </row>
    <row r="33" spans="1:5" ht="71.25">
      <c r="A33" s="331" t="s">
        <v>82</v>
      </c>
      <c r="B33" s="271">
        <v>1</v>
      </c>
      <c r="C33" s="272" t="s">
        <v>83</v>
      </c>
      <c r="D33" s="275">
        <v>1</v>
      </c>
      <c r="E33" s="272" t="s">
        <v>84</v>
      </c>
    </row>
    <row r="34" spans="1:5" ht="57">
      <c r="A34" s="331"/>
      <c r="B34" s="271">
        <v>2</v>
      </c>
      <c r="C34" s="272" t="s">
        <v>85</v>
      </c>
      <c r="D34" s="271">
        <v>2</v>
      </c>
      <c r="E34" s="272" t="s">
        <v>86</v>
      </c>
    </row>
    <row r="35" spans="1:5" ht="28.5">
      <c r="A35" s="331"/>
      <c r="B35" s="271"/>
      <c r="C35" s="276"/>
      <c r="D35" s="271">
        <v>3</v>
      </c>
      <c r="E35" s="272" t="s">
        <v>87</v>
      </c>
    </row>
    <row r="36" spans="1:5" ht="42.75">
      <c r="A36" s="331"/>
      <c r="B36" s="271"/>
      <c r="C36" s="272"/>
      <c r="D36" s="271">
        <v>4</v>
      </c>
      <c r="E36" s="272" t="s">
        <v>88</v>
      </c>
    </row>
    <row r="37" spans="1:5" ht="28.5">
      <c r="A37" s="331"/>
      <c r="B37" s="271"/>
      <c r="C37" s="272"/>
      <c r="D37" s="271">
        <v>5</v>
      </c>
      <c r="E37" s="272" t="s">
        <v>89</v>
      </c>
    </row>
    <row r="38" spans="1:5" ht="28.5">
      <c r="A38" s="331"/>
      <c r="B38" s="271"/>
      <c r="C38" s="274"/>
      <c r="D38" s="271">
        <v>6</v>
      </c>
      <c r="E38" s="272" t="s">
        <v>90</v>
      </c>
    </row>
    <row r="39" spans="1:5" ht="71.25">
      <c r="A39" s="331"/>
      <c r="B39" s="271"/>
      <c r="C39" s="279"/>
      <c r="D39" s="271">
        <v>7</v>
      </c>
      <c r="E39" s="272" t="s">
        <v>91</v>
      </c>
    </row>
    <row r="40" spans="1:5">
      <c r="A40" s="331"/>
      <c r="B40" s="271"/>
      <c r="C40" s="279"/>
      <c r="D40" s="271">
        <v>8</v>
      </c>
      <c r="E40" s="279" t="s">
        <v>92</v>
      </c>
    </row>
    <row r="41" spans="1:5" s="280" customFormat="1">
      <c r="A41" s="331" t="s">
        <v>93</v>
      </c>
      <c r="B41" s="271"/>
      <c r="C41" s="279"/>
      <c r="D41" s="271"/>
      <c r="E41" s="279"/>
    </row>
    <row r="42" spans="1:5" s="280" customFormat="1">
      <c r="A42" s="331"/>
      <c r="B42" s="271"/>
      <c r="C42" s="279"/>
      <c r="D42" s="271"/>
      <c r="E42" s="279"/>
    </row>
    <row r="43" spans="1:5" s="280" customFormat="1">
      <c r="A43" s="331"/>
      <c r="B43" s="271"/>
      <c r="C43" s="279"/>
      <c r="D43" s="271"/>
      <c r="E43" s="279"/>
    </row>
    <row r="44" spans="1:5" s="280" customFormat="1" ht="71.25">
      <c r="A44" s="331" t="s">
        <v>94</v>
      </c>
      <c r="B44" s="271">
        <v>3</v>
      </c>
      <c r="C44" s="272" t="s">
        <v>95</v>
      </c>
      <c r="D44" s="271">
        <v>9</v>
      </c>
      <c r="E44" s="272" t="s">
        <v>96</v>
      </c>
    </row>
    <row r="45" spans="1:5" s="280" customFormat="1" ht="42.75">
      <c r="A45" s="331"/>
      <c r="B45" s="271">
        <v>4</v>
      </c>
      <c r="C45" s="272" t="s">
        <v>97</v>
      </c>
      <c r="D45" s="271">
        <v>10</v>
      </c>
      <c r="E45" s="272" t="s">
        <v>98</v>
      </c>
    </row>
    <row r="46" spans="1:5" s="280" customFormat="1" ht="57">
      <c r="A46" s="331"/>
      <c r="B46" s="271">
        <v>5</v>
      </c>
      <c r="C46" s="272" t="s">
        <v>99</v>
      </c>
      <c r="D46" s="271">
        <v>11</v>
      </c>
      <c r="E46" s="272" t="s">
        <v>100</v>
      </c>
    </row>
    <row r="47" spans="1:5" ht="57">
      <c r="A47" s="331"/>
      <c r="B47" s="271">
        <v>6</v>
      </c>
      <c r="C47" s="272" t="s">
        <v>101</v>
      </c>
      <c r="D47" s="271">
        <v>12</v>
      </c>
      <c r="E47" s="272" t="s">
        <v>102</v>
      </c>
    </row>
    <row r="48" spans="1:5" ht="42.75">
      <c r="A48" s="331"/>
      <c r="B48" s="271">
        <v>7</v>
      </c>
      <c r="C48" s="272" t="s">
        <v>103</v>
      </c>
      <c r="D48" s="271">
        <v>13</v>
      </c>
      <c r="E48" s="272" t="s">
        <v>104</v>
      </c>
    </row>
    <row r="49" spans="1:5" ht="28.5">
      <c r="A49" s="331"/>
      <c r="B49" s="271">
        <v>8</v>
      </c>
      <c r="C49" s="272" t="s">
        <v>105</v>
      </c>
      <c r="D49" s="271">
        <v>14</v>
      </c>
      <c r="E49" s="272" t="s">
        <v>106</v>
      </c>
    </row>
    <row r="50" spans="1:5" ht="42.75">
      <c r="A50" s="331"/>
      <c r="B50" s="271">
        <v>9</v>
      </c>
      <c r="C50" s="272" t="s">
        <v>107</v>
      </c>
      <c r="D50" s="271">
        <v>15</v>
      </c>
      <c r="E50" s="272" t="s">
        <v>108</v>
      </c>
    </row>
    <row r="51" spans="1:5" ht="42.75">
      <c r="A51" s="331"/>
      <c r="B51" s="271">
        <v>10</v>
      </c>
      <c r="C51" s="272" t="s">
        <v>109</v>
      </c>
      <c r="D51" s="271">
        <v>16</v>
      </c>
      <c r="E51" s="272" t="s">
        <v>110</v>
      </c>
    </row>
    <row r="52" spans="1:5" ht="85.5">
      <c r="A52" s="328" t="s">
        <v>111</v>
      </c>
      <c r="B52" s="271">
        <v>11</v>
      </c>
      <c r="C52" s="272" t="s">
        <v>112</v>
      </c>
      <c r="D52" s="271">
        <v>17</v>
      </c>
      <c r="E52" s="272" t="s">
        <v>113</v>
      </c>
    </row>
    <row r="53" spans="1:5" ht="57">
      <c r="A53" s="328"/>
      <c r="B53" s="271">
        <v>12</v>
      </c>
      <c r="C53" s="272" t="s">
        <v>114</v>
      </c>
      <c r="D53" s="273">
        <v>18</v>
      </c>
      <c r="E53" s="272" t="s">
        <v>115</v>
      </c>
    </row>
    <row r="54" spans="1:5" ht="42.75">
      <c r="A54" s="328"/>
      <c r="B54" s="271">
        <v>13</v>
      </c>
      <c r="C54" s="272" t="s">
        <v>116</v>
      </c>
      <c r="D54" s="273">
        <v>19</v>
      </c>
      <c r="E54" s="272" t="s">
        <v>117</v>
      </c>
    </row>
    <row r="55" spans="1:5" ht="28.5">
      <c r="A55" s="328"/>
      <c r="B55" s="271">
        <v>14</v>
      </c>
      <c r="C55" s="272" t="s">
        <v>118</v>
      </c>
      <c r="D55" s="273"/>
      <c r="E55" s="272"/>
    </row>
    <row r="56" spans="1:5" ht="71.25">
      <c r="A56" s="328" t="s">
        <v>119</v>
      </c>
      <c r="B56" s="271">
        <v>15</v>
      </c>
      <c r="C56" s="272" t="s">
        <v>120</v>
      </c>
      <c r="D56" s="273">
        <v>20</v>
      </c>
      <c r="E56" s="272" t="s">
        <v>121</v>
      </c>
    </row>
    <row r="57" spans="1:5" ht="28.5">
      <c r="A57" s="328"/>
      <c r="B57" s="271">
        <v>16</v>
      </c>
      <c r="C57" s="272" t="s">
        <v>122</v>
      </c>
      <c r="D57" s="273">
        <v>21</v>
      </c>
      <c r="E57" s="272" t="s">
        <v>123</v>
      </c>
    </row>
    <row r="58" spans="1:5" ht="71.25">
      <c r="A58" s="328"/>
      <c r="B58" s="271">
        <v>17</v>
      </c>
      <c r="C58" s="272" t="s">
        <v>124</v>
      </c>
      <c r="D58" s="273"/>
      <c r="E58" s="272" t="s">
        <v>125</v>
      </c>
    </row>
    <row r="59" spans="1:5" ht="42.75">
      <c r="A59" s="328"/>
      <c r="B59" s="271">
        <v>18</v>
      </c>
      <c r="C59" s="272" t="s">
        <v>126</v>
      </c>
      <c r="D59" s="273">
        <v>22</v>
      </c>
      <c r="E59" s="272" t="s">
        <v>127</v>
      </c>
    </row>
    <row r="60" spans="1:5">
      <c r="A60" s="328"/>
      <c r="B60" s="271">
        <v>19</v>
      </c>
      <c r="C60" s="272" t="s">
        <v>128</v>
      </c>
      <c r="D60" s="273"/>
      <c r="E60" s="272"/>
    </row>
    <row r="61" spans="1:5" ht="28.5">
      <c r="A61" s="328"/>
      <c r="B61" s="271"/>
      <c r="C61" s="272"/>
      <c r="D61" s="273">
        <v>23</v>
      </c>
      <c r="E61" s="272" t="s">
        <v>129</v>
      </c>
    </row>
    <row r="62" spans="1:5" ht="28.5">
      <c r="A62" s="328"/>
      <c r="B62" s="271">
        <v>20</v>
      </c>
      <c r="C62" s="272" t="s">
        <v>130</v>
      </c>
      <c r="D62" s="273">
        <v>24</v>
      </c>
      <c r="E62" s="272" t="s">
        <v>131</v>
      </c>
    </row>
    <row r="63" spans="1:5" ht="42.75">
      <c r="A63" s="328"/>
      <c r="B63" s="271">
        <v>21</v>
      </c>
      <c r="C63" s="272" t="s">
        <v>132</v>
      </c>
      <c r="D63" s="273"/>
      <c r="E63" s="272"/>
    </row>
    <row r="64" spans="1:5">
      <c r="A64" s="328"/>
      <c r="B64" s="271"/>
      <c r="C64" s="272"/>
      <c r="D64" s="273"/>
      <c r="E64" s="272"/>
    </row>
    <row r="65" spans="1:10">
      <c r="A65" s="328"/>
      <c r="B65" s="271"/>
      <c r="C65" s="272"/>
      <c r="D65" s="273"/>
      <c r="E65" s="272"/>
    </row>
    <row r="66" spans="1:10" ht="45" customHeight="1">
      <c r="A66" s="328" t="s">
        <v>133</v>
      </c>
      <c r="B66" s="271">
        <v>23</v>
      </c>
      <c r="C66" s="272" t="s">
        <v>134</v>
      </c>
      <c r="D66" s="273">
        <v>25</v>
      </c>
      <c r="E66" s="272" t="s">
        <v>135</v>
      </c>
    </row>
    <row r="67" spans="1:10" ht="77.099999999999994" customHeight="1">
      <c r="A67" s="328"/>
      <c r="B67" s="271">
        <v>24</v>
      </c>
      <c r="C67" s="272" t="s">
        <v>136</v>
      </c>
      <c r="D67" s="273">
        <v>26</v>
      </c>
      <c r="E67" s="272" t="s">
        <v>137</v>
      </c>
    </row>
    <row r="68" spans="1:10" ht="15.95" customHeight="1">
      <c r="A68" s="328"/>
      <c r="B68" s="271">
        <v>25</v>
      </c>
      <c r="C68" s="272" t="s">
        <v>138</v>
      </c>
      <c r="D68" s="273"/>
      <c r="E68" s="272"/>
    </row>
    <row r="69" spans="1:10" ht="50.1" customHeight="1">
      <c r="A69" s="328"/>
      <c r="B69" s="271"/>
      <c r="C69" s="309"/>
      <c r="D69" s="271"/>
      <c r="E69" s="272"/>
    </row>
    <row r="70" spans="1:10" ht="50.1" customHeight="1">
      <c r="A70" s="326" t="s">
        <v>139</v>
      </c>
      <c r="B70" s="271">
        <v>26</v>
      </c>
      <c r="C70" s="272" t="s">
        <v>140</v>
      </c>
      <c r="D70" s="271"/>
      <c r="E70" s="272"/>
    </row>
    <row r="71" spans="1:10" ht="50.1" customHeight="1">
      <c r="A71" s="327"/>
      <c r="B71" s="271"/>
      <c r="C71" s="272"/>
      <c r="D71" s="271"/>
      <c r="E71" s="272"/>
    </row>
    <row r="72" spans="1:10" ht="50.1" customHeight="1">
      <c r="A72" s="328" t="s">
        <v>141</v>
      </c>
      <c r="B72" s="271">
        <v>27</v>
      </c>
      <c r="C72" s="272" t="s">
        <v>142</v>
      </c>
      <c r="D72" s="271">
        <v>27</v>
      </c>
      <c r="E72" s="272" t="s">
        <v>143</v>
      </c>
    </row>
    <row r="73" spans="1:10" ht="50.1" customHeight="1">
      <c r="A73" s="328"/>
      <c r="B73" s="271"/>
      <c r="C73" s="272"/>
      <c r="D73" s="271"/>
      <c r="E73" s="272"/>
    </row>
    <row r="74" spans="1:10" ht="50.1" customHeight="1">
      <c r="A74" s="328" t="s">
        <v>144</v>
      </c>
      <c r="B74" s="271">
        <v>28</v>
      </c>
      <c r="C74" s="272" t="s">
        <v>145</v>
      </c>
      <c r="D74" s="271">
        <v>28</v>
      </c>
      <c r="E74" s="272" t="s">
        <v>146</v>
      </c>
    </row>
    <row r="75" spans="1:10" ht="50.1" customHeight="1">
      <c r="A75" s="328"/>
      <c r="B75" s="271">
        <v>29</v>
      </c>
      <c r="C75" s="272" t="s">
        <v>147</v>
      </c>
      <c r="D75" s="271">
        <v>29</v>
      </c>
      <c r="E75" s="272" t="s">
        <v>148</v>
      </c>
    </row>
    <row r="76" spans="1:10" ht="39.950000000000003" customHeight="1">
      <c r="A76" s="328"/>
      <c r="B76" s="271"/>
      <c r="C76" s="272"/>
      <c r="D76" s="271">
        <v>30</v>
      </c>
      <c r="E76" s="272" t="s">
        <v>149</v>
      </c>
    </row>
    <row r="77" spans="1:10" ht="39.950000000000003" customHeight="1">
      <c r="A77" s="328"/>
      <c r="B77" s="271"/>
      <c r="C77" s="272"/>
      <c r="D77" s="271">
        <v>31</v>
      </c>
      <c r="E77" s="272" t="s">
        <v>150</v>
      </c>
    </row>
    <row r="78" spans="1:10" ht="72" customHeight="1">
      <c r="A78" s="328"/>
      <c r="B78" s="271"/>
      <c r="C78" s="272"/>
      <c r="D78" s="271">
        <v>32</v>
      </c>
      <c r="E78" s="272" t="s">
        <v>151</v>
      </c>
    </row>
    <row r="79" spans="1:10" ht="72" customHeight="1">
      <c r="A79" s="328"/>
      <c r="B79" s="271"/>
      <c r="C79" s="272"/>
      <c r="D79" s="271">
        <v>33</v>
      </c>
      <c r="E79" s="272" t="s">
        <v>152</v>
      </c>
    </row>
    <row r="80" spans="1:10" ht="72" customHeight="1">
      <c r="A80" s="329" t="s">
        <v>153</v>
      </c>
      <c r="B80" s="271">
        <v>30</v>
      </c>
      <c r="C80" s="272" t="s">
        <v>154</v>
      </c>
      <c r="D80" s="271">
        <v>34</v>
      </c>
      <c r="E80" s="272" t="s">
        <v>155</v>
      </c>
      <c r="J80" s="262" t="s">
        <v>156</v>
      </c>
    </row>
    <row r="81" spans="1:5" ht="28.5">
      <c r="A81" s="330"/>
      <c r="B81" s="271">
        <v>31</v>
      </c>
      <c r="C81" s="272" t="s">
        <v>157</v>
      </c>
      <c r="D81" s="271">
        <v>35</v>
      </c>
      <c r="E81" s="272" t="s">
        <v>158</v>
      </c>
    </row>
    <row r="82" spans="1:5" ht="28.5">
      <c r="A82" s="330"/>
      <c r="B82" s="271">
        <v>32</v>
      </c>
      <c r="C82" s="272" t="s">
        <v>159</v>
      </c>
      <c r="D82" s="271">
        <v>36</v>
      </c>
      <c r="E82" s="272" t="s">
        <v>160</v>
      </c>
    </row>
    <row r="83" spans="1:5" ht="28.5">
      <c r="A83" s="330"/>
      <c r="B83" s="271">
        <v>33</v>
      </c>
      <c r="C83" s="272" t="s">
        <v>161</v>
      </c>
      <c r="D83" s="271">
        <v>37</v>
      </c>
      <c r="E83" s="272" t="s">
        <v>162</v>
      </c>
    </row>
    <row r="84" spans="1:5" ht="42.75">
      <c r="A84" s="330"/>
      <c r="B84" s="271">
        <v>34</v>
      </c>
      <c r="C84" s="272" t="s">
        <v>163</v>
      </c>
      <c r="D84" s="271">
        <v>38</v>
      </c>
      <c r="E84" s="272" t="s">
        <v>164</v>
      </c>
    </row>
  </sheetData>
  <mergeCells count="25">
    <mergeCell ref="A11:A12"/>
    <mergeCell ref="A13:A15"/>
    <mergeCell ref="B1:D1"/>
    <mergeCell ref="B2:C2"/>
    <mergeCell ref="B4:E4"/>
    <mergeCell ref="A9:E9"/>
    <mergeCell ref="A6:A7"/>
    <mergeCell ref="B6:C6"/>
    <mergeCell ref="D6:E6"/>
    <mergeCell ref="B7:C7"/>
    <mergeCell ref="D7:E7"/>
    <mergeCell ref="A16:A22"/>
    <mergeCell ref="A23:A27"/>
    <mergeCell ref="A29:A30"/>
    <mergeCell ref="A31:E31"/>
    <mergeCell ref="A33:A40"/>
    <mergeCell ref="A70:A71"/>
    <mergeCell ref="A72:A73"/>
    <mergeCell ref="A74:A79"/>
    <mergeCell ref="A80:A84"/>
    <mergeCell ref="A41:A43"/>
    <mergeCell ref="A44:A51"/>
    <mergeCell ref="A52:A55"/>
    <mergeCell ref="A56:A65"/>
    <mergeCell ref="A66:A69"/>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P11" sqref="P11"/>
    </sheetView>
  </sheetViews>
  <sheetFormatPr baseColWidth="10" defaultColWidth="10.42578125" defaultRowHeight="92.25" customHeight="1"/>
  <cols>
    <col min="1" max="1" width="60.85546875" style="298" customWidth="1"/>
    <col min="2" max="2" width="15.85546875" style="299" customWidth="1"/>
    <col min="3" max="5" width="15.85546875" style="300" customWidth="1"/>
    <col min="6" max="6" width="40.85546875" style="298" customWidth="1"/>
    <col min="7" max="7" width="2.7109375" style="284" customWidth="1"/>
    <col min="8" max="16384" width="10.42578125" style="284"/>
  </cols>
  <sheetData>
    <row r="1" spans="1:6" ht="90.75" customHeight="1">
      <c r="A1" s="283"/>
      <c r="B1" s="345" t="s">
        <v>165</v>
      </c>
      <c r="C1" s="345"/>
      <c r="D1" s="345"/>
      <c r="E1" s="345"/>
      <c r="F1" s="283"/>
    </row>
    <row r="2" spans="1:6" ht="15">
      <c r="A2" s="344" t="s">
        <v>166</v>
      </c>
      <c r="B2" s="344"/>
      <c r="C2" s="344"/>
      <c r="D2" s="344"/>
      <c r="E2" s="344"/>
      <c r="F2" s="344"/>
    </row>
    <row r="3" spans="1:6" ht="15">
      <c r="A3" s="346" t="s">
        <v>167</v>
      </c>
      <c r="B3" s="347" t="s">
        <v>168</v>
      </c>
      <c r="C3" s="347"/>
      <c r="D3" s="347"/>
      <c r="E3" s="347"/>
      <c r="F3" s="285" t="s">
        <v>169</v>
      </c>
    </row>
    <row r="4" spans="1:6" ht="28.5" customHeight="1">
      <c r="A4" s="346"/>
      <c r="B4" s="286" t="s">
        <v>170</v>
      </c>
      <c r="C4" s="286" t="s">
        <v>171</v>
      </c>
      <c r="D4" s="286" t="s">
        <v>172</v>
      </c>
      <c r="E4" s="286" t="s">
        <v>173</v>
      </c>
      <c r="F4" s="287"/>
    </row>
    <row r="5" spans="1:6" ht="46.5" customHeight="1">
      <c r="A5" s="288" t="s">
        <v>174</v>
      </c>
      <c r="B5" s="289"/>
      <c r="C5" s="290"/>
      <c r="D5" s="290">
        <v>8.9</v>
      </c>
      <c r="E5" s="290">
        <v>13.16</v>
      </c>
      <c r="F5" s="291" t="s">
        <v>175</v>
      </c>
    </row>
    <row r="6" spans="1:6" ht="45">
      <c r="A6" s="292" t="s">
        <v>176</v>
      </c>
      <c r="B6" s="289"/>
      <c r="C6" s="290"/>
      <c r="D6" s="290">
        <v>11</v>
      </c>
      <c r="E6" s="290" t="s">
        <v>177</v>
      </c>
      <c r="F6" s="291" t="s">
        <v>175</v>
      </c>
    </row>
    <row r="7" spans="1:6" ht="30">
      <c r="A7" s="292" t="s">
        <v>178</v>
      </c>
      <c r="B7" s="293"/>
      <c r="C7" s="294"/>
      <c r="D7" s="294">
        <v>1</v>
      </c>
      <c r="E7" s="294" t="s">
        <v>179</v>
      </c>
      <c r="F7" s="291" t="s">
        <v>175</v>
      </c>
    </row>
    <row r="8" spans="1:6" ht="30">
      <c r="A8" s="295" t="s">
        <v>180</v>
      </c>
      <c r="B8" s="293">
        <v>16</v>
      </c>
      <c r="C8" s="294">
        <v>3.4</v>
      </c>
      <c r="D8" s="294" t="s">
        <v>181</v>
      </c>
      <c r="E8" s="294" t="s">
        <v>182</v>
      </c>
      <c r="F8" s="291" t="s">
        <v>175</v>
      </c>
    </row>
    <row r="9" spans="1:6" ht="45">
      <c r="A9" s="295" t="s">
        <v>183</v>
      </c>
      <c r="B9" s="293" t="s">
        <v>184</v>
      </c>
      <c r="C9" s="293">
        <v>7</v>
      </c>
      <c r="D9" s="290" t="s">
        <v>185</v>
      </c>
      <c r="E9" s="290" t="s">
        <v>186</v>
      </c>
      <c r="F9" s="291" t="s">
        <v>175</v>
      </c>
    </row>
    <row r="10" spans="1:6" ht="30">
      <c r="A10" s="292" t="s">
        <v>187</v>
      </c>
      <c r="B10" s="289"/>
      <c r="C10" s="290"/>
      <c r="D10" s="290" t="s">
        <v>188</v>
      </c>
      <c r="E10" s="290">
        <v>28</v>
      </c>
      <c r="F10" s="291" t="s">
        <v>175</v>
      </c>
    </row>
    <row r="11" spans="1:6" ht="30">
      <c r="A11" s="296" t="s">
        <v>189</v>
      </c>
      <c r="B11" s="293"/>
      <c r="C11" s="294"/>
      <c r="D11" s="294" t="s">
        <v>190</v>
      </c>
      <c r="E11" s="294">
        <v>20.21</v>
      </c>
      <c r="F11" s="297" t="s">
        <v>175</v>
      </c>
    </row>
    <row r="12" spans="1:6" ht="45">
      <c r="A12" s="296" t="s">
        <v>191</v>
      </c>
      <c r="B12" s="293"/>
      <c r="C12" s="294"/>
      <c r="D12" s="290" t="s">
        <v>192</v>
      </c>
      <c r="E12" s="294" t="s">
        <v>193</v>
      </c>
      <c r="F12" s="297" t="s">
        <v>175</v>
      </c>
    </row>
    <row r="13" spans="1:6" ht="30">
      <c r="A13" s="296" t="s">
        <v>194</v>
      </c>
      <c r="B13" s="293">
        <v>2.17</v>
      </c>
      <c r="C13" s="294">
        <v>8</v>
      </c>
      <c r="D13" s="294">
        <v>1</v>
      </c>
      <c r="E13" s="294" t="s">
        <v>195</v>
      </c>
      <c r="F13" s="297" t="s">
        <v>196</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3" zoomScale="112" zoomScaleNormal="112" workbookViewId="0">
      <selection activeCell="D83" sqref="D83:D87"/>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48" t="s">
        <v>197</v>
      </c>
      <c r="C2" s="349"/>
      <c r="D2" s="349"/>
      <c r="E2" s="349"/>
      <c r="F2" s="349"/>
      <c r="G2" s="350"/>
    </row>
    <row r="3" spans="2:9" ht="15">
      <c r="B3" s="351" t="s">
        <v>198</v>
      </c>
      <c r="C3" s="352"/>
      <c r="D3" s="353"/>
      <c r="E3" s="353"/>
      <c r="F3" s="353"/>
      <c r="G3" s="354"/>
    </row>
    <row r="4" spans="2:9" ht="88.5" customHeight="1">
      <c r="B4" s="355" t="s">
        <v>199</v>
      </c>
      <c r="C4" s="356"/>
      <c r="D4" s="356"/>
      <c r="E4" s="356"/>
      <c r="F4" s="356"/>
      <c r="G4" s="357"/>
    </row>
    <row r="5" spans="2:9" ht="15">
      <c r="B5" s="124"/>
      <c r="C5" s="136"/>
      <c r="D5" s="137"/>
      <c r="E5" s="138"/>
      <c r="F5" s="138"/>
      <c r="G5" s="138"/>
    </row>
    <row r="6" spans="2:9" ht="16.5" customHeight="1">
      <c r="B6" s="358" t="s">
        <v>200</v>
      </c>
      <c r="C6" s="359"/>
      <c r="D6" s="359"/>
      <c r="E6" s="359"/>
      <c r="F6" s="359"/>
      <c r="G6" s="360"/>
    </row>
    <row r="7" spans="2:9" ht="76.5" customHeight="1">
      <c r="B7" s="358"/>
      <c r="C7" s="359"/>
      <c r="D7" s="359"/>
      <c r="E7" s="359"/>
      <c r="F7" s="359"/>
      <c r="G7" s="360"/>
    </row>
    <row r="8" spans="2:9" ht="15" thickBot="1">
      <c r="B8" s="139"/>
      <c r="C8" s="140"/>
      <c r="D8" s="140"/>
      <c r="E8" s="141"/>
      <c r="F8" s="142"/>
      <c r="G8" s="142"/>
    </row>
    <row r="9" spans="2:9">
      <c r="B9" s="143"/>
      <c r="C9" s="226" t="s">
        <v>201</v>
      </c>
      <c r="D9" s="361" t="s">
        <v>202</v>
      </c>
      <c r="E9" s="362"/>
      <c r="F9" s="363" t="s">
        <v>203</v>
      </c>
      <c r="G9" s="364"/>
    </row>
    <row r="10" spans="2:9" ht="15" customHeight="1">
      <c r="B10" s="144"/>
      <c r="C10" s="126">
        <v>5</v>
      </c>
      <c r="D10" s="365" t="s">
        <v>204</v>
      </c>
      <c r="E10" s="366"/>
      <c r="F10" s="367" t="s">
        <v>205</v>
      </c>
      <c r="G10" s="368"/>
      <c r="H10" s="394"/>
      <c r="I10" s="394"/>
    </row>
    <row r="11" spans="2:9">
      <c r="B11" s="144"/>
      <c r="C11" s="126">
        <v>5</v>
      </c>
      <c r="D11" s="365" t="s">
        <v>206</v>
      </c>
      <c r="E11" s="366"/>
      <c r="F11" s="367" t="s">
        <v>207</v>
      </c>
      <c r="G11" s="368"/>
      <c r="H11" s="394"/>
      <c r="I11" s="394"/>
    </row>
    <row r="12" spans="2:9">
      <c r="B12" s="144"/>
      <c r="C12" s="126">
        <v>5</v>
      </c>
      <c r="D12" s="365" t="s">
        <v>208</v>
      </c>
      <c r="E12" s="366"/>
      <c r="F12" s="367" t="s">
        <v>209</v>
      </c>
      <c r="G12" s="368"/>
      <c r="H12" s="394"/>
      <c r="I12" s="394"/>
    </row>
    <row r="13" spans="2:9" ht="27.75" customHeight="1">
      <c r="B13" s="144"/>
      <c r="C13" s="126">
        <v>5</v>
      </c>
      <c r="D13" s="365" t="s">
        <v>210</v>
      </c>
      <c r="E13" s="366"/>
      <c r="F13" s="367" t="s">
        <v>211</v>
      </c>
      <c r="G13" s="368"/>
      <c r="H13" s="394"/>
      <c r="I13" s="394"/>
    </row>
    <row r="14" spans="2:9">
      <c r="B14" s="144"/>
      <c r="C14" s="126">
        <v>5</v>
      </c>
      <c r="D14" s="365" t="s">
        <v>212</v>
      </c>
      <c r="E14" s="366"/>
      <c r="F14" s="367" t="s">
        <v>213</v>
      </c>
      <c r="G14" s="368"/>
      <c r="H14" s="394"/>
      <c r="I14" s="394"/>
    </row>
    <row r="15" spans="2:9" ht="41.25" customHeight="1">
      <c r="B15" s="144"/>
      <c r="C15" s="126">
        <v>5</v>
      </c>
      <c r="D15" s="365" t="s">
        <v>214</v>
      </c>
      <c r="E15" s="366"/>
      <c r="F15" s="367" t="s">
        <v>215</v>
      </c>
      <c r="G15" s="368"/>
      <c r="H15" s="394"/>
      <c r="I15" s="394"/>
    </row>
    <row r="16" spans="2:9" ht="41.25" customHeight="1">
      <c r="B16" s="144"/>
      <c r="C16" s="126">
        <v>5</v>
      </c>
      <c r="D16" s="369" t="s">
        <v>216</v>
      </c>
      <c r="E16" s="370"/>
      <c r="F16" s="367" t="s">
        <v>217</v>
      </c>
      <c r="G16" s="368"/>
      <c r="H16" s="394"/>
      <c r="I16" s="394"/>
    </row>
    <row r="17" spans="2:9" ht="51.75" customHeight="1">
      <c r="B17" s="144"/>
      <c r="C17" s="126">
        <v>5</v>
      </c>
      <c r="D17" s="370" t="s">
        <v>218</v>
      </c>
      <c r="E17" s="373"/>
      <c r="F17" s="367" t="s">
        <v>219</v>
      </c>
      <c r="G17" s="368"/>
      <c r="H17" s="394"/>
      <c r="I17" s="394"/>
    </row>
    <row r="18" spans="2:9" ht="51.75" customHeight="1">
      <c r="B18" s="144"/>
      <c r="C18" s="126">
        <v>5</v>
      </c>
      <c r="D18" s="369" t="s">
        <v>220</v>
      </c>
      <c r="E18" s="370"/>
      <c r="F18" s="367" t="s">
        <v>221</v>
      </c>
      <c r="G18" s="368"/>
      <c r="H18" s="394"/>
      <c r="I18" s="394"/>
    </row>
    <row r="19" spans="2:9" ht="51.75" customHeight="1">
      <c r="B19" s="144"/>
      <c r="C19" s="126">
        <v>5</v>
      </c>
      <c r="D19" s="227" t="s">
        <v>222</v>
      </c>
      <c r="E19" s="228"/>
      <c r="F19" s="367" t="s">
        <v>223</v>
      </c>
      <c r="G19" s="368"/>
      <c r="H19" s="394"/>
      <c r="I19" s="394"/>
    </row>
    <row r="20" spans="2:9" ht="51.75" customHeight="1">
      <c r="B20" s="144"/>
      <c r="C20" s="126">
        <v>5</v>
      </c>
      <c r="D20" s="227" t="s">
        <v>224</v>
      </c>
      <c r="E20" s="228"/>
      <c r="F20" s="367" t="s">
        <v>225</v>
      </c>
      <c r="G20" s="368"/>
      <c r="H20" s="394"/>
      <c r="I20" s="394"/>
    </row>
    <row r="21" spans="2:9" ht="66.75" customHeight="1">
      <c r="B21" s="144"/>
      <c r="C21" s="126">
        <v>5</v>
      </c>
      <c r="D21" s="369" t="s">
        <v>226</v>
      </c>
      <c r="E21" s="370"/>
      <c r="F21" s="367" t="s">
        <v>227</v>
      </c>
      <c r="G21" s="368"/>
      <c r="H21" s="394"/>
      <c r="I21" s="394"/>
    </row>
    <row r="22" spans="2:9" ht="36" customHeight="1">
      <c r="B22" s="144"/>
      <c r="C22" s="126">
        <v>5</v>
      </c>
      <c r="D22" s="371" t="s">
        <v>228</v>
      </c>
      <c r="E22" s="372"/>
      <c r="F22" s="367" t="s">
        <v>229</v>
      </c>
      <c r="G22" s="368"/>
      <c r="H22" s="403"/>
      <c r="I22" s="403"/>
    </row>
    <row r="23" spans="2:9" ht="26.25" customHeight="1">
      <c r="B23" s="144"/>
      <c r="C23" s="126">
        <v>5</v>
      </c>
      <c r="D23" s="386" t="s">
        <v>230</v>
      </c>
      <c r="E23" s="386"/>
      <c r="F23" s="387" t="s">
        <v>231</v>
      </c>
      <c r="G23" s="368"/>
      <c r="H23" s="394"/>
      <c r="I23" s="394"/>
    </row>
    <row r="24" spans="2:9" ht="26.25" customHeight="1">
      <c r="B24" s="144"/>
      <c r="C24" s="126">
        <v>5</v>
      </c>
      <c r="D24" s="386" t="s">
        <v>232</v>
      </c>
      <c r="E24" s="386"/>
      <c r="F24" s="387" t="s">
        <v>233</v>
      </c>
      <c r="G24" s="368"/>
      <c r="H24" s="394"/>
      <c r="I24" s="394"/>
    </row>
    <row r="25" spans="2:9" ht="26.25" customHeight="1">
      <c r="B25" s="144"/>
      <c r="C25" s="126">
        <v>5</v>
      </c>
      <c r="D25" s="388" t="s">
        <v>234</v>
      </c>
      <c r="E25" s="389"/>
      <c r="F25" s="387" t="s">
        <v>235</v>
      </c>
      <c r="G25" s="368"/>
      <c r="H25" s="394"/>
      <c r="I25" s="394"/>
    </row>
    <row r="26" spans="2:9" ht="27" customHeight="1">
      <c r="B26" s="145"/>
      <c r="C26" s="374" t="s">
        <v>236</v>
      </c>
      <c r="D26" s="375"/>
      <c r="E26" s="375"/>
      <c r="F26" s="375"/>
      <c r="G26" s="376"/>
    </row>
    <row r="27" spans="2:9" ht="27" customHeight="1">
      <c r="B27" s="377" t="s">
        <v>237</v>
      </c>
      <c r="C27" s="378"/>
      <c r="D27" s="378"/>
      <c r="E27" s="378"/>
      <c r="F27" s="378"/>
      <c r="G27" s="379"/>
    </row>
    <row r="28" spans="2:9" ht="10.5" customHeight="1">
      <c r="B28" s="146"/>
      <c r="D28" s="147"/>
      <c r="E28" s="148"/>
      <c r="F28" s="149"/>
      <c r="G28" s="149"/>
    </row>
    <row r="29" spans="2:9">
      <c r="B29" s="146"/>
      <c r="C29" s="150"/>
      <c r="D29" s="380" t="s">
        <v>202</v>
      </c>
      <c r="E29" s="380"/>
      <c r="F29" s="381" t="s">
        <v>203</v>
      </c>
      <c r="G29" s="382"/>
    </row>
    <row r="30" spans="2:9">
      <c r="B30" s="146"/>
      <c r="D30" s="383" t="s">
        <v>204</v>
      </c>
      <c r="E30" s="383"/>
      <c r="F30" s="384" t="s">
        <v>238</v>
      </c>
      <c r="G30" s="385"/>
      <c r="H30" s="394"/>
      <c r="I30" s="394"/>
    </row>
    <row r="31" spans="2:9">
      <c r="B31" s="146"/>
      <c r="D31" s="383" t="s">
        <v>206</v>
      </c>
      <c r="E31" s="383"/>
      <c r="F31" s="384" t="s">
        <v>239</v>
      </c>
      <c r="G31" s="385"/>
      <c r="H31" s="394"/>
      <c r="I31" s="394"/>
    </row>
    <row r="32" spans="2:9">
      <c r="B32" s="146"/>
      <c r="D32" s="383" t="s">
        <v>208</v>
      </c>
      <c r="E32" s="383"/>
      <c r="F32" s="384" t="s">
        <v>240</v>
      </c>
      <c r="G32" s="385"/>
      <c r="H32" s="394"/>
      <c r="I32" s="394"/>
    </row>
    <row r="33" spans="2:9">
      <c r="B33" s="146"/>
      <c r="D33" s="383" t="s">
        <v>210</v>
      </c>
      <c r="E33" s="383"/>
      <c r="F33" s="384" t="s">
        <v>241</v>
      </c>
      <c r="G33" s="385"/>
      <c r="H33" s="394"/>
      <c r="I33" s="394"/>
    </row>
    <row r="34" spans="2:9">
      <c r="B34" s="146"/>
      <c r="D34" s="383" t="s">
        <v>212</v>
      </c>
      <c r="E34" s="383"/>
      <c r="F34" s="384" t="s">
        <v>242</v>
      </c>
      <c r="G34" s="385"/>
      <c r="H34" s="394"/>
      <c r="I34" s="394"/>
    </row>
    <row r="35" spans="2:9" ht="40.9" customHeight="1">
      <c r="B35" s="146"/>
      <c r="D35" s="383" t="s">
        <v>243</v>
      </c>
      <c r="E35" s="383"/>
      <c r="F35" s="384" t="s">
        <v>244</v>
      </c>
      <c r="G35" s="385"/>
      <c r="H35" s="394"/>
      <c r="I35" s="394"/>
    </row>
    <row r="36" spans="2:9" ht="42" customHeight="1">
      <c r="B36" s="125"/>
      <c r="C36" s="151"/>
      <c r="D36" s="383" t="s">
        <v>245</v>
      </c>
      <c r="E36" s="383"/>
      <c r="F36" s="384" t="s">
        <v>246</v>
      </c>
      <c r="G36" s="385"/>
      <c r="H36" s="404"/>
      <c r="I36" s="404"/>
    </row>
    <row r="37" spans="2:9" ht="30.75" customHeight="1">
      <c r="B37" s="125"/>
      <c r="C37" s="151"/>
      <c r="D37" s="383" t="s">
        <v>247</v>
      </c>
      <c r="E37" s="383"/>
      <c r="F37" s="390" t="s">
        <v>248</v>
      </c>
      <c r="G37" s="391"/>
      <c r="H37" s="404"/>
      <c r="I37" s="404"/>
    </row>
    <row r="38" spans="2:9" ht="33" customHeight="1">
      <c r="B38" s="125"/>
      <c r="C38" s="151"/>
      <c r="D38" s="383" t="s">
        <v>249</v>
      </c>
      <c r="E38" s="383"/>
      <c r="F38" s="390" t="s">
        <v>248</v>
      </c>
      <c r="G38" s="391"/>
      <c r="H38" s="404"/>
      <c r="I38" s="404"/>
    </row>
    <row r="39" spans="2:9" ht="30" customHeight="1">
      <c r="B39" s="125"/>
      <c r="C39" s="151"/>
      <c r="D39" s="383" t="s">
        <v>250</v>
      </c>
      <c r="E39" s="383"/>
      <c r="F39" s="390" t="s">
        <v>248</v>
      </c>
      <c r="G39" s="391"/>
      <c r="H39" s="404"/>
      <c r="I39" s="404"/>
    </row>
    <row r="40" spans="2:9" ht="30" customHeight="1">
      <c r="B40" s="125"/>
      <c r="C40" s="151"/>
      <c r="D40" s="383" t="s">
        <v>251</v>
      </c>
      <c r="E40" s="383"/>
      <c r="F40" s="390" t="s">
        <v>248</v>
      </c>
      <c r="G40" s="391"/>
      <c r="H40" s="404"/>
      <c r="I40" s="404"/>
    </row>
    <row r="41" spans="2:9" ht="30" customHeight="1">
      <c r="B41" s="125"/>
      <c r="C41" s="151"/>
      <c r="D41" s="392" t="s">
        <v>252</v>
      </c>
      <c r="E41" s="393"/>
      <c r="F41" s="384" t="s">
        <v>253</v>
      </c>
      <c r="G41" s="385"/>
      <c r="H41" s="404"/>
      <c r="I41" s="404"/>
    </row>
    <row r="42" spans="2:9" ht="35.25" customHeight="1">
      <c r="B42" s="125"/>
      <c r="C42" s="151"/>
      <c r="D42" s="383" t="s">
        <v>254</v>
      </c>
      <c r="E42" s="383"/>
      <c r="F42" s="384" t="s">
        <v>255</v>
      </c>
      <c r="G42" s="385"/>
      <c r="H42" s="404"/>
      <c r="I42" s="404"/>
    </row>
    <row r="43" spans="2:9" ht="31.5" customHeight="1">
      <c r="B43" s="125"/>
      <c r="C43" s="151"/>
      <c r="D43" s="383" t="s">
        <v>247</v>
      </c>
      <c r="E43" s="383"/>
      <c r="F43" s="390" t="s">
        <v>248</v>
      </c>
      <c r="G43" s="391"/>
      <c r="H43" s="404"/>
      <c r="I43" s="404"/>
    </row>
    <row r="44" spans="2:9" ht="35.25" customHeight="1">
      <c r="B44" s="125"/>
      <c r="C44" s="151"/>
      <c r="D44" s="383" t="s">
        <v>256</v>
      </c>
      <c r="E44" s="383"/>
      <c r="F44" s="390" t="s">
        <v>248</v>
      </c>
      <c r="G44" s="391"/>
      <c r="H44" s="404"/>
      <c r="I44" s="404"/>
    </row>
    <row r="45" spans="2:9" ht="57" customHeight="1">
      <c r="B45" s="125"/>
      <c r="C45" s="151"/>
      <c r="D45" s="383" t="s">
        <v>251</v>
      </c>
      <c r="E45" s="383"/>
      <c r="F45" s="390" t="s">
        <v>248</v>
      </c>
      <c r="G45" s="391"/>
      <c r="H45" s="404"/>
      <c r="I45" s="404"/>
    </row>
    <row r="46" spans="2:9" ht="32.25" customHeight="1">
      <c r="B46" s="125"/>
      <c r="C46" s="151"/>
      <c r="D46" s="383" t="s">
        <v>249</v>
      </c>
      <c r="E46" s="383"/>
      <c r="F46" s="390" t="s">
        <v>248</v>
      </c>
      <c r="G46" s="391"/>
      <c r="H46" s="404"/>
      <c r="I46" s="404"/>
    </row>
    <row r="47" spans="2:9" ht="32.25" customHeight="1">
      <c r="B47" s="125"/>
      <c r="C47" s="151"/>
      <c r="D47" s="392" t="s">
        <v>257</v>
      </c>
      <c r="E47" s="393"/>
      <c r="F47" s="401" t="s">
        <v>258</v>
      </c>
      <c r="G47" s="402"/>
      <c r="H47" s="404"/>
      <c r="I47" s="404"/>
    </row>
    <row r="48" spans="2:9" ht="32.25" customHeight="1">
      <c r="B48" s="125"/>
      <c r="C48" s="151"/>
      <c r="D48" s="383" t="s">
        <v>259</v>
      </c>
      <c r="E48" s="383"/>
      <c r="F48" s="384" t="s">
        <v>260</v>
      </c>
      <c r="G48" s="385"/>
      <c r="H48" s="404"/>
      <c r="I48" s="404"/>
    </row>
    <row r="49" spans="2:9" ht="32.25" customHeight="1">
      <c r="B49" s="125"/>
      <c r="C49" s="151"/>
      <c r="D49" s="383" t="s">
        <v>261</v>
      </c>
      <c r="E49" s="383"/>
      <c r="F49" s="384" t="s">
        <v>262</v>
      </c>
      <c r="G49" s="385"/>
      <c r="H49" s="404"/>
      <c r="I49" s="404"/>
    </row>
    <row r="50" spans="2:9" ht="32.25" customHeight="1">
      <c r="B50" s="125"/>
      <c r="C50" s="151"/>
      <c r="D50" s="383" t="s">
        <v>263</v>
      </c>
      <c r="E50" s="383"/>
      <c r="F50" s="384" t="s">
        <v>264</v>
      </c>
      <c r="G50" s="385"/>
      <c r="H50" s="404"/>
      <c r="I50" s="404"/>
    </row>
    <row r="51" spans="2:9" ht="32.25" customHeight="1">
      <c r="B51" s="125"/>
      <c r="C51" s="151"/>
      <c r="D51" s="147"/>
      <c r="E51" s="147"/>
      <c r="F51" s="149"/>
      <c r="G51" s="149"/>
      <c r="H51" s="404"/>
      <c r="I51" s="404"/>
    </row>
    <row r="52" spans="2:9" ht="32.25" customHeight="1">
      <c r="B52" s="125"/>
      <c r="C52" s="151"/>
      <c r="D52" s="147"/>
      <c r="E52" s="147"/>
      <c r="F52" s="149"/>
      <c r="G52" s="149"/>
    </row>
    <row r="53" spans="2:9" ht="32.25" customHeight="1">
      <c r="B53" s="125"/>
      <c r="C53" s="151"/>
      <c r="D53" s="147"/>
      <c r="E53" s="147"/>
      <c r="F53" s="149"/>
      <c r="G53" s="149"/>
    </row>
    <row r="54" spans="2:9" ht="21.75" customHeight="1">
      <c r="B54" s="395" t="s">
        <v>265</v>
      </c>
      <c r="C54" s="396"/>
      <c r="D54" s="396"/>
      <c r="E54" s="396"/>
      <c r="F54" s="396"/>
      <c r="G54" s="397"/>
    </row>
    <row r="55" spans="2:9" ht="21.75" customHeight="1">
      <c r="B55" s="395" t="s">
        <v>266</v>
      </c>
      <c r="C55" s="396"/>
      <c r="D55" s="396"/>
      <c r="E55" s="396"/>
      <c r="F55" s="396"/>
      <c r="G55" s="397"/>
    </row>
    <row r="56" spans="2:9" ht="20.25" customHeight="1">
      <c r="B56" s="395" t="s">
        <v>267</v>
      </c>
      <c r="C56" s="396"/>
      <c r="D56" s="396"/>
      <c r="E56" s="396"/>
      <c r="F56" s="396"/>
      <c r="G56" s="397"/>
    </row>
    <row r="57" spans="2:9" ht="20.25" customHeight="1">
      <c r="B57" s="395" t="s">
        <v>268</v>
      </c>
      <c r="C57" s="396"/>
      <c r="D57" s="396"/>
      <c r="E57" s="396"/>
      <c r="F57" s="396"/>
      <c r="G57" s="397"/>
    </row>
    <row r="58" spans="2:9" ht="18" customHeight="1" thickBot="1">
      <c r="B58" s="398" t="s">
        <v>269</v>
      </c>
      <c r="C58" s="399"/>
      <c r="D58" s="399"/>
      <c r="E58" s="399"/>
      <c r="F58" s="399"/>
      <c r="G58" s="400"/>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D49" zoomScale="70" zoomScaleNormal="70" zoomScalePageLayoutView="50" workbookViewId="0">
      <selection activeCell="L62" sqref="L62"/>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7109375" style="238"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29"/>
      <c r="B1" s="430"/>
      <c r="C1" s="430"/>
      <c r="D1" s="41"/>
      <c r="E1" s="42"/>
      <c r="F1" s="42"/>
      <c r="G1" s="42"/>
      <c r="H1" s="42"/>
      <c r="I1" s="42"/>
      <c r="J1" s="42"/>
      <c r="K1" s="42"/>
      <c r="L1" s="23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31"/>
      <c r="B2" s="432"/>
      <c r="C2" s="432"/>
      <c r="D2" s="36"/>
      <c r="E2" s="35"/>
      <c r="F2" s="35"/>
      <c r="G2" s="35"/>
      <c r="H2" s="35"/>
      <c r="I2" s="35"/>
      <c r="J2" s="35"/>
      <c r="K2" s="35"/>
      <c r="L2" s="22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33" t="s">
        <v>270</v>
      </c>
      <c r="B4" s="433"/>
      <c r="C4" s="433"/>
      <c r="D4" s="458"/>
      <c r="E4" s="459"/>
      <c r="F4" s="459"/>
      <c r="G4" s="459"/>
      <c r="H4" s="459"/>
      <c r="I4" s="459"/>
      <c r="J4" s="459"/>
      <c r="K4" s="459"/>
      <c r="L4" s="459"/>
      <c r="M4" s="459"/>
      <c r="N4" s="460"/>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33" t="s">
        <v>271</v>
      </c>
      <c r="B5" s="433"/>
      <c r="C5" s="433"/>
      <c r="D5" s="458" t="s">
        <v>38</v>
      </c>
      <c r="E5" s="459"/>
      <c r="F5" s="459"/>
      <c r="G5" s="459"/>
      <c r="H5" s="459"/>
      <c r="I5" s="459"/>
      <c r="J5" s="459"/>
      <c r="K5" s="459"/>
      <c r="L5" s="459"/>
      <c r="M5" s="459"/>
      <c r="N5" s="460"/>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33" t="s">
        <v>272</v>
      </c>
      <c r="B6" s="433"/>
      <c r="C6" s="433"/>
      <c r="D6" s="458" t="s">
        <v>273</v>
      </c>
      <c r="E6" s="459"/>
      <c r="F6" s="459"/>
      <c r="G6" s="459"/>
      <c r="H6" s="459"/>
      <c r="I6" s="459"/>
      <c r="J6" s="459"/>
      <c r="K6" s="459"/>
      <c r="L6" s="459"/>
      <c r="M6" s="459"/>
      <c r="N6" s="460"/>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274</v>
      </c>
      <c r="B7" s="156"/>
      <c r="C7" s="156"/>
      <c r="D7" s="437" t="s">
        <v>275</v>
      </c>
      <c r="E7" s="461" t="s">
        <v>276</v>
      </c>
      <c r="F7" s="462"/>
      <c r="G7" s="462"/>
      <c r="H7" s="463"/>
      <c r="I7" s="467" t="s">
        <v>277</v>
      </c>
      <c r="J7" s="468"/>
      <c r="K7" s="468"/>
      <c r="L7" s="468"/>
      <c r="M7" s="469"/>
      <c r="N7" s="464" t="s">
        <v>278</v>
      </c>
      <c r="O7" s="46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34" t="s">
        <v>279</v>
      </c>
      <c r="B8" s="436" t="s">
        <v>280</v>
      </c>
      <c r="C8" s="133" t="s">
        <v>281</v>
      </c>
      <c r="D8" s="437"/>
      <c r="E8" s="450" t="s">
        <v>218</v>
      </c>
      <c r="F8" s="450" t="s">
        <v>282</v>
      </c>
      <c r="G8" s="450" t="s">
        <v>283</v>
      </c>
      <c r="H8" s="450" t="s">
        <v>224</v>
      </c>
      <c r="I8" s="466" t="s">
        <v>284</v>
      </c>
      <c r="J8" s="127" t="s">
        <v>285</v>
      </c>
      <c r="K8" s="466" t="s">
        <v>277</v>
      </c>
      <c r="L8" s="466" t="s">
        <v>286</v>
      </c>
      <c r="M8" s="466" t="s">
        <v>287</v>
      </c>
      <c r="N8" s="489" t="s">
        <v>288</v>
      </c>
      <c r="O8" s="489" t="s">
        <v>289</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35"/>
      <c r="B9" s="437"/>
      <c r="C9" s="98" t="s">
        <v>290</v>
      </c>
      <c r="D9" s="437"/>
      <c r="E9" s="451"/>
      <c r="F9" s="451"/>
      <c r="G9" s="451"/>
      <c r="H9" s="451"/>
      <c r="I9" s="451"/>
      <c r="J9" s="134" t="s">
        <v>291</v>
      </c>
      <c r="K9" s="451" t="s">
        <v>292</v>
      </c>
      <c r="L9" s="451"/>
      <c r="M9" s="451" t="s">
        <v>292</v>
      </c>
      <c r="N9" s="491"/>
      <c r="O9" s="490"/>
      <c r="P9" s="17"/>
      <c r="Q9" s="19" t="s">
        <v>293</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70.5" customHeight="1" thickBot="1">
      <c r="A10" s="444">
        <v>1</v>
      </c>
      <c r="B10" s="441" t="s">
        <v>294</v>
      </c>
      <c r="C10" s="438" t="s">
        <v>295</v>
      </c>
      <c r="D10" s="160" t="s">
        <v>296</v>
      </c>
      <c r="E10" s="447">
        <v>2300</v>
      </c>
      <c r="F10" s="447">
        <v>0</v>
      </c>
      <c r="G10" s="452">
        <f>+F10/E10</f>
        <v>0</v>
      </c>
      <c r="H10" s="45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297</v>
      </c>
      <c r="J10" s="173" t="s">
        <v>298</v>
      </c>
      <c r="K10" s="161" t="str">
        <f>IFERROR(CONCATENATE(INDEX('8- Políticas de Administración '!$B$16:$F$53,MATCH('5- Identificación de Riesgos'!J10,'8- Políticas de Administración '!$C$16:$C$54,0),1)," - ",L10),"")</f>
        <v>Moderado - 3</v>
      </c>
      <c r="L10" s="195">
        <f>IFERROR(VLOOKUP(INDEX('8- Políticas de Administración '!$B$16:$F$63,MATCH('5- Identificación de Riesgos'!J10,'8- Políticas de Administración '!$C$16:$C$64,0),1),'8- Políticas de Administración '!$B$16:$F$64,5,FALSE),"")</f>
        <v>3</v>
      </c>
      <c r="M10" s="427" t="str">
        <f>IFERROR(CONCATENATE(INDEX('8- Políticas de Administración '!$B$16:$F$53,MATCH(ROUND(AVERAGE(L10:L19),0),'8- Políticas de Administración '!$F$16:$F$53,0),1)," - ",ROUND(AVERAGE(L10:L19),0)),"")</f>
        <v>Menor - 2</v>
      </c>
      <c r="N10" s="424" t="str">
        <f>IFERROR(CONCATENATE(VLOOKUP((LEFT(H10,LEN(H10)-4)&amp;LEFT(M10,LEN(M10)-4)),'9- Matriz de Calor '!$D$18:$E$42,2,0)," - ",RIGHT(H10,1)*RIGHT(M10,1)),"")</f>
        <v>Bajo - 2</v>
      </c>
      <c r="O10" s="495">
        <f>RIGHT(H10,1)*RIGHT(M10,1)</f>
        <v>2</v>
      </c>
      <c r="P10" s="17"/>
    </row>
    <row r="11" spans="1:257" ht="81" customHeight="1">
      <c r="A11" s="445"/>
      <c r="B11" s="442"/>
      <c r="C11" s="439"/>
      <c r="D11" s="170" t="s">
        <v>299</v>
      </c>
      <c r="E11" s="448"/>
      <c r="F11" s="448"/>
      <c r="G11" s="453"/>
      <c r="H11" s="456"/>
      <c r="I11" s="162" t="s">
        <v>300</v>
      </c>
      <c r="J11" s="97" t="s">
        <v>301</v>
      </c>
      <c r="K11" s="161" t="str">
        <f>IFERROR(CONCATENATE(INDEX('8- Políticas de Administración '!$B$16:$F$53,MATCH('5- Identificación de Riesgos'!J10,'8- Políticas de Administración '!$C$16:$C$54,0),1)," - ",L11),"")</f>
        <v>Moderado - 1</v>
      </c>
      <c r="L11" s="196">
        <f>IFERROR(VLOOKUP(INDEX('8- Políticas de Administración '!$B$16:$F$63,MATCH('5- Identificación de Riesgos'!J11,'8- Políticas de Administración '!$C$16:$C$64,0),1),'8- Políticas de Administración '!$B$16:$F$64,5,FALSE),"")</f>
        <v>1</v>
      </c>
      <c r="M11" s="416"/>
      <c r="N11" s="425"/>
      <c r="O11" s="495"/>
      <c r="P11" s="17"/>
    </row>
    <row r="12" spans="1:257" ht="48" customHeight="1" thickBot="1">
      <c r="A12" s="445"/>
      <c r="B12" s="442"/>
      <c r="C12" s="439"/>
      <c r="D12" s="171" t="s">
        <v>302</v>
      </c>
      <c r="E12" s="448"/>
      <c r="F12" s="448"/>
      <c r="G12" s="453"/>
      <c r="H12" s="456"/>
      <c r="I12" s="162"/>
      <c r="J12" s="97"/>
      <c r="K12" s="162" t="str">
        <f>IFERROR(CONCATENATE(INDEX('8- Políticas de Administración '!$B$16:$F$53,MATCH('5- Identificación de Riesgos'!J12,'8- Políticas de Administración '!$C$16:$C$54,0),1)," - ",L12),"")</f>
        <v/>
      </c>
      <c r="L12" s="196" t="str">
        <f>IFERROR(VLOOKUP(INDEX('8- Políticas de Administración '!$B$16:$F$63,MATCH('5- Identificación de Riesgos'!J12,'8- Políticas de Administración '!$C$16:$C$64,0),1),'8- Políticas de Administración '!$B$16:$F$64,5,FALSE),"")</f>
        <v/>
      </c>
      <c r="M12" s="416"/>
      <c r="N12" s="425"/>
      <c r="O12" s="495"/>
      <c r="P12" s="17"/>
    </row>
    <row r="13" spans="1:257" ht="37.5" customHeight="1" thickBot="1">
      <c r="A13" s="445"/>
      <c r="B13" s="442"/>
      <c r="C13" s="439"/>
      <c r="D13" s="171" t="s">
        <v>303</v>
      </c>
      <c r="E13" s="448"/>
      <c r="F13" s="448"/>
      <c r="G13" s="453"/>
      <c r="H13" s="456"/>
      <c r="I13" s="162"/>
      <c r="J13" s="97"/>
      <c r="K13" s="161" t="str">
        <f>IFERROR(CONCATENATE(INDEX('8- Políticas de Administración '!$B$16:$F$53,MATCH('5- Identificación de Riesgos'!J13,'8- Políticas de Administración '!$C$16:$C$54,0),1)," - ",L13),"")</f>
        <v/>
      </c>
      <c r="L13" s="196" t="str">
        <f>IFERROR(VLOOKUP(INDEX('8- Políticas de Administración '!$B$16:$F$63,MATCH('5- Identificación de Riesgos'!J13,'8- Políticas de Administración '!$C$16:$C$64,0),1),'8- Políticas de Administración '!$B$16:$F$64,5,FALSE),"")</f>
        <v/>
      </c>
      <c r="M13" s="416"/>
      <c r="N13" s="425"/>
      <c r="O13" s="495"/>
      <c r="P13" s="17"/>
    </row>
    <row r="14" spans="1:257" ht="35.25" customHeight="1" thickBot="1">
      <c r="A14" s="445"/>
      <c r="B14" s="442"/>
      <c r="C14" s="439"/>
      <c r="D14" s="170" t="s">
        <v>304</v>
      </c>
      <c r="E14" s="448"/>
      <c r="F14" s="448"/>
      <c r="G14" s="453"/>
      <c r="H14" s="456"/>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16"/>
      <c r="N14" s="425"/>
      <c r="O14" s="495"/>
      <c r="P14" s="17"/>
    </row>
    <row r="15" spans="1:257" ht="17.25" thickBot="1">
      <c r="A15" s="445"/>
      <c r="B15" s="442"/>
      <c r="C15" s="439"/>
      <c r="D15" s="170"/>
      <c r="E15" s="448"/>
      <c r="F15" s="448"/>
      <c r="G15" s="453"/>
      <c r="H15" s="456"/>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16"/>
      <c r="N15" s="425"/>
      <c r="O15" s="495"/>
      <c r="P15" s="17"/>
    </row>
    <row r="16" spans="1:257" ht="17.25" thickBot="1">
      <c r="A16" s="445"/>
      <c r="B16" s="442"/>
      <c r="C16" s="439"/>
      <c r="D16" s="170"/>
      <c r="E16" s="448"/>
      <c r="F16" s="448"/>
      <c r="G16" s="453"/>
      <c r="H16" s="456"/>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16"/>
      <c r="N16" s="425"/>
      <c r="O16" s="495"/>
      <c r="P16" s="17"/>
    </row>
    <row r="17" spans="1:16" ht="17.25" thickBot="1">
      <c r="A17" s="445"/>
      <c r="B17" s="442"/>
      <c r="C17" s="439"/>
      <c r="D17" s="170"/>
      <c r="E17" s="448"/>
      <c r="F17" s="448"/>
      <c r="G17" s="453"/>
      <c r="H17" s="456"/>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16"/>
      <c r="N17" s="425"/>
      <c r="O17" s="495"/>
      <c r="P17" s="17"/>
    </row>
    <row r="18" spans="1:16" ht="16.5">
      <c r="A18" s="445"/>
      <c r="B18" s="442"/>
      <c r="C18" s="439"/>
      <c r="D18" s="170"/>
      <c r="E18" s="448"/>
      <c r="F18" s="448"/>
      <c r="G18" s="453"/>
      <c r="H18" s="456"/>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16"/>
      <c r="N18" s="425"/>
      <c r="O18" s="495"/>
      <c r="P18" s="17"/>
    </row>
    <row r="19" spans="1:16" ht="17.25" thickBot="1">
      <c r="A19" s="446"/>
      <c r="B19" s="443"/>
      <c r="C19" s="440"/>
      <c r="D19" s="172"/>
      <c r="E19" s="449"/>
      <c r="F19" s="449"/>
      <c r="G19" s="454"/>
      <c r="H19" s="457"/>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28"/>
      <c r="N19" s="426"/>
      <c r="O19" s="495"/>
      <c r="P19" s="17"/>
    </row>
    <row r="20" spans="1:16" ht="45">
      <c r="A20" s="444">
        <v>2</v>
      </c>
      <c r="B20" s="479" t="s">
        <v>305</v>
      </c>
      <c r="C20" s="480" t="s">
        <v>306</v>
      </c>
      <c r="D20" s="203" t="s">
        <v>307</v>
      </c>
      <c r="E20" s="427">
        <v>1500</v>
      </c>
      <c r="F20" s="427">
        <v>150</v>
      </c>
      <c r="G20" s="476">
        <f>F20/E20</f>
        <v>0.1</v>
      </c>
      <c r="H20" s="45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61" t="s">
        <v>297</v>
      </c>
      <c r="J20" s="173" t="s">
        <v>298</v>
      </c>
      <c r="K20" s="161" t="str">
        <f>IFERROR(CONCATENATE(INDEX('8- Políticas de Administración '!$B$16:$F$53,MATCH('5- Identificación de Riesgos'!J20,'8- Políticas de Administración '!$C$16:$C$54,0),1)," - ",L20),"")</f>
        <v>Moderado - 3</v>
      </c>
      <c r="L20" s="195">
        <f>IFERROR(VLOOKUP(INDEX('8- Políticas de Administración '!$B$16:$F$63,MATCH('5- Identificación de Riesgos'!J20,'8- Políticas de Administración '!$C$16:$C$64,0),1),'8- Políticas de Administración '!$B$16:$F$64,5,FALSE),"")</f>
        <v>3</v>
      </c>
      <c r="M20" s="427" t="str">
        <f>IFERROR(CONCATENATE(INDEX('8- Políticas de Administración '!$B$16:$F$53,MATCH(ROUND(AVERAGE(L20:L29),0),'8- Políticas de Administración '!$F$16:$F$53,0),1)," - ",ROUND(AVERAGE(L20:L29),0)),"")</f>
        <v>Menor - 2</v>
      </c>
      <c r="N20" s="424" t="str">
        <f>IFERROR(CONCATENATE(VLOOKUP((LEFT(H20,LEN(H20)-4)&amp;LEFT(M20,LEN(M20)-4)),'9- Matriz de Calor '!$D$18:$E$42,2,0)," - ",RIGHT(H20,1)*RIGHT(M20,1)),"")</f>
        <v>Moderado - 6</v>
      </c>
      <c r="O20" s="495">
        <f>RIGHT(H20,1)*RIGHT(M20,1)</f>
        <v>6</v>
      </c>
    </row>
    <row r="21" spans="1:16" ht="45">
      <c r="A21" s="445"/>
      <c r="B21" s="442"/>
      <c r="C21" s="481"/>
      <c r="D21" s="203" t="s">
        <v>308</v>
      </c>
      <c r="E21" s="416"/>
      <c r="F21" s="416"/>
      <c r="G21" s="477"/>
      <c r="H21" s="456"/>
      <c r="I21" s="162" t="s">
        <v>300</v>
      </c>
      <c r="J21" s="97" t="s">
        <v>301</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16"/>
      <c r="N21" s="425"/>
      <c r="O21" s="495"/>
    </row>
    <row r="22" spans="1:16" ht="58.5" customHeight="1">
      <c r="A22" s="445"/>
      <c r="B22" s="442"/>
      <c r="C22" s="481"/>
      <c r="D22" s="203" t="s">
        <v>309</v>
      </c>
      <c r="E22" s="416"/>
      <c r="F22" s="416"/>
      <c r="G22" s="477"/>
      <c r="H22" s="456"/>
      <c r="I22" s="162"/>
      <c r="J22" s="97"/>
      <c r="K22" s="162" t="str">
        <f>IFERROR(CONCATENATE(INDEX('8- Políticas de Administración '!$B$16:$F$53,MATCH('5- Identificación de Riesgos'!J12,'8- Políticas de Administración '!$C$16:$C$54,0),1)," - ",L22),"")</f>
        <v/>
      </c>
      <c r="L22" s="196" t="str">
        <f>IFERROR(VLOOKUP(INDEX('8- Políticas de Administración '!$B$16:$F$63,MATCH('5- Identificación de Riesgos'!J22,'8- Políticas de Administración '!$C$16:$C$64,0),1),'8- Políticas de Administración '!$B$16:$F$64,5,FALSE),"")</f>
        <v/>
      </c>
      <c r="M22" s="416"/>
      <c r="N22" s="425"/>
      <c r="O22" s="495"/>
    </row>
    <row r="23" spans="1:16" ht="69" customHeight="1">
      <c r="A23" s="445"/>
      <c r="B23" s="442"/>
      <c r="C23" s="481"/>
      <c r="D23" s="204" t="s">
        <v>310</v>
      </c>
      <c r="E23" s="416"/>
      <c r="F23" s="416"/>
      <c r="G23" s="477"/>
      <c r="H23" s="456"/>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16"/>
      <c r="N23" s="425"/>
      <c r="O23" s="495"/>
    </row>
    <row r="24" spans="1:16" ht="45" customHeight="1">
      <c r="A24" s="445"/>
      <c r="B24" s="442"/>
      <c r="C24" s="481"/>
      <c r="D24" s="203"/>
      <c r="E24" s="416"/>
      <c r="F24" s="416"/>
      <c r="G24" s="477"/>
      <c r="H24" s="456"/>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16"/>
      <c r="N24" s="425"/>
      <c r="O24" s="495"/>
    </row>
    <row r="25" spans="1:16" ht="58.5" customHeight="1">
      <c r="A25" s="445"/>
      <c r="B25" s="442"/>
      <c r="C25" s="481"/>
      <c r="D25" s="203"/>
      <c r="E25" s="416"/>
      <c r="F25" s="416"/>
      <c r="G25" s="477"/>
      <c r="H25" s="456"/>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16"/>
      <c r="N25" s="425"/>
      <c r="O25" s="495"/>
    </row>
    <row r="26" spans="1:16">
      <c r="A26" s="445"/>
      <c r="B26" s="442"/>
      <c r="C26" s="481"/>
      <c r="D26" s="205"/>
      <c r="E26" s="416"/>
      <c r="F26" s="416"/>
      <c r="G26" s="477"/>
      <c r="H26" s="456"/>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16"/>
      <c r="N26" s="425"/>
      <c r="O26" s="495"/>
    </row>
    <row r="27" spans="1:16">
      <c r="A27" s="445"/>
      <c r="B27" s="442"/>
      <c r="C27" s="481"/>
      <c r="D27" s="203"/>
      <c r="E27" s="416"/>
      <c r="F27" s="416"/>
      <c r="G27" s="477"/>
      <c r="H27" s="456"/>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16"/>
      <c r="N27" s="425"/>
      <c r="O27" s="495"/>
    </row>
    <row r="28" spans="1:16">
      <c r="A28" s="445"/>
      <c r="B28" s="442"/>
      <c r="C28" s="481"/>
      <c r="D28" s="205"/>
      <c r="E28" s="416"/>
      <c r="F28" s="416"/>
      <c r="G28" s="477"/>
      <c r="H28" s="456"/>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16"/>
      <c r="N28" s="425"/>
      <c r="O28" s="495"/>
    </row>
    <row r="29" spans="1:16" ht="15.75" thickBot="1">
      <c r="A29" s="446"/>
      <c r="B29" s="443"/>
      <c r="C29" s="482"/>
      <c r="D29" s="304"/>
      <c r="E29" s="428"/>
      <c r="F29" s="428"/>
      <c r="G29" s="478"/>
      <c r="H29" s="457"/>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28"/>
      <c r="N29" s="426"/>
      <c r="O29" s="495"/>
    </row>
    <row r="30" spans="1:16" ht="45">
      <c r="A30" s="444">
        <v>3</v>
      </c>
      <c r="B30" s="470" t="s">
        <v>311</v>
      </c>
      <c r="C30" s="473" t="s">
        <v>312</v>
      </c>
      <c r="D30" s="305" t="s">
        <v>313</v>
      </c>
      <c r="E30" s="427">
        <v>2000</v>
      </c>
      <c r="F30" s="427">
        <v>100</v>
      </c>
      <c r="G30" s="476">
        <f>F30/E30</f>
        <v>0.05</v>
      </c>
      <c r="H30" s="45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61" t="s">
        <v>297</v>
      </c>
      <c r="J30" s="173" t="s">
        <v>298</v>
      </c>
      <c r="K30" s="161" t="str">
        <f>IFERROR(CONCATENATE(INDEX('8- Políticas de Administración '!$B$16:$F$53,MATCH('5- Identificación de Riesgos'!J30,'8- Políticas de Administración '!$C$16:$C$54,0),1)," - ",L30),"")</f>
        <v>Moderado - 3</v>
      </c>
      <c r="L30" s="195">
        <f>IFERROR(VLOOKUP(INDEX('8- Políticas de Administración '!$B$16:$F$63,MATCH('5- Identificación de Riesgos'!J30,'8- Políticas de Administración '!$C$16:$C$64,0),1),'8- Políticas de Administración '!$B$16:$F$64,5,FALSE),"")</f>
        <v>3</v>
      </c>
      <c r="M30" s="427" t="str">
        <f>IFERROR(CONCATENATE(INDEX('8- Políticas de Administración '!$B$16:$F$53,MATCH(ROUND(AVERAGE(L30:L39),0),'8- Políticas de Administración '!$F$16:$F$53,0),1)," - ",ROUND(AVERAGE(L30:L39),0)),"")</f>
        <v>Menor - 2</v>
      </c>
      <c r="N30" s="424" t="str">
        <f>IFERROR(CONCATENATE(VLOOKUP((LEFT(H30,LEN(H30)-4)&amp;LEFT(M30,LEN(M30)-4)),'9- Matriz de Calor '!$D$18:$E$42,2,0)," - ",RIGHT(H30,1)*RIGHT(M30,1)),"")</f>
        <v>Moderado - 4</v>
      </c>
      <c r="O30" s="495">
        <f>RIGHT(H30,1)*RIGHT(M30,1)</f>
        <v>4</v>
      </c>
    </row>
    <row r="31" spans="1:16" ht="30">
      <c r="A31" s="445"/>
      <c r="B31" s="471"/>
      <c r="C31" s="474"/>
      <c r="D31" s="306" t="s">
        <v>314</v>
      </c>
      <c r="E31" s="416"/>
      <c r="F31" s="416"/>
      <c r="G31" s="477"/>
      <c r="H31" s="456"/>
      <c r="I31" s="162" t="s">
        <v>300</v>
      </c>
      <c r="J31" s="97" t="s">
        <v>301</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16"/>
      <c r="N31" s="425"/>
      <c r="O31" s="495"/>
    </row>
    <row r="32" spans="1:16" ht="30">
      <c r="A32" s="445"/>
      <c r="B32" s="471"/>
      <c r="C32" s="474"/>
      <c r="D32" s="306" t="s">
        <v>315</v>
      </c>
      <c r="E32" s="416"/>
      <c r="F32" s="416"/>
      <c r="G32" s="477"/>
      <c r="H32" s="456"/>
      <c r="I32" s="162"/>
      <c r="J32" s="97"/>
      <c r="K32" s="162" t="str">
        <f>IFERROR(CONCATENATE(INDEX('8- Políticas de Administración '!$B$16:$F$53,MATCH('5- Identificación de Riesgos'!J32,'8- Políticas de Administración '!$C$16:$C$54,0),1)," - ",L32),"")</f>
        <v/>
      </c>
      <c r="L32" s="196" t="str">
        <f>IFERROR(VLOOKUP(INDEX('8- Políticas de Administración '!$B$16:$F$63,MATCH('5- Identificación de Riesgos'!J32,'8- Políticas de Administración '!$C$16:$C$64,0),1),'8- Políticas de Administración '!$B$16:$F$64,5,FALSE),"")</f>
        <v/>
      </c>
      <c r="M32" s="416"/>
      <c r="N32" s="425"/>
      <c r="O32" s="495"/>
    </row>
    <row r="33" spans="1:15" ht="69.95" customHeight="1">
      <c r="A33" s="445"/>
      <c r="B33" s="471"/>
      <c r="C33" s="474"/>
      <c r="D33" s="306" t="s">
        <v>316</v>
      </c>
      <c r="E33" s="416"/>
      <c r="F33" s="416"/>
      <c r="G33" s="477"/>
      <c r="H33" s="456"/>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16"/>
      <c r="N33" s="425"/>
      <c r="O33" s="495"/>
    </row>
    <row r="34" spans="1:15">
      <c r="A34" s="445"/>
      <c r="B34" s="471"/>
      <c r="C34" s="474"/>
      <c r="D34" s="306" t="s">
        <v>317</v>
      </c>
      <c r="E34" s="416"/>
      <c r="F34" s="416"/>
      <c r="G34" s="477"/>
      <c r="H34" s="456"/>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16"/>
      <c r="N34" s="425"/>
      <c r="O34" s="495"/>
    </row>
    <row r="35" spans="1:15">
      <c r="A35" s="445"/>
      <c r="B35" s="471"/>
      <c r="C35" s="474"/>
      <c r="D35" s="306"/>
      <c r="E35" s="416"/>
      <c r="F35" s="416"/>
      <c r="G35" s="477"/>
      <c r="H35" s="456"/>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16"/>
      <c r="N35" s="425"/>
      <c r="O35" s="495"/>
    </row>
    <row r="36" spans="1:15">
      <c r="A36" s="445"/>
      <c r="B36" s="471"/>
      <c r="C36" s="474"/>
      <c r="D36" s="306"/>
      <c r="E36" s="416"/>
      <c r="F36" s="416"/>
      <c r="G36" s="477"/>
      <c r="H36" s="456"/>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16"/>
      <c r="N36" s="425"/>
      <c r="O36" s="495"/>
    </row>
    <row r="37" spans="1:15">
      <c r="A37" s="445"/>
      <c r="B37" s="471"/>
      <c r="C37" s="474"/>
      <c r="D37" s="306"/>
      <c r="E37" s="416"/>
      <c r="F37" s="416"/>
      <c r="G37" s="477"/>
      <c r="H37" s="456"/>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16"/>
      <c r="N37" s="425"/>
      <c r="O37" s="495"/>
    </row>
    <row r="38" spans="1:15">
      <c r="A38" s="445"/>
      <c r="B38" s="471"/>
      <c r="C38" s="474"/>
      <c r="D38" s="306"/>
      <c r="E38" s="416"/>
      <c r="F38" s="416"/>
      <c r="G38" s="477"/>
      <c r="H38" s="456"/>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16"/>
      <c r="N38" s="425"/>
      <c r="O38" s="495"/>
    </row>
    <row r="39" spans="1:15" ht="15.75" thickBot="1">
      <c r="A39" s="446"/>
      <c r="B39" s="472"/>
      <c r="C39" s="475"/>
      <c r="D39" s="307"/>
      <c r="E39" s="428"/>
      <c r="F39" s="428"/>
      <c r="G39" s="478"/>
      <c r="H39" s="457"/>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28"/>
      <c r="N39" s="426"/>
      <c r="O39" s="495"/>
    </row>
    <row r="40" spans="1:15" ht="45">
      <c r="A40" s="444">
        <v>4</v>
      </c>
      <c r="B40" s="479" t="s">
        <v>318</v>
      </c>
      <c r="C40" s="473" t="s">
        <v>319</v>
      </c>
      <c r="D40" s="202" t="s">
        <v>320</v>
      </c>
      <c r="E40" s="427">
        <v>1000</v>
      </c>
      <c r="F40" s="427">
        <v>30</v>
      </c>
      <c r="G40" s="476">
        <f>F40/E40</f>
        <v>0.03</v>
      </c>
      <c r="H40" s="455" t="s">
        <v>321</v>
      </c>
      <c r="I40" s="161" t="s">
        <v>297</v>
      </c>
      <c r="J40" s="173" t="s">
        <v>298</v>
      </c>
      <c r="K40" s="161" t="str">
        <f>IFERROR(CONCATENATE(INDEX('8- Políticas de Administración '!$B$16:$F$53,MATCH('5- Identificación de Riesgos'!J40,'8- Políticas de Administración '!$C$16:$C$54,0),1)," - ",L40),"")</f>
        <v>Moderado - 3</v>
      </c>
      <c r="L40" s="195">
        <f>IFERROR(VLOOKUP(INDEX('8- Políticas de Administración '!$B$16:$F$63,MATCH('5- Identificación de Riesgos'!J40,'8- Políticas de Administración '!$C$16:$C$64,0),1),'8- Políticas de Administración '!$B$16:$F$64,5,FALSE),"")</f>
        <v>3</v>
      </c>
      <c r="M40" s="427" t="str">
        <f>IFERROR(CONCATENATE(INDEX('8- Políticas de Administración '!$B$16:$F$53,MATCH(ROUND(AVERAGE(L40:L49),0),'8- Políticas de Administración '!$F$16:$F$53,0),1)," - ",ROUND(AVERAGE(L40:L49),0)),"")</f>
        <v>Menor - 2</v>
      </c>
      <c r="N40" s="424" t="str">
        <f>IFERROR(CONCATENATE(VLOOKUP((LEFT(H40,LEN(H40)-4)&amp;LEFT(M40,LEN(M40)-4)),'9- Matriz de Calor '!$D$18:$E$42,2,0)," - ",RIGHT(H40,1)*RIGHT(M40,1)),"")</f>
        <v>Bajo - 2</v>
      </c>
      <c r="O40" s="495">
        <f>RIGHT(H40,1)*RIGHT(M40,1)</f>
        <v>2</v>
      </c>
    </row>
    <row r="41" spans="1:15" ht="45">
      <c r="A41" s="445"/>
      <c r="B41" s="442"/>
      <c r="C41" s="474"/>
      <c r="D41" s="202" t="s">
        <v>322</v>
      </c>
      <c r="E41" s="416"/>
      <c r="F41" s="416"/>
      <c r="G41" s="477"/>
      <c r="H41" s="456"/>
      <c r="I41" s="162" t="s">
        <v>300</v>
      </c>
      <c r="J41" s="97" t="s">
        <v>301</v>
      </c>
      <c r="K41" s="162" t="str">
        <f>IFERROR(CONCATENATE(INDEX('8- Políticas de Administración '!$B$16:$F$53,MATCH('5- Identificación de Riesgos'!J41,'8- Políticas de Administración '!$C$16:$C$54,0),1)," - ",L41),"")</f>
        <v>Leve - 1</v>
      </c>
      <c r="L41" s="196">
        <f>IFERROR(VLOOKUP(INDEX('8- Políticas de Administración '!$B$16:$F$63,MATCH('5- Identificación de Riesgos'!J41,'8- Políticas de Administración '!$C$16:$C$64,0),1),'8- Políticas de Administración '!$B$16:$F$64,5,FALSE),"")</f>
        <v>1</v>
      </c>
      <c r="M41" s="416"/>
      <c r="N41" s="425"/>
      <c r="O41" s="495"/>
    </row>
    <row r="42" spans="1:15" ht="45">
      <c r="A42" s="445"/>
      <c r="B42" s="442"/>
      <c r="C42" s="474"/>
      <c r="D42" s="202" t="s">
        <v>323</v>
      </c>
      <c r="E42" s="416"/>
      <c r="F42" s="416"/>
      <c r="G42" s="477"/>
      <c r="H42" s="456"/>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16"/>
      <c r="N42" s="425"/>
      <c r="O42" s="495"/>
    </row>
    <row r="43" spans="1:15" ht="30">
      <c r="A43" s="445"/>
      <c r="B43" s="442"/>
      <c r="C43" s="474"/>
      <c r="D43" s="202" t="s">
        <v>324</v>
      </c>
      <c r="E43" s="416"/>
      <c r="F43" s="416"/>
      <c r="G43" s="477"/>
      <c r="H43" s="456"/>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16"/>
      <c r="N43" s="425"/>
      <c r="O43" s="495"/>
    </row>
    <row r="44" spans="1:15" ht="30">
      <c r="A44" s="445"/>
      <c r="B44" s="442"/>
      <c r="C44" s="474"/>
      <c r="D44" s="202" t="s">
        <v>325</v>
      </c>
      <c r="E44" s="416"/>
      <c r="F44" s="416"/>
      <c r="G44" s="477"/>
      <c r="H44" s="456"/>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16"/>
      <c r="N44" s="425"/>
      <c r="O44" s="495"/>
    </row>
    <row r="45" spans="1:15" ht="30">
      <c r="A45" s="445"/>
      <c r="B45" s="442"/>
      <c r="C45" s="474"/>
      <c r="D45" s="202" t="s">
        <v>326</v>
      </c>
      <c r="E45" s="416"/>
      <c r="F45" s="416"/>
      <c r="G45" s="477"/>
      <c r="H45" s="456"/>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16"/>
      <c r="N45" s="425"/>
      <c r="O45" s="495"/>
    </row>
    <row r="46" spans="1:15">
      <c r="A46" s="445"/>
      <c r="B46" s="442"/>
      <c r="C46" s="474"/>
      <c r="D46" s="164"/>
      <c r="E46" s="416"/>
      <c r="F46" s="416"/>
      <c r="G46" s="477"/>
      <c r="H46" s="456"/>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16"/>
      <c r="N46" s="425"/>
      <c r="O46" s="495"/>
    </row>
    <row r="47" spans="1:15">
      <c r="A47" s="445"/>
      <c r="B47" s="442"/>
      <c r="C47" s="474"/>
      <c r="D47" s="164"/>
      <c r="E47" s="416"/>
      <c r="F47" s="416"/>
      <c r="G47" s="477"/>
      <c r="H47" s="456"/>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16"/>
      <c r="N47" s="425"/>
      <c r="O47" s="495"/>
    </row>
    <row r="48" spans="1:15">
      <c r="A48" s="445"/>
      <c r="B48" s="442"/>
      <c r="C48" s="474"/>
      <c r="D48" s="164"/>
      <c r="E48" s="416"/>
      <c r="F48" s="416"/>
      <c r="G48" s="477"/>
      <c r="H48" s="456"/>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16"/>
      <c r="N48" s="425"/>
      <c r="O48" s="495"/>
    </row>
    <row r="49" spans="1:25" ht="15.75" thickBot="1">
      <c r="A49" s="446"/>
      <c r="B49" s="443"/>
      <c r="C49" s="475"/>
      <c r="D49" s="201"/>
      <c r="E49" s="428"/>
      <c r="F49" s="428"/>
      <c r="G49" s="478"/>
      <c r="H49" s="457"/>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28"/>
      <c r="N49" s="426"/>
      <c r="O49" s="495"/>
    </row>
    <row r="50" spans="1:25" ht="45">
      <c r="A50" s="444">
        <v>5</v>
      </c>
      <c r="B50" s="483" t="s">
        <v>327</v>
      </c>
      <c r="C50" s="473" t="s">
        <v>328</v>
      </c>
      <c r="D50" s="206" t="s">
        <v>329</v>
      </c>
      <c r="E50" s="473">
        <v>2000</v>
      </c>
      <c r="F50" s="473">
        <v>100</v>
      </c>
      <c r="G50" s="485">
        <f>F50/E50</f>
        <v>0.05</v>
      </c>
      <c r="H50" s="48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Baja - 2</v>
      </c>
      <c r="I50" s="161" t="s">
        <v>297</v>
      </c>
      <c r="J50" s="173" t="s">
        <v>298</v>
      </c>
      <c r="K50" s="161" t="str">
        <f>IFERROR(CONCATENATE(INDEX('8- Políticas de Administración '!$B$16:$F$53,MATCH('5- Identificación de Riesgos'!J50,'8- Políticas de Administración '!$C$16:$C$54,0),1)," - ",L50),"")</f>
        <v>Moderado - 3</v>
      </c>
      <c r="L50" s="195">
        <f>IFERROR(VLOOKUP(INDEX('8- Políticas de Administración '!$B$16:$F$63,MATCH('5- Identificación de Riesgos'!J50,'8- Políticas de Administración '!$C$16:$C$64,0),1),'8- Políticas de Administración '!$B$16:$F$64,5,FALSE),"")</f>
        <v>3</v>
      </c>
      <c r="M50" s="427" t="str">
        <f>IFERROR(CONCATENATE(INDEX('8- Políticas de Administración '!$B$16:$F$53,MATCH(ROUND(AVERAGE(L50:L59),0),'8- Políticas de Administración '!$F$16:$F$53,0),1)," - ",ROUND(AVERAGE(L50:L59),0)),"")</f>
        <v>Menor - 2</v>
      </c>
      <c r="N50" s="424" t="str">
        <f>IFERROR(CONCATENATE(VLOOKUP((LEFT(H50,LEN(H50)-4)&amp;LEFT(M50,LEN(M50)-4)),'9- Matriz de Calor '!$D$18:$E$42,2,0)," - ",RIGHT(H50,1)*RIGHT(M50,1)),"")</f>
        <v>Moderado - 4</v>
      </c>
      <c r="O50" s="492">
        <f>RIGHT(H50,1)*RIGHT(M50,1)</f>
        <v>4</v>
      </c>
    </row>
    <row r="51" spans="1:25" ht="45">
      <c r="A51" s="445"/>
      <c r="B51" s="483"/>
      <c r="C51" s="474"/>
      <c r="D51" s="93" t="s">
        <v>330</v>
      </c>
      <c r="E51" s="474"/>
      <c r="F51" s="474"/>
      <c r="G51" s="423"/>
      <c r="H51" s="414"/>
      <c r="I51" s="162" t="s">
        <v>300</v>
      </c>
      <c r="J51" s="97" t="s">
        <v>301</v>
      </c>
      <c r="K51" s="162" t="str">
        <f>IFERROR(CONCATENATE(INDEX('8- Políticas de Administración '!$B$16:$F$53,MATCH('5- Identificación de Riesgos'!J51,'8- Políticas de Administración '!$C$16:$C$54,0),1)," - ",L51),"")</f>
        <v>Leve - 1</v>
      </c>
      <c r="L51" s="196">
        <f>IFERROR(VLOOKUP(INDEX('8- Políticas de Administración '!$B$16:$F$63,MATCH('5- Identificación de Riesgos'!J51,'8- Políticas de Administración '!$C$16:$C$64,0),1),'8- Políticas de Administración '!$B$16:$F$64,5,FALSE),"")</f>
        <v>1</v>
      </c>
      <c r="M51" s="416"/>
      <c r="N51" s="425"/>
      <c r="O51" s="493"/>
    </row>
    <row r="52" spans="1:25" ht="30">
      <c r="A52" s="445"/>
      <c r="B52" s="483"/>
      <c r="C52" s="474"/>
      <c r="D52" s="93" t="s">
        <v>331</v>
      </c>
      <c r="E52" s="474"/>
      <c r="F52" s="474"/>
      <c r="G52" s="423"/>
      <c r="H52" s="414"/>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16"/>
      <c r="N52" s="425"/>
      <c r="O52" s="493"/>
    </row>
    <row r="53" spans="1:25" ht="45">
      <c r="A53" s="445"/>
      <c r="B53" s="483"/>
      <c r="C53" s="474"/>
      <c r="D53" s="93" t="s">
        <v>332</v>
      </c>
      <c r="E53" s="474"/>
      <c r="F53" s="474"/>
      <c r="G53" s="423"/>
      <c r="H53" s="414"/>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16"/>
      <c r="N53" s="425"/>
      <c r="O53" s="493"/>
    </row>
    <row r="54" spans="1:25">
      <c r="A54" s="445"/>
      <c r="B54" s="483"/>
      <c r="C54" s="474"/>
      <c r="D54" s="93"/>
      <c r="E54" s="474"/>
      <c r="F54" s="474"/>
      <c r="G54" s="423"/>
      <c r="H54" s="414"/>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16"/>
      <c r="N54" s="425"/>
      <c r="O54" s="493"/>
    </row>
    <row r="55" spans="1:25">
      <c r="A55" s="445"/>
      <c r="B55" s="483"/>
      <c r="C55" s="474"/>
      <c r="D55" s="93"/>
      <c r="E55" s="474"/>
      <c r="F55" s="474"/>
      <c r="G55" s="423"/>
      <c r="H55" s="414"/>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16"/>
      <c r="N55" s="425"/>
      <c r="O55" s="493"/>
    </row>
    <row r="56" spans="1:25">
      <c r="A56" s="445"/>
      <c r="B56" s="483"/>
      <c r="C56" s="474"/>
      <c r="D56" s="207"/>
      <c r="E56" s="474"/>
      <c r="F56" s="474"/>
      <c r="G56" s="423"/>
      <c r="H56" s="414"/>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16"/>
      <c r="N56" s="425"/>
      <c r="O56" s="493"/>
    </row>
    <row r="57" spans="1:25">
      <c r="A57" s="445"/>
      <c r="B57" s="483"/>
      <c r="C57" s="474"/>
      <c r="D57" s="207"/>
      <c r="E57" s="474"/>
      <c r="F57" s="474"/>
      <c r="G57" s="423"/>
      <c r="H57" s="414"/>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16"/>
      <c r="N57" s="425"/>
      <c r="O57" s="493"/>
    </row>
    <row r="58" spans="1:25">
      <c r="A58" s="445"/>
      <c r="B58" s="483"/>
      <c r="C58" s="474"/>
      <c r="D58" s="207"/>
      <c r="E58" s="474"/>
      <c r="F58" s="474"/>
      <c r="G58" s="423"/>
      <c r="H58" s="414"/>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16"/>
      <c r="N58" s="425"/>
      <c r="O58" s="493"/>
    </row>
    <row r="59" spans="1:25" ht="15.75" thickBot="1">
      <c r="A59" s="446"/>
      <c r="B59" s="484"/>
      <c r="C59" s="475"/>
      <c r="D59" s="164"/>
      <c r="E59" s="475"/>
      <c r="F59" s="475"/>
      <c r="G59" s="486"/>
      <c r="H59" s="488"/>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28"/>
      <c r="N59" s="426"/>
      <c r="O59" s="494"/>
    </row>
    <row r="60" spans="1:25" ht="45" customHeight="1">
      <c r="A60" s="405">
        <v>6</v>
      </c>
      <c r="B60" s="418" t="s">
        <v>333</v>
      </c>
      <c r="C60" s="420" t="s">
        <v>334</v>
      </c>
      <c r="E60" s="411">
        <v>1000</v>
      </c>
      <c r="F60" s="499">
        <v>10</v>
      </c>
      <c r="G60" s="485">
        <f>F60/E60</f>
        <v>0.01</v>
      </c>
      <c r="H60" s="48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297</v>
      </c>
      <c r="J60" s="173" t="s">
        <v>335</v>
      </c>
      <c r="K60" s="161" t="str">
        <f>IFERROR(CONCATENATE(INDEX('8- Políticas de Administración '!$B$16:$F$53,MATCH('5- Identificación de Riesgos'!J60,'8- Políticas de Administración '!$C$16:$C$54,0),1)," - ",L60),"")</f>
        <v>Mayor - 1</v>
      </c>
      <c r="L60" s="195">
        <v>1</v>
      </c>
      <c r="M60" s="427" t="str">
        <f>IFERROR(CONCATENATE(INDEX('8- Políticas de Administración '!$B$16:$F$53,MATCH(ROUND(AVERAGE(L60:L69),0),'8- Políticas de Administración '!$F$16:$F$53,0),1)," - ",ROUND(AVERAGE(L60:L69),0)),"")</f>
        <v>Leve - 1</v>
      </c>
      <c r="N60" s="411" t="str">
        <f>IFERROR(CONCATENATE(VLOOKUP((LEFT(H60,LEN(H60)-4)&amp;LEFT(M60,LEN(M60)-4)),'9- Matriz de Calor '!$D$18:$E$42,2,0)," - ",RIGHT(H60,1)*RIGHT(M60,1)),"")</f>
        <v>Bajo - 1</v>
      </c>
      <c r="Q60" s="496"/>
      <c r="R60" s="497"/>
      <c r="S60" s="497"/>
      <c r="T60" s="497"/>
      <c r="U60" s="497"/>
      <c r="V60" s="497"/>
      <c r="W60" s="497"/>
      <c r="X60" s="497"/>
      <c r="Y60" s="498"/>
    </row>
    <row r="61" spans="1:25" ht="59.25" customHeight="1" thickBot="1">
      <c r="A61" s="406"/>
      <c r="B61" s="418"/>
      <c r="C61" s="420"/>
      <c r="E61" s="412"/>
      <c r="F61" s="422"/>
      <c r="G61" s="423"/>
      <c r="H61" s="414"/>
      <c r="I61" s="162" t="s">
        <v>336</v>
      </c>
      <c r="J61" s="97" t="s">
        <v>337</v>
      </c>
      <c r="K61" s="162" t="str">
        <f>IFERROR(CONCATENATE(INDEX('8- Políticas de Administración '!$B$16:$F$53,MATCH('5- Identificación de Riesgos'!J61,'8- Políticas de Administración '!$C$16:$C$54,0),1)," - ",L61),"")</f>
        <v>Moderado - 1</v>
      </c>
      <c r="L61" s="196">
        <v>1</v>
      </c>
      <c r="M61" s="416"/>
      <c r="N61" s="412"/>
      <c r="Q61" s="496"/>
      <c r="R61" s="497"/>
      <c r="S61" s="497"/>
      <c r="T61" s="497"/>
      <c r="U61" s="497"/>
      <c r="V61" s="497"/>
      <c r="W61" s="497"/>
      <c r="X61" s="497"/>
      <c r="Y61" s="498"/>
    </row>
    <row r="62" spans="1:25" ht="40.5" customHeight="1">
      <c r="A62" s="406"/>
      <c r="B62" s="418"/>
      <c r="C62" s="420"/>
      <c r="D62" s="169" t="s">
        <v>338</v>
      </c>
      <c r="E62" s="412"/>
      <c r="F62" s="422"/>
      <c r="G62" s="423"/>
      <c r="H62" s="414"/>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16"/>
      <c r="N62" s="412"/>
      <c r="Q62" s="496"/>
      <c r="R62" s="497"/>
      <c r="S62" s="497"/>
      <c r="T62" s="497"/>
      <c r="U62" s="497"/>
      <c r="V62" s="497"/>
      <c r="W62" s="497"/>
      <c r="X62" s="497"/>
      <c r="Y62" s="498"/>
    </row>
    <row r="63" spans="1:25" ht="49.5" customHeight="1">
      <c r="A63" s="406"/>
      <c r="B63" s="418"/>
      <c r="C63" s="420"/>
      <c r="D63" s="208" t="s">
        <v>339</v>
      </c>
      <c r="E63" s="412"/>
      <c r="F63" s="422"/>
      <c r="G63" s="423"/>
      <c r="H63" s="414"/>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16"/>
      <c r="N63" s="412"/>
      <c r="Q63" s="496"/>
      <c r="R63" s="497"/>
      <c r="S63" s="497"/>
      <c r="T63" s="497"/>
      <c r="U63" s="497"/>
      <c r="V63" s="497"/>
      <c r="W63" s="497"/>
      <c r="X63" s="497"/>
      <c r="Y63" s="498"/>
    </row>
    <row r="64" spans="1:25" ht="44.45" customHeight="1">
      <c r="A64" s="406"/>
      <c r="B64" s="418"/>
      <c r="C64" s="420"/>
      <c r="D64" s="170" t="s">
        <v>340</v>
      </c>
      <c r="E64" s="412"/>
      <c r="F64" s="422"/>
      <c r="G64" s="423"/>
      <c r="H64" s="414"/>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16"/>
      <c r="N64" s="412"/>
      <c r="Q64" s="496"/>
      <c r="R64" s="497"/>
      <c r="S64" s="497"/>
      <c r="T64" s="497"/>
      <c r="U64" s="497"/>
      <c r="V64" s="497"/>
      <c r="W64" s="497"/>
      <c r="X64" s="497"/>
      <c r="Y64" s="498"/>
    </row>
    <row r="65" spans="1:25" ht="35.450000000000003" customHeight="1">
      <c r="A65" s="406"/>
      <c r="B65" s="418"/>
      <c r="C65" s="420"/>
      <c r="D65" s="170"/>
      <c r="E65" s="412"/>
      <c r="F65" s="422"/>
      <c r="G65" s="423"/>
      <c r="H65" s="414"/>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16"/>
      <c r="N65" s="412"/>
      <c r="Q65" s="496"/>
      <c r="R65" s="497"/>
      <c r="S65" s="497"/>
      <c r="T65" s="497"/>
      <c r="U65" s="497"/>
      <c r="V65" s="497"/>
      <c r="W65" s="497"/>
      <c r="X65" s="497"/>
      <c r="Y65" s="498"/>
    </row>
    <row r="66" spans="1:25" ht="15" customHeight="1">
      <c r="A66" s="406"/>
      <c r="B66" s="418"/>
      <c r="C66" s="420"/>
      <c r="D66" s="170"/>
      <c r="E66" s="412"/>
      <c r="F66" s="422"/>
      <c r="G66" s="423"/>
      <c r="H66" s="414"/>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16"/>
      <c r="N66" s="412"/>
      <c r="Q66" s="496"/>
      <c r="R66" s="497"/>
      <c r="S66" s="497"/>
      <c r="T66" s="497"/>
      <c r="U66" s="497"/>
      <c r="V66" s="497"/>
      <c r="W66" s="497"/>
      <c r="X66" s="497"/>
      <c r="Y66" s="498"/>
    </row>
    <row r="67" spans="1:25" ht="15.75" customHeight="1" thickBot="1">
      <c r="A67" s="406"/>
      <c r="B67" s="418"/>
      <c r="C67" s="420"/>
      <c r="D67" s="170"/>
      <c r="E67" s="412"/>
      <c r="F67" s="422"/>
      <c r="G67" s="423"/>
      <c r="H67" s="414"/>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16"/>
      <c r="N67" s="412"/>
      <c r="Q67" s="496"/>
      <c r="R67" s="497"/>
      <c r="S67" s="497"/>
      <c r="T67" s="497"/>
      <c r="U67" s="497"/>
      <c r="V67" s="497"/>
      <c r="W67" s="497"/>
      <c r="X67" s="497"/>
      <c r="Y67" s="498"/>
    </row>
    <row r="68" spans="1:25" ht="23.25" customHeight="1">
      <c r="A68" s="406"/>
      <c r="B68" s="418"/>
      <c r="C68" s="420"/>
      <c r="D68" s="170"/>
      <c r="E68" s="412"/>
      <c r="F68" s="422"/>
      <c r="G68" s="423"/>
      <c r="H68" s="414"/>
      <c r="I68" s="162"/>
      <c r="J68" s="97"/>
      <c r="K68" s="162" t="str">
        <f>IFERROR(CONCATENATE(INDEX('8- Políticas de Administración '!$B$16:$F$53,MATCH('5- Identificación de Riesgos'!J68,'8- Políticas de Administración '!$C$16:$C$54,0),1)," - ",L68),"")</f>
        <v/>
      </c>
      <c r="L68" s="219" t="str">
        <f>IFERROR(VLOOKUP(INDEX('8- Políticas de Administración '!$B$16:$F$63,MATCH('5- Identificación de Riesgos'!J68,'8- Políticas de Administración '!$C$16:$C$64,0),1),'8- Políticas de Administración '!$B$16:$F$64,5,FALSE),"")</f>
        <v/>
      </c>
      <c r="M68" s="416"/>
      <c r="N68" s="412"/>
      <c r="Q68" s="496"/>
      <c r="R68" s="497"/>
      <c r="S68" s="497"/>
      <c r="T68" s="497"/>
      <c r="U68" s="497"/>
      <c r="V68" s="497"/>
      <c r="W68" s="497"/>
      <c r="X68" s="497"/>
      <c r="Y68" s="498"/>
    </row>
    <row r="69" spans="1:25" ht="15" customHeight="1" thickBot="1">
      <c r="A69" s="407"/>
      <c r="B69" s="419"/>
      <c r="C69" s="421"/>
      <c r="D69" s="236"/>
      <c r="E69" s="413"/>
      <c r="F69" s="500"/>
      <c r="G69" s="486"/>
      <c r="H69" s="488"/>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28"/>
      <c r="N69" s="413"/>
    </row>
    <row r="70" spans="1:25" ht="45" customHeight="1">
      <c r="A70" s="408">
        <v>7</v>
      </c>
      <c r="D70" s="160"/>
      <c r="E70" s="412">
        <v>1000</v>
      </c>
      <c r="F70" s="422"/>
      <c r="G70" s="423">
        <f>F70/E70</f>
        <v>0</v>
      </c>
      <c r="H70" s="414"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c r="J70" s="252"/>
      <c r="K70" s="164" t="str">
        <f>IFERROR(CONCATENATE(INDEX('8- Políticas de Administración '!$B$16:$F$53,MATCH('5- Identificación de Riesgos'!J70,'8- Políticas de Administración '!$C$16:$C$54,0),1)," - ",L70),"")</f>
        <v/>
      </c>
      <c r="L70" s="219" t="str">
        <f>IFERROR(VLOOKUP(INDEX('8- Políticas de Administración '!$B$16:$F$63,MATCH('5- Identificación de Riesgos'!J70,'8- Políticas de Administración '!$C$16:$C$64,0),1),'8- Políticas de Administración '!$B$16:$F$64,5,FALSE),"")</f>
        <v/>
      </c>
      <c r="M70" s="415" t="str">
        <f>IFERROR(CONCATENATE(INDEX('8- Políticas de Administración '!$B$16:$F$53,MATCH(ROUND(AVERAGE(L70:L79),0),'8- Políticas de Administración '!$F$16:$F$53,0),1)," - ",ROUND(AVERAGE(L70:L79),0)),"")</f>
        <v/>
      </c>
      <c r="N70" s="412" t="str">
        <f>IFERROR(CONCATENATE(VLOOKUP((LEFT(H70,LEN(H70)-4)&amp;LEFT(M70,LEN(M70)-4)),'9- Matriz de Calor '!$D$18:$E$42,2,0)," - ",RIGHT(H70,1)*RIGHT(M70,1)),"")</f>
        <v/>
      </c>
    </row>
    <row r="71" spans="1:25" ht="30" customHeight="1">
      <c r="A71" s="409"/>
      <c r="D71" s="247"/>
      <c r="E71" s="412"/>
      <c r="F71" s="422"/>
      <c r="G71" s="423"/>
      <c r="H71" s="414"/>
      <c r="I71" s="162"/>
      <c r="J71" s="97"/>
      <c r="K71" s="162" t="str">
        <f>IFERROR(CONCATENATE(INDEX('8- Políticas de Administración '!$B$16:$F$53,MATCH('5- Identificación de Riesgos'!J71,'8- Políticas de Administración '!$C$16:$C$54,0),1)," - ",L71),"")</f>
        <v/>
      </c>
      <c r="L71" s="196" t="str">
        <f>IFERROR(VLOOKUP(INDEX('8- Políticas de Administración '!$B$16:$F$63,MATCH('5- Identificación de Riesgos'!J71,'8- Políticas de Administración '!$C$16:$C$64,0),1),'8- Políticas de Administración '!$B$16:$F$64,5,FALSE),"")</f>
        <v/>
      </c>
      <c r="M71" s="416"/>
      <c r="N71" s="412"/>
    </row>
    <row r="72" spans="1:25" ht="15" customHeight="1">
      <c r="A72" s="409"/>
      <c r="D72" s="248"/>
      <c r="E72" s="412"/>
      <c r="F72" s="422"/>
      <c r="G72" s="423"/>
      <c r="H72" s="414"/>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16"/>
      <c r="N72" s="412"/>
    </row>
    <row r="73" spans="1:25" ht="15" customHeight="1">
      <c r="A73" s="409"/>
      <c r="D73" s="248"/>
      <c r="E73" s="412"/>
      <c r="F73" s="422"/>
      <c r="G73" s="423"/>
      <c r="H73" s="414"/>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16"/>
      <c r="N73" s="412"/>
    </row>
    <row r="74" spans="1:25" ht="15" customHeight="1">
      <c r="A74" s="409"/>
      <c r="D74" s="249"/>
      <c r="E74" s="412"/>
      <c r="F74" s="422"/>
      <c r="G74" s="423"/>
      <c r="H74" s="414"/>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16"/>
      <c r="N74" s="412"/>
    </row>
    <row r="75" spans="1:25" ht="15" customHeight="1">
      <c r="A75" s="409"/>
      <c r="D75" s="247"/>
      <c r="E75" s="412"/>
      <c r="F75" s="422"/>
      <c r="G75" s="423"/>
      <c r="H75" s="414"/>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16"/>
      <c r="N75" s="412"/>
    </row>
    <row r="76" spans="1:25" ht="15" customHeight="1">
      <c r="A76" s="409"/>
      <c r="D76" s="247"/>
      <c r="E76" s="412"/>
      <c r="F76" s="422"/>
      <c r="G76" s="423"/>
      <c r="H76" s="414"/>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16"/>
      <c r="N76" s="412"/>
    </row>
    <row r="77" spans="1:25" ht="15.75" customHeight="1" thickBot="1">
      <c r="A77" s="409"/>
      <c r="D77" s="247"/>
      <c r="E77" s="412"/>
      <c r="F77" s="422"/>
      <c r="G77" s="423"/>
      <c r="H77" s="414"/>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16"/>
      <c r="N77" s="412"/>
    </row>
    <row r="78" spans="1:25" ht="23.25" customHeight="1">
      <c r="A78" s="409"/>
      <c r="D78" s="247"/>
      <c r="E78" s="412"/>
      <c r="F78" s="422"/>
      <c r="G78" s="423"/>
      <c r="H78" s="414"/>
      <c r="I78" s="162"/>
      <c r="J78" s="97"/>
      <c r="K78" s="162" t="str">
        <f>IFERROR(CONCATENATE(INDEX('8- Políticas de Administración '!$B$16:$F$53,MATCH('5- Identificación de Riesgos'!J78,'8- Políticas de Administración '!$C$16:$C$54,0),1)," - ",L78),"")</f>
        <v/>
      </c>
      <c r="L78" s="219" t="str">
        <f>IFERROR(VLOOKUP(INDEX('8- Políticas de Administración '!$B$16:$F$63,MATCH('5- Identificación de Riesgos'!J78,'8- Políticas de Administración '!$C$16:$C$64,0),1),'8- Políticas de Administración '!$B$16:$F$64,5,FALSE),"")</f>
        <v/>
      </c>
      <c r="M78" s="416"/>
      <c r="N78" s="412"/>
    </row>
    <row r="79" spans="1:25" ht="15" customHeight="1" thickBot="1">
      <c r="A79" s="410"/>
      <c r="D79" s="250"/>
      <c r="E79" s="412"/>
      <c r="F79" s="422"/>
      <c r="G79" s="423"/>
      <c r="H79" s="414"/>
      <c r="I79" s="209"/>
      <c r="J79" s="234"/>
      <c r="K79" s="209" t="str">
        <f>IFERROR(CONCATENATE(INDEX('8- Políticas de Administración '!$B$16:$F$53,MATCH('5- Identificación de Riesgos'!J79,'8- Políticas de Administración '!$C$16:$C$54,0),1)," - ",L79),"")</f>
        <v/>
      </c>
      <c r="L79" s="235" t="str">
        <f>IFERROR(VLOOKUP(INDEX('8- Políticas de Administración '!$B$16:$F$63,MATCH('5- Identificación de Riesgos'!J79,'8- Políticas de Administración '!$C$16:$C$64,0),1),'8- Políticas de Administración '!$B$16:$F$64,5,FALSE),"")</f>
        <v/>
      </c>
      <c r="M79" s="417"/>
      <c r="N79" s="412"/>
    </row>
  </sheetData>
  <mergeCells count="90">
    <mergeCell ref="Q60:Y68"/>
    <mergeCell ref="F60:F69"/>
    <mergeCell ref="G60:G69"/>
    <mergeCell ref="H60:H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60:B69"/>
    <mergeCell ref="C60:C69"/>
    <mergeCell ref="E70:E79"/>
    <mergeCell ref="F70:F79"/>
    <mergeCell ref="G70:G79"/>
  </mergeCells>
  <conditionalFormatting sqref="H10 H20">
    <cfRule type="containsText" dxfId="708" priority="726" operator="containsText" text="Muy Baja">
      <formula>NOT(ISERROR(SEARCH("Muy Baja",H10)))</formula>
    </cfRule>
    <cfRule type="containsText" dxfId="707" priority="727" operator="containsText" text="Baja">
      <formula>NOT(ISERROR(SEARCH("Baja",H10)))</formula>
    </cfRule>
    <cfRule type="containsText" dxfId="706" priority="728" operator="containsText" text="Muy Alta">
      <formula>NOT(ISERROR(SEARCH("Muy Alta",H10)))</formula>
    </cfRule>
    <cfRule type="containsText" dxfId="705" priority="730" operator="containsText" text="Alta">
      <formula>NOT(ISERROR(SEARCH("Alta",H10)))</formula>
    </cfRule>
    <cfRule type="containsText" dxfId="704" priority="731" operator="containsText" text="Media">
      <formula>NOT(ISERROR(SEARCH("Media",H10)))</formula>
    </cfRule>
    <cfRule type="containsText" dxfId="703" priority="732" operator="containsText" text="Media">
      <formula>NOT(ISERROR(SEARCH("Media",H10)))</formula>
    </cfRule>
    <cfRule type="containsText" dxfId="702" priority="733" operator="containsText" text="Media">
      <formula>NOT(ISERROR(SEARCH("Media",H10)))</formula>
    </cfRule>
    <cfRule type="containsText" dxfId="701" priority="734" operator="containsText" text="Muy Baja">
      <formula>NOT(ISERROR(SEARCH("Muy Baja",H10)))</formula>
    </cfRule>
    <cfRule type="containsText" dxfId="700" priority="735" operator="containsText" text="Baja">
      <formula>NOT(ISERROR(SEARCH("Baja",H10)))</formula>
    </cfRule>
    <cfRule type="containsText" dxfId="699" priority="736" operator="containsText" text="Muy Baja">
      <formula>NOT(ISERROR(SEARCH("Muy Baja",H10)))</formula>
    </cfRule>
    <cfRule type="containsText" dxfId="698" priority="737" operator="containsText" text="Muy Baja">
      <formula>NOT(ISERROR(SEARCH("Muy Baja",H10)))</formula>
    </cfRule>
    <cfRule type="containsText" dxfId="697" priority="738" operator="containsText" text="Muy Baja">
      <formula>NOT(ISERROR(SEARCH("Muy Baja",H10)))</formula>
    </cfRule>
    <cfRule type="containsText" dxfId="696" priority="739" operator="containsText" text="Muy Baja'Tabla probabilidad'!">
      <formula>NOT(ISERROR(SEARCH("Muy Baja'Tabla probabilidad'!",H10)))</formula>
    </cfRule>
    <cfRule type="containsText" dxfId="695" priority="740" operator="containsText" text="Muy bajo">
      <formula>NOT(ISERROR(SEARCH("Muy bajo",H10)))</formula>
    </cfRule>
    <cfRule type="containsText" dxfId="694" priority="741" operator="containsText" text="Alta">
      <formula>NOT(ISERROR(SEARCH("Alta",H10)))</formula>
    </cfRule>
    <cfRule type="containsText" dxfId="693" priority="742" operator="containsText" text="Media">
      <formula>NOT(ISERROR(SEARCH("Media",H10)))</formula>
    </cfRule>
    <cfRule type="containsText" dxfId="692" priority="743" operator="containsText" text="Baja">
      <formula>NOT(ISERROR(SEARCH("Baja",H10)))</formula>
    </cfRule>
    <cfRule type="containsText" dxfId="691" priority="744" operator="containsText" text="Muy baja">
      <formula>NOT(ISERROR(SEARCH("Muy baja",H10)))</formula>
    </cfRule>
    <cfRule type="cellIs" dxfId="690" priority="747" operator="between">
      <formula>1</formula>
      <formula>2</formula>
    </cfRule>
    <cfRule type="cellIs" dxfId="689" priority="748" operator="between">
      <formula>0</formula>
      <formula>2</formula>
    </cfRule>
  </conditionalFormatting>
  <conditionalFormatting sqref="H30">
    <cfRule type="containsText" dxfId="688" priority="333" operator="containsText" text="Muy Baja">
      <formula>NOT(ISERROR(SEARCH("Muy Baja",H30)))</formula>
    </cfRule>
    <cfRule type="containsText" dxfId="687" priority="334" operator="containsText" text="Baja">
      <formula>NOT(ISERROR(SEARCH("Baja",H30)))</formula>
    </cfRule>
    <cfRule type="containsText" dxfId="686" priority="335" operator="containsText" text="Muy Alta">
      <formula>NOT(ISERROR(SEARCH("Muy Alta",H30)))</formula>
    </cfRule>
    <cfRule type="containsText" dxfId="685" priority="337" operator="containsText" text="Alta">
      <formula>NOT(ISERROR(SEARCH("Alta",H30)))</formula>
    </cfRule>
    <cfRule type="containsText" dxfId="684" priority="338" operator="containsText" text="Media">
      <formula>NOT(ISERROR(SEARCH("Media",H30)))</formula>
    </cfRule>
    <cfRule type="containsText" dxfId="683" priority="339" operator="containsText" text="Media">
      <formula>NOT(ISERROR(SEARCH("Media",H30)))</formula>
    </cfRule>
    <cfRule type="containsText" dxfId="682" priority="340" operator="containsText" text="Media">
      <formula>NOT(ISERROR(SEARCH("Media",H30)))</formula>
    </cfRule>
    <cfRule type="containsText" dxfId="681" priority="341" operator="containsText" text="Muy Baja">
      <formula>NOT(ISERROR(SEARCH("Muy Baja",H30)))</formula>
    </cfRule>
    <cfRule type="containsText" dxfId="680" priority="342" operator="containsText" text="Baja">
      <formula>NOT(ISERROR(SEARCH("Baja",H30)))</formula>
    </cfRule>
    <cfRule type="containsText" dxfId="679" priority="343" operator="containsText" text="Muy Baja">
      <formula>NOT(ISERROR(SEARCH("Muy Baja",H30)))</formula>
    </cfRule>
    <cfRule type="containsText" dxfId="678" priority="344" operator="containsText" text="Muy Baja">
      <formula>NOT(ISERROR(SEARCH("Muy Baja",H30)))</formula>
    </cfRule>
    <cfRule type="containsText" dxfId="677" priority="345" operator="containsText" text="Muy Baja">
      <formula>NOT(ISERROR(SEARCH("Muy Baja",H30)))</formula>
    </cfRule>
    <cfRule type="containsText" dxfId="676" priority="346" operator="containsText" text="Muy Baja'Tabla probabilidad'!">
      <formula>NOT(ISERROR(SEARCH("Muy Baja'Tabla probabilidad'!",H30)))</formula>
    </cfRule>
    <cfRule type="containsText" dxfId="675" priority="347" operator="containsText" text="Muy bajo">
      <formula>NOT(ISERROR(SEARCH("Muy bajo",H30)))</formula>
    </cfRule>
    <cfRule type="containsText" dxfId="674" priority="348" operator="containsText" text="Alta">
      <formula>NOT(ISERROR(SEARCH("Alta",H30)))</formula>
    </cfRule>
    <cfRule type="containsText" dxfId="673" priority="349" operator="containsText" text="Media">
      <formula>NOT(ISERROR(SEARCH("Media",H30)))</formula>
    </cfRule>
    <cfRule type="containsText" dxfId="672" priority="350" operator="containsText" text="Baja">
      <formula>NOT(ISERROR(SEARCH("Baja",H30)))</formula>
    </cfRule>
    <cfRule type="containsText" dxfId="671" priority="351" operator="containsText" text="Muy baja">
      <formula>NOT(ISERROR(SEARCH("Muy baja",H30)))</formula>
    </cfRule>
    <cfRule type="cellIs" dxfId="670" priority="354" operator="between">
      <formula>1</formula>
      <formula>2</formula>
    </cfRule>
    <cfRule type="cellIs" dxfId="669" priority="355" operator="between">
      <formula>0</formula>
      <formula>2</formula>
    </cfRule>
  </conditionalFormatting>
  <conditionalFormatting sqref="H40">
    <cfRule type="containsText" dxfId="668" priority="403" operator="containsText" text="Muy Baja">
      <formula>NOT(ISERROR(SEARCH("Muy Baja",H40)))</formula>
    </cfRule>
    <cfRule type="containsText" dxfId="667" priority="404" operator="containsText" text="Baja">
      <formula>NOT(ISERROR(SEARCH("Baja",H40)))</formula>
    </cfRule>
    <cfRule type="containsText" dxfId="666" priority="405" operator="containsText" text="Muy Alta">
      <formula>NOT(ISERROR(SEARCH("Muy Alta",H40)))</formula>
    </cfRule>
    <cfRule type="containsText" dxfId="665" priority="407" operator="containsText" text="Alta">
      <formula>NOT(ISERROR(SEARCH("Alta",H40)))</formula>
    </cfRule>
    <cfRule type="containsText" dxfId="664" priority="408" operator="containsText" text="Media">
      <formula>NOT(ISERROR(SEARCH("Media",H40)))</formula>
    </cfRule>
    <cfRule type="containsText" dxfId="663" priority="409" operator="containsText" text="Media">
      <formula>NOT(ISERROR(SEARCH("Media",H40)))</formula>
    </cfRule>
    <cfRule type="containsText" dxfId="662" priority="410" operator="containsText" text="Media">
      <formula>NOT(ISERROR(SEARCH("Media",H40)))</formula>
    </cfRule>
    <cfRule type="containsText" dxfId="661" priority="411" operator="containsText" text="Muy Baja">
      <formula>NOT(ISERROR(SEARCH("Muy Baja",H40)))</formula>
    </cfRule>
    <cfRule type="containsText" dxfId="660" priority="412" operator="containsText" text="Baja">
      <formula>NOT(ISERROR(SEARCH("Baja",H40)))</formula>
    </cfRule>
    <cfRule type="containsText" dxfId="659" priority="413" operator="containsText" text="Muy Baja">
      <formula>NOT(ISERROR(SEARCH("Muy Baja",H40)))</formula>
    </cfRule>
    <cfRule type="containsText" dxfId="658" priority="414" operator="containsText" text="Muy Baja">
      <formula>NOT(ISERROR(SEARCH("Muy Baja",H40)))</formula>
    </cfRule>
    <cfRule type="containsText" dxfId="657" priority="415" operator="containsText" text="Muy Baja">
      <formula>NOT(ISERROR(SEARCH("Muy Baja",H40)))</formula>
    </cfRule>
    <cfRule type="containsText" dxfId="656" priority="416" operator="containsText" text="Muy Baja'Tabla probabilidad'!">
      <formula>NOT(ISERROR(SEARCH("Muy Baja'Tabla probabilidad'!",H40)))</formula>
    </cfRule>
    <cfRule type="containsText" dxfId="655" priority="417" operator="containsText" text="Muy bajo">
      <formula>NOT(ISERROR(SEARCH("Muy bajo",H40)))</formula>
    </cfRule>
    <cfRule type="containsText" dxfId="654" priority="418" operator="containsText" text="Alta">
      <formula>NOT(ISERROR(SEARCH("Alta",H40)))</formula>
    </cfRule>
    <cfRule type="containsText" dxfId="653" priority="419" operator="containsText" text="Media">
      <formula>NOT(ISERROR(SEARCH("Media",H40)))</formula>
    </cfRule>
    <cfRule type="containsText" dxfId="652" priority="420" operator="containsText" text="Baja">
      <formula>NOT(ISERROR(SEARCH("Baja",H40)))</formula>
    </cfRule>
    <cfRule type="containsText" dxfId="651" priority="421" operator="containsText" text="Muy baja">
      <formula>NOT(ISERROR(SEARCH("Muy baja",H40)))</formula>
    </cfRule>
    <cfRule type="cellIs" dxfId="650" priority="422" operator="between">
      <formula>1</formula>
      <formula>2</formula>
    </cfRule>
    <cfRule type="cellIs" dxfId="649" priority="423" operator="between">
      <formula>0</formula>
      <formula>2</formula>
    </cfRule>
  </conditionalFormatting>
  <conditionalFormatting sqref="H50">
    <cfRule type="containsText" dxfId="648" priority="506" operator="containsText" text="Muy Baja">
      <formula>NOT(ISERROR(SEARCH("Muy Baja",H50)))</formula>
    </cfRule>
    <cfRule type="containsText" dxfId="647" priority="507" operator="containsText" text="Baja">
      <formula>NOT(ISERROR(SEARCH("Baja",H50)))</formula>
    </cfRule>
    <cfRule type="containsText" dxfId="646" priority="508" operator="containsText" text="Muy Alta">
      <formula>NOT(ISERROR(SEARCH("Muy Alta",H50)))</formula>
    </cfRule>
    <cfRule type="containsText" dxfId="645" priority="510" operator="containsText" text="Alta">
      <formula>NOT(ISERROR(SEARCH("Alta",H50)))</formula>
    </cfRule>
    <cfRule type="containsText" dxfId="644" priority="511" operator="containsText" text="Media">
      <formula>NOT(ISERROR(SEARCH("Media",H50)))</formula>
    </cfRule>
    <cfRule type="containsText" dxfId="643" priority="512" operator="containsText" text="Media">
      <formula>NOT(ISERROR(SEARCH("Media",H50)))</formula>
    </cfRule>
    <cfRule type="containsText" dxfId="642" priority="513" operator="containsText" text="Media">
      <formula>NOT(ISERROR(SEARCH("Media",H50)))</formula>
    </cfRule>
    <cfRule type="containsText" dxfId="641" priority="514" operator="containsText" text="Muy Baja">
      <formula>NOT(ISERROR(SEARCH("Muy Baja",H50)))</formula>
    </cfRule>
    <cfRule type="containsText" dxfId="640" priority="515" operator="containsText" text="Baja">
      <formula>NOT(ISERROR(SEARCH("Baja",H50)))</formula>
    </cfRule>
    <cfRule type="containsText" dxfId="639" priority="516" operator="containsText" text="Muy Baja">
      <formula>NOT(ISERROR(SEARCH("Muy Baja",H50)))</formula>
    </cfRule>
    <cfRule type="containsText" dxfId="638" priority="517" operator="containsText" text="Muy Baja">
      <formula>NOT(ISERROR(SEARCH("Muy Baja",H50)))</formula>
    </cfRule>
    <cfRule type="containsText" dxfId="637" priority="518" operator="containsText" text="Muy Baja">
      <formula>NOT(ISERROR(SEARCH("Muy Baja",H50)))</formula>
    </cfRule>
    <cfRule type="containsText" dxfId="636" priority="519" operator="containsText" text="Muy Baja'Tabla probabilidad'!">
      <formula>NOT(ISERROR(SEARCH("Muy Baja'Tabla probabilidad'!",H50)))</formula>
    </cfRule>
    <cfRule type="containsText" dxfId="635" priority="520" operator="containsText" text="Muy bajo">
      <formula>NOT(ISERROR(SEARCH("Muy bajo",H50)))</formula>
    </cfRule>
    <cfRule type="containsText" dxfId="634" priority="521" operator="containsText" text="Alta">
      <formula>NOT(ISERROR(SEARCH("Alta",H50)))</formula>
    </cfRule>
    <cfRule type="containsText" dxfId="633" priority="522" operator="containsText" text="Media">
      <formula>NOT(ISERROR(SEARCH("Media",H50)))</formula>
    </cfRule>
    <cfRule type="containsText" dxfId="632" priority="523" operator="containsText" text="Baja">
      <formula>NOT(ISERROR(SEARCH("Baja",H50)))</formula>
    </cfRule>
    <cfRule type="containsText" dxfId="631" priority="524" operator="containsText" text="Muy baja">
      <formula>NOT(ISERROR(SEARCH("Muy baja",H50)))</formula>
    </cfRule>
    <cfRule type="cellIs" dxfId="630" priority="527" operator="between">
      <formula>1</formula>
      <formula>2</formula>
    </cfRule>
    <cfRule type="cellIs" dxfId="629" priority="528" operator="between">
      <formula>0</formula>
      <formula>2</formula>
    </cfRule>
  </conditionalFormatting>
  <conditionalFormatting sqref="H60">
    <cfRule type="containsText" dxfId="628" priority="187" operator="containsText" text="Muy Baja">
      <formula>NOT(ISERROR(SEARCH("Muy Baja",H60)))</formula>
    </cfRule>
    <cfRule type="containsText" dxfId="627" priority="188" operator="containsText" text="Baja">
      <formula>NOT(ISERROR(SEARCH("Baja",H60)))</formula>
    </cfRule>
    <cfRule type="containsText" dxfId="626" priority="189" operator="containsText" text="Muy Alta">
      <formula>NOT(ISERROR(SEARCH("Muy Alta",H60)))</formula>
    </cfRule>
    <cfRule type="containsText" dxfId="625" priority="190" operator="containsText" text="Alta">
      <formula>NOT(ISERROR(SEARCH("Alta",H60)))</formula>
    </cfRule>
    <cfRule type="containsText" dxfId="624" priority="191" operator="containsText" text="Media">
      <formula>NOT(ISERROR(SEARCH("Media",H60)))</formula>
    </cfRule>
    <cfRule type="containsText" dxfId="623" priority="192" operator="containsText" text="Media">
      <formula>NOT(ISERROR(SEARCH("Media",H60)))</formula>
    </cfRule>
    <cfRule type="containsText" dxfId="622" priority="193" operator="containsText" text="Media">
      <formula>NOT(ISERROR(SEARCH("Media",H60)))</formula>
    </cfRule>
    <cfRule type="containsText" dxfId="621" priority="194" operator="containsText" text="Muy Baja">
      <formula>NOT(ISERROR(SEARCH("Muy Baja",H60)))</formula>
    </cfRule>
    <cfRule type="containsText" dxfId="620" priority="195" operator="containsText" text="Baja">
      <formula>NOT(ISERROR(SEARCH("Baja",H60)))</formula>
    </cfRule>
    <cfRule type="containsText" dxfId="619" priority="196" operator="containsText" text="Muy Baja">
      <formula>NOT(ISERROR(SEARCH("Muy Baja",H60)))</formula>
    </cfRule>
    <cfRule type="containsText" dxfId="618" priority="197" operator="containsText" text="Muy Baja">
      <formula>NOT(ISERROR(SEARCH("Muy Baja",H60)))</formula>
    </cfRule>
    <cfRule type="containsText" dxfId="617" priority="198" operator="containsText" text="Muy Baja">
      <formula>NOT(ISERROR(SEARCH("Muy Baja",H60)))</formula>
    </cfRule>
    <cfRule type="containsText" dxfId="616" priority="199" operator="containsText" text="Muy Baja'Tabla probabilidad'!">
      <formula>NOT(ISERROR(SEARCH("Muy Baja'Tabla probabilidad'!",H60)))</formula>
    </cfRule>
    <cfRule type="containsText" dxfId="615" priority="200" operator="containsText" text="Muy bajo">
      <formula>NOT(ISERROR(SEARCH("Muy bajo",H60)))</formula>
    </cfRule>
    <cfRule type="containsText" dxfId="614" priority="201" operator="containsText" text="Alta">
      <formula>NOT(ISERROR(SEARCH("Alta",H60)))</formula>
    </cfRule>
    <cfRule type="containsText" dxfId="613" priority="202" operator="containsText" text="Media">
      <formula>NOT(ISERROR(SEARCH("Media",H60)))</formula>
    </cfRule>
    <cfRule type="containsText" dxfId="612" priority="203" operator="containsText" text="Baja">
      <formula>NOT(ISERROR(SEARCH("Baja",H60)))</formula>
    </cfRule>
    <cfRule type="containsText" dxfId="611" priority="204" operator="containsText" text="Muy baja">
      <formula>NOT(ISERROR(SEARCH("Muy baja",H60)))</formula>
    </cfRule>
    <cfRule type="cellIs" dxfId="610" priority="207" operator="between">
      <formula>1</formula>
      <formula>2</formula>
    </cfRule>
    <cfRule type="cellIs" dxfId="609" priority="208" operator="between">
      <formula>0</formula>
      <formula>2</formula>
    </cfRule>
  </conditionalFormatting>
  <conditionalFormatting sqref="H70">
    <cfRule type="containsText" dxfId="608" priority="11" operator="containsText" text="Muy Baja">
      <formula>NOT(ISERROR(SEARCH("Muy Baja",H70)))</formula>
    </cfRule>
    <cfRule type="containsText" dxfId="607" priority="12" operator="containsText" text="Baja">
      <formula>NOT(ISERROR(SEARCH("Baja",H70)))</formula>
    </cfRule>
    <cfRule type="containsText" dxfId="606" priority="13" operator="containsText" text="Muy Alta">
      <formula>NOT(ISERROR(SEARCH("Muy Alta",H70)))</formula>
    </cfRule>
    <cfRule type="containsText" dxfId="605" priority="14" operator="containsText" text="Alta">
      <formula>NOT(ISERROR(SEARCH("Alta",H70)))</formula>
    </cfRule>
    <cfRule type="containsText" dxfId="604" priority="15" operator="containsText" text="Media">
      <formula>NOT(ISERROR(SEARCH("Media",H70)))</formula>
    </cfRule>
    <cfRule type="containsText" dxfId="603" priority="16" operator="containsText" text="Media">
      <formula>NOT(ISERROR(SEARCH("Media",H70)))</formula>
    </cfRule>
    <cfRule type="containsText" dxfId="602" priority="17" operator="containsText" text="Media">
      <formula>NOT(ISERROR(SEARCH("Media",H70)))</formula>
    </cfRule>
    <cfRule type="containsText" dxfId="601" priority="18" operator="containsText" text="Muy Baja">
      <formula>NOT(ISERROR(SEARCH("Muy Baja",H70)))</formula>
    </cfRule>
    <cfRule type="containsText" dxfId="600" priority="19" operator="containsText" text="Baja">
      <formula>NOT(ISERROR(SEARCH("Baja",H70)))</formula>
    </cfRule>
    <cfRule type="containsText" dxfId="599" priority="20" operator="containsText" text="Muy Baja">
      <formula>NOT(ISERROR(SEARCH("Muy Baja",H70)))</formula>
    </cfRule>
    <cfRule type="containsText" dxfId="598" priority="21" operator="containsText" text="Muy Baja">
      <formula>NOT(ISERROR(SEARCH("Muy Baja",H70)))</formula>
    </cfRule>
    <cfRule type="containsText" dxfId="597" priority="22" operator="containsText" text="Muy Baja">
      <formula>NOT(ISERROR(SEARCH("Muy Baja",H70)))</formula>
    </cfRule>
    <cfRule type="containsText" dxfId="596" priority="23" operator="containsText" text="Muy Baja'Tabla probabilidad'!">
      <formula>NOT(ISERROR(SEARCH("Muy Baja'Tabla probabilidad'!",H70)))</formula>
    </cfRule>
    <cfRule type="containsText" dxfId="595" priority="24" operator="containsText" text="Muy bajo">
      <formula>NOT(ISERROR(SEARCH("Muy bajo",H70)))</formula>
    </cfRule>
    <cfRule type="containsText" dxfId="594" priority="25" operator="containsText" text="Alta">
      <formula>NOT(ISERROR(SEARCH("Alta",H70)))</formula>
    </cfRule>
    <cfRule type="containsText" dxfId="593" priority="26" operator="containsText" text="Media">
      <formula>NOT(ISERROR(SEARCH("Media",H70)))</formula>
    </cfRule>
    <cfRule type="containsText" dxfId="592" priority="27" operator="containsText" text="Baja">
      <formula>NOT(ISERROR(SEARCH("Baja",H70)))</formula>
    </cfRule>
    <cfRule type="containsText" dxfId="591" priority="28" operator="containsText" text="Muy baja">
      <formula>NOT(ISERROR(SEARCH("Muy baja",H70)))</formula>
    </cfRule>
    <cfRule type="cellIs" dxfId="590" priority="31" operator="between">
      <formula>1</formula>
      <formula>2</formula>
    </cfRule>
    <cfRule type="cellIs" dxfId="589" priority="32" operator="between">
      <formula>0</formula>
      <formula>2</formula>
    </cfRule>
  </conditionalFormatting>
  <conditionalFormatting sqref="M10 M20 K10:K79">
    <cfRule type="containsText" dxfId="588" priority="720" operator="containsText" text="Catastrófico">
      <formula>NOT(ISERROR(SEARCH("Catastrófico",K10)))</formula>
    </cfRule>
    <cfRule type="containsText" dxfId="587" priority="721" operator="containsText" text="Mayor">
      <formula>NOT(ISERROR(SEARCH("Mayor",K10)))</formula>
    </cfRule>
    <cfRule type="containsText" dxfId="586" priority="722" operator="containsText" text="Alta">
      <formula>NOT(ISERROR(SEARCH("Alta",K10)))</formula>
    </cfRule>
    <cfRule type="containsText" dxfId="585" priority="724" operator="containsText" text="Menor">
      <formula>NOT(ISERROR(SEARCH("Menor",K10)))</formula>
    </cfRule>
    <cfRule type="containsText" dxfId="584" priority="725" operator="containsText" text="Leve">
      <formula>NOT(ISERROR(SEARCH("Leve",K10)))</formula>
    </cfRule>
  </conditionalFormatting>
  <conditionalFormatting sqref="M30">
    <cfRule type="containsText" dxfId="583" priority="327" operator="containsText" text="Catastrófico">
      <formula>NOT(ISERROR(SEARCH("Catastrófico",M30)))</formula>
    </cfRule>
    <cfRule type="containsText" dxfId="582" priority="328" operator="containsText" text="Mayor">
      <formula>NOT(ISERROR(SEARCH("Mayor",M30)))</formula>
    </cfRule>
    <cfRule type="containsText" dxfId="581" priority="329" operator="containsText" text="Alta">
      <formula>NOT(ISERROR(SEARCH("Alta",M30)))</formula>
    </cfRule>
    <cfRule type="containsText" dxfId="580" priority="330" operator="containsText" text="Moderado">
      <formula>NOT(ISERROR(SEARCH("Moderado",M30)))</formula>
    </cfRule>
    <cfRule type="containsText" dxfId="579" priority="331" operator="containsText" text="Menor">
      <formula>NOT(ISERROR(SEARCH("Menor",M30)))</formula>
    </cfRule>
    <cfRule type="containsText" dxfId="578" priority="332" operator="containsText" text="Leve">
      <formula>NOT(ISERROR(SEARCH("Leve",M30)))</formula>
    </cfRule>
  </conditionalFormatting>
  <conditionalFormatting sqref="M40">
    <cfRule type="containsText" dxfId="577" priority="239" operator="containsText" text="Catastrófico">
      <formula>NOT(ISERROR(SEARCH("Catastrófico",M40)))</formula>
    </cfRule>
    <cfRule type="containsText" dxfId="576" priority="240" operator="containsText" text="Mayor">
      <formula>NOT(ISERROR(SEARCH("Mayor",M40)))</formula>
    </cfRule>
    <cfRule type="containsText" dxfId="575" priority="241" operator="containsText" text="Alta">
      <formula>NOT(ISERROR(SEARCH("Alta",M40)))</formula>
    </cfRule>
    <cfRule type="containsText" dxfId="574" priority="242" operator="containsText" text="Moderado">
      <formula>NOT(ISERROR(SEARCH("Moderado",M40)))</formula>
    </cfRule>
    <cfRule type="containsText" dxfId="573" priority="243" operator="containsText" text="Menor">
      <formula>NOT(ISERROR(SEARCH("Menor",M40)))</formula>
    </cfRule>
    <cfRule type="containsText" dxfId="572" priority="244" operator="containsText" text="Leve">
      <formula>NOT(ISERROR(SEARCH("Leve",M40)))</formula>
    </cfRule>
  </conditionalFormatting>
  <conditionalFormatting sqref="M50">
    <cfRule type="containsText" dxfId="571" priority="229" operator="containsText" text="Catastrófico">
      <formula>NOT(ISERROR(SEARCH("Catastrófico",M50)))</formula>
    </cfRule>
    <cfRule type="containsText" dxfId="570" priority="230" operator="containsText" text="Mayor">
      <formula>NOT(ISERROR(SEARCH("Mayor",M50)))</formula>
    </cfRule>
    <cfRule type="containsText" dxfId="569" priority="231" operator="containsText" text="Alta">
      <formula>NOT(ISERROR(SEARCH("Alta",M50)))</formula>
    </cfRule>
    <cfRule type="containsText" dxfId="568" priority="232" operator="containsText" text="Moderado">
      <formula>NOT(ISERROR(SEARCH("Moderado",M50)))</formula>
    </cfRule>
    <cfRule type="containsText" dxfId="567" priority="233" operator="containsText" text="Menor">
      <formula>NOT(ISERROR(SEARCH("Menor",M50)))</formula>
    </cfRule>
    <cfRule type="containsText" dxfId="566" priority="234" operator="containsText" text="Leve">
      <formula>NOT(ISERROR(SEARCH("Leve",M50)))</formula>
    </cfRule>
  </conditionalFormatting>
  <conditionalFormatting sqref="M60">
    <cfRule type="containsText" dxfId="565" priority="93" operator="containsText" text="Catastrófico">
      <formula>NOT(ISERROR(SEARCH("Catastrófico",M60)))</formula>
    </cfRule>
    <cfRule type="containsText" dxfId="564" priority="94" operator="containsText" text="Mayor">
      <formula>NOT(ISERROR(SEARCH("Mayor",M60)))</formula>
    </cfRule>
    <cfRule type="containsText" dxfId="563" priority="95" operator="containsText" text="Alta">
      <formula>NOT(ISERROR(SEARCH("Alta",M60)))</formula>
    </cfRule>
    <cfRule type="containsText" dxfId="562" priority="96" operator="containsText" text="Moderado">
      <formula>NOT(ISERROR(SEARCH("Moderado",M60)))</formula>
    </cfRule>
    <cfRule type="containsText" dxfId="561" priority="97" operator="containsText" text="Menor">
      <formula>NOT(ISERROR(SEARCH("Menor",M60)))</formula>
    </cfRule>
    <cfRule type="containsText" dxfId="560" priority="98" operator="containsText" text="Leve">
      <formula>NOT(ISERROR(SEARCH("Leve",M60)))</formula>
    </cfRule>
  </conditionalFormatting>
  <conditionalFormatting sqref="M70">
    <cfRule type="containsText" dxfId="559" priority="1" operator="containsText" text="Catastrófico">
      <formula>NOT(ISERROR(SEARCH("Catastrófico",M70)))</formula>
    </cfRule>
    <cfRule type="containsText" dxfId="558" priority="2" operator="containsText" text="Mayor">
      <formula>NOT(ISERROR(SEARCH("Mayor",M70)))</formula>
    </cfRule>
    <cfRule type="containsText" dxfId="557" priority="3" operator="containsText" text="Alta">
      <formula>NOT(ISERROR(SEARCH("Alta",M70)))</formula>
    </cfRule>
    <cfRule type="containsText" dxfId="556" priority="4" operator="containsText" text="Moderado">
      <formula>NOT(ISERROR(SEARCH("Moderado",M70)))</formula>
    </cfRule>
    <cfRule type="containsText" dxfId="555" priority="5" operator="containsText" text="Menor">
      <formula>NOT(ISERROR(SEARCH("Menor",M70)))</formula>
    </cfRule>
    <cfRule type="containsText" dxfId="554" priority="6" operator="containsText" text="Leve">
      <formula>NOT(ISERROR(SEARCH("Leve",M70)))</formula>
    </cfRule>
  </conditionalFormatting>
  <conditionalFormatting sqref="M10:N10 M20 K10:K79">
    <cfRule type="containsText" dxfId="553" priority="723" operator="containsText" text="Moderado">
      <formula>NOT(ISERROR(SEARCH("Moderado",K10)))</formula>
    </cfRule>
  </conditionalFormatting>
  <conditionalFormatting sqref="N60">
    <cfRule type="containsText" dxfId="552" priority="161" operator="containsText" text="Extremo">
      <formula>NOT(ISERROR(SEARCH("Extremo",N60)))</formula>
    </cfRule>
    <cfRule type="containsText" dxfId="551" priority="162" operator="containsText" text="Alto">
      <formula>NOT(ISERROR(SEARCH("Alto",N60)))</formula>
    </cfRule>
    <cfRule type="containsText" dxfId="550" priority="163" operator="containsText" text="Bajo">
      <formula>NOT(ISERROR(SEARCH("Bajo",N60)))</formula>
    </cfRule>
    <cfRule type="containsText" dxfId="549" priority="164" operator="containsText" text="Moderado">
      <formula>NOT(ISERROR(SEARCH("Moderado",N60)))</formula>
    </cfRule>
  </conditionalFormatting>
  <conditionalFormatting sqref="N70">
    <cfRule type="containsText" dxfId="548" priority="7" operator="containsText" text="Extremo">
      <formula>NOT(ISERROR(SEARCH("Extremo",N70)))</formula>
    </cfRule>
    <cfRule type="containsText" dxfId="547" priority="8" operator="containsText" text="Alto">
      <formula>NOT(ISERROR(SEARCH("Alto",N70)))</formula>
    </cfRule>
    <cfRule type="containsText" dxfId="546" priority="9" operator="containsText" text="Bajo">
      <formula>NOT(ISERROR(SEARCH("Bajo",N70)))</formula>
    </cfRule>
    <cfRule type="containsText" dxfId="545" priority="10" operator="containsText" text="Moderado">
      <formula>NOT(ISERROR(SEARCH("Moderado",N70)))</formula>
    </cfRule>
  </conditionalFormatting>
  <conditionalFormatting sqref="N8:O8">
    <cfRule type="containsText" dxfId="544" priority="285" operator="containsText" text="3- Moderado">
      <formula>NOT(ISERROR(SEARCH("3- Moderado",N8)))</formula>
    </cfRule>
    <cfRule type="containsText" dxfId="543" priority="286" operator="containsText" text="6- Moderado">
      <formula>NOT(ISERROR(SEARCH("6- Moderado",N8)))</formula>
    </cfRule>
    <cfRule type="containsText" dxfId="542" priority="287" operator="containsText" text="4- Moderado">
      <formula>NOT(ISERROR(SEARCH("4- Moderado",N8)))</formula>
    </cfRule>
    <cfRule type="containsText" dxfId="541" priority="288" operator="containsText" text="3- Bajo">
      <formula>NOT(ISERROR(SEARCH("3- Bajo",N8)))</formula>
    </cfRule>
    <cfRule type="containsText" dxfId="540" priority="289" operator="containsText" text="4- Bajo">
      <formula>NOT(ISERROR(SEARCH("4- Bajo",N8)))</formula>
    </cfRule>
    <cfRule type="containsText" dxfId="539" priority="290" operator="containsText" text="1- Bajo">
      <formula>NOT(ISERROR(SEARCH("1- Bajo",N8)))</formula>
    </cfRule>
  </conditionalFormatting>
  <conditionalFormatting sqref="N10:O10">
    <cfRule type="containsText" dxfId="538" priority="281" operator="containsText" text="Extremo">
      <formula>NOT(ISERROR(SEARCH("Extremo",N10)))</formula>
    </cfRule>
    <cfRule type="containsText" dxfId="537" priority="282" operator="containsText" text="Alto">
      <formula>NOT(ISERROR(SEARCH("Alto",N10)))</formula>
    </cfRule>
    <cfRule type="containsText" dxfId="536" priority="283" operator="containsText" text="Bajo">
      <formula>NOT(ISERROR(SEARCH("Bajo",N10)))</formula>
    </cfRule>
  </conditionalFormatting>
  <conditionalFormatting sqref="N20:O20">
    <cfRule type="containsText" dxfId="535" priority="1307" operator="containsText" text="Extremo">
      <formula>NOT(ISERROR(SEARCH("Extremo",N20)))</formula>
    </cfRule>
    <cfRule type="containsText" dxfId="534" priority="1308" operator="containsText" text="Alto">
      <formula>NOT(ISERROR(SEARCH("Alto",N20)))</formula>
    </cfRule>
    <cfRule type="containsText" dxfId="533" priority="1309" operator="containsText" text="Bajo">
      <formula>NOT(ISERROR(SEARCH("Bajo",N20)))</formula>
    </cfRule>
    <cfRule type="containsText" dxfId="532" priority="1310" operator="containsText" text="Moderado">
      <formula>NOT(ISERROR(SEARCH("Moderado",N20)))</formula>
    </cfRule>
  </conditionalFormatting>
  <conditionalFormatting sqref="N30:O30">
    <cfRule type="containsText" dxfId="531" priority="356" operator="containsText" text="Extremo">
      <formula>NOT(ISERROR(SEARCH("Extremo",N30)))</formula>
    </cfRule>
    <cfRule type="containsText" dxfId="530" priority="357" operator="containsText" text="Alto">
      <formula>NOT(ISERROR(SEARCH("Alto",N30)))</formula>
    </cfRule>
    <cfRule type="containsText" dxfId="529" priority="358" operator="containsText" text="Bajo">
      <formula>NOT(ISERROR(SEARCH("Bajo",N30)))</formula>
    </cfRule>
    <cfRule type="containsText" dxfId="528" priority="359" operator="containsText" text="Moderado">
      <formula>NOT(ISERROR(SEARCH("Moderado",N30)))</formula>
    </cfRule>
  </conditionalFormatting>
  <conditionalFormatting sqref="N40:O40">
    <cfRule type="containsText" dxfId="527" priority="245" operator="containsText" text="Extremo">
      <formula>NOT(ISERROR(SEARCH("Extremo",N40)))</formula>
    </cfRule>
    <cfRule type="containsText" dxfId="526" priority="246" operator="containsText" text="Alto">
      <formula>NOT(ISERROR(SEARCH("Alto",N40)))</formula>
    </cfRule>
    <cfRule type="containsText" dxfId="525" priority="247" operator="containsText" text="Bajo">
      <formula>NOT(ISERROR(SEARCH("Bajo",N40)))</formula>
    </cfRule>
    <cfRule type="containsText" dxfId="524" priority="248" operator="containsText" text="Moderado">
      <formula>NOT(ISERROR(SEARCH("Moderado",N40)))</formula>
    </cfRule>
  </conditionalFormatting>
  <conditionalFormatting sqref="N50:O50">
    <cfRule type="containsText" dxfId="523" priority="235" operator="containsText" text="Extremo">
      <formula>NOT(ISERROR(SEARCH("Extremo",N50)))</formula>
    </cfRule>
    <cfRule type="containsText" dxfId="522" priority="236" operator="containsText" text="Alto">
      <formula>NOT(ISERROR(SEARCH("Alto",N50)))</formula>
    </cfRule>
    <cfRule type="containsText" dxfId="521" priority="237" operator="containsText" text="Bajo">
      <formula>NOT(ISERROR(SEARCH("Bajo",N50)))</formula>
    </cfRule>
    <cfRule type="containsText" dxfId="520" priority="238" operator="containsText" text="Moderado">
      <formula>NOT(ISERROR(SEARCH("Moderado",N50)))</formula>
    </cfRule>
  </conditionalFormatting>
  <conditionalFormatting sqref="O10">
    <cfRule type="containsText" dxfId="51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I10:I79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topLeftCell="C43" zoomScale="70" zoomScaleNormal="70" zoomScalePageLayoutView="70" workbookViewId="0">
      <selection activeCell="C34" sqref="C34:C38"/>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26"/>
      <c r="B1" s="527"/>
      <c r="C1" s="528"/>
      <c r="D1" s="46"/>
      <c r="E1" s="522" t="s">
        <v>341</v>
      </c>
      <c r="F1" s="523"/>
      <c r="G1" s="523"/>
      <c r="H1" s="523"/>
      <c r="I1" s="523"/>
      <c r="J1" s="523"/>
      <c r="K1" s="523"/>
      <c r="L1" s="523"/>
      <c r="M1" s="523"/>
      <c r="N1" s="523"/>
      <c r="O1" s="523"/>
      <c r="P1" s="523"/>
      <c r="Q1" s="523"/>
      <c r="R1" s="523"/>
      <c r="S1" s="523"/>
      <c r="T1" s="523"/>
      <c r="U1" s="523"/>
      <c r="V1" s="52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29"/>
      <c r="B2" s="432"/>
      <c r="C2" s="530"/>
      <c r="D2" s="46"/>
      <c r="E2" s="524"/>
      <c r="F2" s="525"/>
      <c r="G2" s="525"/>
      <c r="H2" s="525"/>
      <c r="I2" s="525"/>
      <c r="J2" s="525"/>
      <c r="K2" s="525"/>
      <c r="L2" s="525"/>
      <c r="M2" s="525"/>
      <c r="N2" s="525"/>
      <c r="O2" s="525"/>
      <c r="P2" s="525"/>
      <c r="Q2" s="525"/>
      <c r="R2" s="525"/>
      <c r="S2" s="525"/>
      <c r="T2" s="525"/>
      <c r="U2" s="525"/>
      <c r="V2" s="52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29"/>
      <c r="B3" s="432"/>
      <c r="C3" s="530"/>
      <c r="D3" s="157"/>
      <c r="E3" s="524"/>
      <c r="F3" s="525"/>
      <c r="G3" s="525"/>
      <c r="H3" s="525"/>
      <c r="I3" s="525"/>
      <c r="J3" s="525"/>
      <c r="K3" s="525"/>
      <c r="L3" s="525"/>
      <c r="M3" s="525"/>
      <c r="N3" s="525"/>
      <c r="O3" s="525"/>
      <c r="P3" s="525"/>
      <c r="Q3" s="525"/>
      <c r="R3" s="525"/>
      <c r="S3" s="525"/>
      <c r="T3" s="525"/>
      <c r="U3" s="525"/>
      <c r="V3" s="52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33" t="s">
        <v>342</v>
      </c>
      <c r="B4" s="433"/>
      <c r="C4" s="513" t="s">
        <v>343</v>
      </c>
      <c r="D4" s="513"/>
      <c r="E4" s="513"/>
      <c r="F4" s="513"/>
      <c r="G4" s="513"/>
      <c r="H4" s="513"/>
      <c r="I4" s="513"/>
      <c r="J4" s="513"/>
      <c r="K4" s="513"/>
      <c r="L4" s="513"/>
      <c r="M4" s="513"/>
      <c r="N4" s="513"/>
      <c r="O4" s="513"/>
      <c r="P4" s="513"/>
      <c r="Q4" s="513"/>
      <c r="R4" s="513"/>
      <c r="S4" s="513"/>
      <c r="T4" s="513"/>
      <c r="U4" s="513"/>
      <c r="V4" s="51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33" t="s">
        <v>271</v>
      </c>
      <c r="B5" s="433"/>
      <c r="C5" s="512" t="s">
        <v>344</v>
      </c>
      <c r="D5" s="512"/>
      <c r="E5" s="512"/>
      <c r="F5" s="512"/>
      <c r="G5" s="512"/>
      <c r="H5" s="512"/>
      <c r="I5" s="512"/>
      <c r="J5" s="512"/>
      <c r="K5" s="512"/>
      <c r="L5" s="512"/>
      <c r="M5" s="512"/>
      <c r="N5" s="512"/>
      <c r="O5" s="512"/>
      <c r="P5" s="512"/>
      <c r="Q5" s="512"/>
      <c r="R5" s="512"/>
      <c r="S5" s="512"/>
      <c r="T5" s="512"/>
      <c r="U5" s="512"/>
      <c r="V5" s="512"/>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33" t="s">
        <v>272</v>
      </c>
      <c r="B6" s="433"/>
      <c r="C6" s="513" t="s">
        <v>345</v>
      </c>
      <c r="D6" s="513"/>
      <c r="E6" s="513"/>
      <c r="F6" s="513"/>
      <c r="G6" s="513"/>
      <c r="H6" s="513"/>
      <c r="I6" s="513"/>
      <c r="J6" s="513"/>
      <c r="K6" s="513"/>
      <c r="L6" s="513"/>
      <c r="M6" s="513"/>
      <c r="N6" s="513"/>
      <c r="O6" s="513"/>
      <c r="P6" s="513"/>
      <c r="Q6" s="513"/>
      <c r="R6" s="513"/>
      <c r="S6" s="513"/>
      <c r="T6" s="513"/>
      <c r="U6" s="513"/>
      <c r="V6" s="51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31" t="s">
        <v>274</v>
      </c>
      <c r="B7" s="531"/>
      <c r="C7" s="531"/>
      <c r="D7" s="532" t="s">
        <v>346</v>
      </c>
      <c r="E7" s="468"/>
      <c r="F7" s="468"/>
      <c r="G7" s="468"/>
      <c r="H7" s="468"/>
      <c r="I7" s="468"/>
      <c r="J7" s="468"/>
      <c r="K7" s="468"/>
      <c r="L7" s="468"/>
      <c r="M7" s="468"/>
      <c r="N7" s="468"/>
      <c r="O7" s="468"/>
      <c r="P7" s="468"/>
      <c r="Q7" s="468"/>
      <c r="R7" s="469"/>
      <c r="S7" s="132"/>
      <c r="T7" s="531" t="s">
        <v>347</v>
      </c>
      <c r="U7" s="531"/>
      <c r="V7" s="531"/>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33" t="s">
        <v>279</v>
      </c>
      <c r="B8" s="534" t="s">
        <v>348</v>
      </c>
      <c r="C8" s="536" t="s">
        <v>275</v>
      </c>
      <c r="D8" s="538" t="s">
        <v>349</v>
      </c>
      <c r="E8" s="540" t="s">
        <v>245</v>
      </c>
      <c r="F8" s="541" t="s">
        <v>350</v>
      </c>
      <c r="G8" s="542"/>
      <c r="H8" s="542"/>
      <c r="I8" s="542"/>
      <c r="J8" s="542"/>
      <c r="K8" s="543"/>
      <c r="L8" s="541" t="s">
        <v>351</v>
      </c>
      <c r="M8" s="542"/>
      <c r="N8" s="542"/>
      <c r="O8" s="542"/>
      <c r="P8" s="542"/>
      <c r="Q8" s="542"/>
      <c r="R8" s="542"/>
      <c r="S8" s="543"/>
      <c r="T8" s="60"/>
      <c r="U8" s="61"/>
      <c r="V8" s="89" t="s">
        <v>352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34"/>
      <c r="B9" s="535"/>
      <c r="C9" s="537"/>
      <c r="D9" s="539"/>
      <c r="E9" s="466"/>
      <c r="F9" s="51" t="s">
        <v>247</v>
      </c>
      <c r="G9" s="51" t="s">
        <v>249</v>
      </c>
      <c r="H9" s="51" t="s">
        <v>353</v>
      </c>
      <c r="I9" s="51" t="s">
        <v>251</v>
      </c>
      <c r="J9" s="135" t="s">
        <v>354</v>
      </c>
      <c r="K9" s="51" t="s">
        <v>257</v>
      </c>
      <c r="L9" s="51" t="s">
        <v>355</v>
      </c>
      <c r="M9" s="127" t="s">
        <v>254</v>
      </c>
      <c r="N9" s="51" t="s">
        <v>356</v>
      </c>
      <c r="O9" s="51" t="s">
        <v>357</v>
      </c>
      <c r="P9" s="51" t="s">
        <v>358</v>
      </c>
      <c r="Q9" s="51" t="s">
        <v>359</v>
      </c>
      <c r="R9" s="135" t="s">
        <v>354</v>
      </c>
      <c r="S9" s="51" t="s">
        <v>360</v>
      </c>
      <c r="T9" s="54" t="s">
        <v>259</v>
      </c>
      <c r="U9" s="54" t="s">
        <v>261</v>
      </c>
      <c r="V9" s="55" t="s">
        <v>361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06">
        <f>'5- Identificación de Riesgos'!A10</f>
        <v>1</v>
      </c>
      <c r="B10" s="509" t="str">
        <f>'5- Identificación de Riesgos'!B10</f>
        <v>Vencimiento de Términos de Acciones Constitucionales</v>
      </c>
      <c r="C10" s="175" t="str">
        <f>'5- Identificación de Riesgos'!D10</f>
        <v xml:space="preserve">1. Mayor demanda de justicia.
</v>
      </c>
      <c r="D10" s="169"/>
      <c r="E10" s="176" t="s">
        <v>362</v>
      </c>
      <c r="F10" s="161" t="s">
        <v>363</v>
      </c>
      <c r="G10" s="161" t="s">
        <v>363</v>
      </c>
      <c r="H10" s="161" t="s">
        <v>363</v>
      </c>
      <c r="I10" s="161" t="s">
        <v>363</v>
      </c>
      <c r="J10" s="168">
        <f>COUNTIF(F10:I10,"SI")/4</f>
        <v>1</v>
      </c>
      <c r="K10" s="504">
        <f>AVERAGE(J10:J19)</f>
        <v>0.3</v>
      </c>
      <c r="L10" s="161" t="str">
        <f>'5- Identificación de Riesgos'!I10</f>
        <v>Afectación de reputacion,imagén,  credibilidad, satisfacción de usuarios y PI</v>
      </c>
      <c r="M10" s="211" t="s">
        <v>364</v>
      </c>
      <c r="N10" s="161" t="s">
        <v>363</v>
      </c>
      <c r="O10" s="161" t="s">
        <v>365</v>
      </c>
      <c r="P10" s="161" t="s">
        <v>363</v>
      </c>
      <c r="Q10" s="161" t="s">
        <v>363</v>
      </c>
      <c r="R10" s="168">
        <f>SUM(COUNTIF(N10,"SI")*25%,COUNTIF(O10,"SI")*40%,COUNTIF(P10,"SI")*25%,COUNTIF(Q10,"SI")*10%)</f>
        <v>0.6</v>
      </c>
      <c r="S10" s="514">
        <f>AVERAGE(R10:R19)</f>
        <v>0.13</v>
      </c>
      <c r="T10" s="51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24" t="str">
        <f>CONCATENATE(VLOOKUP((LEFT(T10,LEN(T10)-4)&amp;LEFT(U10,LEN(U10)-4)),'9- Matriz de Calor '!$D$18:$E$42,2,0)," - ",RIGHT(T10,1)*RIGHT(U10,1))</f>
        <v>Bajo - 2</v>
      </c>
    </row>
    <row r="11" spans="1:278" ht="207.75" customHeight="1">
      <c r="A11" s="507"/>
      <c r="B11" s="510"/>
      <c r="C11" s="177" t="str">
        <f>'5- Identificación de Riesgos'!D11</f>
        <v xml:space="preserve">2. Insuficiencia de  personal  para atender la función misional y la atención a las partes interesadas en los despachos judiciales </v>
      </c>
      <c r="D11" s="170"/>
      <c r="E11" s="178" t="s">
        <v>366</v>
      </c>
      <c r="F11" s="162" t="s">
        <v>363</v>
      </c>
      <c r="G11" s="162" t="s">
        <v>363</v>
      </c>
      <c r="H11" s="162" t="s">
        <v>363</v>
      </c>
      <c r="I11" s="162" t="s">
        <v>363</v>
      </c>
      <c r="J11" s="166">
        <f t="shared" ref="J11:J29" si="0">COUNTIF(F11:I11,"SI")/4</f>
        <v>1</v>
      </c>
      <c r="K11" s="505"/>
      <c r="L11" s="162" t="str">
        <f>'5- Identificación de Riesgos'!I11</f>
        <v>Incumplimiento de las metas establecidas</v>
      </c>
      <c r="M11" s="217"/>
      <c r="N11" s="162" t="s">
        <v>365</v>
      </c>
      <c r="O11" s="162" t="s">
        <v>365</v>
      </c>
      <c r="P11" s="162" t="s">
        <v>365</v>
      </c>
      <c r="Q11" s="162" t="s">
        <v>365</v>
      </c>
      <c r="R11" s="166">
        <f t="shared" ref="R11:R29" si="1">SUM(COUNTIF(N11,"SI")*25%,COUNTIF(O11,"SI")*40%,COUNTIF(P11,"SI")*25%,COUNTIF(Q11,"SI")*10%)</f>
        <v>0</v>
      </c>
      <c r="S11" s="515"/>
      <c r="T11" s="518"/>
      <c r="U11" s="416"/>
      <c r="V11" s="425"/>
    </row>
    <row r="12" spans="1:278" ht="216" customHeight="1">
      <c r="A12" s="507"/>
      <c r="B12" s="510"/>
      <c r="C12" s="177" t="str">
        <f>'5- Identificación de Riesgos'!D12</f>
        <v>3. Complejidad de los procesos judiciales y solicitudes, lo cual incrementa los tiempos para su resolución.</v>
      </c>
      <c r="D12" s="170"/>
      <c r="E12" s="178" t="s">
        <v>367</v>
      </c>
      <c r="F12" s="162" t="s">
        <v>365</v>
      </c>
      <c r="G12" s="162" t="s">
        <v>365</v>
      </c>
      <c r="H12" s="162" t="s">
        <v>365</v>
      </c>
      <c r="I12" s="162" t="s">
        <v>365</v>
      </c>
      <c r="J12" s="166">
        <f t="shared" si="0"/>
        <v>0</v>
      </c>
      <c r="K12" s="505"/>
      <c r="L12" s="162">
        <f>'5- Identificación de Riesgos'!I12</f>
        <v>0</v>
      </c>
      <c r="M12" s="217" t="s">
        <v>368</v>
      </c>
      <c r="N12" s="162" t="s">
        <v>363</v>
      </c>
      <c r="O12" s="162" t="s">
        <v>365</v>
      </c>
      <c r="P12" s="162" t="s">
        <v>363</v>
      </c>
      <c r="Q12" s="162" t="s">
        <v>363</v>
      </c>
      <c r="R12" s="166">
        <f t="shared" si="1"/>
        <v>0.6</v>
      </c>
      <c r="S12" s="515"/>
      <c r="T12" s="518"/>
      <c r="U12" s="416"/>
      <c r="V12" s="425"/>
    </row>
    <row r="13" spans="1:278" ht="222" customHeight="1">
      <c r="A13" s="507"/>
      <c r="B13" s="510"/>
      <c r="C13" s="177" t="str">
        <f>'5- Identificación de Riesgos'!D13</f>
        <v>4.Fallas en la planeación  para el desarrollo de las tareas propias del despacho.</v>
      </c>
      <c r="D13" s="170"/>
      <c r="E13" s="178" t="s">
        <v>369</v>
      </c>
      <c r="F13" s="162" t="s">
        <v>363</v>
      </c>
      <c r="G13" s="162" t="s">
        <v>363</v>
      </c>
      <c r="H13" s="162" t="s">
        <v>363</v>
      </c>
      <c r="I13" s="162" t="s">
        <v>363</v>
      </c>
      <c r="J13" s="166">
        <f t="shared" si="0"/>
        <v>1</v>
      </c>
      <c r="K13" s="505"/>
      <c r="L13" s="162">
        <f>'5- Identificación de Riesgos'!I13</f>
        <v>0</v>
      </c>
      <c r="M13" s="217"/>
      <c r="N13" s="162" t="s">
        <v>365</v>
      </c>
      <c r="O13" s="162" t="s">
        <v>365</v>
      </c>
      <c r="P13" s="162" t="s">
        <v>365</v>
      </c>
      <c r="Q13" s="162" t="s">
        <v>363</v>
      </c>
      <c r="R13" s="166">
        <f t="shared" si="1"/>
        <v>0.1</v>
      </c>
      <c r="S13" s="515"/>
      <c r="T13" s="518"/>
      <c r="U13" s="416"/>
      <c r="V13" s="425"/>
    </row>
    <row r="14" spans="1:278" ht="213.75" customHeight="1">
      <c r="A14" s="507"/>
      <c r="B14" s="510"/>
      <c r="C14" s="177" t="str">
        <f>'5- Identificación de Riesgos'!D14</f>
        <v>5.  Fallas e insuficiencia de las herramientas tecnológicas.</v>
      </c>
      <c r="D14" s="170"/>
      <c r="E14" s="218"/>
      <c r="F14" s="162"/>
      <c r="G14" s="162"/>
      <c r="H14" s="162"/>
      <c r="I14" s="162"/>
      <c r="J14" s="166">
        <f t="shared" si="0"/>
        <v>0</v>
      </c>
      <c r="K14" s="505"/>
      <c r="L14" s="162"/>
      <c r="M14" s="217"/>
      <c r="N14" s="162"/>
      <c r="O14" s="162"/>
      <c r="P14" s="162"/>
      <c r="Q14" s="162"/>
      <c r="R14" s="166">
        <f t="shared" si="1"/>
        <v>0</v>
      </c>
      <c r="S14" s="515"/>
      <c r="T14" s="518"/>
      <c r="U14" s="416"/>
      <c r="V14" s="425"/>
    </row>
    <row r="15" spans="1:278">
      <c r="A15" s="507"/>
      <c r="B15" s="510"/>
      <c r="C15" s="177"/>
      <c r="D15" s="170"/>
      <c r="E15" s="178"/>
      <c r="F15" s="162"/>
      <c r="G15" s="162"/>
      <c r="H15" s="162"/>
      <c r="I15" s="162"/>
      <c r="J15" s="166">
        <f t="shared" si="0"/>
        <v>0</v>
      </c>
      <c r="K15" s="505"/>
      <c r="L15" s="162">
        <f>'5- Identificación de Riesgos'!I15</f>
        <v>0</v>
      </c>
      <c r="M15" s="184"/>
      <c r="N15" s="162"/>
      <c r="O15" s="162"/>
      <c r="P15" s="162"/>
      <c r="Q15" s="162"/>
      <c r="R15" s="166">
        <f t="shared" si="1"/>
        <v>0</v>
      </c>
      <c r="S15" s="515"/>
      <c r="T15" s="518"/>
      <c r="U15" s="416"/>
      <c r="V15" s="425"/>
    </row>
    <row r="16" spans="1:278">
      <c r="A16" s="507"/>
      <c r="B16" s="510"/>
      <c r="C16" s="177"/>
      <c r="D16" s="170"/>
      <c r="E16" s="178"/>
      <c r="F16" s="162"/>
      <c r="G16" s="162"/>
      <c r="H16" s="162"/>
      <c r="I16" s="162"/>
      <c r="J16" s="166">
        <f t="shared" si="0"/>
        <v>0</v>
      </c>
      <c r="K16" s="505"/>
      <c r="L16" s="162">
        <f>'5- Identificación de Riesgos'!I16</f>
        <v>0</v>
      </c>
      <c r="M16" s="184"/>
      <c r="N16" s="162"/>
      <c r="O16" s="162"/>
      <c r="P16" s="162"/>
      <c r="Q16" s="162"/>
      <c r="R16" s="166">
        <f t="shared" si="1"/>
        <v>0</v>
      </c>
      <c r="S16" s="515"/>
      <c r="T16" s="518"/>
      <c r="U16" s="416"/>
      <c r="V16" s="425"/>
    </row>
    <row r="17" spans="1:22">
      <c r="A17" s="507"/>
      <c r="B17" s="510"/>
      <c r="C17" s="177"/>
      <c r="D17" s="170"/>
      <c r="E17" s="178"/>
      <c r="F17" s="162"/>
      <c r="G17" s="162"/>
      <c r="H17" s="162"/>
      <c r="I17" s="162"/>
      <c r="J17" s="166">
        <f t="shared" si="0"/>
        <v>0</v>
      </c>
      <c r="K17" s="505"/>
      <c r="L17" s="162">
        <f>'5- Identificación de Riesgos'!I17</f>
        <v>0</v>
      </c>
      <c r="M17" s="184"/>
      <c r="N17" s="162"/>
      <c r="O17" s="162"/>
      <c r="P17" s="162"/>
      <c r="Q17" s="162"/>
      <c r="R17" s="166">
        <f t="shared" si="1"/>
        <v>0</v>
      </c>
      <c r="S17" s="515"/>
      <c r="T17" s="518"/>
      <c r="U17" s="416"/>
      <c r="V17" s="425"/>
    </row>
    <row r="18" spans="1:22">
      <c r="A18" s="507"/>
      <c r="B18" s="510"/>
      <c r="C18" s="177"/>
      <c r="D18" s="170"/>
      <c r="E18" s="178"/>
      <c r="F18" s="162"/>
      <c r="G18" s="162"/>
      <c r="H18" s="162"/>
      <c r="I18" s="162"/>
      <c r="J18" s="166">
        <f t="shared" si="0"/>
        <v>0</v>
      </c>
      <c r="K18" s="505"/>
      <c r="L18" s="162">
        <f>'5- Identificación de Riesgos'!I18</f>
        <v>0</v>
      </c>
      <c r="M18" s="184"/>
      <c r="N18" s="162"/>
      <c r="O18" s="162"/>
      <c r="P18" s="162"/>
      <c r="Q18" s="162"/>
      <c r="R18" s="166">
        <f t="shared" si="1"/>
        <v>0</v>
      </c>
      <c r="S18" s="515"/>
      <c r="T18" s="518"/>
      <c r="U18" s="416"/>
      <c r="V18" s="425"/>
    </row>
    <row r="19" spans="1:22" ht="15.75" thickBot="1">
      <c r="A19" s="508"/>
      <c r="B19" s="511"/>
      <c r="C19" s="179"/>
      <c r="D19" s="172"/>
      <c r="E19" s="180"/>
      <c r="F19" s="163"/>
      <c r="G19" s="163"/>
      <c r="H19" s="163"/>
      <c r="I19" s="163"/>
      <c r="J19" s="167">
        <f t="shared" si="0"/>
        <v>0</v>
      </c>
      <c r="K19" s="520"/>
      <c r="L19" s="163">
        <f>'5- Identificación de Riesgos'!I19</f>
        <v>0</v>
      </c>
      <c r="M19" s="185"/>
      <c r="N19" s="163"/>
      <c r="O19" s="163"/>
      <c r="P19" s="163"/>
      <c r="Q19" s="163"/>
      <c r="R19" s="167">
        <f t="shared" si="1"/>
        <v>0</v>
      </c>
      <c r="S19" s="516"/>
      <c r="T19" s="519"/>
      <c r="U19" s="428"/>
      <c r="V19" s="426"/>
    </row>
    <row r="20" spans="1:22" ht="177" customHeight="1">
      <c r="A20" s="506">
        <f>'5- Identificación de Riesgos'!A20</f>
        <v>2</v>
      </c>
      <c r="B20" s="415" t="str">
        <f>'5- Identificación de Riesgos'!B20</f>
        <v xml:space="preserve">Incumplimientos en la realizacion de audiencias </v>
      </c>
      <c r="C20" s="182" t="str">
        <f>'5- Identificación de Riesgos'!D20</f>
        <v>1. Inasistencia del Juez / Solicitud de aplazamiento de las partes</v>
      </c>
      <c r="D20" s="160"/>
      <c r="E20" s="183" t="s">
        <v>370</v>
      </c>
      <c r="F20" s="164" t="s">
        <v>363</v>
      </c>
      <c r="G20" s="164" t="s">
        <v>363</v>
      </c>
      <c r="H20" s="164" t="s">
        <v>363</v>
      </c>
      <c r="I20" s="164" t="s">
        <v>363</v>
      </c>
      <c r="J20" s="165">
        <f t="shared" si="0"/>
        <v>1</v>
      </c>
      <c r="K20" s="544">
        <f>AVERAGE(J20:J29)</f>
        <v>0.3</v>
      </c>
      <c r="L20" s="164" t="str">
        <f>'5- Identificación de Riesgos'!I20</f>
        <v>Afectación de reputacion,imagén,  credibilidad, satisfacción de usuarios y PI</v>
      </c>
      <c r="M20" s="216" t="s">
        <v>371</v>
      </c>
      <c r="N20" s="164" t="s">
        <v>363</v>
      </c>
      <c r="O20" s="164" t="s">
        <v>365</v>
      </c>
      <c r="P20" s="164" t="s">
        <v>363</v>
      </c>
      <c r="Q20" s="164" t="s">
        <v>363</v>
      </c>
      <c r="R20" s="165">
        <f t="shared" si="1"/>
        <v>0.6</v>
      </c>
      <c r="S20" s="544">
        <f>AVERAGE(R20:R29)</f>
        <v>0.18</v>
      </c>
      <c r="T20" s="45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42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24" t="str">
        <f>CONCATENATE(VLOOKUP((LEFT(T20,LEN(T20)-4)&amp;LEFT(U20,LEN(U20)-4)),'9- Matriz de Calor '!$D$18:$E$42,2,0)," - ",RIGHT(T20,1)*RIGHT(U20,1))</f>
        <v>Moderado - 6</v>
      </c>
    </row>
    <row r="21" spans="1:22" ht="167.45" customHeight="1">
      <c r="A21" s="507"/>
      <c r="B21" s="416"/>
      <c r="C21" s="177" t="str">
        <f>'5- Identificación de Riesgos'!D21</f>
        <v xml:space="preserve">2. Falta de tiempo para  su realización por no tener en cuenta tiempos de duración para ser llevadas a cabo
</v>
      </c>
      <c r="D21" s="170"/>
      <c r="E21" s="183" t="s">
        <v>372</v>
      </c>
      <c r="F21" s="162" t="s">
        <v>363</v>
      </c>
      <c r="G21" s="162" t="s">
        <v>363</v>
      </c>
      <c r="H21" s="162" t="s">
        <v>363</v>
      </c>
      <c r="I21" s="162" t="s">
        <v>363</v>
      </c>
      <c r="J21" s="166">
        <f t="shared" si="0"/>
        <v>1</v>
      </c>
      <c r="K21" s="505"/>
      <c r="L21" s="162" t="str">
        <f>'5- Identificación de Riesgos'!I21</f>
        <v>Incumplimiento de las metas establecidas</v>
      </c>
      <c r="M21" s="217" t="s">
        <v>373</v>
      </c>
      <c r="N21" s="162" t="s">
        <v>365</v>
      </c>
      <c r="O21" s="162" t="s">
        <v>365</v>
      </c>
      <c r="P21" s="162" t="s">
        <v>365</v>
      </c>
      <c r="Q21" s="162" t="s">
        <v>365</v>
      </c>
      <c r="R21" s="166">
        <f t="shared" si="1"/>
        <v>0</v>
      </c>
      <c r="S21" s="505"/>
      <c r="T21" s="456"/>
      <c r="U21" s="416"/>
      <c r="V21" s="425"/>
    </row>
    <row r="22" spans="1:22" ht="153">
      <c r="A22" s="507"/>
      <c r="B22" s="416"/>
      <c r="C22" s="177" t="str">
        <f>'5- Identificación de Riesgos'!D22</f>
        <v>3. Fallas en el servicio de internet, conectividad irregular de las partes o deficiencias de las herramientas teconólogicas para la realización de la audiencia</v>
      </c>
      <c r="D22" s="170"/>
      <c r="E22" s="178" t="s">
        <v>374</v>
      </c>
      <c r="F22" s="162" t="s">
        <v>363</v>
      </c>
      <c r="G22" s="162" t="s">
        <v>363</v>
      </c>
      <c r="H22" s="162" t="s">
        <v>363</v>
      </c>
      <c r="I22" s="162" t="s">
        <v>363</v>
      </c>
      <c r="J22" s="166">
        <f t="shared" si="0"/>
        <v>1</v>
      </c>
      <c r="K22" s="505"/>
      <c r="L22" s="162">
        <f>'5- Identificación de Riesgos'!I22</f>
        <v>0</v>
      </c>
      <c r="M22" s="217" t="s">
        <v>375</v>
      </c>
      <c r="N22" s="162" t="s">
        <v>363</v>
      </c>
      <c r="O22" s="162" t="s">
        <v>365</v>
      </c>
      <c r="P22" s="162" t="s">
        <v>363</v>
      </c>
      <c r="Q22" s="162" t="s">
        <v>363</v>
      </c>
      <c r="R22" s="166">
        <f t="shared" si="1"/>
        <v>0.6</v>
      </c>
      <c r="S22" s="505"/>
      <c r="T22" s="456"/>
      <c r="U22" s="416"/>
      <c r="V22" s="425"/>
    </row>
    <row r="23" spans="1:22" ht="181.5" customHeight="1">
      <c r="A23" s="507"/>
      <c r="B23" s="416"/>
      <c r="C23" s="177" t="str">
        <f>'5- Identificación de Riesgos'!D23</f>
        <v>4 .Notificaciones judiciales erradas, inoportunas o inexistentes por desactualización de la información suministrada por las partes interesdas en las audiencia o diligencias.  (OJO aunque ta identificado como riesgo acá esta como causa , porque es un producto que entrega otro proceso y para ese proceso  si es un riesgo )</v>
      </c>
      <c r="D23" s="170"/>
      <c r="E23" s="178" t="s">
        <v>376</v>
      </c>
      <c r="F23" s="162"/>
      <c r="G23" s="162"/>
      <c r="H23" s="162"/>
      <c r="I23" s="162"/>
      <c r="J23" s="166">
        <f t="shared" si="0"/>
        <v>0</v>
      </c>
      <c r="K23" s="505"/>
      <c r="L23" s="162"/>
      <c r="M23" s="217" t="s">
        <v>377</v>
      </c>
      <c r="N23" s="162" t="s">
        <v>363</v>
      </c>
      <c r="O23" s="162" t="s">
        <v>365</v>
      </c>
      <c r="P23" s="162" t="s">
        <v>363</v>
      </c>
      <c r="Q23" s="162" t="s">
        <v>363</v>
      </c>
      <c r="R23" s="166">
        <f t="shared" si="1"/>
        <v>0.6</v>
      </c>
      <c r="S23" s="505"/>
      <c r="T23" s="456"/>
      <c r="U23" s="416"/>
      <c r="V23" s="425"/>
    </row>
    <row r="24" spans="1:22" ht="117" customHeight="1">
      <c r="A24" s="507"/>
      <c r="B24" s="416"/>
      <c r="C24" s="177">
        <f>'5- Identificación de Riesgos'!D24</f>
        <v>0</v>
      </c>
      <c r="D24" s="170"/>
      <c r="E24" s="218" t="s">
        <v>378</v>
      </c>
      <c r="F24" s="162"/>
      <c r="G24" s="162"/>
      <c r="H24" s="162"/>
      <c r="I24" s="162"/>
      <c r="J24" s="166">
        <f t="shared" si="0"/>
        <v>0</v>
      </c>
      <c r="K24" s="505"/>
      <c r="L24" s="162"/>
      <c r="M24" s="217"/>
      <c r="N24" s="162"/>
      <c r="O24" s="162"/>
      <c r="P24" s="162"/>
      <c r="Q24" s="162"/>
      <c r="R24" s="166">
        <f t="shared" si="1"/>
        <v>0</v>
      </c>
      <c r="S24" s="505"/>
      <c r="T24" s="456"/>
      <c r="U24" s="416"/>
      <c r="V24" s="425"/>
    </row>
    <row r="25" spans="1:22" ht="57.75" customHeight="1">
      <c r="A25" s="507"/>
      <c r="B25" s="416"/>
      <c r="C25" s="177">
        <f>'5- Identificación de Riesgos'!D25</f>
        <v>0</v>
      </c>
      <c r="D25" s="170"/>
      <c r="E25" s="178"/>
      <c r="F25" s="162"/>
      <c r="G25" s="162"/>
      <c r="H25" s="162"/>
      <c r="I25" s="162"/>
      <c r="J25" s="166">
        <f t="shared" si="0"/>
        <v>0</v>
      </c>
      <c r="K25" s="505"/>
      <c r="L25" s="162"/>
      <c r="M25" s="184"/>
      <c r="N25" s="162"/>
      <c r="O25" s="162"/>
      <c r="P25" s="162"/>
      <c r="Q25" s="162"/>
      <c r="R25" s="166">
        <f t="shared" si="1"/>
        <v>0</v>
      </c>
      <c r="S25" s="505"/>
      <c r="T25" s="456"/>
      <c r="U25" s="416"/>
      <c r="V25" s="425"/>
    </row>
    <row r="26" spans="1:22">
      <c r="A26" s="507"/>
      <c r="B26" s="416"/>
      <c r="C26" s="177">
        <f>'5- Identificación de Riesgos'!D26</f>
        <v>0</v>
      </c>
      <c r="D26" s="170"/>
      <c r="E26" s="178"/>
      <c r="F26" s="162"/>
      <c r="G26" s="162"/>
      <c r="H26" s="162"/>
      <c r="I26" s="162"/>
      <c r="J26" s="166">
        <f t="shared" si="0"/>
        <v>0</v>
      </c>
      <c r="K26" s="505"/>
      <c r="L26" s="162"/>
      <c r="M26" s="184"/>
      <c r="N26" s="162"/>
      <c r="O26" s="162"/>
      <c r="P26" s="162"/>
      <c r="Q26" s="162"/>
      <c r="R26" s="166">
        <f t="shared" si="1"/>
        <v>0</v>
      </c>
      <c r="S26" s="505"/>
      <c r="T26" s="456"/>
      <c r="U26" s="416"/>
      <c r="V26" s="425"/>
    </row>
    <row r="27" spans="1:22">
      <c r="A27" s="507"/>
      <c r="B27" s="416"/>
      <c r="C27" s="177">
        <f>'5- Identificación de Riesgos'!D27</f>
        <v>0</v>
      </c>
      <c r="D27" s="170"/>
      <c r="E27" s="178"/>
      <c r="F27" s="162"/>
      <c r="G27" s="162"/>
      <c r="H27" s="162"/>
      <c r="I27" s="162"/>
      <c r="J27" s="166">
        <f t="shared" si="0"/>
        <v>0</v>
      </c>
      <c r="K27" s="505"/>
      <c r="L27" s="162"/>
      <c r="M27" s="184"/>
      <c r="N27" s="162"/>
      <c r="O27" s="162"/>
      <c r="P27" s="162"/>
      <c r="Q27" s="162"/>
      <c r="R27" s="166">
        <f t="shared" si="1"/>
        <v>0</v>
      </c>
      <c r="S27" s="505"/>
      <c r="T27" s="456"/>
      <c r="U27" s="416"/>
      <c r="V27" s="425"/>
    </row>
    <row r="28" spans="1:22">
      <c r="A28" s="507"/>
      <c r="B28" s="416"/>
      <c r="C28" s="177">
        <f>'5- Identificación de Riesgos'!D28</f>
        <v>0</v>
      </c>
      <c r="D28" s="170"/>
      <c r="E28" s="178"/>
      <c r="F28" s="162"/>
      <c r="G28" s="162"/>
      <c r="H28" s="162"/>
      <c r="I28" s="162"/>
      <c r="J28" s="166">
        <f t="shared" si="0"/>
        <v>0</v>
      </c>
      <c r="K28" s="505"/>
      <c r="L28" s="162"/>
      <c r="M28" s="184"/>
      <c r="N28" s="162"/>
      <c r="O28" s="162"/>
      <c r="P28" s="162"/>
      <c r="Q28" s="162"/>
      <c r="R28" s="166">
        <f t="shared" si="1"/>
        <v>0</v>
      </c>
      <c r="S28" s="505"/>
      <c r="T28" s="456"/>
      <c r="U28" s="416"/>
      <c r="V28" s="425"/>
    </row>
    <row r="29" spans="1:22" ht="15.75" thickBot="1">
      <c r="A29" s="521"/>
      <c r="B29" s="417"/>
      <c r="C29" s="220">
        <f>'5- Identificación de Riesgos'!D29</f>
        <v>0</v>
      </c>
      <c r="D29" s="210"/>
      <c r="E29" s="223"/>
      <c r="F29" s="209"/>
      <c r="G29" s="209"/>
      <c r="H29" s="209"/>
      <c r="I29" s="209"/>
      <c r="J29" s="221">
        <f t="shared" si="0"/>
        <v>0</v>
      </c>
      <c r="K29" s="545"/>
      <c r="L29" s="209">
        <f>'5- Identificación de Riesgos'!I29</f>
        <v>0</v>
      </c>
      <c r="M29" s="222"/>
      <c r="N29" s="209"/>
      <c r="O29" s="209"/>
      <c r="P29" s="209"/>
      <c r="Q29" s="209"/>
      <c r="R29" s="221">
        <f t="shared" si="1"/>
        <v>0</v>
      </c>
      <c r="S29" s="545"/>
      <c r="T29" s="547"/>
      <c r="U29" s="417"/>
      <c r="V29" s="546"/>
    </row>
    <row r="30" spans="1:22" ht="174" customHeight="1">
      <c r="A30" s="506">
        <f>'5- Identificación de Riesgos'!A30</f>
        <v>3</v>
      </c>
      <c r="B30" s="427" t="str">
        <f>'5- Identificación de Riesgos'!B30</f>
        <v xml:space="preserve"> Efectuar notificaciones que no cumplan con los requistos</v>
      </c>
      <c r="C30" s="175" t="str">
        <f>'5- Identificación de Riesgos'!D30</f>
        <v>1. Errores en la digitación</v>
      </c>
      <c r="D30" s="169"/>
      <c r="E30" s="176" t="s">
        <v>379</v>
      </c>
      <c r="F30" s="161" t="s">
        <v>365</v>
      </c>
      <c r="G30" s="161" t="s">
        <v>363</v>
      </c>
      <c r="H30" s="161" t="s">
        <v>365</v>
      </c>
      <c r="I30" s="161" t="s">
        <v>365</v>
      </c>
      <c r="J30" s="168">
        <f t="shared" ref="J30:J59" si="2">COUNTIF(F30:I30,"SI")/4</f>
        <v>0.25</v>
      </c>
      <c r="K30" s="504">
        <f>AVERAGE(J30:J39)</f>
        <v>0.125</v>
      </c>
      <c r="L30" s="161" t="str">
        <f>'5- Identificación de Riesgos'!I30</f>
        <v>Afectación de reputacion,imagén,  credibilidad, satisfacción de usuarios y PI</v>
      </c>
      <c r="M30" s="211" t="s">
        <v>380</v>
      </c>
      <c r="N30" s="161" t="s">
        <v>363</v>
      </c>
      <c r="O30" s="161" t="s">
        <v>365</v>
      </c>
      <c r="P30" s="161" t="s">
        <v>363</v>
      </c>
      <c r="Q30" s="161" t="s">
        <v>363</v>
      </c>
      <c r="R30" s="168">
        <f t="shared" ref="R30:R59" si="3">SUM(COUNTIF(N30,"SI")*25%,COUNTIF(O30,"SI")*40%,COUNTIF(P30,"SI")*25%,COUNTIF(Q30,"SI")*10%)</f>
        <v>0.6</v>
      </c>
      <c r="S30" s="514">
        <f>AVERAGE(R30:R39)</f>
        <v>0.24</v>
      </c>
      <c r="T30" s="51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42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24" t="str">
        <f>CONCATENATE(VLOOKUP((LEFT(T30,LEN(T30)-4)&amp;LEFT(U30,LEN(U30)-4)),'9- Matriz de Calor '!$D$18:$E$42,2,0)," - ",RIGHT(T30,1)*RIGHT(U30,1))</f>
        <v>Moderado - 4</v>
      </c>
    </row>
    <row r="31" spans="1:22" ht="141" customHeight="1">
      <c r="A31" s="507"/>
      <c r="B31" s="416"/>
      <c r="C31" s="177" t="str">
        <f>'5- Identificación de Riesgos'!D42</f>
        <v xml:space="preserve">3. Fallas y deficiencias de las herramientas tecnologicas y de la conectividad para realizar la actividad de reparto
</v>
      </c>
      <c r="D31" s="170"/>
      <c r="E31" s="178" t="s">
        <v>381</v>
      </c>
      <c r="F31" s="162" t="s">
        <v>365</v>
      </c>
      <c r="G31" s="162" t="s">
        <v>365</v>
      </c>
      <c r="H31" s="162" t="s">
        <v>365</v>
      </c>
      <c r="I31" s="162" t="s">
        <v>365</v>
      </c>
      <c r="J31" s="166">
        <f t="shared" si="2"/>
        <v>0</v>
      </c>
      <c r="K31" s="505"/>
      <c r="L31" s="162" t="str">
        <f>'5- Identificación de Riesgos'!I31</f>
        <v>Incumplimiento de las metas establecidas</v>
      </c>
      <c r="M31" s="217" t="s">
        <v>382</v>
      </c>
      <c r="N31" s="162" t="s">
        <v>363</v>
      </c>
      <c r="O31" s="162" t="s">
        <v>365</v>
      </c>
      <c r="P31" s="162" t="s">
        <v>363</v>
      </c>
      <c r="Q31" s="162" t="s">
        <v>363</v>
      </c>
      <c r="R31" s="166">
        <f t="shared" si="3"/>
        <v>0.6</v>
      </c>
      <c r="S31" s="515"/>
      <c r="T31" s="518"/>
      <c r="U31" s="416"/>
      <c r="V31" s="425"/>
    </row>
    <row r="32" spans="1:22" ht="195.75" customHeight="1">
      <c r="A32" s="507"/>
      <c r="B32" s="416"/>
      <c r="C32" s="177" t="str">
        <f>'5- Identificación de Riesgos'!D43</f>
        <v>4. Falta de capacidad instalada para atender el alto volumen de expedientes repartidos o por repartir</v>
      </c>
      <c r="D32" s="170"/>
      <c r="E32" s="178" t="s">
        <v>383</v>
      </c>
      <c r="F32" s="162" t="s">
        <v>363</v>
      </c>
      <c r="G32" s="162" t="s">
        <v>363</v>
      </c>
      <c r="H32" s="162" t="s">
        <v>363</v>
      </c>
      <c r="I32" s="162" t="s">
        <v>363</v>
      </c>
      <c r="J32" s="166">
        <f t="shared" si="2"/>
        <v>1</v>
      </c>
      <c r="K32" s="505"/>
      <c r="L32" s="162">
        <f>'5- Identificación de Riesgos'!I32</f>
        <v>0</v>
      </c>
      <c r="M32" s="217"/>
      <c r="N32" s="162"/>
      <c r="O32" s="162"/>
      <c r="P32" s="162"/>
      <c r="Q32" s="162"/>
      <c r="R32" s="166">
        <f t="shared" si="3"/>
        <v>0</v>
      </c>
      <c r="S32" s="515"/>
      <c r="T32" s="518"/>
      <c r="U32" s="416"/>
      <c r="V32" s="425"/>
    </row>
    <row r="33" spans="1:278" ht="111" customHeight="1">
      <c r="A33" s="507"/>
      <c r="B33" s="416"/>
      <c r="C33" s="177" t="str">
        <f>'5- Identificación de Riesgos'!D44</f>
        <v>5. Envío de expedientes fraccionados o incompletos al momento de realizar el reparto</v>
      </c>
      <c r="D33" s="170"/>
      <c r="E33" s="178" t="s">
        <v>384</v>
      </c>
      <c r="F33" s="162"/>
      <c r="G33" s="162"/>
      <c r="H33" s="162"/>
      <c r="I33" s="162"/>
      <c r="J33" s="166">
        <f t="shared" si="2"/>
        <v>0</v>
      </c>
      <c r="K33" s="505"/>
      <c r="L33" s="162"/>
      <c r="M33" s="184" t="s">
        <v>385</v>
      </c>
      <c r="N33" s="162" t="s">
        <v>363</v>
      </c>
      <c r="O33" s="162" t="s">
        <v>365</v>
      </c>
      <c r="P33" s="162" t="s">
        <v>363</v>
      </c>
      <c r="Q33" s="162" t="s">
        <v>363</v>
      </c>
      <c r="R33" s="166">
        <f t="shared" si="3"/>
        <v>0.6</v>
      </c>
      <c r="S33" s="515"/>
      <c r="T33" s="518"/>
      <c r="U33" s="416"/>
      <c r="V33" s="425"/>
    </row>
    <row r="34" spans="1:278" ht="105">
      <c r="A34" s="507"/>
      <c r="B34" s="416"/>
      <c r="C34" s="177" t="str">
        <f>'5- Identificación de Riesgos'!D45</f>
        <v>6. No realizar el reparto entre los despachos competentes y/o dentro del término establecido</v>
      </c>
      <c r="D34" s="170"/>
      <c r="E34" s="178" t="s">
        <v>386</v>
      </c>
      <c r="F34" s="162"/>
      <c r="G34" s="162"/>
      <c r="H34" s="162"/>
      <c r="I34" s="162"/>
      <c r="J34" s="166">
        <f t="shared" si="2"/>
        <v>0</v>
      </c>
      <c r="K34" s="505"/>
      <c r="L34" s="162"/>
      <c r="M34" s="184" t="s">
        <v>387</v>
      </c>
      <c r="N34" s="162" t="s">
        <v>363</v>
      </c>
      <c r="O34" s="162" t="s">
        <v>365</v>
      </c>
      <c r="P34" s="162" t="s">
        <v>363</v>
      </c>
      <c r="Q34" s="162" t="s">
        <v>363</v>
      </c>
      <c r="R34" s="166">
        <f t="shared" si="3"/>
        <v>0.6</v>
      </c>
      <c r="S34" s="515"/>
      <c r="T34" s="518"/>
      <c r="U34" s="416"/>
      <c r="V34" s="425"/>
    </row>
    <row r="35" spans="1:278">
      <c r="A35" s="507"/>
      <c r="B35" s="416"/>
      <c r="C35" s="177" t="e">
        <f>'5- Identificación de Riesgos'!#REF!</f>
        <v>#REF!</v>
      </c>
      <c r="D35" s="170"/>
      <c r="E35" s="178"/>
      <c r="F35" s="162"/>
      <c r="G35" s="162"/>
      <c r="H35" s="162"/>
      <c r="I35" s="162"/>
      <c r="J35" s="166">
        <f t="shared" si="2"/>
        <v>0</v>
      </c>
      <c r="K35" s="505"/>
      <c r="L35" s="162"/>
      <c r="M35" s="184"/>
      <c r="N35" s="162"/>
      <c r="O35" s="162"/>
      <c r="P35" s="162"/>
      <c r="Q35" s="162"/>
      <c r="R35" s="166">
        <f t="shared" si="3"/>
        <v>0</v>
      </c>
      <c r="S35" s="515"/>
      <c r="T35" s="518"/>
      <c r="U35" s="416"/>
      <c r="V35" s="425"/>
    </row>
    <row r="36" spans="1:278">
      <c r="A36" s="507"/>
      <c r="B36" s="416"/>
      <c r="C36" s="177" t="e">
        <f>'5- Identificación de Riesgos'!#REF!</f>
        <v>#REF!</v>
      </c>
      <c r="D36" s="170"/>
      <c r="E36" s="178"/>
      <c r="F36" s="162"/>
      <c r="G36" s="162"/>
      <c r="H36" s="162"/>
      <c r="I36" s="162"/>
      <c r="J36" s="166">
        <f t="shared" si="2"/>
        <v>0</v>
      </c>
      <c r="K36" s="505"/>
      <c r="L36" s="162"/>
      <c r="M36" s="184"/>
      <c r="N36" s="162"/>
      <c r="O36" s="162"/>
      <c r="P36" s="162"/>
      <c r="Q36" s="162"/>
      <c r="R36" s="166">
        <f t="shared" si="3"/>
        <v>0</v>
      </c>
      <c r="S36" s="515"/>
      <c r="T36" s="518"/>
      <c r="U36" s="416"/>
      <c r="V36" s="425"/>
    </row>
    <row r="37" spans="1:278">
      <c r="A37" s="507"/>
      <c r="B37" s="416"/>
      <c r="C37" s="177" t="e">
        <f>'5- Identificación de Riesgos'!#REF!</f>
        <v>#REF!</v>
      </c>
      <c r="D37" s="170"/>
      <c r="E37" s="178"/>
      <c r="F37" s="162"/>
      <c r="G37" s="162"/>
      <c r="H37" s="162"/>
      <c r="I37" s="162"/>
      <c r="J37" s="166">
        <f t="shared" si="2"/>
        <v>0</v>
      </c>
      <c r="K37" s="505"/>
      <c r="L37" s="162"/>
      <c r="M37" s="184"/>
      <c r="N37" s="162"/>
      <c r="O37" s="162"/>
      <c r="P37" s="162"/>
      <c r="Q37" s="162"/>
      <c r="R37" s="166">
        <f t="shared" si="3"/>
        <v>0</v>
      </c>
      <c r="S37" s="515"/>
      <c r="T37" s="518"/>
      <c r="U37" s="416"/>
      <c r="V37" s="425"/>
    </row>
    <row r="38" spans="1:278">
      <c r="A38" s="507"/>
      <c r="B38" s="416"/>
      <c r="C38" s="177" t="e">
        <f>'5- Identificación de Riesgos'!#REF!</f>
        <v>#REF!</v>
      </c>
      <c r="D38" s="170"/>
      <c r="E38" s="178"/>
      <c r="F38" s="162"/>
      <c r="G38" s="162"/>
      <c r="H38" s="162"/>
      <c r="I38" s="162"/>
      <c r="J38" s="166">
        <f t="shared" si="2"/>
        <v>0</v>
      </c>
      <c r="K38" s="505"/>
      <c r="L38" s="162"/>
      <c r="M38" s="184"/>
      <c r="N38" s="162"/>
      <c r="O38" s="162"/>
      <c r="P38" s="162"/>
      <c r="Q38" s="162"/>
      <c r="R38" s="166">
        <f t="shared" si="3"/>
        <v>0</v>
      </c>
      <c r="S38" s="515"/>
      <c r="T38" s="518"/>
      <c r="U38" s="416"/>
      <c r="V38" s="425"/>
    </row>
    <row r="39" spans="1:278" ht="15.75" thickBot="1">
      <c r="A39" s="508"/>
      <c r="B39" s="428"/>
      <c r="C39" s="220">
        <f>'5- Identificación de Riesgos'!D39</f>
        <v>0</v>
      </c>
      <c r="D39" s="210"/>
      <c r="E39" s="223"/>
      <c r="F39" s="209"/>
      <c r="G39" s="209"/>
      <c r="H39" s="209"/>
      <c r="I39" s="209"/>
      <c r="J39" s="221">
        <f t="shared" si="2"/>
        <v>0</v>
      </c>
      <c r="K39" s="520"/>
      <c r="L39" s="209"/>
      <c r="M39" s="222"/>
      <c r="N39" s="209"/>
      <c r="O39" s="209"/>
      <c r="P39" s="209"/>
      <c r="Q39" s="209"/>
      <c r="R39" s="221">
        <f t="shared" si="3"/>
        <v>0</v>
      </c>
      <c r="S39" s="516"/>
      <c r="T39" s="519"/>
      <c r="U39" s="428"/>
      <c r="V39" s="426"/>
    </row>
    <row r="40" spans="1:278" s="230" customFormat="1" ht="105">
      <c r="A40" s="506">
        <f>'5- Identificación de Riesgos'!A40</f>
        <v>4</v>
      </c>
      <c r="B40" s="427" t="str">
        <f>'5- Identificación de Riesgos'!B40</f>
        <v>Efectuar el reparto judicial incumpliendo requisitos</v>
      </c>
      <c r="C40" s="175" t="str">
        <f>'5- Identificación de Riesgos'!D40</f>
        <v xml:space="preserve">1.  Incumplimiento del procedimiento de reparto </v>
      </c>
      <c r="D40" s="169"/>
      <c r="E40" s="215" t="s">
        <v>388</v>
      </c>
      <c r="F40" s="161" t="s">
        <v>365</v>
      </c>
      <c r="G40" s="161" t="s">
        <v>363</v>
      </c>
      <c r="H40" s="161" t="s">
        <v>365</v>
      </c>
      <c r="I40" s="161" t="s">
        <v>365</v>
      </c>
      <c r="J40" s="168">
        <f t="shared" si="2"/>
        <v>0.25</v>
      </c>
      <c r="K40" s="504">
        <f>AVERAGE(J40:J49)</f>
        <v>0.125</v>
      </c>
      <c r="L40" s="161" t="str">
        <f>'5- Identificación de Riesgos'!I40</f>
        <v>Afectación de reputacion,imagén,  credibilidad, satisfacción de usuarios y PI</v>
      </c>
      <c r="M40" s="212" t="s">
        <v>389</v>
      </c>
      <c r="N40" s="161" t="s">
        <v>363</v>
      </c>
      <c r="O40" s="161" t="s">
        <v>365</v>
      </c>
      <c r="P40" s="161" t="s">
        <v>363</v>
      </c>
      <c r="Q40" s="161" t="s">
        <v>363</v>
      </c>
      <c r="R40" s="168">
        <f t="shared" si="3"/>
        <v>0.6</v>
      </c>
      <c r="S40" s="504">
        <f>AVERAGE(R40:R49)</f>
        <v>9.5000000000000001E-2</v>
      </c>
      <c r="T40" s="45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24" t="str">
        <f>CONCATENATE(VLOOKUP((LEFT(T40,LEN(T40)-4)&amp;LEFT(U40,LEN(U40)-4)),'9- Matriz de Calor '!$D$18:$E$42,2,0)," - ",RIGHT(T40,1)*RIGHT(U40,1))</f>
        <v>Bajo - 2</v>
      </c>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c r="IX40" s="229"/>
      <c r="IY40" s="229"/>
      <c r="IZ40" s="229"/>
      <c r="JA40" s="229"/>
      <c r="JB40" s="229"/>
      <c r="JC40" s="229"/>
      <c r="JD40" s="229"/>
      <c r="JE40" s="229"/>
      <c r="JF40" s="229"/>
      <c r="JG40" s="229"/>
      <c r="JH40" s="229"/>
      <c r="JI40" s="229"/>
      <c r="JJ40" s="229"/>
      <c r="JK40" s="229"/>
      <c r="JL40" s="229"/>
      <c r="JM40" s="229"/>
      <c r="JN40" s="229"/>
      <c r="JO40" s="229"/>
      <c r="JP40" s="229"/>
      <c r="JQ40" s="229"/>
      <c r="JR40" s="229"/>
    </row>
    <row r="41" spans="1:278" ht="63.75">
      <c r="A41" s="507"/>
      <c r="B41" s="416"/>
      <c r="C41" s="177" t="str">
        <f>'5- Identificación de Riesgos'!D41</f>
        <v>2.  Falta de seguimiento y control al cumplimiento efectivo de la actividad de reparto y desconocimiento del procedimiento respectivo</v>
      </c>
      <c r="D41" s="170"/>
      <c r="E41" s="214" t="s">
        <v>390</v>
      </c>
      <c r="F41" s="162" t="s">
        <v>365</v>
      </c>
      <c r="G41" s="162" t="s">
        <v>365</v>
      </c>
      <c r="H41" s="162" t="s">
        <v>365</v>
      </c>
      <c r="I41" s="162" t="s">
        <v>365</v>
      </c>
      <c r="J41" s="166">
        <f t="shared" si="2"/>
        <v>0</v>
      </c>
      <c r="K41" s="505"/>
      <c r="L41" s="162" t="str">
        <f>'5- Identificación de Riesgos'!I41</f>
        <v>Incumplimiento de las metas establecidas</v>
      </c>
      <c r="M41" s="213" t="s">
        <v>391</v>
      </c>
      <c r="N41" s="162" t="s">
        <v>365</v>
      </c>
      <c r="O41" s="162" t="s">
        <v>365</v>
      </c>
      <c r="P41" s="162" t="s">
        <v>363</v>
      </c>
      <c r="Q41" s="162" t="s">
        <v>363</v>
      </c>
      <c r="R41" s="166">
        <f t="shared" si="3"/>
        <v>0.35</v>
      </c>
      <c r="S41" s="505"/>
      <c r="T41" s="456"/>
      <c r="U41" s="416"/>
      <c r="V41" s="425"/>
    </row>
    <row r="42" spans="1:278" ht="75.75" customHeight="1">
      <c r="A42" s="507"/>
      <c r="B42" s="416"/>
      <c r="C42" s="177" t="s">
        <v>392</v>
      </c>
      <c r="D42" s="170"/>
      <c r="E42" s="224"/>
      <c r="F42" s="162" t="s">
        <v>363</v>
      </c>
      <c r="G42" s="162" t="s">
        <v>363</v>
      </c>
      <c r="H42" s="162" t="s">
        <v>363</v>
      </c>
      <c r="I42" s="162" t="s">
        <v>363</v>
      </c>
      <c r="J42" s="166">
        <f t="shared" si="2"/>
        <v>1</v>
      </c>
      <c r="K42" s="505"/>
      <c r="L42" s="162"/>
      <c r="M42" s="213"/>
      <c r="N42" s="162"/>
      <c r="O42" s="162"/>
      <c r="P42" s="162"/>
      <c r="Q42" s="162"/>
      <c r="R42" s="166">
        <f t="shared" si="3"/>
        <v>0</v>
      </c>
      <c r="S42" s="505"/>
      <c r="T42" s="456"/>
      <c r="U42" s="416"/>
      <c r="V42" s="425"/>
    </row>
    <row r="43" spans="1:278">
      <c r="A43" s="507"/>
      <c r="B43" s="416"/>
      <c r="C43" s="177" t="e">
        <f>'5- Identificación de Riesgos'!#REF!</f>
        <v>#REF!</v>
      </c>
      <c r="D43" s="170"/>
      <c r="E43" s="224"/>
      <c r="F43" s="162"/>
      <c r="G43" s="162"/>
      <c r="H43" s="162"/>
      <c r="I43" s="162"/>
      <c r="J43" s="166">
        <f t="shared" si="2"/>
        <v>0</v>
      </c>
      <c r="K43" s="505"/>
      <c r="L43" s="162"/>
      <c r="M43" s="184"/>
      <c r="N43" s="162"/>
      <c r="O43" s="162"/>
      <c r="P43" s="162"/>
      <c r="Q43" s="162"/>
      <c r="R43" s="166">
        <f t="shared" si="3"/>
        <v>0</v>
      </c>
      <c r="S43" s="505"/>
      <c r="T43" s="456"/>
      <c r="U43" s="416"/>
      <c r="V43" s="425"/>
    </row>
    <row r="44" spans="1:278">
      <c r="A44" s="507"/>
      <c r="B44" s="416"/>
      <c r="C44" s="177" t="e">
        <f>'5- Identificación de Riesgos'!#REF!</f>
        <v>#REF!</v>
      </c>
      <c r="D44" s="170"/>
      <c r="E44" s="170"/>
      <c r="F44" s="162"/>
      <c r="G44" s="162"/>
      <c r="H44" s="162"/>
      <c r="I44" s="162"/>
      <c r="J44" s="166">
        <f t="shared" si="2"/>
        <v>0</v>
      </c>
      <c r="K44" s="505"/>
      <c r="L44" s="162"/>
      <c r="M44" s="184"/>
      <c r="N44" s="162"/>
      <c r="O44" s="162"/>
      <c r="P44" s="162"/>
      <c r="Q44" s="162"/>
      <c r="R44" s="166">
        <f t="shared" si="3"/>
        <v>0</v>
      </c>
      <c r="S44" s="505"/>
      <c r="T44" s="456"/>
      <c r="U44" s="416"/>
      <c r="V44" s="425"/>
    </row>
    <row r="45" spans="1:278">
      <c r="A45" s="507"/>
      <c r="B45" s="416"/>
      <c r="C45" s="177" t="e">
        <f>'5- Identificación de Riesgos'!#REF!</f>
        <v>#REF!</v>
      </c>
      <c r="D45" s="170"/>
      <c r="E45" s="178"/>
      <c r="F45" s="162"/>
      <c r="G45" s="162"/>
      <c r="H45" s="162"/>
      <c r="I45" s="162"/>
      <c r="J45" s="166">
        <f t="shared" si="2"/>
        <v>0</v>
      </c>
      <c r="K45" s="505"/>
      <c r="L45" s="162"/>
      <c r="M45" s="184"/>
      <c r="N45" s="162"/>
      <c r="O45" s="162"/>
      <c r="P45" s="162"/>
      <c r="Q45" s="162"/>
      <c r="R45" s="166">
        <f t="shared" si="3"/>
        <v>0</v>
      </c>
      <c r="S45" s="505"/>
      <c r="T45" s="456"/>
      <c r="U45" s="416"/>
      <c r="V45" s="425"/>
    </row>
    <row r="46" spans="1:278">
      <c r="A46" s="507"/>
      <c r="B46" s="416"/>
      <c r="C46" s="177">
        <f>'5- Identificación de Riesgos'!D46</f>
        <v>0</v>
      </c>
      <c r="D46" s="170"/>
      <c r="E46" s="178"/>
      <c r="F46" s="162"/>
      <c r="G46" s="162"/>
      <c r="H46" s="162"/>
      <c r="I46" s="162"/>
      <c r="J46" s="166">
        <f t="shared" si="2"/>
        <v>0</v>
      </c>
      <c r="K46" s="505"/>
      <c r="L46" s="162"/>
      <c r="M46" s="184"/>
      <c r="N46" s="162"/>
      <c r="O46" s="162"/>
      <c r="P46" s="162"/>
      <c r="Q46" s="162"/>
      <c r="R46" s="166">
        <f t="shared" si="3"/>
        <v>0</v>
      </c>
      <c r="S46" s="505"/>
      <c r="T46" s="456"/>
      <c r="U46" s="416"/>
      <c r="V46" s="425"/>
    </row>
    <row r="47" spans="1:278">
      <c r="A47" s="507"/>
      <c r="B47" s="416"/>
      <c r="C47" s="177">
        <f>'5- Identificación de Riesgos'!D47</f>
        <v>0</v>
      </c>
      <c r="D47" s="170"/>
      <c r="E47" s="178"/>
      <c r="F47" s="162"/>
      <c r="G47" s="162"/>
      <c r="H47" s="162"/>
      <c r="I47" s="162"/>
      <c r="J47" s="166">
        <f t="shared" si="2"/>
        <v>0</v>
      </c>
      <c r="K47" s="505"/>
      <c r="L47" s="162"/>
      <c r="M47" s="184"/>
      <c r="N47" s="162"/>
      <c r="O47" s="162"/>
      <c r="P47" s="162"/>
      <c r="Q47" s="162"/>
      <c r="R47" s="166">
        <f t="shared" si="3"/>
        <v>0</v>
      </c>
      <c r="S47" s="505"/>
      <c r="T47" s="456"/>
      <c r="U47" s="416"/>
      <c r="V47" s="425"/>
    </row>
    <row r="48" spans="1:278">
      <c r="A48" s="507"/>
      <c r="B48" s="416"/>
      <c r="C48" s="177">
        <f>'5- Identificación de Riesgos'!D48</f>
        <v>0</v>
      </c>
      <c r="D48" s="170"/>
      <c r="E48" s="178"/>
      <c r="F48" s="162"/>
      <c r="G48" s="162"/>
      <c r="H48" s="162"/>
      <c r="I48" s="162"/>
      <c r="J48" s="166">
        <f t="shared" si="2"/>
        <v>0</v>
      </c>
      <c r="K48" s="505"/>
      <c r="L48" s="162"/>
      <c r="M48" s="184"/>
      <c r="N48" s="162"/>
      <c r="O48" s="162"/>
      <c r="P48" s="162"/>
      <c r="Q48" s="162"/>
      <c r="R48" s="166">
        <f t="shared" si="3"/>
        <v>0</v>
      </c>
      <c r="S48" s="505"/>
      <c r="T48" s="456"/>
      <c r="U48" s="416"/>
      <c r="V48" s="425"/>
    </row>
    <row r="49" spans="1:278" s="232" customFormat="1" ht="15.75" thickBot="1">
      <c r="A49" s="508"/>
      <c r="B49" s="428"/>
      <c r="C49" s="179">
        <f>'5- Identificación de Riesgos'!D49</f>
        <v>0</v>
      </c>
      <c r="D49" s="172"/>
      <c r="E49" s="181"/>
      <c r="F49" s="163"/>
      <c r="G49" s="163"/>
      <c r="H49" s="163"/>
      <c r="I49" s="163"/>
      <c r="J49" s="167">
        <f t="shared" si="2"/>
        <v>0</v>
      </c>
      <c r="K49" s="520"/>
      <c r="L49" s="163"/>
      <c r="M49" s="185"/>
      <c r="N49" s="163"/>
      <c r="O49" s="163"/>
      <c r="P49" s="163"/>
      <c r="Q49" s="163"/>
      <c r="R49" s="167">
        <f t="shared" si="3"/>
        <v>0</v>
      </c>
      <c r="S49" s="520"/>
      <c r="T49" s="457"/>
      <c r="U49" s="428"/>
      <c r="V49" s="426"/>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c r="GT49" s="231"/>
      <c r="GU49" s="231"/>
      <c r="GV49" s="231"/>
      <c r="GW49" s="231"/>
      <c r="GX49" s="231"/>
      <c r="GY49" s="231"/>
      <c r="GZ49" s="231"/>
      <c r="HA49" s="231"/>
      <c r="HB49" s="231"/>
      <c r="HC49" s="231"/>
      <c r="HD49" s="231"/>
      <c r="HE49" s="231"/>
      <c r="HF49" s="231"/>
      <c r="HG49" s="231"/>
      <c r="HH49" s="231"/>
      <c r="HI49" s="231"/>
      <c r="HJ49" s="231"/>
      <c r="HK49" s="231"/>
      <c r="HL49" s="231"/>
      <c r="HM49" s="231"/>
      <c r="HN49" s="231"/>
      <c r="HO49" s="231"/>
      <c r="HP49" s="231"/>
      <c r="HQ49" s="231"/>
      <c r="HR49" s="231"/>
      <c r="HS49" s="231"/>
      <c r="HT49" s="231"/>
      <c r="HU49" s="231"/>
      <c r="HV49" s="231"/>
      <c r="HW49" s="231"/>
      <c r="HX49" s="231"/>
      <c r="HY49" s="231"/>
      <c r="HZ49" s="231"/>
      <c r="IA49" s="231"/>
      <c r="IB49" s="231"/>
      <c r="IC49" s="231"/>
      <c r="ID49" s="231"/>
      <c r="IE49" s="231"/>
      <c r="IF49" s="231"/>
      <c r="IG49" s="231"/>
      <c r="IH49" s="231"/>
      <c r="II49" s="231"/>
      <c r="IJ49" s="231"/>
      <c r="IK49" s="231"/>
      <c r="IL49" s="231"/>
      <c r="IM49" s="231"/>
      <c r="IN49" s="231"/>
      <c r="IO49" s="231"/>
      <c r="IP49" s="231"/>
      <c r="IQ49" s="231"/>
      <c r="IR49" s="231"/>
      <c r="IS49" s="231"/>
      <c r="IT49" s="231"/>
      <c r="IU49" s="231"/>
      <c r="IV49" s="231"/>
      <c r="IW49" s="231"/>
      <c r="IX49" s="231"/>
      <c r="IY49" s="231"/>
      <c r="IZ49" s="231"/>
      <c r="JA49" s="231"/>
      <c r="JB49" s="231"/>
      <c r="JC49" s="231"/>
      <c r="JD49" s="231"/>
      <c r="JE49" s="231"/>
      <c r="JF49" s="231"/>
      <c r="JG49" s="231"/>
      <c r="JH49" s="231"/>
      <c r="JI49" s="231"/>
      <c r="JJ49" s="231"/>
      <c r="JK49" s="231"/>
      <c r="JL49" s="231"/>
      <c r="JM49" s="231"/>
      <c r="JN49" s="231"/>
      <c r="JO49" s="231"/>
      <c r="JP49" s="231"/>
      <c r="JQ49" s="231"/>
      <c r="JR49" s="231"/>
    </row>
    <row r="50" spans="1:278" ht="76.5">
      <c r="A50" s="506">
        <v>5</v>
      </c>
      <c r="B50" s="427" t="str">
        <f>'5- Identificación de Riesgos'!B50</f>
        <v>Pérdida de documentos</v>
      </c>
      <c r="C50" s="175" t="str">
        <f>'5- Identificación de Riesgos'!D50</f>
        <v xml:space="preserve">1. Falta de implementación del expediente electrónico en todas las dependencias y juzgados.
</v>
      </c>
      <c r="D50" s="169"/>
      <c r="E50" s="215" t="s">
        <v>393</v>
      </c>
      <c r="F50" s="161" t="s">
        <v>365</v>
      </c>
      <c r="G50" s="161" t="s">
        <v>363</v>
      </c>
      <c r="H50" s="161" t="s">
        <v>365</v>
      </c>
      <c r="I50" s="161" t="s">
        <v>365</v>
      </c>
      <c r="J50" s="168">
        <f t="shared" si="2"/>
        <v>0.25</v>
      </c>
      <c r="K50" s="504">
        <f>AVERAGE(J50:J59)</f>
        <v>0.125</v>
      </c>
      <c r="L50" s="161" t="str">
        <f>'5- Identificación de Riesgos'!I50</f>
        <v>Afectación de reputacion,imagén,  credibilidad, satisfacción de usuarios y PI</v>
      </c>
      <c r="M50" s="212" t="s">
        <v>394</v>
      </c>
      <c r="N50" s="161" t="s">
        <v>363</v>
      </c>
      <c r="O50" s="161" t="s">
        <v>363</v>
      </c>
      <c r="P50" s="161" t="s">
        <v>363</v>
      </c>
      <c r="Q50" s="161" t="s">
        <v>363</v>
      </c>
      <c r="R50" s="168">
        <f t="shared" si="3"/>
        <v>1</v>
      </c>
      <c r="S50" s="504">
        <f>AVERAGE(R50:R59)</f>
        <v>0.125</v>
      </c>
      <c r="T50" s="45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Baja - 2</v>
      </c>
      <c r="U50" s="42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24" t="str">
        <f>CONCATENATE(VLOOKUP((LEFT(T50,LEN(T50)-4)&amp;LEFT(U50,LEN(U50)-4)),'9- Matriz de Calor '!$D$18:$E$42,2,0)," - ",RIGHT(T50,1)*RIGHT(U50,1))</f>
        <v>Moderado - 4</v>
      </c>
    </row>
    <row r="51" spans="1:278" ht="123.6" customHeight="1">
      <c r="A51" s="507"/>
      <c r="B51" s="416"/>
      <c r="C51" s="177" t="str">
        <f>'5- Identificación de Riesgos'!D51</f>
        <v>2.Falta de software institucional estandarizado para la especialidad para el control del archivo de documentos tanto físicos como virtuales.</v>
      </c>
      <c r="D51" s="170"/>
      <c r="E51" s="214" t="s">
        <v>395</v>
      </c>
      <c r="F51" s="162" t="s">
        <v>365</v>
      </c>
      <c r="G51" s="162" t="s">
        <v>365</v>
      </c>
      <c r="H51" s="162" t="s">
        <v>365</v>
      </c>
      <c r="I51" s="162" t="s">
        <v>365</v>
      </c>
      <c r="J51" s="166">
        <f t="shared" si="2"/>
        <v>0</v>
      </c>
      <c r="K51" s="505"/>
      <c r="L51" s="162"/>
      <c r="M51" s="213"/>
      <c r="N51" s="162"/>
      <c r="O51" s="162"/>
      <c r="P51" s="162"/>
      <c r="Q51" s="162"/>
      <c r="R51" s="166">
        <f t="shared" si="3"/>
        <v>0</v>
      </c>
      <c r="S51" s="505"/>
      <c r="T51" s="456"/>
      <c r="U51" s="416"/>
      <c r="V51" s="425"/>
    </row>
    <row r="52" spans="1:278" ht="90.6" customHeight="1">
      <c r="A52" s="507"/>
      <c r="B52" s="416"/>
      <c r="C52" s="177" t="str">
        <f>'5- Identificación de Riesgos'!D52</f>
        <v>3.Desconocimiento e inaplicabilidad de las Tablas de Retención Documental (TRD)</v>
      </c>
      <c r="D52" s="170"/>
      <c r="E52" s="214"/>
      <c r="F52" s="162" t="s">
        <v>363</v>
      </c>
      <c r="G52" s="162" t="s">
        <v>363</v>
      </c>
      <c r="H52" s="162" t="s">
        <v>363</v>
      </c>
      <c r="I52" s="162" t="s">
        <v>363</v>
      </c>
      <c r="J52" s="166">
        <f t="shared" si="2"/>
        <v>1</v>
      </c>
      <c r="K52" s="505"/>
      <c r="L52" s="162"/>
      <c r="M52" s="184" t="s">
        <v>396</v>
      </c>
      <c r="N52" s="162" t="s">
        <v>365</v>
      </c>
      <c r="O52" s="162" t="s">
        <v>365</v>
      </c>
      <c r="P52" s="162" t="s">
        <v>363</v>
      </c>
      <c r="Q52" s="162" t="s">
        <v>365</v>
      </c>
      <c r="R52" s="166">
        <f t="shared" si="3"/>
        <v>0.25</v>
      </c>
      <c r="S52" s="505"/>
      <c r="T52" s="456"/>
      <c r="U52" s="416"/>
      <c r="V52" s="425"/>
    </row>
    <row r="53" spans="1:278" ht="75">
      <c r="A53" s="507"/>
      <c r="B53" s="416"/>
      <c r="C53" s="177" t="str">
        <f>'5- Identificación de Riesgos'!D53</f>
        <v>4. Insuficiencia de espacio en la nube para la administración, conformación del expediente electrónico y fallas en la seguridad para su custodia</v>
      </c>
      <c r="D53" s="170"/>
      <c r="E53" s="214"/>
      <c r="F53" s="162"/>
      <c r="G53" s="162"/>
      <c r="H53" s="162"/>
      <c r="I53" s="162"/>
      <c r="J53" s="166">
        <f t="shared" si="2"/>
        <v>0</v>
      </c>
      <c r="K53" s="505"/>
      <c r="L53" s="162"/>
      <c r="M53" s="184" t="s">
        <v>397</v>
      </c>
      <c r="N53" s="162"/>
      <c r="O53" s="162"/>
      <c r="P53" s="162"/>
      <c r="Q53" s="162"/>
      <c r="R53" s="166">
        <f t="shared" si="3"/>
        <v>0</v>
      </c>
      <c r="S53" s="505"/>
      <c r="T53" s="456"/>
      <c r="U53" s="416"/>
      <c r="V53" s="425"/>
    </row>
    <row r="54" spans="1:278">
      <c r="A54" s="507"/>
      <c r="B54" s="416"/>
      <c r="C54" s="177">
        <f>'5- Identificación de Riesgos'!D54</f>
        <v>0</v>
      </c>
      <c r="D54" s="170"/>
      <c r="E54" s="170"/>
      <c r="F54" s="162"/>
      <c r="G54" s="162"/>
      <c r="H54" s="162"/>
      <c r="I54" s="162"/>
      <c r="J54" s="166">
        <f t="shared" si="2"/>
        <v>0</v>
      </c>
      <c r="K54" s="505"/>
      <c r="L54" s="162"/>
      <c r="M54" s="184"/>
      <c r="N54" s="162"/>
      <c r="O54" s="162"/>
      <c r="P54" s="162"/>
      <c r="Q54" s="162"/>
      <c r="R54" s="166">
        <f t="shared" si="3"/>
        <v>0</v>
      </c>
      <c r="S54" s="505"/>
      <c r="T54" s="456"/>
      <c r="U54" s="416"/>
      <c r="V54" s="425"/>
    </row>
    <row r="55" spans="1:278">
      <c r="A55" s="507"/>
      <c r="B55" s="416"/>
      <c r="C55" s="177">
        <f>'5- Identificación de Riesgos'!D55</f>
        <v>0</v>
      </c>
      <c r="D55" s="170"/>
      <c r="E55" s="178"/>
      <c r="F55" s="162"/>
      <c r="G55" s="162"/>
      <c r="H55" s="162"/>
      <c r="I55" s="162"/>
      <c r="J55" s="166">
        <f t="shared" si="2"/>
        <v>0</v>
      </c>
      <c r="K55" s="505"/>
      <c r="L55" s="162"/>
      <c r="M55" s="184"/>
      <c r="N55" s="162"/>
      <c r="O55" s="162"/>
      <c r="P55" s="162"/>
      <c r="Q55" s="162"/>
      <c r="R55" s="166">
        <f t="shared" si="3"/>
        <v>0</v>
      </c>
      <c r="S55" s="505"/>
      <c r="T55" s="456"/>
      <c r="U55" s="416"/>
      <c r="V55" s="425"/>
    </row>
    <row r="56" spans="1:278">
      <c r="A56" s="507"/>
      <c r="B56" s="416"/>
      <c r="C56" s="177">
        <f>'5- Identificación de Riesgos'!D56</f>
        <v>0</v>
      </c>
      <c r="D56" s="170"/>
      <c r="E56" s="178"/>
      <c r="F56" s="162"/>
      <c r="G56" s="162"/>
      <c r="H56" s="162"/>
      <c r="I56" s="162"/>
      <c r="J56" s="166">
        <f t="shared" si="2"/>
        <v>0</v>
      </c>
      <c r="K56" s="505"/>
      <c r="L56" s="162"/>
      <c r="M56" s="184"/>
      <c r="N56" s="162"/>
      <c r="O56" s="162"/>
      <c r="P56" s="162"/>
      <c r="Q56" s="162"/>
      <c r="R56" s="166">
        <f t="shared" si="3"/>
        <v>0</v>
      </c>
      <c r="S56" s="505"/>
      <c r="T56" s="456"/>
      <c r="U56" s="416"/>
      <c r="V56" s="425"/>
    </row>
    <row r="57" spans="1:278">
      <c r="A57" s="507"/>
      <c r="B57" s="416"/>
      <c r="C57" s="177">
        <f>'5- Identificación de Riesgos'!D57</f>
        <v>0</v>
      </c>
      <c r="D57" s="170"/>
      <c r="E57" s="178"/>
      <c r="F57" s="162"/>
      <c r="G57" s="162"/>
      <c r="H57" s="162"/>
      <c r="I57" s="162"/>
      <c r="J57" s="166">
        <f t="shared" si="2"/>
        <v>0</v>
      </c>
      <c r="K57" s="505"/>
      <c r="L57" s="162"/>
      <c r="M57" s="184"/>
      <c r="N57" s="162"/>
      <c r="O57" s="162"/>
      <c r="P57" s="162"/>
      <c r="Q57" s="162"/>
      <c r="R57" s="166">
        <f t="shared" si="3"/>
        <v>0</v>
      </c>
      <c r="S57" s="505"/>
      <c r="T57" s="456"/>
      <c r="U57" s="416"/>
      <c r="V57" s="425"/>
    </row>
    <row r="58" spans="1:278">
      <c r="A58" s="507"/>
      <c r="B58" s="416"/>
      <c r="C58" s="177">
        <f>'5- Identificación de Riesgos'!D58</f>
        <v>0</v>
      </c>
      <c r="D58" s="170"/>
      <c r="E58" s="178"/>
      <c r="F58" s="162"/>
      <c r="G58" s="162"/>
      <c r="H58" s="162"/>
      <c r="I58" s="162"/>
      <c r="J58" s="166">
        <f t="shared" si="2"/>
        <v>0</v>
      </c>
      <c r="K58" s="505"/>
      <c r="L58" s="162"/>
      <c r="M58" s="184"/>
      <c r="N58" s="162"/>
      <c r="O58" s="162"/>
      <c r="P58" s="162"/>
      <c r="Q58" s="162"/>
      <c r="R58" s="166">
        <f t="shared" si="3"/>
        <v>0</v>
      </c>
      <c r="S58" s="505"/>
      <c r="T58" s="456"/>
      <c r="U58" s="416"/>
      <c r="V58" s="425"/>
    </row>
    <row r="59" spans="1:278" ht="15.75" thickBot="1">
      <c r="A59" s="508"/>
      <c r="B59" s="428"/>
      <c r="C59" s="179">
        <f>'5- Identificación de Riesgos'!D59</f>
        <v>0</v>
      </c>
      <c r="D59" s="172"/>
      <c r="E59" s="181"/>
      <c r="F59" s="163"/>
      <c r="G59" s="163"/>
      <c r="H59" s="163"/>
      <c r="I59" s="163"/>
      <c r="J59" s="167">
        <f t="shared" si="2"/>
        <v>0</v>
      </c>
      <c r="K59" s="520"/>
      <c r="L59" s="163"/>
      <c r="M59" s="185"/>
      <c r="N59" s="163"/>
      <c r="O59" s="163"/>
      <c r="P59" s="163"/>
      <c r="Q59" s="163"/>
      <c r="R59" s="167">
        <f t="shared" si="3"/>
        <v>0</v>
      </c>
      <c r="S59" s="520"/>
      <c r="T59" s="457"/>
      <c r="U59" s="428"/>
      <c r="V59" s="426"/>
    </row>
    <row r="60" spans="1:278" ht="147.75" customHeight="1">
      <c r="A60" s="501">
        <v>6</v>
      </c>
      <c r="B60" s="427" t="e">
        <f>'5- Identificación de Riesgos'!#REF!</f>
        <v>#REF!</v>
      </c>
      <c r="C60" s="175" t="str">
        <f>'5- Identificación de Riesgos'!D62</f>
        <v xml:space="preserve">1.Falta de ética  de los servidores judiciales 
</v>
      </c>
      <c r="D60" s="169"/>
      <c r="E60" s="176" t="s">
        <v>398</v>
      </c>
      <c r="F60" s="161" t="s">
        <v>365</v>
      </c>
      <c r="G60" s="161" t="s">
        <v>363</v>
      </c>
      <c r="H60" s="161" t="s">
        <v>365</v>
      </c>
      <c r="I60" s="161" t="s">
        <v>365</v>
      </c>
      <c r="J60" s="168">
        <f t="shared" ref="J60:J67" si="4">COUNTIF(F60:I60,"SI")/4</f>
        <v>0.25</v>
      </c>
      <c r="K60" s="504">
        <f>AVERAGE(J60:J67)</f>
        <v>0.15625</v>
      </c>
      <c r="L60" s="161" t="str">
        <f>'5- Identificación de Riesgos'!I60</f>
        <v>Afectación de reputacion,imagén,  credibilidad, satisfacción de usuarios y PI</v>
      </c>
      <c r="M60" s="251" t="s">
        <v>399</v>
      </c>
      <c r="N60" s="161" t="s">
        <v>363</v>
      </c>
      <c r="O60" s="161" t="s">
        <v>365</v>
      </c>
      <c r="P60" s="161" t="s">
        <v>363</v>
      </c>
      <c r="Q60" s="161" t="s">
        <v>365</v>
      </c>
      <c r="R60" s="168">
        <f t="shared" ref="R60:R67" si="5">SUM(COUNTIF(N60,"SI")*25%,COUNTIF(O60,"SI")*40%,COUNTIF(P60,"SI")*25%,COUNTIF(Q60,"SI")*10%)</f>
        <v>0.5</v>
      </c>
      <c r="S60" s="504">
        <f>AVERAGE(R60:R67)</f>
        <v>6.25E-2</v>
      </c>
      <c r="T60" s="48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73"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11" t="str">
        <f>CONCATENATE(VLOOKUP((LEFT(T60,LEN(T60)-4)&amp;LEFT(U60,LEN(U60)-4)),'9- Matriz de Calor '!$D$18:$E$42,2,0)," - ",RIGHT(T60,1)*RIGHT(U60,1))</f>
        <v>Bajo - 1</v>
      </c>
    </row>
    <row r="61" spans="1:278" ht="93" customHeight="1">
      <c r="A61" s="502"/>
      <c r="B61" s="416"/>
      <c r="C61" s="177" t="str">
        <f>'5- Identificación de Riesgos'!D63</f>
        <v xml:space="preserve">2 Fallas y deficiencias en los controles de los procesos  para prevenir la comisión de conductas ilicitas o malas prácticas de las partes interesadas </v>
      </c>
      <c r="D61" s="170"/>
      <c r="E61" s="178" t="s">
        <v>400</v>
      </c>
      <c r="F61" s="162" t="s">
        <v>365</v>
      </c>
      <c r="G61" s="162" t="s">
        <v>365</v>
      </c>
      <c r="H61" s="162" t="s">
        <v>365</v>
      </c>
      <c r="I61" s="162" t="s">
        <v>365</v>
      </c>
      <c r="J61" s="166">
        <f t="shared" si="4"/>
        <v>0</v>
      </c>
      <c r="K61" s="505"/>
      <c r="L61" s="162" t="str">
        <f>'5- Identificación de Riesgos'!I61</f>
        <v>Afectación Económica</v>
      </c>
      <c r="M61" s="251"/>
      <c r="N61" s="162"/>
      <c r="O61" s="162"/>
      <c r="P61" s="162"/>
      <c r="Q61" s="162"/>
      <c r="R61" s="166">
        <f t="shared" si="5"/>
        <v>0</v>
      </c>
      <c r="S61" s="505"/>
      <c r="T61" s="414"/>
      <c r="U61" s="474"/>
      <c r="V61" s="412"/>
    </row>
    <row r="62" spans="1:278" ht="45" customHeight="1">
      <c r="A62" s="502"/>
      <c r="B62" s="416"/>
      <c r="C62" s="177" t="e">
        <f>'5- Identificación de Riesgos'!#REF!</f>
        <v>#REF!</v>
      </c>
      <c r="D62" s="170"/>
      <c r="E62" s="178"/>
      <c r="F62" s="162" t="s">
        <v>363</v>
      </c>
      <c r="G62" s="162" t="s">
        <v>363</v>
      </c>
      <c r="H62" s="162" t="s">
        <v>363</v>
      </c>
      <c r="I62" s="162" t="s">
        <v>363</v>
      </c>
      <c r="J62" s="166">
        <f t="shared" si="4"/>
        <v>1</v>
      </c>
      <c r="K62" s="505"/>
      <c r="L62" s="162">
        <f>'5- Identificación de Riesgos'!I62</f>
        <v>0</v>
      </c>
      <c r="M62" s="213"/>
      <c r="N62" s="162"/>
      <c r="O62" s="162"/>
      <c r="P62" s="162"/>
      <c r="Q62" s="162"/>
      <c r="R62" s="166">
        <f t="shared" si="5"/>
        <v>0</v>
      </c>
      <c r="S62" s="505"/>
      <c r="T62" s="414"/>
      <c r="U62" s="474"/>
      <c r="V62" s="412"/>
    </row>
    <row r="63" spans="1:278" ht="45" customHeight="1">
      <c r="A63" s="502"/>
      <c r="B63" s="416"/>
      <c r="C63" s="177"/>
      <c r="D63" s="170"/>
      <c r="E63" s="178"/>
      <c r="F63" s="162"/>
      <c r="G63" s="162"/>
      <c r="H63" s="162"/>
      <c r="I63" s="162"/>
      <c r="J63" s="166">
        <f t="shared" si="4"/>
        <v>0</v>
      </c>
      <c r="K63" s="505"/>
      <c r="L63" s="162">
        <f>'5- Identificación de Riesgos'!I63</f>
        <v>0</v>
      </c>
      <c r="M63" s="213"/>
      <c r="N63" s="162"/>
      <c r="O63" s="162"/>
      <c r="P63" s="162"/>
      <c r="Q63" s="162"/>
      <c r="R63" s="166">
        <f t="shared" si="5"/>
        <v>0</v>
      </c>
      <c r="S63" s="505"/>
      <c r="T63" s="414"/>
      <c r="U63" s="474"/>
      <c r="V63" s="412"/>
    </row>
    <row r="64" spans="1:278">
      <c r="A64" s="502"/>
      <c r="B64" s="416"/>
      <c r="C64" s="177"/>
      <c r="D64" s="170"/>
      <c r="E64" s="170"/>
      <c r="F64" s="162"/>
      <c r="G64" s="162"/>
      <c r="H64" s="162"/>
      <c r="I64" s="162"/>
      <c r="J64" s="166">
        <f t="shared" si="4"/>
        <v>0</v>
      </c>
      <c r="K64" s="505"/>
      <c r="L64" s="162">
        <f>'5- Identificación de Riesgos'!I64</f>
        <v>0</v>
      </c>
      <c r="M64" s="213"/>
      <c r="N64" s="162"/>
      <c r="O64" s="162"/>
      <c r="P64" s="162"/>
      <c r="Q64" s="162"/>
      <c r="R64" s="166">
        <f t="shared" si="5"/>
        <v>0</v>
      </c>
      <c r="S64" s="505"/>
      <c r="T64" s="414"/>
      <c r="U64" s="474"/>
      <c r="V64" s="412"/>
    </row>
    <row r="65" spans="1:22">
      <c r="A65" s="502"/>
      <c r="B65" s="416"/>
      <c r="C65" s="177"/>
      <c r="D65" s="170"/>
      <c r="E65" s="178"/>
      <c r="F65" s="162"/>
      <c r="G65" s="162"/>
      <c r="H65" s="162"/>
      <c r="I65" s="162"/>
      <c r="J65" s="166">
        <f t="shared" si="4"/>
        <v>0</v>
      </c>
      <c r="K65" s="505"/>
      <c r="L65" s="162">
        <f>'5- Identificación de Riesgos'!I65</f>
        <v>0</v>
      </c>
      <c r="M65" s="213"/>
      <c r="N65" s="162"/>
      <c r="O65" s="162"/>
      <c r="P65" s="162"/>
      <c r="Q65" s="162"/>
      <c r="R65" s="166">
        <f t="shared" si="5"/>
        <v>0</v>
      </c>
      <c r="S65" s="505"/>
      <c r="T65" s="414"/>
      <c r="U65" s="474"/>
      <c r="V65" s="412"/>
    </row>
    <row r="66" spans="1:22">
      <c r="A66" s="502"/>
      <c r="B66" s="416"/>
      <c r="C66" s="177"/>
      <c r="D66" s="170"/>
      <c r="E66" s="178"/>
      <c r="F66" s="162"/>
      <c r="G66" s="162"/>
      <c r="H66" s="162"/>
      <c r="I66" s="162"/>
      <c r="J66" s="166">
        <f t="shared" si="4"/>
        <v>0</v>
      </c>
      <c r="K66" s="505"/>
      <c r="L66" s="162">
        <f>'5- Identificación de Riesgos'!I66</f>
        <v>0</v>
      </c>
      <c r="M66" s="213"/>
      <c r="N66" s="162"/>
      <c r="O66" s="162"/>
      <c r="P66" s="162"/>
      <c r="Q66" s="162"/>
      <c r="R66" s="166">
        <f t="shared" si="5"/>
        <v>0</v>
      </c>
      <c r="S66" s="505"/>
      <c r="T66" s="414"/>
      <c r="U66" s="474"/>
      <c r="V66" s="412"/>
    </row>
    <row r="67" spans="1:22">
      <c r="A67" s="502"/>
      <c r="B67" s="416"/>
      <c r="C67" s="177"/>
      <c r="D67" s="170"/>
      <c r="E67" s="178"/>
      <c r="F67" s="162"/>
      <c r="G67" s="162"/>
      <c r="H67" s="162"/>
      <c r="I67" s="162"/>
      <c r="J67" s="166">
        <f t="shared" si="4"/>
        <v>0</v>
      </c>
      <c r="K67" s="505"/>
      <c r="L67" s="162">
        <f>'5- Identificación de Riesgos'!I67</f>
        <v>0</v>
      </c>
      <c r="M67" s="213"/>
      <c r="N67" s="162"/>
      <c r="O67" s="162"/>
      <c r="P67" s="162"/>
      <c r="Q67" s="162"/>
      <c r="R67" s="166">
        <f t="shared" si="5"/>
        <v>0</v>
      </c>
      <c r="S67" s="505"/>
      <c r="T67" s="414"/>
      <c r="U67" s="474"/>
      <c r="V67" s="412"/>
    </row>
    <row r="68" spans="1:22" ht="31.5" customHeight="1">
      <c r="A68" s="502"/>
      <c r="B68" s="416"/>
      <c r="C68" s="177">
        <f>'5- Identificación de Riesgos'!D68</f>
        <v>0</v>
      </c>
      <c r="D68" s="170"/>
      <c r="E68" s="178"/>
      <c r="F68" s="162"/>
      <c r="G68" s="162"/>
      <c r="H68" s="162"/>
      <c r="I68" s="162"/>
      <c r="J68" s="166"/>
      <c r="K68" s="239"/>
      <c r="L68" s="162">
        <f>'5- Identificación de Riesgos'!I68</f>
        <v>0</v>
      </c>
      <c r="M68" s="213"/>
      <c r="N68" s="162"/>
      <c r="O68" s="162"/>
      <c r="P68" s="162"/>
      <c r="Q68" s="162"/>
      <c r="R68" s="166">
        <f t="shared" ref="R68:R77" si="6">SUM(COUNTIF(N68,"SI")*25%,COUNTIF(O68,"SI")*40%,COUNTIF(P68,"SI")*25%,COUNTIF(Q68,"SI")*10%)</f>
        <v>0</v>
      </c>
      <c r="S68" s="239">
        <f>AVERAGE(R68:R79)</f>
        <v>0.16666666666666666</v>
      </c>
      <c r="T68" s="414"/>
      <c r="U68" s="474"/>
      <c r="V68" s="412"/>
    </row>
    <row r="69" spans="1:22" ht="27" customHeight="1" thickBot="1">
      <c r="A69" s="503"/>
      <c r="B69" s="428"/>
      <c r="C69" s="179">
        <f>'5- Identificación de Riesgos'!D69</f>
        <v>0</v>
      </c>
      <c r="D69" s="172"/>
      <c r="E69" s="180"/>
      <c r="F69" s="163"/>
      <c r="G69" s="163"/>
      <c r="H69" s="163"/>
      <c r="I69" s="163"/>
      <c r="J69" s="167"/>
      <c r="K69" s="240"/>
      <c r="L69" s="163">
        <f>'5- Identificación de Riesgos'!I69</f>
        <v>0</v>
      </c>
      <c r="M69" s="233"/>
      <c r="N69" s="163"/>
      <c r="O69" s="163"/>
      <c r="P69" s="163"/>
      <c r="Q69" s="163"/>
      <c r="R69" s="167">
        <f t="shared" si="6"/>
        <v>0</v>
      </c>
      <c r="S69" s="240"/>
      <c r="T69" s="488"/>
      <c r="U69" s="475"/>
      <c r="V69" s="413"/>
    </row>
    <row r="70" spans="1:22" ht="118.5" customHeight="1" thickBot="1">
      <c r="A70" s="501">
        <v>7</v>
      </c>
      <c r="B70" s="427" t="str">
        <f>'5- Identificación de Riesgos'!B60</f>
        <v xml:space="preserve">Recibir, ofrecer, prometer, entregar o aceptar dadivas  o beneficios a nombre propio o de terceros para  demorar, retener, alterar o direccionar fallos judiciales </v>
      </c>
      <c r="C70" s="175">
        <f>'5- Identificación de Riesgos'!D70</f>
        <v>0</v>
      </c>
      <c r="D70" s="169"/>
      <c r="E70" s="176" t="s">
        <v>401</v>
      </c>
      <c r="F70" s="161" t="s">
        <v>365</v>
      </c>
      <c r="G70" s="161" t="s">
        <v>363</v>
      </c>
      <c r="H70" s="161" t="s">
        <v>365</v>
      </c>
      <c r="I70" s="161" t="s">
        <v>365</v>
      </c>
      <c r="J70" s="168">
        <f t="shared" ref="J70:J77" si="7">COUNTIF(F70:I70,"SI")/4</f>
        <v>0.25</v>
      </c>
      <c r="K70" s="504">
        <f>AVERAGE(J70:J77)</f>
        <v>0.15625</v>
      </c>
      <c r="L70" s="161">
        <f>'5- Identificación de Riesgos'!I70</f>
        <v>0</v>
      </c>
      <c r="M70" s="212" t="s">
        <v>402</v>
      </c>
      <c r="N70" s="161" t="s">
        <v>363</v>
      </c>
      <c r="O70" s="161" t="s">
        <v>363</v>
      </c>
      <c r="P70" s="161" t="s">
        <v>363</v>
      </c>
      <c r="Q70" s="161" t="s">
        <v>363</v>
      </c>
      <c r="R70" s="168">
        <f t="shared" si="6"/>
        <v>1</v>
      </c>
      <c r="S70" s="504">
        <f>AVERAGE(R70:R77)</f>
        <v>0.125</v>
      </c>
      <c r="T70" s="487"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73" t="e">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#VALUE!</v>
      </c>
      <c r="V70" s="411" t="e">
        <f>CONCATENATE(VLOOKUP((LEFT(T70,LEN(T70)-4)&amp;LEFT(U70,LEN(U70)-4)),'9- Matriz de Calor '!$D$18:$E$42,2,0)," - ",RIGHT(T70,1)*RIGHT(U70,1))</f>
        <v>#VALUE!</v>
      </c>
    </row>
    <row r="71" spans="1:22" ht="96" customHeight="1">
      <c r="A71" s="502"/>
      <c r="B71" s="416"/>
      <c r="C71" s="177">
        <f>'5- Identificación de Riesgos'!D71</f>
        <v>0</v>
      </c>
      <c r="D71" s="170"/>
      <c r="E71" s="178"/>
      <c r="F71" s="162" t="s">
        <v>365</v>
      </c>
      <c r="G71" s="162" t="s">
        <v>365</v>
      </c>
      <c r="H71" s="162" t="s">
        <v>365</v>
      </c>
      <c r="I71" s="162" t="s">
        <v>365</v>
      </c>
      <c r="J71" s="166">
        <f t="shared" si="7"/>
        <v>0</v>
      </c>
      <c r="K71" s="505"/>
      <c r="L71" s="162">
        <f>'5- Identificación de Riesgos'!I71</f>
        <v>0</v>
      </c>
      <c r="M71" s="212" t="s">
        <v>403</v>
      </c>
      <c r="N71" s="162"/>
      <c r="O71" s="162"/>
      <c r="P71" s="162"/>
      <c r="Q71" s="162"/>
      <c r="R71" s="166">
        <f t="shared" si="6"/>
        <v>0</v>
      </c>
      <c r="S71" s="505"/>
      <c r="T71" s="414"/>
      <c r="U71" s="474"/>
      <c r="V71" s="412"/>
    </row>
    <row r="72" spans="1:22" ht="123" customHeight="1">
      <c r="A72" s="502"/>
      <c r="B72" s="416"/>
      <c r="C72" s="177">
        <f>'5- Identificación de Riesgos'!D72</f>
        <v>0</v>
      </c>
      <c r="D72" s="170"/>
      <c r="E72" s="178"/>
      <c r="F72" s="162" t="s">
        <v>363</v>
      </c>
      <c r="G72" s="162" t="s">
        <v>363</v>
      </c>
      <c r="H72" s="162" t="s">
        <v>363</v>
      </c>
      <c r="I72" s="162" t="s">
        <v>363</v>
      </c>
      <c r="J72" s="166">
        <f t="shared" si="7"/>
        <v>1</v>
      </c>
      <c r="K72" s="505"/>
      <c r="L72" s="162"/>
      <c r="M72" s="217"/>
      <c r="N72" s="162"/>
      <c r="O72" s="162"/>
      <c r="P72" s="162"/>
      <c r="Q72" s="162"/>
      <c r="R72" s="166">
        <f t="shared" si="6"/>
        <v>0</v>
      </c>
      <c r="S72" s="505"/>
      <c r="T72" s="414"/>
      <c r="U72" s="474"/>
      <c r="V72" s="412"/>
    </row>
    <row r="73" spans="1:22" ht="45" customHeight="1">
      <c r="A73" s="502"/>
      <c r="B73" s="416"/>
      <c r="C73" s="177"/>
      <c r="D73" s="170"/>
      <c r="E73" s="178"/>
      <c r="F73" s="162"/>
      <c r="G73" s="162"/>
      <c r="H73" s="162"/>
      <c r="I73" s="162"/>
      <c r="J73" s="166">
        <f t="shared" si="7"/>
        <v>0</v>
      </c>
      <c r="K73" s="505"/>
      <c r="L73" s="162">
        <f>'5- Identificación de Riesgos'!I73</f>
        <v>0</v>
      </c>
      <c r="M73" s="213"/>
      <c r="N73" s="162"/>
      <c r="O73" s="162"/>
      <c r="P73" s="162"/>
      <c r="Q73" s="162"/>
      <c r="R73" s="166">
        <f t="shared" si="6"/>
        <v>0</v>
      </c>
      <c r="S73" s="505"/>
      <c r="T73" s="414"/>
      <c r="U73" s="474"/>
      <c r="V73" s="412"/>
    </row>
    <row r="74" spans="1:22">
      <c r="A74" s="502"/>
      <c r="B74" s="416"/>
      <c r="C74" s="177"/>
      <c r="D74" s="170"/>
      <c r="E74" s="170"/>
      <c r="F74" s="162"/>
      <c r="G74" s="162"/>
      <c r="H74" s="162"/>
      <c r="I74" s="162"/>
      <c r="J74" s="166">
        <f t="shared" si="7"/>
        <v>0</v>
      </c>
      <c r="K74" s="505"/>
      <c r="L74" s="162">
        <f>'5- Identificación de Riesgos'!I74</f>
        <v>0</v>
      </c>
      <c r="M74" s="213"/>
      <c r="N74" s="162"/>
      <c r="O74" s="162"/>
      <c r="P74" s="162"/>
      <c r="Q74" s="162"/>
      <c r="R74" s="166">
        <f t="shared" si="6"/>
        <v>0</v>
      </c>
      <c r="S74" s="505"/>
      <c r="T74" s="414"/>
      <c r="U74" s="474"/>
      <c r="V74" s="412"/>
    </row>
    <row r="75" spans="1:22">
      <c r="A75" s="502"/>
      <c r="B75" s="416"/>
      <c r="C75" s="177"/>
      <c r="D75" s="170"/>
      <c r="E75" s="178"/>
      <c r="F75" s="162"/>
      <c r="G75" s="162"/>
      <c r="H75" s="162"/>
      <c r="I75" s="162"/>
      <c r="J75" s="166">
        <f t="shared" si="7"/>
        <v>0</v>
      </c>
      <c r="K75" s="505"/>
      <c r="L75" s="162">
        <f>'5- Identificación de Riesgos'!I75</f>
        <v>0</v>
      </c>
      <c r="M75" s="213"/>
      <c r="N75" s="162"/>
      <c r="O75" s="162"/>
      <c r="P75" s="162"/>
      <c r="Q75" s="162"/>
      <c r="R75" s="166">
        <f t="shared" si="6"/>
        <v>0</v>
      </c>
      <c r="S75" s="505"/>
      <c r="T75" s="414"/>
      <c r="U75" s="474"/>
      <c r="V75" s="412"/>
    </row>
    <row r="76" spans="1:22">
      <c r="A76" s="502"/>
      <c r="B76" s="416"/>
      <c r="C76" s="177"/>
      <c r="D76" s="170"/>
      <c r="E76" s="178"/>
      <c r="F76" s="162"/>
      <c r="G76" s="162"/>
      <c r="H76" s="162"/>
      <c r="I76" s="162"/>
      <c r="J76" s="166">
        <f t="shared" si="7"/>
        <v>0</v>
      </c>
      <c r="K76" s="505"/>
      <c r="L76" s="162">
        <f>'5- Identificación de Riesgos'!I76</f>
        <v>0</v>
      </c>
      <c r="M76" s="213"/>
      <c r="N76" s="162"/>
      <c r="O76" s="162"/>
      <c r="P76" s="162"/>
      <c r="Q76" s="162"/>
      <c r="R76" s="166">
        <f t="shared" si="6"/>
        <v>0</v>
      </c>
      <c r="S76" s="505"/>
      <c r="T76" s="414"/>
      <c r="U76" s="474"/>
      <c r="V76" s="412"/>
    </row>
    <row r="77" spans="1:22">
      <c r="A77" s="502"/>
      <c r="B77" s="416"/>
      <c r="C77" s="177"/>
      <c r="D77" s="170"/>
      <c r="E77" s="178"/>
      <c r="F77" s="162"/>
      <c r="G77" s="162"/>
      <c r="H77" s="162"/>
      <c r="I77" s="162"/>
      <c r="J77" s="166">
        <f t="shared" si="7"/>
        <v>0</v>
      </c>
      <c r="K77" s="505"/>
      <c r="L77" s="162">
        <f>'5- Identificación de Riesgos'!I77</f>
        <v>0</v>
      </c>
      <c r="M77" s="213"/>
      <c r="N77" s="162"/>
      <c r="O77" s="162"/>
      <c r="P77" s="162"/>
      <c r="Q77" s="162"/>
      <c r="R77" s="166">
        <f t="shared" si="6"/>
        <v>0</v>
      </c>
      <c r="S77" s="505"/>
      <c r="T77" s="414"/>
      <c r="U77" s="474"/>
      <c r="V77" s="412"/>
    </row>
    <row r="78" spans="1:22" ht="31.5" customHeight="1">
      <c r="A78" s="502"/>
      <c r="B78" s="416"/>
      <c r="C78" s="177">
        <f>'5- Identificación de Riesgos'!D78</f>
        <v>0</v>
      </c>
      <c r="D78" s="170"/>
      <c r="E78" s="178"/>
      <c r="F78" s="162"/>
      <c r="G78" s="162"/>
      <c r="H78" s="162"/>
      <c r="I78" s="162"/>
      <c r="J78" s="166"/>
      <c r="K78" s="239"/>
      <c r="L78" s="162">
        <f>'5- Identificación de Riesgos'!I78</f>
        <v>0</v>
      </c>
      <c r="M78" s="213"/>
      <c r="N78" s="162" t="s">
        <v>363</v>
      </c>
      <c r="O78" s="162" t="s">
        <v>363</v>
      </c>
      <c r="P78" s="162" t="s">
        <v>363</v>
      </c>
      <c r="Q78" s="162" t="s">
        <v>363</v>
      </c>
      <c r="R78" s="166">
        <f>SUM(COUNTIF(N78,"SI")*25%,COUNTIF(O78,"SI")*40%,COUNTIF(P78,"SI")*25%,COUNTIF(Q78,"SI")*10%)</f>
        <v>1</v>
      </c>
      <c r="S78" s="239">
        <f>AVERAGE(R78:R86)</f>
        <v>0.5</v>
      </c>
      <c r="T78" s="414"/>
      <c r="U78" s="474"/>
      <c r="V78" s="412"/>
    </row>
    <row r="79" spans="1:22" ht="27" customHeight="1" thickBot="1">
      <c r="A79" s="503"/>
      <c r="B79" s="428"/>
      <c r="C79" s="179">
        <f>'5- Identificación de Riesgos'!D79</f>
        <v>0</v>
      </c>
      <c r="D79" s="172"/>
      <c r="E79" s="180"/>
      <c r="F79" s="163"/>
      <c r="G79" s="163"/>
      <c r="H79" s="163"/>
      <c r="I79" s="163"/>
      <c r="J79" s="167"/>
      <c r="K79" s="240"/>
      <c r="L79" s="163">
        <f>'5- Identificación de Riesgos'!I79</f>
        <v>0</v>
      </c>
      <c r="M79" s="233"/>
      <c r="N79" s="163"/>
      <c r="O79" s="163"/>
      <c r="P79" s="163"/>
      <c r="Q79" s="163"/>
      <c r="R79" s="167">
        <f>SUM(COUNTIF(N79,"SI")*25%,COUNTIF(O79,"SI")*40%,COUNTIF(P79,"SI")*25%,COUNTIF(Q79,"SI")*10%)</f>
        <v>0</v>
      </c>
      <c r="S79" s="240"/>
      <c r="T79" s="488"/>
      <c r="U79" s="475"/>
      <c r="V79" s="413"/>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S60:S67"/>
    <mergeCell ref="K70:K77"/>
    <mergeCell ref="S70:S77"/>
    <mergeCell ref="T70:T79"/>
    <mergeCell ref="U70:U79"/>
  </mergeCells>
  <conditionalFormatting sqref="T10 T20 T30 T40">
    <cfRule type="containsText" dxfId="508" priority="466" operator="containsText" text="Muy Baja">
      <formula>NOT(ISERROR(SEARCH("Muy Baja",T10)))</formula>
    </cfRule>
    <cfRule type="containsText" dxfId="507" priority="467" operator="containsText" text="Baja">
      <formula>NOT(ISERROR(SEARCH("Baja",T10)))</formula>
    </cfRule>
    <cfRule type="containsText" dxfId="506" priority="468" operator="containsText" text="Muy Alta">
      <formula>NOT(ISERROR(SEARCH("Muy Alta",T10)))</formula>
    </cfRule>
    <cfRule type="containsText" dxfId="505" priority="470" operator="containsText" text="Alta">
      <formula>NOT(ISERROR(SEARCH("Alta",T10)))</formula>
    </cfRule>
    <cfRule type="containsText" dxfId="504" priority="471" operator="containsText" text="Media">
      <formula>NOT(ISERROR(SEARCH("Media",T10)))</formula>
    </cfRule>
    <cfRule type="containsText" dxfId="503" priority="472" operator="containsText" text="Media">
      <formula>NOT(ISERROR(SEARCH("Media",T10)))</formula>
    </cfRule>
    <cfRule type="containsText" dxfId="502" priority="473" operator="containsText" text="Media">
      <formula>NOT(ISERROR(SEARCH("Media",T10)))</formula>
    </cfRule>
    <cfRule type="containsText" dxfId="501" priority="474" operator="containsText" text="Muy Baja">
      <formula>NOT(ISERROR(SEARCH("Muy Baja",T10)))</formula>
    </cfRule>
    <cfRule type="containsText" dxfId="500" priority="475" operator="containsText" text="Baja">
      <formula>NOT(ISERROR(SEARCH("Baja",T10)))</formula>
    </cfRule>
    <cfRule type="containsText" dxfId="499" priority="476" operator="containsText" text="Muy Baja">
      <formula>NOT(ISERROR(SEARCH("Muy Baja",T10)))</formula>
    </cfRule>
    <cfRule type="containsText" dxfId="498" priority="477" operator="containsText" text="Muy Baja">
      <formula>NOT(ISERROR(SEARCH("Muy Baja",T10)))</formula>
    </cfRule>
    <cfRule type="containsText" dxfId="497" priority="478" operator="containsText" text="Muy Baja">
      <formula>NOT(ISERROR(SEARCH("Muy Baja",T10)))</formula>
    </cfRule>
    <cfRule type="containsText" dxfId="496" priority="479" operator="containsText" text="Muy Baja'Tabla probabilidad'!">
      <formula>NOT(ISERROR(SEARCH("Muy Baja'Tabla probabilidad'!",T10)))</formula>
    </cfRule>
    <cfRule type="containsText" dxfId="495" priority="480" operator="containsText" text="Muy bajo">
      <formula>NOT(ISERROR(SEARCH("Muy bajo",T10)))</formula>
    </cfRule>
    <cfRule type="containsText" dxfId="494" priority="481" operator="containsText" text="Alta">
      <formula>NOT(ISERROR(SEARCH("Alta",T10)))</formula>
    </cfRule>
    <cfRule type="containsText" dxfId="493" priority="482" operator="containsText" text="Media">
      <formula>NOT(ISERROR(SEARCH("Media",T10)))</formula>
    </cfRule>
    <cfRule type="containsText" dxfId="492" priority="483" operator="containsText" text="Baja">
      <formula>NOT(ISERROR(SEARCH("Baja",T10)))</formula>
    </cfRule>
    <cfRule type="containsText" dxfId="491" priority="484" operator="containsText" text="Muy baja">
      <formula>NOT(ISERROR(SEARCH("Muy baja",T10)))</formula>
    </cfRule>
    <cfRule type="cellIs" dxfId="490" priority="487" operator="between">
      <formula>1</formula>
      <formula>2</formula>
    </cfRule>
    <cfRule type="cellIs" dxfId="489" priority="488" operator="between">
      <formula>0</formula>
      <formula>2</formula>
    </cfRule>
  </conditionalFormatting>
  <conditionalFormatting sqref="T50 T60">
    <cfRule type="containsText" dxfId="488" priority="236" operator="containsText" text="Muy Baja">
      <formula>NOT(ISERROR(SEARCH("Muy Baja",T50)))</formula>
    </cfRule>
    <cfRule type="containsText" dxfId="487" priority="237" operator="containsText" text="Baja">
      <formula>NOT(ISERROR(SEARCH("Baja",T50)))</formula>
    </cfRule>
    <cfRule type="containsText" dxfId="486" priority="238" operator="containsText" text="Muy Alta">
      <formula>NOT(ISERROR(SEARCH("Muy Alta",T50)))</formula>
    </cfRule>
    <cfRule type="containsText" dxfId="485" priority="240" operator="containsText" text="Alta">
      <formula>NOT(ISERROR(SEARCH("Alta",T50)))</formula>
    </cfRule>
    <cfRule type="containsText" dxfId="484" priority="241" operator="containsText" text="Media">
      <formula>NOT(ISERROR(SEARCH("Media",T50)))</formula>
    </cfRule>
    <cfRule type="containsText" dxfId="483" priority="242" operator="containsText" text="Media">
      <formula>NOT(ISERROR(SEARCH("Media",T50)))</formula>
    </cfRule>
    <cfRule type="containsText" dxfId="482" priority="243" operator="containsText" text="Media">
      <formula>NOT(ISERROR(SEARCH("Media",T50)))</formula>
    </cfRule>
    <cfRule type="containsText" dxfId="481" priority="244" operator="containsText" text="Muy Baja">
      <formula>NOT(ISERROR(SEARCH("Muy Baja",T50)))</formula>
    </cfRule>
    <cfRule type="containsText" dxfId="480" priority="245" operator="containsText" text="Baja">
      <formula>NOT(ISERROR(SEARCH("Baja",T50)))</formula>
    </cfRule>
    <cfRule type="containsText" dxfId="479" priority="246" operator="containsText" text="Muy Baja">
      <formula>NOT(ISERROR(SEARCH("Muy Baja",T50)))</formula>
    </cfRule>
    <cfRule type="containsText" dxfId="478" priority="247" operator="containsText" text="Muy Baja">
      <formula>NOT(ISERROR(SEARCH("Muy Baja",T50)))</formula>
    </cfRule>
    <cfRule type="containsText" dxfId="477" priority="248" operator="containsText" text="Muy Baja">
      <formula>NOT(ISERROR(SEARCH("Muy Baja",T50)))</formula>
    </cfRule>
    <cfRule type="containsText" dxfId="476" priority="249" operator="containsText" text="Muy Baja'Tabla probabilidad'!">
      <formula>NOT(ISERROR(SEARCH("Muy Baja'Tabla probabilidad'!",T50)))</formula>
    </cfRule>
    <cfRule type="containsText" dxfId="475" priority="250" operator="containsText" text="Muy bajo">
      <formula>NOT(ISERROR(SEARCH("Muy bajo",T50)))</formula>
    </cfRule>
    <cfRule type="containsText" dxfId="474" priority="251" operator="containsText" text="Alta">
      <formula>NOT(ISERROR(SEARCH("Alta",T50)))</formula>
    </cfRule>
    <cfRule type="containsText" dxfId="473" priority="252" operator="containsText" text="Media">
      <formula>NOT(ISERROR(SEARCH("Media",T50)))</formula>
    </cfRule>
    <cfRule type="containsText" dxfId="472" priority="253" operator="containsText" text="Baja">
      <formula>NOT(ISERROR(SEARCH("Baja",T50)))</formula>
    </cfRule>
    <cfRule type="containsText" dxfId="471" priority="254" operator="containsText" text="Muy baja">
      <formula>NOT(ISERROR(SEARCH("Muy baja",T50)))</formula>
    </cfRule>
    <cfRule type="cellIs" dxfId="470" priority="257" operator="between">
      <formula>1</formula>
      <formula>2</formula>
    </cfRule>
    <cfRule type="cellIs" dxfId="469" priority="258" operator="between">
      <formula>0</formula>
      <formula>2</formula>
    </cfRule>
  </conditionalFormatting>
  <conditionalFormatting sqref="T70">
    <cfRule type="containsText" dxfId="468" priority="11" operator="containsText" text="Muy Baja">
      <formula>NOT(ISERROR(SEARCH("Muy Baja",T70)))</formula>
    </cfRule>
    <cfRule type="containsText" dxfId="467" priority="12" operator="containsText" text="Baja">
      <formula>NOT(ISERROR(SEARCH("Baja",T70)))</formula>
    </cfRule>
    <cfRule type="containsText" dxfId="466" priority="13" operator="containsText" text="Muy Alta">
      <formula>NOT(ISERROR(SEARCH("Muy Alta",T70)))</formula>
    </cfRule>
    <cfRule type="containsText" dxfId="465" priority="14" operator="containsText" text="Alta">
      <formula>NOT(ISERROR(SEARCH("Alta",T70)))</formula>
    </cfRule>
    <cfRule type="containsText" dxfId="464" priority="15" operator="containsText" text="Media">
      <formula>NOT(ISERROR(SEARCH("Media",T70)))</formula>
    </cfRule>
    <cfRule type="containsText" dxfId="463" priority="16" operator="containsText" text="Media">
      <formula>NOT(ISERROR(SEARCH("Media",T70)))</formula>
    </cfRule>
    <cfRule type="containsText" dxfId="462" priority="17" operator="containsText" text="Media">
      <formula>NOT(ISERROR(SEARCH("Media",T70)))</formula>
    </cfRule>
    <cfRule type="containsText" dxfId="461" priority="18" operator="containsText" text="Muy Baja">
      <formula>NOT(ISERROR(SEARCH("Muy Baja",T70)))</formula>
    </cfRule>
    <cfRule type="containsText" dxfId="460" priority="19" operator="containsText" text="Baja">
      <formula>NOT(ISERROR(SEARCH("Baja",T70)))</formula>
    </cfRule>
    <cfRule type="containsText" dxfId="459" priority="20" operator="containsText" text="Muy Baja">
      <formula>NOT(ISERROR(SEARCH("Muy Baja",T70)))</formula>
    </cfRule>
    <cfRule type="containsText" dxfId="458" priority="21" operator="containsText" text="Muy Baja">
      <formula>NOT(ISERROR(SEARCH("Muy Baja",T70)))</formula>
    </cfRule>
    <cfRule type="containsText" dxfId="457" priority="22" operator="containsText" text="Muy Baja">
      <formula>NOT(ISERROR(SEARCH("Muy Baja",T70)))</formula>
    </cfRule>
    <cfRule type="containsText" dxfId="456" priority="23" operator="containsText" text="Muy Baja'Tabla probabilidad'!">
      <formula>NOT(ISERROR(SEARCH("Muy Baja'Tabla probabilidad'!",T70)))</formula>
    </cfRule>
    <cfRule type="containsText" dxfId="455" priority="24" operator="containsText" text="Muy bajo">
      <formula>NOT(ISERROR(SEARCH("Muy bajo",T70)))</formula>
    </cfRule>
    <cfRule type="containsText" dxfId="454" priority="25" operator="containsText" text="Alta">
      <formula>NOT(ISERROR(SEARCH("Alta",T70)))</formula>
    </cfRule>
    <cfRule type="containsText" dxfId="453" priority="26" operator="containsText" text="Media">
      <formula>NOT(ISERROR(SEARCH("Media",T70)))</formula>
    </cfRule>
    <cfRule type="containsText" dxfId="452" priority="27" operator="containsText" text="Baja">
      <formula>NOT(ISERROR(SEARCH("Baja",T70)))</formula>
    </cfRule>
    <cfRule type="containsText" dxfId="451" priority="28" operator="containsText" text="Muy baja">
      <formula>NOT(ISERROR(SEARCH("Muy baja",T70)))</formula>
    </cfRule>
    <cfRule type="cellIs" dxfId="450" priority="31" operator="between">
      <formula>1</formula>
      <formula>2</formula>
    </cfRule>
    <cfRule type="cellIs" dxfId="449" priority="32" operator="between">
      <formula>0</formula>
      <formula>2</formula>
    </cfRule>
  </conditionalFormatting>
  <conditionalFormatting sqref="U10 U20 U30 U40">
    <cfRule type="containsText" dxfId="448" priority="460" operator="containsText" text="Catastrófico">
      <formula>NOT(ISERROR(SEARCH("Catastrófico",U10)))</formula>
    </cfRule>
    <cfRule type="containsText" dxfId="447" priority="461" operator="containsText" text="Mayor">
      <formula>NOT(ISERROR(SEARCH("Mayor",U10)))</formula>
    </cfRule>
    <cfRule type="containsText" dxfId="446" priority="462" operator="containsText" text="Alta">
      <formula>NOT(ISERROR(SEARCH("Alta",U10)))</formula>
    </cfRule>
    <cfRule type="containsText" dxfId="445" priority="463" operator="containsText" text="Moderado">
      <formula>NOT(ISERROR(SEARCH("Moderado",U10)))</formula>
    </cfRule>
    <cfRule type="containsText" dxfId="444" priority="464" operator="containsText" text="Menor">
      <formula>NOT(ISERROR(SEARCH("Menor",U10)))</formula>
    </cfRule>
    <cfRule type="containsText" dxfId="443" priority="465" operator="containsText" text="Leve">
      <formula>NOT(ISERROR(SEARCH("Leve",U10)))</formula>
    </cfRule>
  </conditionalFormatting>
  <conditionalFormatting sqref="U50 U60">
    <cfRule type="containsText" dxfId="442" priority="230" operator="containsText" text="Catastrófico">
      <formula>NOT(ISERROR(SEARCH("Catastrófico",U50)))</formula>
    </cfRule>
    <cfRule type="containsText" dxfId="441" priority="231" operator="containsText" text="Mayor">
      <formula>NOT(ISERROR(SEARCH("Mayor",U50)))</formula>
    </cfRule>
    <cfRule type="containsText" dxfId="440" priority="232" operator="containsText" text="Alta">
      <formula>NOT(ISERROR(SEARCH("Alta",U50)))</formula>
    </cfRule>
    <cfRule type="containsText" dxfId="439" priority="233" operator="containsText" text="Moderado">
      <formula>NOT(ISERROR(SEARCH("Moderado",U50)))</formula>
    </cfRule>
    <cfRule type="containsText" dxfId="438" priority="234" operator="containsText" text="Menor">
      <formula>NOT(ISERROR(SEARCH("Menor",U50)))</formula>
    </cfRule>
    <cfRule type="containsText" dxfId="437" priority="235" operator="containsText" text="Leve">
      <formula>NOT(ISERROR(SEARCH("Leve",U50)))</formula>
    </cfRule>
  </conditionalFormatting>
  <conditionalFormatting sqref="U70">
    <cfRule type="containsText" dxfId="436" priority="5" operator="containsText" text="Catastrófico">
      <formula>NOT(ISERROR(SEARCH("Catastrófico",U70)))</formula>
    </cfRule>
    <cfRule type="containsText" dxfId="435" priority="6" operator="containsText" text="Mayor">
      <formula>NOT(ISERROR(SEARCH("Mayor",U70)))</formula>
    </cfRule>
    <cfRule type="containsText" dxfId="434" priority="7" operator="containsText" text="Alta">
      <formula>NOT(ISERROR(SEARCH("Alta",U70)))</formula>
    </cfRule>
    <cfRule type="containsText" dxfId="433" priority="8" operator="containsText" text="Moderado">
      <formula>NOT(ISERROR(SEARCH("Moderado",U70)))</formula>
    </cfRule>
    <cfRule type="containsText" dxfId="432" priority="9" operator="containsText" text="Menor">
      <formula>NOT(ISERROR(SEARCH("Menor",U70)))</formula>
    </cfRule>
    <cfRule type="containsText" dxfId="431" priority="10" operator="containsText" text="Leve">
      <formula>NOT(ISERROR(SEARCH("Leve",U70)))</formula>
    </cfRule>
  </conditionalFormatting>
  <conditionalFormatting sqref="V10 V20">
    <cfRule type="containsText" dxfId="430" priority="424" operator="containsText" text="Extremo">
      <formula>NOT(ISERROR(SEARCH("Extremo",V10)))</formula>
    </cfRule>
    <cfRule type="containsText" dxfId="429" priority="425" operator="containsText" text="Alto">
      <formula>NOT(ISERROR(SEARCH("Alto",V10)))</formula>
    </cfRule>
    <cfRule type="containsText" dxfId="428" priority="426" operator="containsText" text="Bajo">
      <formula>NOT(ISERROR(SEARCH("Bajo",V10)))</formula>
    </cfRule>
    <cfRule type="containsText" dxfId="427" priority="427" operator="containsText" text="Moderado">
      <formula>NOT(ISERROR(SEARCH("Moderado",V10)))</formula>
    </cfRule>
  </conditionalFormatting>
  <conditionalFormatting sqref="V30">
    <cfRule type="containsText" dxfId="426" priority="391" operator="containsText" text="Extremo">
      <formula>NOT(ISERROR(SEARCH("Extremo",V30)))</formula>
    </cfRule>
    <cfRule type="containsText" dxfId="425" priority="392" operator="containsText" text="Alto">
      <formula>NOT(ISERROR(SEARCH("Alto",V30)))</formula>
    </cfRule>
    <cfRule type="containsText" dxfId="424" priority="393" operator="containsText" text="Bajo">
      <formula>NOT(ISERROR(SEARCH("Bajo",V30)))</formula>
    </cfRule>
    <cfRule type="containsText" dxfId="423" priority="394" operator="containsText" text="Moderado">
      <formula>NOT(ISERROR(SEARCH("Moderado",V30)))</formula>
    </cfRule>
  </conditionalFormatting>
  <conditionalFormatting sqref="V40">
    <cfRule type="containsText" dxfId="422" priority="358" operator="containsText" text="Extremo">
      <formula>NOT(ISERROR(SEARCH("Extremo",V40)))</formula>
    </cfRule>
    <cfRule type="containsText" dxfId="421" priority="359" operator="containsText" text="Alto">
      <formula>NOT(ISERROR(SEARCH("Alto",V40)))</formula>
    </cfRule>
    <cfRule type="containsText" dxfId="420" priority="360" operator="containsText" text="Bajo">
      <formula>NOT(ISERROR(SEARCH("Bajo",V40)))</formula>
    </cfRule>
    <cfRule type="containsText" dxfId="419" priority="361" operator="containsText" text="Moderado">
      <formula>NOT(ISERROR(SEARCH("Moderado",V40)))</formula>
    </cfRule>
  </conditionalFormatting>
  <conditionalFormatting sqref="V50 V60">
    <cfRule type="containsText" dxfId="418" priority="226" operator="containsText" text="Extremo">
      <formula>NOT(ISERROR(SEARCH("Extremo",V50)))</formula>
    </cfRule>
    <cfRule type="containsText" dxfId="417" priority="227" operator="containsText" text="Alto">
      <formula>NOT(ISERROR(SEARCH("Alto",V50)))</formula>
    </cfRule>
    <cfRule type="containsText" dxfId="416" priority="228" operator="containsText" text="Bajo">
      <formula>NOT(ISERROR(SEARCH("Bajo",V50)))</formula>
    </cfRule>
    <cfRule type="containsText" dxfId="415" priority="229" operator="containsText" text="Moderado">
      <formula>NOT(ISERROR(SEARCH("Moderado",V50)))</formula>
    </cfRule>
  </conditionalFormatting>
  <conditionalFormatting sqref="V70">
    <cfRule type="containsText" dxfId="414" priority="1" operator="containsText" text="Extremo">
      <formula>NOT(ISERROR(SEARCH("Extremo",V70)))</formula>
    </cfRule>
    <cfRule type="containsText" dxfId="413" priority="2" operator="containsText" text="Alto">
      <formula>NOT(ISERROR(SEARCH("Alto",V70)))</formula>
    </cfRule>
    <cfRule type="containsText" dxfId="412" priority="3" operator="containsText" text="Bajo">
      <formula>NOT(ISERROR(SEARCH("Bajo",V70)))</formula>
    </cfRule>
    <cfRule type="containsText" dxfId="411" priority="4" operator="containsText" text="Moderado">
      <formula>NOT(ISERROR(SEARCH("Moderado",V70)))</formula>
    </cfRule>
  </conditionalFormatting>
  <dataValidations xWindow="763" yWindow="552" count="2">
    <dataValidation allowBlank="1" showInputMessage="1" showErrorMessage="1" prompt="Enunciar cuál es el control" sqref="E55:E58 E25:E28 E30:E31 E73 E60:E61 E63 E33:E38 E45:E48 E40:E43 E10:E13 E50:E53 E65:E71 E75:E79 E15:E23" xr:uid="{00000000-0002-0000-0600-000000000000}"/>
    <dataValidation type="list" allowBlank="1" showInputMessage="1" showErrorMessage="1" sqref="F10:I79 N10:Q7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70" zoomScaleNormal="70" zoomScalePageLayoutView="70" workbookViewId="0">
      <selection activeCell="B60" sqref="B60:B6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59"/>
      <c r="B1" s="559"/>
      <c r="C1" s="559"/>
      <c r="D1" s="559"/>
      <c r="E1" s="559"/>
      <c r="F1" s="556" t="s">
        <v>404</v>
      </c>
      <c r="G1" s="556"/>
      <c r="H1" s="556"/>
      <c r="I1" s="556"/>
      <c r="J1" s="556"/>
      <c r="K1" s="556"/>
      <c r="L1" s="556"/>
      <c r="M1" s="556"/>
      <c r="N1" s="556"/>
      <c r="O1" s="556"/>
      <c r="P1" s="556"/>
      <c r="Q1" s="556"/>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59"/>
      <c r="B2" s="559"/>
      <c r="C2" s="559"/>
      <c r="D2" s="559"/>
      <c r="E2" s="559"/>
      <c r="F2" s="556"/>
      <c r="G2" s="556"/>
      <c r="H2" s="556"/>
      <c r="I2" s="556"/>
      <c r="J2" s="556"/>
      <c r="K2" s="556"/>
      <c r="L2" s="556"/>
      <c r="M2" s="556"/>
      <c r="N2" s="556"/>
      <c r="O2" s="556"/>
      <c r="P2" s="556"/>
      <c r="Q2" s="556"/>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59"/>
      <c r="B3" s="559"/>
      <c r="C3" s="559"/>
      <c r="D3" s="559"/>
      <c r="E3" s="559"/>
      <c r="F3" s="556"/>
      <c r="G3" s="556"/>
      <c r="H3" s="556"/>
      <c r="I3" s="556"/>
      <c r="J3" s="556"/>
      <c r="K3" s="556"/>
      <c r="L3" s="556"/>
      <c r="M3" s="556"/>
      <c r="N3" s="556"/>
      <c r="O3" s="556"/>
      <c r="P3" s="556"/>
      <c r="Q3" s="556"/>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33" t="s">
        <v>342</v>
      </c>
      <c r="B4" s="433"/>
      <c r="C4" s="512" t="s">
        <v>405</v>
      </c>
      <c r="D4" s="512"/>
      <c r="E4" s="512"/>
      <c r="F4" s="512"/>
      <c r="G4" s="512"/>
      <c r="H4" s="512"/>
      <c r="I4" s="512"/>
      <c r="J4" s="512"/>
      <c r="K4" s="512"/>
      <c r="L4" s="512"/>
      <c r="M4" s="512"/>
      <c r="N4" s="512"/>
      <c r="O4" s="512"/>
      <c r="P4" s="512"/>
      <c r="Q4" s="51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33" t="s">
        <v>271</v>
      </c>
      <c r="B5" s="433"/>
      <c r="C5" s="512"/>
      <c r="D5" s="512"/>
      <c r="E5" s="512"/>
      <c r="F5" s="512"/>
      <c r="G5" s="512"/>
      <c r="H5" s="512"/>
      <c r="I5" s="512"/>
      <c r="J5" s="512"/>
      <c r="K5" s="512"/>
      <c r="L5" s="512"/>
      <c r="M5" s="512"/>
      <c r="N5" s="512"/>
      <c r="O5" s="512"/>
      <c r="P5" s="512"/>
      <c r="Q5" s="512"/>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33" t="s">
        <v>272</v>
      </c>
      <c r="B6" s="433"/>
      <c r="C6" s="513"/>
      <c r="D6" s="513"/>
      <c r="E6" s="513"/>
      <c r="F6" s="513"/>
      <c r="G6" s="513"/>
      <c r="H6" s="513"/>
      <c r="I6" s="513"/>
      <c r="J6" s="513"/>
      <c r="K6" s="513"/>
      <c r="L6" s="513"/>
      <c r="M6" s="513"/>
      <c r="N6" s="513"/>
      <c r="O6" s="513"/>
      <c r="P6" s="513"/>
      <c r="Q6" s="51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1" t="s">
        <v>406</v>
      </c>
      <c r="B7" s="531"/>
      <c r="C7" s="531"/>
      <c r="D7" s="531"/>
      <c r="E7" s="531"/>
      <c r="F7" s="531" t="s">
        <v>289</v>
      </c>
      <c r="G7" s="531"/>
      <c r="H7" s="531"/>
      <c r="I7" s="90"/>
      <c r="J7" s="468" t="s">
        <v>407</v>
      </c>
      <c r="K7" s="468"/>
      <c r="L7" s="468"/>
      <c r="M7" s="468"/>
      <c r="N7" s="46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33" t="s">
        <v>279</v>
      </c>
      <c r="B8" s="534" t="s">
        <v>348</v>
      </c>
      <c r="C8" s="560" t="s">
        <v>281</v>
      </c>
      <c r="D8" s="562" t="s">
        <v>291</v>
      </c>
      <c r="E8" s="534" t="s">
        <v>275</v>
      </c>
      <c r="F8" s="557" t="s">
        <v>408</v>
      </c>
      <c r="G8" s="557" t="s">
        <v>409</v>
      </c>
      <c r="H8" s="557" t="s">
        <v>410</v>
      </c>
      <c r="I8" s="564"/>
      <c r="J8" s="557" t="s">
        <v>411</v>
      </c>
      <c r="K8" s="557" t="s">
        <v>412</v>
      </c>
      <c r="L8" s="557" t="s">
        <v>413</v>
      </c>
      <c r="M8" s="557" t="s">
        <v>414</v>
      </c>
      <c r="N8" s="557" t="s">
        <v>415</v>
      </c>
      <c r="O8" s="557" t="s">
        <v>416</v>
      </c>
      <c r="P8" s="557" t="s">
        <v>417</v>
      </c>
      <c r="Q8" s="557" t="s">
        <v>418</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34"/>
      <c r="B9" s="535"/>
      <c r="C9" s="561"/>
      <c r="D9" s="563"/>
      <c r="E9" s="535"/>
      <c r="F9" s="558"/>
      <c r="G9" s="558"/>
      <c r="H9" s="558"/>
      <c r="I9" s="565"/>
      <c r="J9" s="558"/>
      <c r="K9" s="558"/>
      <c r="L9" s="558"/>
      <c r="M9" s="558"/>
      <c r="N9" s="558"/>
      <c r="O9" s="558"/>
      <c r="P9" s="558"/>
      <c r="Q9" s="558"/>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09">
        <f>'5- Identificación de Riesgos'!A10</f>
        <v>1</v>
      </c>
      <c r="B10" s="473" t="str">
        <f>'5- Identificación de Riesgos'!B10</f>
        <v>Vencimiento de Términos de Acciones Constitucionales</v>
      </c>
      <c r="C10" s="427" t="str">
        <f>'5- Identificación de Riesgos'!C10</f>
        <v xml:space="preserve">
Posibilidad de vulneración de los derechos fundamentales de los ciudadanos  debido a las  actuaciones procesales después del vencimiento de los términos legales  
. </v>
      </c>
      <c r="D10" s="427" t="s">
        <v>300</v>
      </c>
      <c r="E10" s="186" t="str">
        <f>'5- Identificación de Riesgos'!D10</f>
        <v xml:space="preserve">1. Mayor demanda de justicia.
</v>
      </c>
      <c r="F10" s="455" t="str">
        <f>'5- Identificación de Riesgos'!H10</f>
        <v>Muy Baja - 1</v>
      </c>
      <c r="G10" s="427" t="str">
        <f>'5- Identificación de Riesgos'!M10</f>
        <v>Menor - 2</v>
      </c>
      <c r="H10" s="427" t="str">
        <f>'5- Identificación de Riesgos'!N10</f>
        <v>Bajo - 2</v>
      </c>
      <c r="I10" s="158"/>
      <c r="J10" s="568" t="str">
        <f>'6- Valoración Controles'!T10</f>
        <v>Muy Baja - 1</v>
      </c>
      <c r="K10" s="568" t="str">
        <f>'6- Valoración Controles'!U10</f>
        <v>Menor - 2</v>
      </c>
      <c r="L10" s="566" t="e">
        <f>AVERAGE(#REF!)</f>
        <v>#REF!</v>
      </c>
      <c r="M10" s="473" t="str">
        <f>'6- Valoración Controles'!V10</f>
        <v>Bajo - 2</v>
      </c>
      <c r="N10" s="473" t="s">
        <v>419</v>
      </c>
      <c r="O10" s="187"/>
      <c r="P10" s="187"/>
      <c r="Q10" s="188"/>
    </row>
    <row r="11" spans="1:269" ht="13.5" customHeight="1">
      <c r="A11" s="510"/>
      <c r="B11" s="474"/>
      <c r="C11" s="416"/>
      <c r="D11" s="416"/>
      <c r="E11" s="189" t="str">
        <f>'5- Identificación de Riesgos'!D11</f>
        <v xml:space="preserve">2. Insuficiencia de  personal  para atender la función misional y la atención a las partes interesadas en los despachos judiciales </v>
      </c>
      <c r="F11" s="456"/>
      <c r="G11" s="548"/>
      <c r="H11" s="416"/>
      <c r="I11" s="91"/>
      <c r="J11" s="550"/>
      <c r="K11" s="550"/>
      <c r="L11" s="552"/>
      <c r="M11" s="474"/>
      <c r="N11" s="474"/>
      <c r="O11" s="190"/>
      <c r="P11" s="190">
        <v>5</v>
      </c>
      <c r="Q11" s="191"/>
    </row>
    <row r="12" spans="1:269" ht="13.5" customHeight="1">
      <c r="A12" s="510"/>
      <c r="B12" s="474"/>
      <c r="C12" s="416"/>
      <c r="D12" s="416"/>
      <c r="E12" s="200" t="str">
        <f>'5- Identificación de Riesgos'!D12</f>
        <v>3. Complejidad de los procesos judiciales y solicitudes, lo cual incrementa los tiempos para su resolución.</v>
      </c>
      <c r="F12" s="456"/>
      <c r="G12" s="548"/>
      <c r="H12" s="416"/>
      <c r="I12" s="91"/>
      <c r="J12" s="550"/>
      <c r="K12" s="550"/>
      <c r="L12" s="552"/>
      <c r="M12" s="474"/>
      <c r="N12" s="474"/>
      <c r="O12" s="190"/>
      <c r="P12" s="190"/>
      <c r="Q12" s="191"/>
    </row>
    <row r="13" spans="1:269" ht="13.5" customHeight="1">
      <c r="A13" s="510"/>
      <c r="B13" s="474"/>
      <c r="C13" s="416"/>
      <c r="D13" s="416"/>
      <c r="E13" s="189" t="str">
        <f>'5- Identificación de Riesgos'!D13</f>
        <v>4.Fallas en la planeación  para el desarrollo de las tareas propias del despacho.</v>
      </c>
      <c r="F13" s="456"/>
      <c r="G13" s="548"/>
      <c r="H13" s="416"/>
      <c r="I13" s="91"/>
      <c r="J13" s="550"/>
      <c r="K13" s="550"/>
      <c r="L13" s="552"/>
      <c r="M13" s="474"/>
      <c r="N13" s="474"/>
      <c r="O13" s="190"/>
      <c r="P13" s="190"/>
      <c r="Q13" s="191"/>
    </row>
    <row r="14" spans="1:269" ht="13.5" customHeight="1">
      <c r="A14" s="510"/>
      <c r="B14" s="474"/>
      <c r="C14" s="416"/>
      <c r="D14" s="416"/>
      <c r="E14" s="189" t="str">
        <f>'5- Identificación de Riesgos'!D14</f>
        <v>5.  Fallas e insuficiencia de las herramientas tecnológicas.</v>
      </c>
      <c r="F14" s="456"/>
      <c r="G14" s="548"/>
      <c r="H14" s="416"/>
      <c r="I14" s="91"/>
      <c r="J14" s="550"/>
      <c r="K14" s="550"/>
      <c r="L14" s="552"/>
      <c r="M14" s="474"/>
      <c r="N14" s="474"/>
      <c r="O14" s="190"/>
      <c r="P14" s="190"/>
      <c r="Q14" s="191"/>
    </row>
    <row r="15" spans="1:269" ht="13.5" customHeight="1">
      <c r="A15" s="510"/>
      <c r="B15" s="474"/>
      <c r="C15" s="416"/>
      <c r="D15" s="416"/>
      <c r="E15" s="189">
        <f>'5- Identificación de Riesgos'!D15</f>
        <v>0</v>
      </c>
      <c r="F15" s="456"/>
      <c r="G15" s="548"/>
      <c r="H15" s="416"/>
      <c r="I15" s="91"/>
      <c r="J15" s="550"/>
      <c r="K15" s="550"/>
      <c r="L15" s="552"/>
      <c r="M15" s="474"/>
      <c r="N15" s="474"/>
      <c r="O15" s="190"/>
      <c r="P15" s="190"/>
      <c r="Q15" s="191"/>
    </row>
    <row r="16" spans="1:269" ht="13.5" customHeight="1">
      <c r="A16" s="510"/>
      <c r="B16" s="474"/>
      <c r="C16" s="416"/>
      <c r="D16" s="416"/>
      <c r="E16" s="189">
        <f>'5- Identificación de Riesgos'!D16</f>
        <v>0</v>
      </c>
      <c r="F16" s="456"/>
      <c r="G16" s="548"/>
      <c r="H16" s="416"/>
      <c r="I16" s="91"/>
      <c r="J16" s="550"/>
      <c r="K16" s="550"/>
      <c r="L16" s="552"/>
      <c r="M16" s="474"/>
      <c r="N16" s="474"/>
      <c r="O16" s="190"/>
      <c r="P16" s="190"/>
      <c r="Q16" s="191"/>
    </row>
    <row r="17" spans="1:17" ht="13.5" customHeight="1">
      <c r="A17" s="510"/>
      <c r="B17" s="474"/>
      <c r="C17" s="416"/>
      <c r="D17" s="416"/>
      <c r="E17" s="189">
        <f>'5- Identificación de Riesgos'!D17</f>
        <v>0</v>
      </c>
      <c r="F17" s="456"/>
      <c r="G17" s="548"/>
      <c r="H17" s="416"/>
      <c r="I17" s="91"/>
      <c r="J17" s="550"/>
      <c r="K17" s="550"/>
      <c r="L17" s="552"/>
      <c r="M17" s="474"/>
      <c r="N17" s="474"/>
      <c r="O17" s="190"/>
      <c r="P17" s="190"/>
      <c r="Q17" s="191"/>
    </row>
    <row r="18" spans="1:17" ht="13.5" customHeight="1">
      <c r="A18" s="510"/>
      <c r="B18" s="474"/>
      <c r="C18" s="416"/>
      <c r="D18" s="416"/>
      <c r="E18" s="189">
        <f>'5- Identificación de Riesgos'!D18</f>
        <v>0</v>
      </c>
      <c r="F18" s="456"/>
      <c r="G18" s="548"/>
      <c r="H18" s="416"/>
      <c r="I18" s="91"/>
      <c r="J18" s="550"/>
      <c r="K18" s="550"/>
      <c r="L18" s="552"/>
      <c r="M18" s="474"/>
      <c r="N18" s="474"/>
      <c r="O18" s="190"/>
      <c r="P18" s="190"/>
      <c r="Q18" s="191"/>
    </row>
    <row r="19" spans="1:17" ht="13.5" customHeight="1">
      <c r="A19" s="510"/>
      <c r="B19" s="415"/>
      <c r="C19" s="416"/>
      <c r="D19" s="416"/>
      <c r="E19" s="189">
        <f>'5- Identificación de Riesgos'!D19</f>
        <v>0</v>
      </c>
      <c r="F19" s="456"/>
      <c r="G19" s="548"/>
      <c r="H19" s="416"/>
      <c r="I19" s="92"/>
      <c r="J19" s="551"/>
      <c r="K19" s="551"/>
      <c r="L19" s="553"/>
      <c r="M19" s="415"/>
      <c r="N19" s="415"/>
      <c r="O19" s="190"/>
      <c r="P19" s="190"/>
      <c r="Q19" s="191"/>
    </row>
    <row r="20" spans="1:17" ht="13.5" customHeight="1">
      <c r="A20" s="567">
        <f>'5- Identificación de Riesgos'!A20</f>
        <v>2</v>
      </c>
      <c r="B20" s="474" t="str">
        <f>'5- Identificación de Riesgos'!B20</f>
        <v xml:space="preserve">Incumplimientos en la realizacion de audiencias </v>
      </c>
      <c r="C20" s="415" t="str">
        <f>'5- Identificación de Riesgos'!C20</f>
        <v>No se atiende la solicitud de las partes  para la realización de una audiencia o no se cumple con la programación de la audiencia judicial  respectiva</v>
      </c>
      <c r="D20" s="415" t="s">
        <v>300</v>
      </c>
      <c r="E20" s="189" t="str">
        <f>'5- Identificación de Riesgos'!D20</f>
        <v>1. Inasistencia del Juez / Solicitud de aplazamiento de las partes</v>
      </c>
      <c r="F20" s="555" t="str">
        <f>'5- Identificación de Riesgos'!H20</f>
        <v>Media - 3</v>
      </c>
      <c r="G20" s="415" t="str">
        <f>'5- Identificación de Riesgos'!M20</f>
        <v>Menor - 2</v>
      </c>
      <c r="H20" s="415" t="str">
        <f>'5- Identificación de Riesgos'!N20</f>
        <v>Moderado - 6</v>
      </c>
      <c r="I20" s="91"/>
      <c r="J20" s="550" t="str">
        <f>'6- Valoración Controles'!T20</f>
        <v>Media - 3</v>
      </c>
      <c r="K20" s="550" t="str">
        <f>'6- Valoración Controles'!U20</f>
        <v>Menor - 2</v>
      </c>
      <c r="L20" s="552" t="e">
        <f>AVERAGE(#REF!)</f>
        <v>#REF!</v>
      </c>
      <c r="M20" s="474" t="str">
        <f>'6- Valoración Controles'!V20</f>
        <v>Moderado - 6</v>
      </c>
      <c r="N20" s="474" t="s">
        <v>419</v>
      </c>
      <c r="O20" s="190"/>
      <c r="P20" s="190"/>
      <c r="Q20" s="191"/>
    </row>
    <row r="21" spans="1:17" ht="13.5" customHeight="1">
      <c r="A21" s="510"/>
      <c r="B21" s="474"/>
      <c r="C21" s="416"/>
      <c r="D21" s="416"/>
      <c r="E21" s="189" t="str">
        <f>'5- Identificación de Riesgos'!D21</f>
        <v xml:space="preserve">2. Falta de tiempo para  su realización por no tener en cuenta tiempos de duración para ser llevadas a cabo
</v>
      </c>
      <c r="F21" s="456"/>
      <c r="G21" s="548"/>
      <c r="H21" s="416"/>
      <c r="I21" s="91"/>
      <c r="J21" s="550"/>
      <c r="K21" s="550"/>
      <c r="L21" s="552"/>
      <c r="M21" s="474"/>
      <c r="N21" s="474"/>
      <c r="O21" s="190"/>
      <c r="P21" s="190"/>
      <c r="Q21" s="191"/>
    </row>
    <row r="22" spans="1:17" ht="13.5" customHeight="1">
      <c r="A22" s="510"/>
      <c r="B22" s="474"/>
      <c r="C22" s="416"/>
      <c r="D22" s="416"/>
      <c r="E22" s="189" t="str">
        <f>'5- Identificación de Riesgos'!D22</f>
        <v>3. Fallas en el servicio de internet, conectividad irregular de las partes o deficiencias de las herramientas teconólogicas para la realización de la audiencia</v>
      </c>
      <c r="F22" s="456"/>
      <c r="G22" s="548"/>
      <c r="H22" s="416"/>
      <c r="I22" s="91"/>
      <c r="J22" s="550"/>
      <c r="K22" s="550"/>
      <c r="L22" s="552"/>
      <c r="M22" s="474"/>
      <c r="N22" s="474"/>
      <c r="O22" s="190"/>
      <c r="P22" s="190"/>
      <c r="Q22" s="191"/>
    </row>
    <row r="23" spans="1:17" ht="13.5" customHeight="1">
      <c r="A23" s="510"/>
      <c r="B23" s="474"/>
      <c r="C23" s="416"/>
      <c r="D23" s="416"/>
      <c r="E23" s="189" t="str">
        <f>'5- Identificación de Riesgos'!D23</f>
        <v>4 .Notificaciones judiciales erradas, inoportunas o inexistentes por desactualización de la información suministrada por las partes interesdas en las audiencia o diligencias.  (OJO aunque ta identificado como riesgo acá esta como causa , porque es un producto que entrega otro proceso y para ese proceso  si es un riesgo )</v>
      </c>
      <c r="F23" s="456"/>
      <c r="G23" s="548"/>
      <c r="H23" s="416"/>
      <c r="I23" s="91"/>
      <c r="J23" s="550"/>
      <c r="K23" s="550"/>
      <c r="L23" s="552"/>
      <c r="M23" s="474"/>
      <c r="N23" s="474"/>
      <c r="O23" s="190"/>
      <c r="P23" s="190"/>
      <c r="Q23" s="191"/>
    </row>
    <row r="24" spans="1:17" ht="13.5" customHeight="1">
      <c r="A24" s="510"/>
      <c r="B24" s="474"/>
      <c r="C24" s="416"/>
      <c r="D24" s="416"/>
      <c r="E24" s="189">
        <f>'5- Identificación de Riesgos'!D24</f>
        <v>0</v>
      </c>
      <c r="F24" s="456"/>
      <c r="G24" s="548"/>
      <c r="H24" s="416"/>
      <c r="I24" s="91"/>
      <c r="J24" s="550"/>
      <c r="K24" s="550"/>
      <c r="L24" s="552"/>
      <c r="M24" s="474"/>
      <c r="N24" s="474"/>
      <c r="O24" s="190"/>
      <c r="P24" s="190"/>
      <c r="Q24" s="191"/>
    </row>
    <row r="25" spans="1:17" ht="13.5" customHeight="1">
      <c r="A25" s="510"/>
      <c r="B25" s="474"/>
      <c r="C25" s="416"/>
      <c r="D25" s="416"/>
      <c r="E25" s="189">
        <f>'5- Identificación de Riesgos'!D25</f>
        <v>0</v>
      </c>
      <c r="F25" s="456"/>
      <c r="G25" s="548"/>
      <c r="H25" s="416"/>
      <c r="I25" s="91"/>
      <c r="J25" s="550"/>
      <c r="K25" s="550"/>
      <c r="L25" s="552"/>
      <c r="M25" s="474"/>
      <c r="N25" s="474"/>
      <c r="O25" s="190"/>
      <c r="P25" s="190"/>
      <c r="Q25" s="191"/>
    </row>
    <row r="26" spans="1:17" ht="13.5" customHeight="1">
      <c r="A26" s="510"/>
      <c r="B26" s="474"/>
      <c r="C26" s="416"/>
      <c r="D26" s="416"/>
      <c r="E26" s="189">
        <f>'5- Identificación de Riesgos'!D26</f>
        <v>0</v>
      </c>
      <c r="F26" s="456"/>
      <c r="G26" s="548"/>
      <c r="H26" s="416"/>
      <c r="I26" s="91"/>
      <c r="J26" s="550"/>
      <c r="K26" s="550"/>
      <c r="L26" s="552"/>
      <c r="M26" s="474"/>
      <c r="N26" s="474"/>
      <c r="O26" s="190"/>
      <c r="P26" s="190"/>
      <c r="Q26" s="191"/>
    </row>
    <row r="27" spans="1:17" ht="13.5" customHeight="1">
      <c r="A27" s="510"/>
      <c r="B27" s="474"/>
      <c r="C27" s="416"/>
      <c r="D27" s="416"/>
      <c r="E27" s="189">
        <f>'5- Identificación de Riesgos'!D27</f>
        <v>0</v>
      </c>
      <c r="F27" s="456"/>
      <c r="G27" s="548"/>
      <c r="H27" s="416"/>
      <c r="I27" s="91"/>
      <c r="J27" s="550"/>
      <c r="K27" s="550"/>
      <c r="L27" s="552"/>
      <c r="M27" s="474"/>
      <c r="N27" s="474"/>
      <c r="O27" s="190"/>
      <c r="P27" s="190"/>
      <c r="Q27" s="191"/>
    </row>
    <row r="28" spans="1:17" ht="13.5" customHeight="1">
      <c r="A28" s="510"/>
      <c r="B28" s="474"/>
      <c r="C28" s="416"/>
      <c r="D28" s="416"/>
      <c r="E28" s="189">
        <f>'5- Identificación de Riesgos'!D28</f>
        <v>0</v>
      </c>
      <c r="F28" s="456"/>
      <c r="G28" s="548"/>
      <c r="H28" s="416"/>
      <c r="I28" s="91"/>
      <c r="J28" s="550"/>
      <c r="K28" s="550"/>
      <c r="L28" s="552"/>
      <c r="M28" s="474"/>
      <c r="N28" s="474"/>
      <c r="O28" s="190"/>
      <c r="P28" s="190"/>
      <c r="Q28" s="191"/>
    </row>
    <row r="29" spans="1:17" ht="13.5" customHeight="1">
      <c r="A29" s="510"/>
      <c r="B29" s="415"/>
      <c r="C29" s="416"/>
      <c r="D29" s="416"/>
      <c r="E29" s="189">
        <f>'5- Identificación de Riesgos'!D29</f>
        <v>0</v>
      </c>
      <c r="F29" s="456"/>
      <c r="G29" s="548"/>
      <c r="H29" s="416"/>
      <c r="I29" s="92"/>
      <c r="J29" s="551"/>
      <c r="K29" s="551"/>
      <c r="L29" s="553"/>
      <c r="M29" s="415"/>
      <c r="N29" s="415"/>
      <c r="O29" s="190"/>
      <c r="P29" s="190"/>
      <c r="Q29" s="191"/>
    </row>
    <row r="30" spans="1:17" ht="13.5" customHeight="1">
      <c r="A30" s="567">
        <f>'5- Identificación de Riesgos'!A30</f>
        <v>3</v>
      </c>
      <c r="B30" s="474" t="str">
        <f>'5- Identificación de Riesgos'!B30</f>
        <v xml:space="preserve"> Efectuar notificaciones que no cumplan con los requistos</v>
      </c>
      <c r="C30" s="415" t="str">
        <f>'5- Identificación de Riesgos'!C30</f>
        <v>No se realizan las notificaciones  conforme a la normatividad aplicable, no se realizan  las notificaciones o se realizan inoportunamenteo  (Aca esta como riesgo porque es el producto de este proceso)</v>
      </c>
      <c r="D30" s="415" t="s">
        <v>300</v>
      </c>
      <c r="E30" s="189" t="str">
        <f>'5- Identificación de Riesgos'!D30</f>
        <v>1. Errores en la digitación</v>
      </c>
      <c r="F30" s="555" t="str">
        <f>'5- Identificación de Riesgos'!H30</f>
        <v>Baja - 2</v>
      </c>
      <c r="G30" s="415" t="str">
        <f>'5- Identificación de Riesgos'!M30</f>
        <v>Menor - 2</v>
      </c>
      <c r="H30" s="415" t="str">
        <f>'5- Identificación de Riesgos'!N30</f>
        <v>Moderado - 4</v>
      </c>
      <c r="I30" s="91"/>
      <c r="J30" s="550" t="str">
        <f>'6- Valoración Controles'!T30</f>
        <v>Baja - 2</v>
      </c>
      <c r="K30" s="550" t="str">
        <f>'6- Valoración Controles'!U30</f>
        <v>Menor - 2</v>
      </c>
      <c r="L30" s="552" t="e">
        <f>AVERAGE(#REF!)</f>
        <v>#REF!</v>
      </c>
      <c r="M30" s="474" t="str">
        <f>'6- Valoración Controles'!V30</f>
        <v>Moderado - 4</v>
      </c>
      <c r="N30" s="474" t="s">
        <v>419</v>
      </c>
      <c r="O30" s="190"/>
      <c r="P30" s="190"/>
      <c r="Q30" s="191"/>
    </row>
    <row r="31" spans="1:17" ht="13.5" customHeight="1">
      <c r="A31" s="510"/>
      <c r="B31" s="474"/>
      <c r="C31" s="416"/>
      <c r="D31" s="416"/>
      <c r="E31" s="189" t="str">
        <f>'5- Identificación de Riesgos'!D42</f>
        <v xml:space="preserve">3. Fallas y deficiencias de las herramientas tecnologicas y de la conectividad para realizar la actividad de reparto
</v>
      </c>
      <c r="F31" s="456"/>
      <c r="G31" s="548"/>
      <c r="H31" s="416"/>
      <c r="I31" s="91"/>
      <c r="J31" s="550"/>
      <c r="K31" s="550"/>
      <c r="L31" s="552"/>
      <c r="M31" s="474"/>
      <c r="N31" s="474"/>
      <c r="O31" s="190"/>
      <c r="P31" s="190"/>
      <c r="Q31" s="191"/>
    </row>
    <row r="32" spans="1:17" ht="13.5" customHeight="1">
      <c r="A32" s="510"/>
      <c r="B32" s="474"/>
      <c r="C32" s="416"/>
      <c r="D32" s="416"/>
      <c r="E32" s="189" t="str">
        <f>'5- Identificación de Riesgos'!D43</f>
        <v>4. Falta de capacidad instalada para atender el alto volumen de expedientes repartidos o por repartir</v>
      </c>
      <c r="F32" s="456"/>
      <c r="G32" s="548"/>
      <c r="H32" s="416"/>
      <c r="I32" s="91"/>
      <c r="J32" s="550"/>
      <c r="K32" s="550"/>
      <c r="L32" s="552"/>
      <c r="M32" s="474"/>
      <c r="N32" s="474"/>
      <c r="O32" s="190"/>
      <c r="P32" s="190"/>
      <c r="Q32" s="191"/>
    </row>
    <row r="33" spans="1:17" ht="13.5" customHeight="1">
      <c r="A33" s="510"/>
      <c r="B33" s="474"/>
      <c r="C33" s="416"/>
      <c r="D33" s="416"/>
      <c r="E33" s="189" t="str">
        <f>'5- Identificación de Riesgos'!D44</f>
        <v>5. Envío de expedientes fraccionados o incompletos al momento de realizar el reparto</v>
      </c>
      <c r="F33" s="456"/>
      <c r="G33" s="548"/>
      <c r="H33" s="416"/>
      <c r="I33" s="91"/>
      <c r="J33" s="550"/>
      <c r="K33" s="550"/>
      <c r="L33" s="552"/>
      <c r="M33" s="474"/>
      <c r="N33" s="474"/>
      <c r="O33" s="190"/>
      <c r="P33" s="190"/>
      <c r="Q33" s="191"/>
    </row>
    <row r="34" spans="1:17" ht="13.5" customHeight="1">
      <c r="A34" s="510"/>
      <c r="B34" s="474"/>
      <c r="C34" s="416"/>
      <c r="D34" s="416"/>
      <c r="E34" s="189" t="str">
        <f>'5- Identificación de Riesgos'!D45</f>
        <v>6. No realizar el reparto entre los despachos competentes y/o dentro del término establecido</v>
      </c>
      <c r="F34" s="456"/>
      <c r="G34" s="548"/>
      <c r="H34" s="416"/>
      <c r="I34" s="91"/>
      <c r="J34" s="550"/>
      <c r="K34" s="550"/>
      <c r="L34" s="552"/>
      <c r="M34" s="474"/>
      <c r="N34" s="474"/>
      <c r="O34" s="190"/>
      <c r="P34" s="190"/>
      <c r="Q34" s="191"/>
    </row>
    <row r="35" spans="1:17" ht="13.5" customHeight="1">
      <c r="A35" s="510"/>
      <c r="B35" s="474"/>
      <c r="C35" s="416"/>
      <c r="D35" s="416"/>
      <c r="E35" s="189" t="e">
        <f>'5- Identificación de Riesgos'!#REF!</f>
        <v>#REF!</v>
      </c>
      <c r="F35" s="456"/>
      <c r="G35" s="548"/>
      <c r="H35" s="416"/>
      <c r="I35" s="91"/>
      <c r="J35" s="550"/>
      <c r="K35" s="550"/>
      <c r="L35" s="552"/>
      <c r="M35" s="474"/>
      <c r="N35" s="474"/>
      <c r="O35" s="190"/>
      <c r="P35" s="190"/>
      <c r="Q35" s="191"/>
    </row>
    <row r="36" spans="1:17" ht="13.5" customHeight="1">
      <c r="A36" s="510"/>
      <c r="B36" s="474"/>
      <c r="C36" s="416"/>
      <c r="D36" s="416"/>
      <c r="E36" s="189" t="e">
        <f>'5- Identificación de Riesgos'!#REF!</f>
        <v>#REF!</v>
      </c>
      <c r="F36" s="456"/>
      <c r="G36" s="548"/>
      <c r="H36" s="416"/>
      <c r="I36" s="91"/>
      <c r="J36" s="550"/>
      <c r="K36" s="550"/>
      <c r="L36" s="552"/>
      <c r="M36" s="474"/>
      <c r="N36" s="474"/>
      <c r="O36" s="190"/>
      <c r="P36" s="190"/>
      <c r="Q36" s="191"/>
    </row>
    <row r="37" spans="1:17" ht="13.5" customHeight="1">
      <c r="A37" s="510"/>
      <c r="B37" s="474"/>
      <c r="C37" s="416"/>
      <c r="D37" s="416"/>
      <c r="E37" s="189" t="e">
        <f>'5- Identificación de Riesgos'!#REF!</f>
        <v>#REF!</v>
      </c>
      <c r="F37" s="456"/>
      <c r="G37" s="548"/>
      <c r="H37" s="416"/>
      <c r="I37" s="91"/>
      <c r="J37" s="550"/>
      <c r="K37" s="550"/>
      <c r="L37" s="552"/>
      <c r="M37" s="474"/>
      <c r="N37" s="474"/>
      <c r="O37" s="190"/>
      <c r="P37" s="190"/>
      <c r="Q37" s="191"/>
    </row>
    <row r="38" spans="1:17" ht="13.5" customHeight="1">
      <c r="A38" s="510"/>
      <c r="B38" s="474"/>
      <c r="C38" s="416"/>
      <c r="D38" s="416"/>
      <c r="E38" s="189" t="e">
        <f>'5- Identificación de Riesgos'!#REF!</f>
        <v>#REF!</v>
      </c>
      <c r="F38" s="456"/>
      <c r="G38" s="548"/>
      <c r="H38" s="416"/>
      <c r="I38" s="91"/>
      <c r="J38" s="550"/>
      <c r="K38" s="550"/>
      <c r="L38" s="552"/>
      <c r="M38" s="474"/>
      <c r="N38" s="474"/>
      <c r="O38" s="190"/>
      <c r="P38" s="190"/>
      <c r="Q38" s="191"/>
    </row>
    <row r="39" spans="1:17" ht="13.5" customHeight="1">
      <c r="A39" s="510"/>
      <c r="B39" s="415"/>
      <c r="C39" s="416"/>
      <c r="D39" s="416"/>
      <c r="E39" s="189">
        <f>'5- Identificación de Riesgos'!D39</f>
        <v>0</v>
      </c>
      <c r="F39" s="456"/>
      <c r="G39" s="548"/>
      <c r="H39" s="416"/>
      <c r="I39" s="92"/>
      <c r="J39" s="551"/>
      <c r="K39" s="551"/>
      <c r="L39" s="553"/>
      <c r="M39" s="415"/>
      <c r="N39" s="415"/>
      <c r="O39" s="190"/>
      <c r="P39" s="190"/>
      <c r="Q39" s="191"/>
    </row>
    <row r="40" spans="1:17" ht="13.5" customHeight="1">
      <c r="A40" s="569">
        <f>'5- Identificación de Riesgos'!A40</f>
        <v>4</v>
      </c>
      <c r="B40" s="474" t="str">
        <f>'5- Identificación de Riesgos'!B40</f>
        <v>Efectuar el reparto judicial incumpliendo requisitos</v>
      </c>
      <c r="C40" s="415" t="str">
        <f>'5- Identificación de Riesgos'!C40</f>
        <v>Realizar el reparto sin el cumplimiento de las formalidades y condiciones para su realización</v>
      </c>
      <c r="D40" s="415" t="s">
        <v>300</v>
      </c>
      <c r="E40" s="189" t="str">
        <f>'5- Identificación de Riesgos'!D40</f>
        <v xml:space="preserve">1.  Incumplimiento del procedimiento de reparto </v>
      </c>
      <c r="F40" s="555" t="str">
        <f>'5- Identificación de Riesgos'!H40</f>
        <v>Muy Baja - 1</v>
      </c>
      <c r="G40" s="415" t="str">
        <f>'5- Identificación de Riesgos'!M40</f>
        <v>Menor - 2</v>
      </c>
      <c r="H40" s="415" t="str">
        <f>'5- Identificación de Riesgos'!N40</f>
        <v>Bajo - 2</v>
      </c>
      <c r="I40" s="91"/>
      <c r="J40" s="550" t="str">
        <f>'6- Valoración Controles'!T40</f>
        <v>Muy Baja - 1</v>
      </c>
      <c r="K40" s="550" t="str">
        <f>'6- Valoración Controles'!U40</f>
        <v>Menor - 2</v>
      </c>
      <c r="L40" s="552" t="e">
        <f>AVERAGE(#REF!)</f>
        <v>#REF!</v>
      </c>
      <c r="M40" s="474" t="str">
        <f>'6- Valoración Controles'!V40</f>
        <v>Bajo - 2</v>
      </c>
      <c r="N40" s="474" t="s">
        <v>420</v>
      </c>
      <c r="O40" s="190"/>
      <c r="P40" s="190"/>
      <c r="Q40" s="191"/>
    </row>
    <row r="41" spans="1:17" ht="13.5" customHeight="1">
      <c r="A41" s="445"/>
      <c r="B41" s="474"/>
      <c r="C41" s="416"/>
      <c r="D41" s="416"/>
      <c r="E41" s="189" t="str">
        <f>'5- Identificación de Riesgos'!D41</f>
        <v>2.  Falta de seguimiento y control al cumplimiento efectivo de la actividad de reparto y desconocimiento del procedimiento respectivo</v>
      </c>
      <c r="F41" s="456"/>
      <c r="G41" s="548"/>
      <c r="H41" s="416"/>
      <c r="I41" s="91"/>
      <c r="J41" s="550"/>
      <c r="K41" s="550"/>
      <c r="L41" s="552"/>
      <c r="M41" s="474"/>
      <c r="N41" s="474"/>
      <c r="O41" s="190"/>
      <c r="P41" s="190"/>
      <c r="Q41" s="191"/>
    </row>
    <row r="42" spans="1:17" ht="13.5" customHeight="1">
      <c r="A42" s="445"/>
      <c r="B42" s="474"/>
      <c r="C42" s="416"/>
      <c r="D42" s="416"/>
      <c r="E42" s="189" t="e">
        <f>'5- Identificación de Riesgos'!#REF!</f>
        <v>#REF!</v>
      </c>
      <c r="F42" s="456"/>
      <c r="G42" s="548"/>
      <c r="H42" s="416"/>
      <c r="I42" s="91"/>
      <c r="J42" s="550"/>
      <c r="K42" s="550"/>
      <c r="L42" s="552"/>
      <c r="M42" s="474"/>
      <c r="N42" s="474"/>
      <c r="O42" s="190"/>
      <c r="P42" s="190"/>
      <c r="Q42" s="191"/>
    </row>
    <row r="43" spans="1:17" ht="13.5" customHeight="1">
      <c r="A43" s="445"/>
      <c r="B43" s="474"/>
      <c r="C43" s="416"/>
      <c r="D43" s="416"/>
      <c r="E43" s="189" t="e">
        <f>'5- Identificación de Riesgos'!#REF!</f>
        <v>#REF!</v>
      </c>
      <c r="F43" s="456"/>
      <c r="G43" s="548"/>
      <c r="H43" s="416"/>
      <c r="I43" s="91"/>
      <c r="J43" s="550"/>
      <c r="K43" s="550"/>
      <c r="L43" s="552"/>
      <c r="M43" s="474"/>
      <c r="N43" s="474"/>
      <c r="O43" s="190"/>
      <c r="P43" s="190"/>
      <c r="Q43" s="191"/>
    </row>
    <row r="44" spans="1:17" ht="13.5" customHeight="1">
      <c r="A44" s="445"/>
      <c r="B44" s="474"/>
      <c r="C44" s="416"/>
      <c r="D44" s="416"/>
      <c r="E44" s="189" t="e">
        <f>'5- Identificación de Riesgos'!#REF!</f>
        <v>#REF!</v>
      </c>
      <c r="F44" s="456"/>
      <c r="G44" s="548"/>
      <c r="H44" s="416"/>
      <c r="I44" s="91"/>
      <c r="J44" s="550"/>
      <c r="K44" s="550"/>
      <c r="L44" s="552"/>
      <c r="M44" s="474"/>
      <c r="N44" s="474"/>
      <c r="O44" s="190"/>
      <c r="P44" s="190"/>
      <c r="Q44" s="191"/>
    </row>
    <row r="45" spans="1:17" ht="13.5" customHeight="1">
      <c r="A45" s="445"/>
      <c r="B45" s="474"/>
      <c r="C45" s="416"/>
      <c r="D45" s="416"/>
      <c r="E45" s="189" t="e">
        <f>'5- Identificación de Riesgos'!#REF!</f>
        <v>#REF!</v>
      </c>
      <c r="F45" s="456"/>
      <c r="G45" s="548"/>
      <c r="H45" s="416"/>
      <c r="I45" s="91"/>
      <c r="J45" s="550"/>
      <c r="K45" s="550"/>
      <c r="L45" s="552"/>
      <c r="M45" s="474"/>
      <c r="N45" s="474"/>
      <c r="O45" s="190"/>
      <c r="P45" s="190"/>
      <c r="Q45" s="191"/>
    </row>
    <row r="46" spans="1:17" ht="13.5" customHeight="1">
      <c r="A46" s="445"/>
      <c r="B46" s="474"/>
      <c r="C46" s="416"/>
      <c r="D46" s="416"/>
      <c r="E46" s="189">
        <f>'5- Identificación de Riesgos'!D46</f>
        <v>0</v>
      </c>
      <c r="F46" s="456"/>
      <c r="G46" s="548"/>
      <c r="H46" s="416"/>
      <c r="I46" s="91"/>
      <c r="J46" s="550"/>
      <c r="K46" s="550"/>
      <c r="L46" s="552"/>
      <c r="M46" s="474"/>
      <c r="N46" s="474"/>
      <c r="O46" s="190"/>
      <c r="P46" s="190"/>
      <c r="Q46" s="191"/>
    </row>
    <row r="47" spans="1:17" ht="13.5" customHeight="1">
      <c r="A47" s="445"/>
      <c r="B47" s="474"/>
      <c r="C47" s="416"/>
      <c r="D47" s="416"/>
      <c r="E47" s="189">
        <f>'5- Identificación de Riesgos'!D47</f>
        <v>0</v>
      </c>
      <c r="F47" s="456"/>
      <c r="G47" s="548"/>
      <c r="H47" s="416"/>
      <c r="I47" s="91"/>
      <c r="J47" s="550"/>
      <c r="K47" s="550"/>
      <c r="L47" s="552"/>
      <c r="M47" s="474"/>
      <c r="N47" s="474"/>
      <c r="O47" s="190"/>
      <c r="P47" s="190"/>
      <c r="Q47" s="191"/>
    </row>
    <row r="48" spans="1:17" ht="13.5" customHeight="1">
      <c r="A48" s="445"/>
      <c r="B48" s="474"/>
      <c r="C48" s="416"/>
      <c r="D48" s="416"/>
      <c r="E48" s="189">
        <f>'5- Identificación de Riesgos'!D48</f>
        <v>0</v>
      </c>
      <c r="F48" s="456"/>
      <c r="G48" s="548"/>
      <c r="H48" s="416"/>
      <c r="I48" s="91"/>
      <c r="J48" s="550"/>
      <c r="K48" s="550"/>
      <c r="L48" s="552"/>
      <c r="M48" s="474"/>
      <c r="N48" s="474"/>
      <c r="O48" s="190"/>
      <c r="P48" s="190"/>
      <c r="Q48" s="191"/>
    </row>
    <row r="49" spans="1:17" ht="13.5" customHeight="1">
      <c r="A49" s="445"/>
      <c r="B49" s="415"/>
      <c r="C49" s="416"/>
      <c r="D49" s="416"/>
      <c r="E49" s="189">
        <f>'5- Identificación de Riesgos'!D49</f>
        <v>0</v>
      </c>
      <c r="F49" s="456"/>
      <c r="G49" s="548"/>
      <c r="H49" s="416"/>
      <c r="I49" s="92"/>
      <c r="J49" s="551"/>
      <c r="K49" s="551"/>
      <c r="L49" s="553"/>
      <c r="M49" s="415"/>
      <c r="N49" s="415"/>
      <c r="O49" s="190"/>
      <c r="P49" s="190"/>
      <c r="Q49" s="191"/>
    </row>
    <row r="50" spans="1:17" ht="13.5" customHeight="1">
      <c r="A50" s="569">
        <v>5</v>
      </c>
      <c r="B50" s="474" t="str">
        <f>'5- Identificación de Riesgos'!B50</f>
        <v>Pérdida de documentos</v>
      </c>
      <c r="C50" s="415" t="str">
        <f>'5- Identificación de Riesgos'!C50</f>
        <v>Extravío temporal o definitivo de los  documentos de los procesos judiciales</v>
      </c>
      <c r="D50" s="415" t="s">
        <v>300</v>
      </c>
      <c r="E50" s="189" t="str">
        <f>'5- Identificación de Riesgos'!D50</f>
        <v xml:space="preserve">1. Falta de implementación del expediente electrónico en todas las dependencias y juzgados.
</v>
      </c>
      <c r="F50" s="555" t="str">
        <f>'5- Identificación de Riesgos'!H50</f>
        <v>Baja - 2</v>
      </c>
      <c r="G50" s="415" t="str">
        <f>'5- Identificación de Riesgos'!M50</f>
        <v>Menor - 2</v>
      </c>
      <c r="H50" s="415" t="str">
        <f>'5- Identificación de Riesgos'!N50</f>
        <v>Moderado - 4</v>
      </c>
      <c r="I50" s="91"/>
      <c r="J50" s="550" t="str">
        <f>'6- Valoración Controles'!T50</f>
        <v>Baja - 2</v>
      </c>
      <c r="K50" s="550" t="str">
        <f>'6- Valoración Controles'!U50</f>
        <v>Menor - 2</v>
      </c>
      <c r="L50" s="552" t="e">
        <f>AVERAGE(#REF!)</f>
        <v>#REF!</v>
      </c>
      <c r="M50" s="474" t="str">
        <f>'6- Valoración Controles'!V50</f>
        <v>Moderado - 4</v>
      </c>
      <c r="N50" s="474" t="s">
        <v>419</v>
      </c>
      <c r="O50" s="190"/>
      <c r="P50" s="190"/>
      <c r="Q50" s="191"/>
    </row>
    <row r="51" spans="1:17" ht="13.5" customHeight="1">
      <c r="A51" s="445"/>
      <c r="B51" s="474"/>
      <c r="C51" s="416"/>
      <c r="D51" s="416"/>
      <c r="E51" s="189" t="str">
        <f>'5- Identificación de Riesgos'!D51</f>
        <v>2.Falta de software institucional estandarizado para la especialidad para el control del archivo de documentos tanto físicos como virtuales.</v>
      </c>
      <c r="F51" s="456"/>
      <c r="G51" s="548"/>
      <c r="H51" s="416"/>
      <c r="I51" s="91"/>
      <c r="J51" s="550"/>
      <c r="K51" s="550"/>
      <c r="L51" s="552"/>
      <c r="M51" s="474"/>
      <c r="N51" s="474"/>
      <c r="O51" s="190"/>
      <c r="P51" s="190"/>
      <c r="Q51" s="191"/>
    </row>
    <row r="52" spans="1:17" ht="13.5" customHeight="1">
      <c r="A52" s="445"/>
      <c r="B52" s="474"/>
      <c r="C52" s="416"/>
      <c r="D52" s="416"/>
      <c r="E52" s="189" t="str">
        <f>'5- Identificación de Riesgos'!D52</f>
        <v>3.Desconocimiento e inaplicabilidad de las Tablas de Retención Documental (TRD)</v>
      </c>
      <c r="F52" s="456"/>
      <c r="G52" s="548"/>
      <c r="H52" s="416"/>
      <c r="I52" s="91"/>
      <c r="J52" s="550"/>
      <c r="K52" s="550"/>
      <c r="L52" s="552"/>
      <c r="M52" s="474"/>
      <c r="N52" s="474"/>
      <c r="O52" s="190"/>
      <c r="P52" s="190"/>
      <c r="Q52" s="191"/>
    </row>
    <row r="53" spans="1:17" ht="13.5" customHeight="1">
      <c r="A53" s="445"/>
      <c r="B53" s="474"/>
      <c r="C53" s="416"/>
      <c r="D53" s="416"/>
      <c r="E53" s="189" t="str">
        <f>'5- Identificación de Riesgos'!D53</f>
        <v>4. Insuficiencia de espacio en la nube para la administración, conformación del expediente electrónico y fallas en la seguridad para su custodia</v>
      </c>
      <c r="F53" s="456"/>
      <c r="G53" s="548"/>
      <c r="H53" s="416"/>
      <c r="I53" s="91"/>
      <c r="J53" s="550"/>
      <c r="K53" s="550"/>
      <c r="L53" s="552"/>
      <c r="M53" s="474"/>
      <c r="N53" s="474"/>
      <c r="O53" s="190"/>
      <c r="P53" s="190"/>
      <c r="Q53" s="191"/>
    </row>
    <row r="54" spans="1:17" ht="13.5" customHeight="1">
      <c r="A54" s="445"/>
      <c r="B54" s="474"/>
      <c r="C54" s="416"/>
      <c r="D54" s="416"/>
      <c r="E54" s="189">
        <f>'5- Identificación de Riesgos'!D54</f>
        <v>0</v>
      </c>
      <c r="F54" s="456"/>
      <c r="G54" s="548"/>
      <c r="H54" s="416"/>
      <c r="I54" s="91"/>
      <c r="J54" s="550"/>
      <c r="K54" s="550"/>
      <c r="L54" s="552"/>
      <c r="M54" s="474"/>
      <c r="N54" s="474"/>
      <c r="O54" s="190"/>
      <c r="P54" s="190"/>
      <c r="Q54" s="191"/>
    </row>
    <row r="55" spans="1:17" ht="13.5" customHeight="1">
      <c r="A55" s="445"/>
      <c r="B55" s="474"/>
      <c r="C55" s="416"/>
      <c r="D55" s="416"/>
      <c r="E55" s="189">
        <f>'5- Identificación de Riesgos'!D55</f>
        <v>0</v>
      </c>
      <c r="F55" s="456"/>
      <c r="G55" s="548"/>
      <c r="H55" s="416"/>
      <c r="I55" s="91"/>
      <c r="J55" s="550"/>
      <c r="K55" s="550"/>
      <c r="L55" s="552"/>
      <c r="M55" s="474"/>
      <c r="N55" s="474"/>
      <c r="O55" s="190"/>
      <c r="P55" s="190"/>
      <c r="Q55" s="191"/>
    </row>
    <row r="56" spans="1:17" ht="13.5" customHeight="1">
      <c r="A56" s="445"/>
      <c r="B56" s="474"/>
      <c r="C56" s="416"/>
      <c r="D56" s="416"/>
      <c r="E56" s="189">
        <f>'5- Identificación de Riesgos'!D56</f>
        <v>0</v>
      </c>
      <c r="F56" s="456"/>
      <c r="G56" s="548"/>
      <c r="H56" s="416"/>
      <c r="I56" s="91"/>
      <c r="J56" s="550"/>
      <c r="K56" s="550"/>
      <c r="L56" s="552"/>
      <c r="M56" s="474"/>
      <c r="N56" s="474"/>
      <c r="O56" s="190"/>
      <c r="P56" s="190"/>
      <c r="Q56" s="191"/>
    </row>
    <row r="57" spans="1:17" ht="13.5" customHeight="1">
      <c r="A57" s="445"/>
      <c r="B57" s="474"/>
      <c r="C57" s="416"/>
      <c r="D57" s="416"/>
      <c r="E57" s="189">
        <f>'5- Identificación de Riesgos'!D57</f>
        <v>0</v>
      </c>
      <c r="F57" s="456"/>
      <c r="G57" s="548"/>
      <c r="H57" s="416"/>
      <c r="I57" s="91"/>
      <c r="J57" s="550"/>
      <c r="K57" s="550"/>
      <c r="L57" s="552"/>
      <c r="M57" s="474"/>
      <c r="N57" s="474"/>
      <c r="O57" s="190"/>
      <c r="P57" s="190"/>
      <c r="Q57" s="191"/>
    </row>
    <row r="58" spans="1:17" ht="13.5" customHeight="1">
      <c r="A58" s="445"/>
      <c r="B58" s="474"/>
      <c r="C58" s="416"/>
      <c r="D58" s="416"/>
      <c r="E58" s="189">
        <f>'5- Identificación de Riesgos'!D58</f>
        <v>0</v>
      </c>
      <c r="F58" s="456"/>
      <c r="G58" s="548"/>
      <c r="H58" s="416"/>
      <c r="I58" s="91"/>
      <c r="J58" s="550"/>
      <c r="K58" s="550"/>
      <c r="L58" s="552"/>
      <c r="M58" s="474"/>
      <c r="N58" s="474"/>
      <c r="O58" s="190"/>
      <c r="P58" s="190"/>
      <c r="Q58" s="191"/>
    </row>
    <row r="59" spans="1:17" ht="13.5" customHeight="1" thickBot="1">
      <c r="A59" s="446"/>
      <c r="B59" s="475"/>
      <c r="C59" s="428"/>
      <c r="D59" s="428"/>
      <c r="E59" s="192">
        <f>'5- Identificación de Riesgos'!D59</f>
        <v>0</v>
      </c>
      <c r="F59" s="457"/>
      <c r="G59" s="549"/>
      <c r="H59" s="428"/>
      <c r="I59" s="159"/>
      <c r="J59" s="551"/>
      <c r="K59" s="551"/>
      <c r="L59" s="553"/>
      <c r="M59" s="415"/>
      <c r="N59" s="475"/>
      <c r="O59" s="193"/>
      <c r="P59" s="193"/>
      <c r="Q59" s="194"/>
    </row>
    <row r="60" spans="1:17" ht="13.5" customHeight="1">
      <c r="A60" s="554">
        <v>6</v>
      </c>
      <c r="B60" s="474" t="str">
        <f>+VLOOKUP($A$60,'5- Identificación de Riesgos'!$A$8:$C$79,2,0)</f>
        <v xml:space="preserve">Recibir, ofrecer, prometer, entregar o aceptar dadivas  o beneficios a nombre propio o de terceros para  demorar, retener, alterar o direccionar fallos judiciales </v>
      </c>
      <c r="C60" s="474" t="str">
        <f>+VLOOKUP($A$60,'5- Identificación de Riesgos'!$A$8:$C$79,3,0)</f>
        <v xml:space="preserve">Proferir  sentencias judiciales incumplmiendo los principios de la administracion de justicia o sin la observancia de los Codigos  Procesales en la materia </v>
      </c>
      <c r="D60" s="415" t="s">
        <v>300</v>
      </c>
      <c r="E60" s="189" t="str">
        <f>'5- Identificación de Riesgos'!D62</f>
        <v xml:space="preserve">1.Falta de ética  de los servidores judiciales 
</v>
      </c>
      <c r="F60" s="555" t="str">
        <f>'5- Identificación de Riesgos'!H60</f>
        <v>Muy Baja - 1</v>
      </c>
      <c r="G60" s="415" t="str">
        <f>'5- Identificación de Riesgos'!M60</f>
        <v>Leve - 1</v>
      </c>
      <c r="H60" s="415" t="str">
        <f>'5- Identificación de Riesgos'!N60</f>
        <v>Bajo - 1</v>
      </c>
      <c r="I60" s="91"/>
      <c r="J60" s="550" t="str">
        <f>'6- Valoración Controles'!T60</f>
        <v>Muy Baja - 1</v>
      </c>
      <c r="K60" s="550" t="str">
        <f>'6- Valoración Controles'!U60</f>
        <v>Leve - 1</v>
      </c>
      <c r="L60" s="552" t="e">
        <f>AVERAGE(#REF!)</f>
        <v>#REF!</v>
      </c>
      <c r="M60" s="474" t="str">
        <f>'6- Valoración Controles'!V60</f>
        <v>Bajo - 1</v>
      </c>
      <c r="N60" s="474" t="s">
        <v>419</v>
      </c>
      <c r="O60" s="190"/>
      <c r="P60" s="190"/>
      <c r="Q60" s="191"/>
    </row>
    <row r="61" spans="1:17" ht="13.5" customHeight="1">
      <c r="A61" s="406"/>
      <c r="B61" s="474"/>
      <c r="C61" s="474"/>
      <c r="D61" s="416"/>
      <c r="E61" s="189" t="str">
        <f>'5- Identificación de Riesgos'!D63</f>
        <v xml:space="preserve">2 Fallas y deficiencias en los controles de los procesos  para prevenir la comisión de conductas ilicitas o malas prácticas de las partes interesadas </v>
      </c>
      <c r="F61" s="456"/>
      <c r="G61" s="548"/>
      <c r="H61" s="416"/>
      <c r="I61" s="91"/>
      <c r="J61" s="550"/>
      <c r="K61" s="550"/>
      <c r="L61" s="552"/>
      <c r="M61" s="474"/>
      <c r="N61" s="474"/>
      <c r="O61" s="190"/>
      <c r="P61" s="190"/>
      <c r="Q61" s="191"/>
    </row>
    <row r="62" spans="1:17" ht="13.5" customHeight="1">
      <c r="A62" s="406"/>
      <c r="B62" s="474"/>
      <c r="C62" s="474"/>
      <c r="D62" s="416"/>
      <c r="E62" s="189" t="e">
        <f>'5- Identificación de Riesgos'!#REF!</f>
        <v>#REF!</v>
      </c>
      <c r="F62" s="456"/>
      <c r="G62" s="548"/>
      <c r="H62" s="416"/>
      <c r="I62" s="91"/>
      <c r="J62" s="550"/>
      <c r="K62" s="550"/>
      <c r="L62" s="552"/>
      <c r="M62" s="474"/>
      <c r="N62" s="474"/>
      <c r="O62" s="190"/>
      <c r="P62" s="190"/>
      <c r="Q62" s="191"/>
    </row>
    <row r="63" spans="1:17" ht="13.5" customHeight="1">
      <c r="A63" s="406"/>
      <c r="B63" s="474"/>
      <c r="C63" s="474"/>
      <c r="D63" s="416"/>
      <c r="E63" s="189" t="e">
        <f>'5- Identificación de Riesgos'!#REF!</f>
        <v>#REF!</v>
      </c>
      <c r="F63" s="456"/>
      <c r="G63" s="548"/>
      <c r="H63" s="416"/>
      <c r="I63" s="91"/>
      <c r="J63" s="550"/>
      <c r="K63" s="550"/>
      <c r="L63" s="552"/>
      <c r="M63" s="474"/>
      <c r="N63" s="474"/>
      <c r="O63" s="190"/>
      <c r="P63" s="190"/>
      <c r="Q63" s="191"/>
    </row>
    <row r="64" spans="1:17" ht="13.5" customHeight="1">
      <c r="A64" s="406"/>
      <c r="B64" s="474"/>
      <c r="C64" s="474"/>
      <c r="D64" s="416"/>
      <c r="E64" s="189" t="str">
        <f>'5- Identificación de Riesgos'!D64</f>
        <v>3. Ausencia de difusión de herramientas que fomenten la trasparencia en el ejercicio de la presentación del servicio público (Código de ética y buen gobierno, entre otros)</v>
      </c>
      <c r="F64" s="456"/>
      <c r="G64" s="548"/>
      <c r="H64" s="416"/>
      <c r="I64" s="91"/>
      <c r="J64" s="550"/>
      <c r="K64" s="550"/>
      <c r="L64" s="552"/>
      <c r="M64" s="474"/>
      <c r="N64" s="474"/>
      <c r="O64" s="190"/>
      <c r="P64" s="190"/>
      <c r="Q64" s="191"/>
    </row>
    <row r="65" spans="1:17" ht="13.5" customHeight="1">
      <c r="A65" s="406"/>
      <c r="B65" s="474"/>
      <c r="C65" s="474"/>
      <c r="D65" s="416"/>
      <c r="E65" s="189">
        <f>'5- Identificación de Riesgos'!D65</f>
        <v>0</v>
      </c>
      <c r="F65" s="456"/>
      <c r="G65" s="548"/>
      <c r="H65" s="416"/>
      <c r="I65" s="91"/>
      <c r="J65" s="550"/>
      <c r="K65" s="550"/>
      <c r="L65" s="552"/>
      <c r="M65" s="474"/>
      <c r="N65" s="474"/>
      <c r="O65" s="190"/>
      <c r="P65" s="190"/>
      <c r="Q65" s="191"/>
    </row>
    <row r="66" spans="1:17" ht="13.5" customHeight="1">
      <c r="A66" s="406"/>
      <c r="B66" s="474"/>
      <c r="C66" s="474"/>
      <c r="D66" s="416"/>
      <c r="E66" s="189">
        <f>'5- Identificación de Riesgos'!D66</f>
        <v>0</v>
      </c>
      <c r="F66" s="456"/>
      <c r="G66" s="548"/>
      <c r="H66" s="416"/>
      <c r="I66" s="91"/>
      <c r="J66" s="550"/>
      <c r="K66" s="550"/>
      <c r="L66" s="552"/>
      <c r="M66" s="474"/>
      <c r="N66" s="474"/>
      <c r="O66" s="190"/>
      <c r="P66" s="190"/>
      <c r="Q66" s="191"/>
    </row>
    <row r="67" spans="1:17" ht="13.5" customHeight="1">
      <c r="A67" s="406"/>
      <c r="B67" s="474"/>
      <c r="C67" s="474"/>
      <c r="D67" s="416"/>
      <c r="E67" s="189">
        <f>'5- Identificación de Riesgos'!D67</f>
        <v>0</v>
      </c>
      <c r="F67" s="456"/>
      <c r="G67" s="548"/>
      <c r="H67" s="416"/>
      <c r="I67" s="91"/>
      <c r="J67" s="550"/>
      <c r="K67" s="550"/>
      <c r="L67" s="552"/>
      <c r="M67" s="474"/>
      <c r="N67" s="474"/>
      <c r="O67" s="190"/>
      <c r="P67" s="190"/>
      <c r="Q67" s="191"/>
    </row>
    <row r="68" spans="1:17" ht="13.5" customHeight="1">
      <c r="A68" s="406"/>
      <c r="B68" s="474"/>
      <c r="C68" s="474"/>
      <c r="D68" s="416"/>
      <c r="E68" s="189">
        <f>'5- Identificación de Riesgos'!D68</f>
        <v>0</v>
      </c>
      <c r="F68" s="456"/>
      <c r="G68" s="548"/>
      <c r="H68" s="416"/>
      <c r="I68" s="91"/>
      <c r="J68" s="550"/>
      <c r="K68" s="550"/>
      <c r="L68" s="552"/>
      <c r="M68" s="474"/>
      <c r="N68" s="474"/>
      <c r="O68" s="190"/>
      <c r="P68" s="190"/>
      <c r="Q68" s="191"/>
    </row>
    <row r="69" spans="1:17" ht="13.5" customHeight="1" thickBot="1">
      <c r="A69" s="407"/>
      <c r="B69" s="475"/>
      <c r="C69" s="475"/>
      <c r="D69" s="428"/>
      <c r="E69" s="192">
        <f>'5- Identificación de Riesgos'!D69</f>
        <v>0</v>
      </c>
      <c r="F69" s="457"/>
      <c r="G69" s="549"/>
      <c r="H69" s="428"/>
      <c r="I69" s="159"/>
      <c r="J69" s="551"/>
      <c r="K69" s="551"/>
      <c r="L69" s="553"/>
      <c r="M69" s="415"/>
      <c r="N69" s="475"/>
      <c r="O69" s="193"/>
      <c r="P69" s="193"/>
      <c r="Q69" s="194"/>
    </row>
    <row r="70" spans="1:17" ht="13.5" customHeight="1">
      <c r="A70" s="554">
        <v>7</v>
      </c>
      <c r="B70" s="474"/>
      <c r="C70" s="415"/>
      <c r="D70" s="415" t="s">
        <v>300</v>
      </c>
      <c r="E70" s="189" t="e">
        <f>'5- Identificación de Riesgos'!#REF!</f>
        <v>#REF!</v>
      </c>
      <c r="F70" s="555" t="str">
        <f>'5- Identificación de Riesgos'!H70</f>
        <v>Muy Baja - 1</v>
      </c>
      <c r="G70" s="415" t="str">
        <f>'5- Identificación de Riesgos'!M70</f>
        <v/>
      </c>
      <c r="H70" s="415" t="str">
        <f>'5- Identificación de Riesgos'!N70</f>
        <v/>
      </c>
      <c r="I70" s="91"/>
      <c r="J70" s="550" t="str">
        <f>'6- Valoración Controles'!T70</f>
        <v>Muy Baja - 1</v>
      </c>
      <c r="K70" s="550" t="e">
        <f>'6- Valoración Controles'!U70</f>
        <v>#VALUE!</v>
      </c>
      <c r="L70" s="552" t="e">
        <f>AVERAGE(#REF!)</f>
        <v>#REF!</v>
      </c>
      <c r="M70" s="474" t="e">
        <f>'6- Valoración Controles'!V70</f>
        <v>#VALUE!</v>
      </c>
      <c r="N70" s="474" t="s">
        <v>419</v>
      </c>
      <c r="O70" s="190"/>
      <c r="P70" s="190"/>
      <c r="Q70" s="191"/>
    </row>
    <row r="71" spans="1:17" ht="13.5" customHeight="1">
      <c r="A71" s="406"/>
      <c r="B71" s="474"/>
      <c r="C71" s="416"/>
      <c r="D71" s="416"/>
      <c r="E71" s="189" t="e">
        <f>'5- Identificación de Riesgos'!#REF!</f>
        <v>#REF!</v>
      </c>
      <c r="F71" s="456"/>
      <c r="G71" s="548"/>
      <c r="H71" s="416"/>
      <c r="I71" s="91"/>
      <c r="J71" s="550"/>
      <c r="K71" s="550"/>
      <c r="L71" s="552"/>
      <c r="M71" s="474"/>
      <c r="N71" s="474"/>
      <c r="O71" s="190"/>
      <c r="P71" s="190"/>
      <c r="Q71" s="191"/>
    </row>
    <row r="72" spans="1:17" ht="13.5" customHeight="1">
      <c r="A72" s="406"/>
      <c r="B72" s="474"/>
      <c r="C72" s="416"/>
      <c r="D72" s="416"/>
      <c r="E72" s="189" t="e">
        <f>'5- Identificación de Riesgos'!#REF!</f>
        <v>#REF!</v>
      </c>
      <c r="F72" s="456"/>
      <c r="G72" s="548"/>
      <c r="H72" s="416"/>
      <c r="I72" s="91"/>
      <c r="J72" s="550"/>
      <c r="K72" s="550"/>
      <c r="L72" s="552"/>
      <c r="M72" s="474"/>
      <c r="N72" s="474"/>
      <c r="O72" s="190"/>
      <c r="P72" s="190"/>
      <c r="Q72" s="191"/>
    </row>
    <row r="73" spans="1:17" ht="13.5" customHeight="1">
      <c r="A73" s="406"/>
      <c r="B73" s="474"/>
      <c r="C73" s="416"/>
      <c r="D73" s="416"/>
      <c r="E73" s="189" t="e">
        <f>'5- Identificación de Riesgos'!#REF!</f>
        <v>#REF!</v>
      </c>
      <c r="F73" s="456"/>
      <c r="G73" s="548"/>
      <c r="H73" s="416"/>
      <c r="I73" s="91"/>
      <c r="J73" s="550"/>
      <c r="K73" s="550"/>
      <c r="L73" s="552"/>
      <c r="M73" s="474"/>
      <c r="N73" s="474"/>
      <c r="O73" s="190"/>
      <c r="P73" s="190"/>
      <c r="Q73" s="191"/>
    </row>
    <row r="74" spans="1:17" ht="13.5" customHeight="1">
      <c r="A74" s="406"/>
      <c r="B74" s="474"/>
      <c r="C74" s="416"/>
      <c r="D74" s="416"/>
      <c r="E74" s="189" t="e">
        <f>'5- Identificación de Riesgos'!#REF!</f>
        <v>#REF!</v>
      </c>
      <c r="F74" s="456"/>
      <c r="G74" s="548"/>
      <c r="H74" s="416"/>
      <c r="I74" s="91"/>
      <c r="J74" s="550"/>
      <c r="K74" s="550"/>
      <c r="L74" s="552"/>
      <c r="M74" s="474"/>
      <c r="N74" s="474"/>
      <c r="O74" s="190"/>
      <c r="P74" s="190"/>
      <c r="Q74" s="191"/>
    </row>
    <row r="75" spans="1:17" ht="13.5" customHeight="1">
      <c r="A75" s="406"/>
      <c r="B75" s="474"/>
      <c r="C75" s="416"/>
      <c r="D75" s="416"/>
      <c r="E75" s="189" t="e">
        <f>'5- Identificación de Riesgos'!#REF!</f>
        <v>#REF!</v>
      </c>
      <c r="F75" s="456"/>
      <c r="G75" s="548"/>
      <c r="H75" s="416"/>
      <c r="I75" s="91"/>
      <c r="J75" s="550"/>
      <c r="K75" s="550"/>
      <c r="L75" s="552"/>
      <c r="M75" s="474"/>
      <c r="N75" s="474"/>
      <c r="O75" s="190"/>
      <c r="P75" s="190"/>
      <c r="Q75" s="191"/>
    </row>
    <row r="76" spans="1:17" ht="13.5" customHeight="1">
      <c r="A76" s="406"/>
      <c r="B76" s="474"/>
      <c r="C76" s="416"/>
      <c r="D76" s="416"/>
      <c r="E76" s="189" t="e">
        <f>'5- Identificación de Riesgos'!#REF!</f>
        <v>#REF!</v>
      </c>
      <c r="F76" s="456"/>
      <c r="G76" s="548"/>
      <c r="H76" s="416"/>
      <c r="I76" s="91"/>
      <c r="J76" s="550"/>
      <c r="K76" s="550"/>
      <c r="L76" s="552"/>
      <c r="M76" s="474"/>
      <c r="N76" s="474"/>
      <c r="O76" s="190"/>
      <c r="P76" s="190"/>
      <c r="Q76" s="191"/>
    </row>
    <row r="77" spans="1:17" ht="13.5" customHeight="1">
      <c r="A77" s="406"/>
      <c r="B77" s="474"/>
      <c r="C77" s="416"/>
      <c r="D77" s="416"/>
      <c r="E77" s="189" t="e">
        <f>'5- Identificación de Riesgos'!#REF!</f>
        <v>#REF!</v>
      </c>
      <c r="F77" s="456"/>
      <c r="G77" s="548"/>
      <c r="H77" s="416"/>
      <c r="I77" s="91"/>
      <c r="J77" s="550"/>
      <c r="K77" s="550"/>
      <c r="L77" s="552"/>
      <c r="M77" s="474"/>
      <c r="N77" s="474"/>
      <c r="O77" s="190"/>
      <c r="P77" s="190"/>
      <c r="Q77" s="191"/>
    </row>
    <row r="78" spans="1:17" ht="13.5" customHeight="1">
      <c r="A78" s="406"/>
      <c r="B78" s="474"/>
      <c r="C78" s="416"/>
      <c r="D78" s="416"/>
      <c r="E78" s="189" t="e">
        <f>'5- Identificación de Riesgos'!#REF!</f>
        <v>#REF!</v>
      </c>
      <c r="F78" s="456"/>
      <c r="G78" s="548"/>
      <c r="H78" s="416"/>
      <c r="I78" s="91"/>
      <c r="J78" s="550"/>
      <c r="K78" s="550"/>
      <c r="L78" s="552"/>
      <c r="M78" s="474"/>
      <c r="N78" s="474"/>
      <c r="O78" s="190"/>
      <c r="P78" s="190"/>
      <c r="Q78" s="191"/>
    </row>
    <row r="79" spans="1:17" ht="13.5" customHeight="1" thickBot="1">
      <c r="A79" s="407"/>
      <c r="B79" s="475"/>
      <c r="C79" s="428"/>
      <c r="D79" s="428"/>
      <c r="E79" s="192" t="e">
        <f>'5- Identificación de Riesgos'!#REF!</f>
        <v>#REF!</v>
      </c>
      <c r="F79" s="457"/>
      <c r="G79" s="549"/>
      <c r="H79" s="428"/>
      <c r="I79" s="159"/>
      <c r="J79" s="551"/>
      <c r="K79" s="551"/>
      <c r="L79" s="553"/>
      <c r="M79" s="415"/>
      <c r="N79" s="475"/>
      <c r="O79" s="193"/>
      <c r="P79" s="193"/>
      <c r="Q79" s="194"/>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404" priority="587" operator="containsText" text="Muy Baja">
      <formula>NOT(ISERROR(SEARCH("Muy Baja",F10)))</formula>
    </cfRule>
    <cfRule type="containsText" dxfId="403" priority="588" operator="containsText" text="Baja">
      <formula>NOT(ISERROR(SEARCH("Baja",F10)))</formula>
    </cfRule>
    <cfRule type="containsText" dxfId="402" priority="589" operator="containsText" text="Muy Alta">
      <formula>NOT(ISERROR(SEARCH("Muy Alta",F10)))</formula>
    </cfRule>
    <cfRule type="containsText" dxfId="401" priority="591" operator="containsText" text="Alta">
      <formula>NOT(ISERROR(SEARCH("Alta",F10)))</formula>
    </cfRule>
    <cfRule type="containsText" dxfId="400" priority="592" operator="containsText" text="Media">
      <formula>NOT(ISERROR(SEARCH("Media",F10)))</formula>
    </cfRule>
    <cfRule type="containsText" dxfId="399" priority="593" operator="containsText" text="Media">
      <formula>NOT(ISERROR(SEARCH("Media",F10)))</formula>
    </cfRule>
    <cfRule type="containsText" dxfId="398" priority="594" operator="containsText" text="Media">
      <formula>NOT(ISERROR(SEARCH("Media",F10)))</formula>
    </cfRule>
    <cfRule type="containsText" dxfId="397" priority="595" operator="containsText" text="Muy Baja">
      <formula>NOT(ISERROR(SEARCH("Muy Baja",F10)))</formula>
    </cfRule>
    <cfRule type="containsText" dxfId="396" priority="596" operator="containsText" text="Baja">
      <formula>NOT(ISERROR(SEARCH("Baja",F10)))</formula>
    </cfRule>
    <cfRule type="containsText" dxfId="395" priority="597" operator="containsText" text="Muy Baja">
      <formula>NOT(ISERROR(SEARCH("Muy Baja",F10)))</formula>
    </cfRule>
    <cfRule type="containsText" dxfId="394" priority="598" operator="containsText" text="Muy Baja">
      <formula>NOT(ISERROR(SEARCH("Muy Baja",F10)))</formula>
    </cfRule>
    <cfRule type="containsText" dxfId="393" priority="599" operator="containsText" text="Muy Baja">
      <formula>NOT(ISERROR(SEARCH("Muy Baja",F10)))</formula>
    </cfRule>
    <cfRule type="containsText" dxfId="392" priority="600" operator="containsText" text="Muy Baja'Tabla probabilidad'!">
      <formula>NOT(ISERROR(SEARCH("Muy Baja'Tabla probabilidad'!",F10)))</formula>
    </cfRule>
    <cfRule type="containsText" dxfId="391" priority="601" operator="containsText" text="Muy bajo">
      <formula>NOT(ISERROR(SEARCH("Muy bajo",F10)))</formula>
    </cfRule>
    <cfRule type="containsText" dxfId="390" priority="602" operator="containsText" text="Alta">
      <formula>NOT(ISERROR(SEARCH("Alta",F10)))</formula>
    </cfRule>
    <cfRule type="containsText" dxfId="389" priority="603" operator="containsText" text="Media">
      <formula>NOT(ISERROR(SEARCH("Media",F10)))</formula>
    </cfRule>
    <cfRule type="containsText" dxfId="388" priority="604" operator="containsText" text="Baja">
      <formula>NOT(ISERROR(SEARCH("Baja",F10)))</formula>
    </cfRule>
    <cfRule type="containsText" dxfId="387" priority="605" operator="containsText" text="Muy baja">
      <formula>NOT(ISERROR(SEARCH("Muy baja",F10)))</formula>
    </cfRule>
    <cfRule type="cellIs" dxfId="386" priority="608" operator="between">
      <formula>1</formula>
      <formula>2</formula>
    </cfRule>
    <cfRule type="cellIs" dxfId="385" priority="609" operator="between">
      <formula>0</formula>
      <formula>2</formula>
    </cfRule>
  </conditionalFormatting>
  <conditionalFormatting sqref="F60">
    <cfRule type="containsText" dxfId="384" priority="189" operator="containsText" text="Muy Baja">
      <formula>NOT(ISERROR(SEARCH("Muy Baja",F60)))</formula>
    </cfRule>
    <cfRule type="containsText" dxfId="383" priority="190" operator="containsText" text="Baja">
      <formula>NOT(ISERROR(SEARCH("Baja",F60)))</formula>
    </cfRule>
    <cfRule type="containsText" dxfId="382" priority="191" operator="containsText" text="Muy Alta">
      <formula>NOT(ISERROR(SEARCH("Muy Alta",F60)))</formula>
    </cfRule>
    <cfRule type="containsText" dxfId="381" priority="192" operator="containsText" text="Alta">
      <formula>NOT(ISERROR(SEARCH("Alta",F60)))</formula>
    </cfRule>
    <cfRule type="containsText" dxfId="380" priority="193" operator="containsText" text="Media">
      <formula>NOT(ISERROR(SEARCH("Media",F60)))</formula>
    </cfRule>
    <cfRule type="containsText" dxfId="379" priority="194" operator="containsText" text="Media">
      <formula>NOT(ISERROR(SEARCH("Media",F60)))</formula>
    </cfRule>
    <cfRule type="containsText" dxfId="378" priority="195" operator="containsText" text="Media">
      <formula>NOT(ISERROR(SEARCH("Media",F60)))</formula>
    </cfRule>
    <cfRule type="containsText" dxfId="377" priority="196" operator="containsText" text="Muy Baja">
      <formula>NOT(ISERROR(SEARCH("Muy Baja",F60)))</formula>
    </cfRule>
    <cfRule type="containsText" dxfId="376" priority="197" operator="containsText" text="Baja">
      <formula>NOT(ISERROR(SEARCH("Baja",F60)))</formula>
    </cfRule>
    <cfRule type="containsText" dxfId="375" priority="198" operator="containsText" text="Muy Baja">
      <formula>NOT(ISERROR(SEARCH("Muy Baja",F60)))</formula>
    </cfRule>
    <cfRule type="containsText" dxfId="374" priority="199" operator="containsText" text="Muy Baja">
      <formula>NOT(ISERROR(SEARCH("Muy Baja",F60)))</formula>
    </cfRule>
    <cfRule type="containsText" dxfId="373" priority="200" operator="containsText" text="Muy Baja">
      <formula>NOT(ISERROR(SEARCH("Muy Baja",F60)))</formula>
    </cfRule>
    <cfRule type="containsText" dxfId="372" priority="201" operator="containsText" text="Muy Baja'Tabla probabilidad'!">
      <formula>NOT(ISERROR(SEARCH("Muy Baja'Tabla probabilidad'!",F60)))</formula>
    </cfRule>
    <cfRule type="containsText" dxfId="371" priority="202" operator="containsText" text="Muy bajo">
      <formula>NOT(ISERROR(SEARCH("Muy bajo",F60)))</formula>
    </cfRule>
    <cfRule type="containsText" dxfId="370" priority="203" operator="containsText" text="Alta">
      <formula>NOT(ISERROR(SEARCH("Alta",F60)))</formula>
    </cfRule>
    <cfRule type="containsText" dxfId="369" priority="204" operator="containsText" text="Media">
      <formula>NOT(ISERROR(SEARCH("Media",F60)))</formula>
    </cfRule>
    <cfRule type="containsText" dxfId="368" priority="205" operator="containsText" text="Baja">
      <formula>NOT(ISERROR(SEARCH("Baja",F60)))</formula>
    </cfRule>
    <cfRule type="containsText" dxfId="367" priority="206" operator="containsText" text="Muy baja">
      <formula>NOT(ISERROR(SEARCH("Muy baja",F60)))</formula>
    </cfRule>
    <cfRule type="cellIs" dxfId="366" priority="209" operator="between">
      <formula>1</formula>
      <formula>2</formula>
    </cfRule>
    <cfRule type="cellIs" dxfId="365" priority="210" operator="between">
      <formula>0</formula>
      <formula>2</formula>
    </cfRule>
  </conditionalFormatting>
  <conditionalFormatting sqref="F70">
    <cfRule type="containsText" dxfId="364" priority="63" operator="containsText" text="Muy Baja">
      <formula>NOT(ISERROR(SEARCH("Muy Baja",F70)))</formula>
    </cfRule>
    <cfRule type="containsText" dxfId="363" priority="64" operator="containsText" text="Baja">
      <formula>NOT(ISERROR(SEARCH("Baja",F70)))</formula>
    </cfRule>
    <cfRule type="containsText" dxfId="362" priority="65" operator="containsText" text="Muy Alta">
      <formula>NOT(ISERROR(SEARCH("Muy Alta",F70)))</formula>
    </cfRule>
    <cfRule type="containsText" dxfId="361" priority="66" operator="containsText" text="Alta">
      <formula>NOT(ISERROR(SEARCH("Alta",F70)))</formula>
    </cfRule>
    <cfRule type="containsText" dxfId="360" priority="67" operator="containsText" text="Media">
      <formula>NOT(ISERROR(SEARCH("Media",F70)))</formula>
    </cfRule>
    <cfRule type="containsText" dxfId="359" priority="68" operator="containsText" text="Media">
      <formula>NOT(ISERROR(SEARCH("Media",F70)))</formula>
    </cfRule>
    <cfRule type="containsText" dxfId="358" priority="69" operator="containsText" text="Media">
      <formula>NOT(ISERROR(SEARCH("Media",F70)))</formula>
    </cfRule>
    <cfRule type="containsText" dxfId="357" priority="70" operator="containsText" text="Muy Baja">
      <formula>NOT(ISERROR(SEARCH("Muy Baja",F70)))</formula>
    </cfRule>
    <cfRule type="containsText" dxfId="356" priority="71" operator="containsText" text="Baja">
      <formula>NOT(ISERROR(SEARCH("Baja",F70)))</formula>
    </cfRule>
    <cfRule type="containsText" dxfId="355" priority="72" operator="containsText" text="Muy Baja">
      <formula>NOT(ISERROR(SEARCH("Muy Baja",F70)))</formula>
    </cfRule>
    <cfRule type="containsText" dxfId="354" priority="73" operator="containsText" text="Muy Baja">
      <formula>NOT(ISERROR(SEARCH("Muy Baja",F70)))</formula>
    </cfRule>
    <cfRule type="containsText" dxfId="353" priority="74" operator="containsText" text="Muy Baja">
      <formula>NOT(ISERROR(SEARCH("Muy Baja",F70)))</formula>
    </cfRule>
    <cfRule type="containsText" dxfId="352" priority="75" operator="containsText" text="Muy Baja'Tabla probabilidad'!">
      <formula>NOT(ISERROR(SEARCH("Muy Baja'Tabla probabilidad'!",F70)))</formula>
    </cfRule>
    <cfRule type="containsText" dxfId="351" priority="76" operator="containsText" text="Muy bajo">
      <formula>NOT(ISERROR(SEARCH("Muy bajo",F70)))</formula>
    </cfRule>
    <cfRule type="containsText" dxfId="350" priority="77" operator="containsText" text="Alta">
      <formula>NOT(ISERROR(SEARCH("Alta",F70)))</formula>
    </cfRule>
    <cfRule type="containsText" dxfId="349" priority="78" operator="containsText" text="Media">
      <formula>NOT(ISERROR(SEARCH("Media",F70)))</formula>
    </cfRule>
    <cfRule type="containsText" dxfId="348" priority="79" operator="containsText" text="Baja">
      <formula>NOT(ISERROR(SEARCH("Baja",F70)))</formula>
    </cfRule>
    <cfRule type="containsText" dxfId="347" priority="80" operator="containsText" text="Muy baja">
      <formula>NOT(ISERROR(SEARCH("Muy baja",F70)))</formula>
    </cfRule>
    <cfRule type="cellIs" dxfId="346" priority="83" operator="between">
      <formula>1</formula>
      <formula>2</formula>
    </cfRule>
    <cfRule type="cellIs" dxfId="345" priority="84" operator="between">
      <formula>0</formula>
      <formula>2</formula>
    </cfRule>
  </conditionalFormatting>
  <conditionalFormatting sqref="G10 G20 G30 G40 G50">
    <cfRule type="containsText" dxfId="344" priority="581" operator="containsText" text="Catastrófico">
      <formula>NOT(ISERROR(SEARCH("Catastrófico",G10)))</formula>
    </cfRule>
    <cfRule type="containsText" dxfId="343" priority="582" operator="containsText" text="Mayor">
      <formula>NOT(ISERROR(SEARCH("Mayor",G10)))</formula>
    </cfRule>
    <cfRule type="containsText" dxfId="342" priority="583" operator="containsText" text="Alta">
      <formula>NOT(ISERROR(SEARCH("Alta",G10)))</formula>
    </cfRule>
    <cfRule type="containsText" dxfId="341" priority="584" operator="containsText" text="Moderado">
      <formula>NOT(ISERROR(SEARCH("Moderado",G10)))</formula>
    </cfRule>
    <cfRule type="containsText" dxfId="340" priority="585" operator="containsText" text="Menor">
      <formula>NOT(ISERROR(SEARCH("Menor",G10)))</formula>
    </cfRule>
    <cfRule type="containsText" dxfId="339" priority="586" operator="containsText" text="Leve">
      <formula>NOT(ISERROR(SEARCH("Leve",G10)))</formula>
    </cfRule>
  </conditionalFormatting>
  <conditionalFormatting sqref="G60">
    <cfRule type="containsText" dxfId="338" priority="183" operator="containsText" text="Catastrófico">
      <formula>NOT(ISERROR(SEARCH("Catastrófico",G60)))</formula>
    </cfRule>
    <cfRule type="containsText" dxfId="337" priority="184" operator="containsText" text="Mayor">
      <formula>NOT(ISERROR(SEARCH("Mayor",G60)))</formula>
    </cfRule>
    <cfRule type="containsText" dxfId="336" priority="185" operator="containsText" text="Alta">
      <formula>NOT(ISERROR(SEARCH("Alta",G60)))</formula>
    </cfRule>
    <cfRule type="containsText" dxfId="335" priority="186" operator="containsText" text="Moderado">
      <formula>NOT(ISERROR(SEARCH("Moderado",G60)))</formula>
    </cfRule>
    <cfRule type="containsText" dxfId="334" priority="187" operator="containsText" text="Menor">
      <formula>NOT(ISERROR(SEARCH("Menor",G60)))</formula>
    </cfRule>
    <cfRule type="containsText" dxfId="333" priority="188" operator="containsText" text="Leve">
      <formula>NOT(ISERROR(SEARCH("Leve",G60)))</formula>
    </cfRule>
  </conditionalFormatting>
  <conditionalFormatting sqref="G70">
    <cfRule type="containsText" dxfId="332" priority="57" operator="containsText" text="Catastrófico">
      <formula>NOT(ISERROR(SEARCH("Catastrófico",G70)))</formula>
    </cfRule>
    <cfRule type="containsText" dxfId="331" priority="58" operator="containsText" text="Mayor">
      <formula>NOT(ISERROR(SEARCH("Mayor",G70)))</formula>
    </cfRule>
    <cfRule type="containsText" dxfId="330" priority="59" operator="containsText" text="Alta">
      <formula>NOT(ISERROR(SEARCH("Alta",G70)))</formula>
    </cfRule>
    <cfRule type="containsText" dxfId="329" priority="60" operator="containsText" text="Moderado">
      <formula>NOT(ISERROR(SEARCH("Moderado",G70)))</formula>
    </cfRule>
    <cfRule type="containsText" dxfId="328" priority="61" operator="containsText" text="Menor">
      <formula>NOT(ISERROR(SEARCH("Menor",G70)))</formula>
    </cfRule>
    <cfRule type="containsText" dxfId="327" priority="62" operator="containsText" text="Leve">
      <formula>NOT(ISERROR(SEARCH("Leve",G70)))</formula>
    </cfRule>
  </conditionalFormatting>
  <conditionalFormatting sqref="H10:I10 H20:I20 H30:I30 H40:I40 H50:I50">
    <cfRule type="containsText" dxfId="326" priority="576" operator="containsText" text="Extremo">
      <formula>NOT(ISERROR(SEARCH("Extremo",H10)))</formula>
    </cfRule>
    <cfRule type="containsText" dxfId="325" priority="577" operator="containsText" text="Alto">
      <formula>NOT(ISERROR(SEARCH("Alto",H10)))</formula>
    </cfRule>
    <cfRule type="containsText" dxfId="324" priority="578" operator="containsText" text="Bajo">
      <formula>NOT(ISERROR(SEARCH("Bajo",H10)))</formula>
    </cfRule>
    <cfRule type="containsText" dxfId="323" priority="579" operator="containsText" text="Moderado">
      <formula>NOT(ISERROR(SEARCH("Moderado",H10)))</formula>
    </cfRule>
    <cfRule type="containsText" dxfId="322" priority="580" operator="containsText" text="Extremo">
      <formula>NOT(ISERROR(SEARCH("Extremo",H10)))</formula>
    </cfRule>
  </conditionalFormatting>
  <conditionalFormatting sqref="H60:I60">
    <cfRule type="containsText" dxfId="321" priority="178" operator="containsText" text="Extremo">
      <formula>NOT(ISERROR(SEARCH("Extremo",H60)))</formula>
    </cfRule>
    <cfRule type="containsText" dxfId="320" priority="179" operator="containsText" text="Alto">
      <formula>NOT(ISERROR(SEARCH("Alto",H60)))</formula>
    </cfRule>
    <cfRule type="containsText" dxfId="319" priority="180" operator="containsText" text="Bajo">
      <formula>NOT(ISERROR(SEARCH("Bajo",H60)))</formula>
    </cfRule>
    <cfRule type="containsText" dxfId="318" priority="181" operator="containsText" text="Moderado">
      <formula>NOT(ISERROR(SEARCH("Moderado",H60)))</formula>
    </cfRule>
    <cfRule type="containsText" dxfId="317" priority="182" operator="containsText" text="Extremo">
      <formula>NOT(ISERROR(SEARCH("Extremo",H60)))</formula>
    </cfRule>
  </conditionalFormatting>
  <conditionalFormatting sqref="H70:I70">
    <cfRule type="containsText" dxfId="316" priority="52" operator="containsText" text="Extremo">
      <formula>NOT(ISERROR(SEARCH("Extremo",H70)))</formula>
    </cfRule>
    <cfRule type="containsText" dxfId="315" priority="53" operator="containsText" text="Alto">
      <formula>NOT(ISERROR(SEARCH("Alto",H70)))</formula>
    </cfRule>
    <cfRule type="containsText" dxfId="314" priority="54" operator="containsText" text="Bajo">
      <formula>NOT(ISERROR(SEARCH("Bajo",H70)))</formula>
    </cfRule>
    <cfRule type="containsText" dxfId="313" priority="55" operator="containsText" text="Moderado">
      <formula>NOT(ISERROR(SEARCH("Moderado",H70)))</formula>
    </cfRule>
    <cfRule type="containsText" dxfId="312" priority="56" operator="containsText" text="Extremo">
      <formula>NOT(ISERROR(SEARCH("Extremo",H70)))</formula>
    </cfRule>
  </conditionalFormatting>
  <conditionalFormatting sqref="J10:J49">
    <cfRule type="containsText" dxfId="311" priority="545" operator="containsText" text="Muy Alta">
      <formula>NOT(ISERROR(SEARCH("Muy Alta",J10)))</formula>
    </cfRule>
    <cfRule type="containsText" dxfId="310" priority="546" operator="containsText" text="Alta">
      <formula>NOT(ISERROR(SEARCH("Alta",J10)))</formula>
    </cfRule>
    <cfRule type="containsText" dxfId="309" priority="547" operator="containsText" text="Media">
      <formula>NOT(ISERROR(SEARCH("Media",J10)))</formula>
    </cfRule>
    <cfRule type="containsText" dxfId="308" priority="548" operator="containsText" text="Baja">
      <formula>NOT(ISERROR(SEARCH("Baja",J10)))</formula>
    </cfRule>
    <cfRule type="containsText" dxfId="307" priority="549" operator="containsText" text="Muy Baja">
      <formula>NOT(ISERROR(SEARCH("Muy Baja",J10)))</formula>
    </cfRule>
  </conditionalFormatting>
  <conditionalFormatting sqref="J10:J79">
    <cfRule type="containsText" dxfId="306" priority="263" operator="containsText" text="Muy Baja">
      <formula>NOT(ISERROR(SEARCH("Muy Baja",J10)))</formula>
    </cfRule>
  </conditionalFormatting>
  <conditionalFormatting sqref="J50:J79">
    <cfRule type="containsText" dxfId="305" priority="253" operator="containsText" text="Muy Baja">
      <formula>NOT(ISERROR(SEARCH("Muy Baja",J50)))</formula>
    </cfRule>
    <cfRule type="containsText" dxfId="304" priority="259" operator="containsText" text="Muy Alta">
      <formula>NOT(ISERROR(SEARCH("Muy Alta",J50)))</formula>
    </cfRule>
    <cfRule type="containsText" dxfId="303" priority="260" operator="containsText" text="Alta">
      <formula>NOT(ISERROR(SEARCH("Alta",J50)))</formula>
    </cfRule>
    <cfRule type="containsText" dxfId="302" priority="261" operator="containsText" text="Media">
      <formula>NOT(ISERROR(SEARCH("Media",J50)))</formula>
    </cfRule>
    <cfRule type="containsText" dxfId="301" priority="262" operator="containsText" text="Baja">
      <formula>NOT(ISERROR(SEARCH("Baja",J50)))</formula>
    </cfRule>
  </conditionalFormatting>
  <conditionalFormatting sqref="K10:K79">
    <cfRule type="containsText" dxfId="300" priority="254" operator="containsText" text="Catastrófico">
      <formula>NOT(ISERROR(SEARCH("Catastrófico",K10)))</formula>
    </cfRule>
    <cfRule type="containsText" dxfId="299" priority="255" operator="containsText" text="Moderado">
      <formula>NOT(ISERROR(SEARCH("Moderado",K10)))</formula>
    </cfRule>
    <cfRule type="containsText" dxfId="298" priority="256" operator="containsText" text="Menor">
      <formula>NOT(ISERROR(SEARCH("Menor",K10)))</formula>
    </cfRule>
    <cfRule type="containsText" dxfId="297" priority="257" operator="containsText" text="Leve">
      <formula>NOT(ISERROR(SEARCH("Leve",K10)))</formula>
    </cfRule>
    <cfRule type="containsText" dxfId="296" priority="258" operator="containsText" text="Mayor">
      <formula>NOT(ISERROR(SEARCH("Mayor",K10)))</formula>
    </cfRule>
  </conditionalFormatting>
  <conditionalFormatting sqref="M10 M20 M30 M40">
    <cfRule type="containsText" dxfId="295" priority="550" operator="containsText" text="Extremo">
      <formula>NOT(ISERROR(SEARCH("Extremo",M10)))</formula>
    </cfRule>
    <cfRule type="containsText" dxfId="294" priority="551" operator="containsText" text="Alto">
      <formula>NOT(ISERROR(SEARCH("Alto",M10)))</formula>
    </cfRule>
    <cfRule type="containsText" dxfId="293" priority="552" operator="containsText" text="Moderado">
      <formula>NOT(ISERROR(SEARCH("Moderado",M10)))</formula>
    </cfRule>
    <cfRule type="containsText" dxfId="292" priority="553" operator="containsText" text="Menor">
      <formula>NOT(ISERROR(SEARCH("Menor",M10)))</formula>
    </cfRule>
    <cfRule type="containsText" dxfId="291" priority="554" operator="containsText" text="Bajo">
      <formula>NOT(ISERROR(SEARCH("Bajo",M10)))</formula>
    </cfRule>
    <cfRule type="containsText" dxfId="290" priority="555" operator="containsText" text="Moderado">
      <formula>NOT(ISERROR(SEARCH("Moderado",M10)))</formula>
    </cfRule>
    <cfRule type="containsText" dxfId="289" priority="556" operator="containsText" text="Extremo">
      <formula>NOT(ISERROR(SEARCH("Extremo",M10)))</formula>
    </cfRule>
    <cfRule type="containsText" dxfId="288" priority="557" operator="containsText" text="Baja">
      <formula>NOT(ISERROR(SEARCH("Baja",M10)))</formula>
    </cfRule>
    <cfRule type="containsText" dxfId="287" priority="558" operator="containsText" text="Alto">
      <formula>NOT(ISERROR(SEARCH("Alto",M10)))</formula>
    </cfRule>
  </conditionalFormatting>
  <conditionalFormatting sqref="M50">
    <cfRule type="containsText" dxfId="286" priority="264" operator="containsText" text="Extremo">
      <formula>NOT(ISERROR(SEARCH("Extremo",M50)))</formula>
    </cfRule>
    <cfRule type="containsText" dxfId="285" priority="265" operator="containsText" text="Alto">
      <formula>NOT(ISERROR(SEARCH("Alto",M50)))</formula>
    </cfRule>
    <cfRule type="containsText" dxfId="284" priority="266" operator="containsText" text="Moderado">
      <formula>NOT(ISERROR(SEARCH("Moderado",M50)))</formula>
    </cfRule>
    <cfRule type="containsText" dxfId="283" priority="267" operator="containsText" text="Menor">
      <formula>NOT(ISERROR(SEARCH("Menor",M50)))</formula>
    </cfRule>
    <cfRule type="containsText" dxfId="282" priority="268" operator="containsText" text="Bajo">
      <formula>NOT(ISERROR(SEARCH("Bajo",M50)))</formula>
    </cfRule>
    <cfRule type="containsText" dxfId="281" priority="269" operator="containsText" text="Moderado">
      <formula>NOT(ISERROR(SEARCH("Moderado",M50)))</formula>
    </cfRule>
    <cfRule type="containsText" dxfId="280" priority="270" operator="containsText" text="Extremo">
      <formula>NOT(ISERROR(SEARCH("Extremo",M50)))</formula>
    </cfRule>
    <cfRule type="containsText" dxfId="279" priority="271" operator="containsText" text="Baja">
      <formula>NOT(ISERROR(SEARCH("Baja",M50)))</formula>
    </cfRule>
    <cfRule type="containsText" dxfId="278" priority="272" operator="containsText" text="Alto">
      <formula>NOT(ISERROR(SEARCH("Alto",M50)))</formula>
    </cfRule>
  </conditionalFormatting>
  <conditionalFormatting sqref="M60">
    <cfRule type="containsText" dxfId="277" priority="169" operator="containsText" text="Extremo">
      <formula>NOT(ISERROR(SEARCH("Extremo",M60)))</formula>
    </cfRule>
    <cfRule type="containsText" dxfId="276" priority="170" operator="containsText" text="Alto">
      <formula>NOT(ISERROR(SEARCH("Alto",M60)))</formula>
    </cfRule>
    <cfRule type="containsText" dxfId="275" priority="171" operator="containsText" text="Moderado">
      <formula>NOT(ISERROR(SEARCH("Moderado",M60)))</formula>
    </cfRule>
    <cfRule type="containsText" dxfId="274" priority="172" operator="containsText" text="Menor">
      <formula>NOT(ISERROR(SEARCH("Menor",M60)))</formula>
    </cfRule>
    <cfRule type="containsText" dxfId="273" priority="173" operator="containsText" text="Bajo">
      <formula>NOT(ISERROR(SEARCH("Bajo",M60)))</formula>
    </cfRule>
    <cfRule type="containsText" dxfId="272" priority="174" operator="containsText" text="Moderado">
      <formula>NOT(ISERROR(SEARCH("Moderado",M60)))</formula>
    </cfRule>
    <cfRule type="containsText" dxfId="271" priority="175" operator="containsText" text="Extremo">
      <formula>NOT(ISERROR(SEARCH("Extremo",M60)))</formula>
    </cfRule>
    <cfRule type="containsText" dxfId="270" priority="176" operator="containsText" text="Baja">
      <formula>NOT(ISERROR(SEARCH("Baja",M60)))</formula>
    </cfRule>
    <cfRule type="containsText" dxfId="269" priority="177" operator="containsText" text="Alto">
      <formula>NOT(ISERROR(SEARCH("Alto",M60)))</formula>
    </cfRule>
  </conditionalFormatting>
  <conditionalFormatting sqref="M70">
    <cfRule type="containsText" dxfId="268" priority="43" operator="containsText" text="Extremo">
      <formula>NOT(ISERROR(SEARCH("Extremo",M70)))</formula>
    </cfRule>
    <cfRule type="containsText" dxfId="267" priority="44" operator="containsText" text="Alto">
      <formula>NOT(ISERROR(SEARCH("Alto",M70)))</formula>
    </cfRule>
    <cfRule type="containsText" dxfId="266" priority="45" operator="containsText" text="Moderado">
      <formula>NOT(ISERROR(SEARCH("Moderado",M70)))</formula>
    </cfRule>
    <cfRule type="containsText" dxfId="265" priority="46" operator="containsText" text="Menor">
      <formula>NOT(ISERROR(SEARCH("Menor",M70)))</formula>
    </cfRule>
    <cfRule type="containsText" dxfId="264" priority="47" operator="containsText" text="Bajo">
      <formula>NOT(ISERROR(SEARCH("Bajo",M70)))</formula>
    </cfRule>
    <cfRule type="containsText" dxfId="263" priority="48" operator="containsText" text="Moderado">
      <formula>NOT(ISERROR(SEARCH("Moderado",M70)))</formula>
    </cfRule>
    <cfRule type="containsText" dxfId="262" priority="49" operator="containsText" text="Extremo">
      <formula>NOT(ISERROR(SEARCH("Extremo",M70)))</formula>
    </cfRule>
    <cfRule type="containsText" dxfId="261" priority="50" operator="containsText" text="Baja">
      <formula>NOT(ISERROR(SEARCH("Baja",M70)))</formula>
    </cfRule>
    <cfRule type="containsText" dxfId="260" priority="51" operator="containsText" text="Alto">
      <formula>NOT(ISERROR(SEARCH("Alto",M70)))</formula>
    </cfRule>
  </conditionalFormatting>
  <dataValidations disablePrompts="1"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O80" sqref="O8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6" customWidth="1"/>
    <col min="16" max="32" width="11.5703125" style="99"/>
    <col min="33" max="36" width="11.42578125" style="3"/>
    <col min="37" max="138" width="11.42578125" style="2"/>
  </cols>
  <sheetData>
    <row r="1" spans="1:138" s="2" customFormat="1">
      <c r="E1" s="47"/>
      <c r="N1" s="128"/>
      <c r="O1" s="241"/>
      <c r="P1" s="3"/>
      <c r="Q1" s="3"/>
      <c r="R1" s="3"/>
      <c r="S1" s="3"/>
      <c r="T1" s="3"/>
      <c r="U1" s="3"/>
      <c r="V1" s="3"/>
      <c r="W1" s="3"/>
      <c r="X1" s="3"/>
      <c r="Y1" s="3"/>
      <c r="Z1" s="3"/>
      <c r="AA1" s="3"/>
      <c r="AB1" s="3"/>
      <c r="AC1" s="3"/>
      <c r="AD1" s="3"/>
      <c r="AE1" s="3"/>
      <c r="AF1" s="3"/>
      <c r="AG1" s="3"/>
      <c r="AH1" s="3"/>
      <c r="AI1" s="3"/>
      <c r="AJ1" s="3"/>
    </row>
    <row r="2" spans="1:138" ht="24" thickBot="1">
      <c r="A2" s="2"/>
      <c r="B2" s="570" t="s">
        <v>421</v>
      </c>
      <c r="C2" s="570"/>
      <c r="D2" s="570"/>
      <c r="E2" s="570"/>
      <c r="F2" s="88"/>
      <c r="G2" s="2"/>
      <c r="H2" s="2"/>
      <c r="I2" s="2"/>
      <c r="J2" s="2"/>
      <c r="K2" s="2"/>
      <c r="L2" s="2"/>
      <c r="M2" s="2"/>
      <c r="N2" s="128"/>
      <c r="O2" s="24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1"/>
      <c r="P3" s="3"/>
      <c r="Q3" s="3"/>
      <c r="R3" s="3"/>
      <c r="S3" s="3"/>
      <c r="T3" s="3"/>
      <c r="U3" s="3"/>
      <c r="V3" s="3"/>
      <c r="W3" s="3"/>
      <c r="X3" s="3"/>
      <c r="Y3" s="3"/>
      <c r="Z3" s="3"/>
      <c r="AA3" s="3"/>
      <c r="AB3" s="3"/>
      <c r="AC3" s="3"/>
      <c r="AD3" s="3"/>
      <c r="AE3" s="3"/>
      <c r="AF3" s="3"/>
    </row>
    <row r="4" spans="1:138" ht="21">
      <c r="A4" s="2"/>
      <c r="B4" s="63"/>
      <c r="C4" s="64" t="s">
        <v>422</v>
      </c>
      <c r="D4" s="64"/>
      <c r="E4" s="64" t="s">
        <v>423</v>
      </c>
      <c r="F4" s="65"/>
      <c r="G4" s="2"/>
      <c r="H4" s="2"/>
      <c r="I4" s="2"/>
      <c r="J4" s="2"/>
      <c r="K4" s="2"/>
      <c r="L4" s="2"/>
      <c r="M4" s="2"/>
      <c r="N4" s="128"/>
      <c r="O4" s="241"/>
      <c r="P4" s="3"/>
      <c r="Q4" s="3"/>
      <c r="R4" s="3"/>
      <c r="S4" s="3"/>
      <c r="T4" s="3"/>
      <c r="U4" s="3"/>
      <c r="V4" s="3"/>
      <c r="W4" s="3"/>
      <c r="X4" s="3"/>
      <c r="Y4" s="3"/>
      <c r="Z4" s="3"/>
      <c r="AA4" s="3"/>
      <c r="AB4" s="3"/>
      <c r="AC4" s="3"/>
      <c r="AD4" s="3"/>
      <c r="AE4" s="3"/>
      <c r="AF4" s="3"/>
    </row>
    <row r="5" spans="1:138" ht="40.5">
      <c r="A5" s="2"/>
      <c r="B5" s="63"/>
      <c r="C5" s="64" t="s">
        <v>424</v>
      </c>
      <c r="D5" s="64"/>
      <c r="E5" s="66" t="s">
        <v>425</v>
      </c>
      <c r="F5" s="64" t="s">
        <v>423</v>
      </c>
      <c r="G5" s="2"/>
      <c r="H5" s="2"/>
      <c r="I5" s="2"/>
      <c r="J5" s="2"/>
      <c r="K5" s="2"/>
      <c r="L5" s="2"/>
      <c r="M5" s="2"/>
      <c r="N5" s="128"/>
      <c r="O5" s="241"/>
      <c r="P5" s="3"/>
      <c r="Q5" s="3"/>
      <c r="R5" s="3"/>
      <c r="S5" s="3"/>
      <c r="T5" s="3"/>
      <c r="U5" s="3"/>
      <c r="V5" s="3"/>
      <c r="W5" s="3"/>
      <c r="X5" s="3"/>
      <c r="Y5" s="3"/>
      <c r="Z5" s="3"/>
      <c r="AA5" s="3"/>
      <c r="AB5" s="3"/>
      <c r="AC5" s="3"/>
      <c r="AD5" s="3"/>
      <c r="AE5" s="3"/>
      <c r="AF5" s="3"/>
    </row>
    <row r="6" spans="1:138" ht="20.25">
      <c r="A6" s="2"/>
      <c r="B6" s="67" t="s">
        <v>426</v>
      </c>
      <c r="C6" s="113" t="s">
        <v>427</v>
      </c>
      <c r="D6" s="68">
        <v>0.04</v>
      </c>
      <c r="E6" s="69" t="s">
        <v>428</v>
      </c>
      <c r="F6" s="70">
        <v>1</v>
      </c>
      <c r="G6" s="2"/>
      <c r="H6" s="52"/>
      <c r="I6" s="2"/>
      <c r="J6" s="2"/>
      <c r="K6" s="2"/>
      <c r="L6" s="2"/>
      <c r="M6" s="2"/>
      <c r="N6" s="128"/>
      <c r="O6" s="242"/>
      <c r="P6" s="3"/>
      <c r="Q6" s="3"/>
      <c r="R6" s="3"/>
      <c r="S6" s="3"/>
      <c r="T6" s="3"/>
      <c r="U6" s="3"/>
      <c r="V6" s="3"/>
      <c r="W6" s="3"/>
      <c r="X6" s="3"/>
      <c r="Y6" s="3"/>
      <c r="Z6" s="3"/>
      <c r="AA6" s="3"/>
      <c r="AB6" s="3"/>
      <c r="AC6" s="3"/>
      <c r="AD6" s="3"/>
      <c r="AE6" s="3"/>
      <c r="AF6" s="3"/>
    </row>
    <row r="7" spans="1:138" ht="20.25">
      <c r="A7" s="2"/>
      <c r="B7" s="71" t="s">
        <v>429</v>
      </c>
      <c r="C7" s="113" t="s">
        <v>430</v>
      </c>
      <c r="D7" s="68">
        <v>0.09</v>
      </c>
      <c r="E7" s="69" t="s">
        <v>431</v>
      </c>
      <c r="F7" s="70">
        <v>2</v>
      </c>
      <c r="G7" s="2"/>
      <c r="H7" s="2"/>
      <c r="I7" s="2"/>
      <c r="J7" s="2"/>
      <c r="K7" s="2"/>
      <c r="L7" s="2"/>
      <c r="M7" s="2"/>
      <c r="N7" s="128"/>
      <c r="O7" s="242"/>
      <c r="P7" s="3"/>
      <c r="Q7" s="3"/>
      <c r="R7" s="3"/>
      <c r="S7" s="3"/>
      <c r="T7" s="3"/>
      <c r="U7" s="3"/>
      <c r="V7" s="3"/>
      <c r="W7" s="3"/>
      <c r="X7" s="3"/>
      <c r="Y7" s="3"/>
      <c r="Z7" s="3"/>
      <c r="AA7" s="3"/>
      <c r="AB7" s="3"/>
      <c r="AC7" s="3"/>
      <c r="AD7" s="3"/>
      <c r="AE7" s="3"/>
      <c r="AF7" s="3"/>
    </row>
    <row r="8" spans="1:138" ht="20.25">
      <c r="A8" s="2"/>
      <c r="B8" s="72" t="s">
        <v>432</v>
      </c>
      <c r="C8" s="113" t="s">
        <v>433</v>
      </c>
      <c r="D8" s="68">
        <v>0.28999999999999998</v>
      </c>
      <c r="E8" s="69" t="s">
        <v>434</v>
      </c>
      <c r="F8" s="70">
        <v>3</v>
      </c>
      <c r="G8" s="2"/>
      <c r="H8" s="2"/>
      <c r="I8" s="2"/>
      <c r="J8" s="2"/>
      <c r="K8" s="2"/>
      <c r="L8" s="2"/>
      <c r="M8" s="2"/>
      <c r="N8" s="128"/>
      <c r="O8" s="242"/>
      <c r="P8" s="3"/>
      <c r="Q8" s="3"/>
      <c r="R8" s="3"/>
      <c r="S8" s="3"/>
      <c r="T8" s="3"/>
      <c r="U8" s="3"/>
      <c r="V8" s="3"/>
      <c r="W8" s="3"/>
      <c r="X8" s="3"/>
      <c r="Y8" s="3"/>
      <c r="Z8" s="3"/>
      <c r="AA8" s="3"/>
      <c r="AB8" s="3"/>
      <c r="AC8" s="3"/>
      <c r="AD8" s="3"/>
      <c r="AE8" s="3"/>
      <c r="AF8" s="3"/>
    </row>
    <row r="9" spans="1:138" ht="20.25">
      <c r="A9" s="2"/>
      <c r="B9" s="73" t="s">
        <v>435</v>
      </c>
      <c r="C9" s="113" t="s">
        <v>436</v>
      </c>
      <c r="D9" s="68">
        <v>0.49</v>
      </c>
      <c r="E9" s="69" t="s">
        <v>437</v>
      </c>
      <c r="F9" s="70">
        <v>4</v>
      </c>
      <c r="G9" s="2"/>
      <c r="H9" s="2"/>
      <c r="I9" s="2"/>
      <c r="J9" s="2"/>
      <c r="K9" s="2"/>
      <c r="L9" s="2"/>
      <c r="M9" s="2"/>
      <c r="N9" s="128"/>
      <c r="O9" s="242"/>
      <c r="P9" s="3"/>
      <c r="Q9" s="3"/>
      <c r="R9" s="3"/>
      <c r="S9" s="3"/>
      <c r="T9" s="3"/>
      <c r="U9" s="3"/>
      <c r="V9" s="3"/>
      <c r="W9" s="3"/>
      <c r="X9" s="3"/>
      <c r="Y9" s="3"/>
      <c r="Z9" s="3"/>
      <c r="AA9" s="3"/>
      <c r="AB9" s="3"/>
      <c r="AC9" s="3"/>
      <c r="AD9" s="3"/>
      <c r="AE9" s="3"/>
      <c r="AF9" s="3"/>
    </row>
    <row r="10" spans="1:138" ht="20.25">
      <c r="A10" s="2"/>
      <c r="B10" s="74" t="s">
        <v>438</v>
      </c>
      <c r="C10" s="113" t="s">
        <v>439</v>
      </c>
      <c r="D10" s="68">
        <v>1</v>
      </c>
      <c r="E10" s="69" t="s">
        <v>440</v>
      </c>
      <c r="F10" s="70">
        <v>5</v>
      </c>
      <c r="G10" s="2"/>
      <c r="H10" s="2"/>
      <c r="I10" s="93" t="s">
        <v>441</v>
      </c>
      <c r="J10" s="2"/>
      <c r="K10" s="2"/>
      <c r="L10" s="2"/>
      <c r="M10" s="2"/>
      <c r="N10" s="128"/>
      <c r="O10" s="24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1"/>
      <c r="P13" s="3"/>
      <c r="Q13" s="3"/>
      <c r="R13" s="3"/>
      <c r="S13" s="3"/>
      <c r="T13" s="3"/>
      <c r="U13" s="3"/>
      <c r="V13" s="3"/>
      <c r="W13" s="3"/>
      <c r="X13" s="3"/>
      <c r="Y13" s="3"/>
      <c r="Z13" s="3"/>
      <c r="AA13" s="3"/>
      <c r="AB13" s="3"/>
      <c r="AC13" s="3"/>
      <c r="AD13" s="3"/>
      <c r="AE13" s="3"/>
      <c r="AF13" s="3"/>
    </row>
    <row r="14" spans="1:138" ht="23.25">
      <c r="A14" s="2"/>
      <c r="B14" s="571" t="s">
        <v>442</v>
      </c>
      <c r="C14" s="571"/>
      <c r="D14" s="571"/>
      <c r="E14" s="571"/>
      <c r="F14" s="101"/>
      <c r="G14" s="62"/>
      <c r="H14" s="2"/>
      <c r="I14" s="2"/>
      <c r="J14" s="2"/>
      <c r="K14" s="2"/>
      <c r="L14" s="2"/>
      <c r="M14" s="2"/>
      <c r="N14" s="128"/>
      <c r="O14" s="24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1"/>
      <c r="P15" s="3"/>
      <c r="Q15" s="3"/>
      <c r="R15" s="3"/>
      <c r="S15" s="3"/>
      <c r="T15" s="3"/>
      <c r="U15" s="3"/>
      <c r="V15" s="3"/>
      <c r="W15" s="3"/>
      <c r="X15" s="3"/>
      <c r="Y15" s="3"/>
      <c r="Z15" s="3"/>
      <c r="AA15" s="3"/>
      <c r="AB15" s="3"/>
      <c r="AC15" s="3"/>
      <c r="AD15" s="3"/>
      <c r="AE15" s="3"/>
      <c r="AF15" s="3"/>
    </row>
    <row r="16" spans="1:138" s="78" customFormat="1" ht="20.25">
      <c r="A16" s="76"/>
      <c r="B16" s="103"/>
      <c r="C16" s="573" t="s">
        <v>297</v>
      </c>
      <c r="D16" s="573"/>
      <c r="E16" s="573"/>
      <c r="F16" s="104"/>
      <c r="G16" s="76"/>
      <c r="H16" s="76"/>
      <c r="I16" s="94" t="s">
        <v>291</v>
      </c>
      <c r="J16" s="76"/>
      <c r="K16" s="76"/>
      <c r="L16" s="76"/>
      <c r="M16" s="76"/>
      <c r="N16" s="129"/>
      <c r="O16" s="24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443</v>
      </c>
      <c r="C17" s="572" t="s">
        <v>444</v>
      </c>
      <c r="D17" s="572"/>
      <c r="E17" s="572"/>
      <c r="F17" s="105">
        <v>1</v>
      </c>
      <c r="G17" s="76"/>
      <c r="H17" s="76"/>
      <c r="I17" s="93" t="s">
        <v>297</v>
      </c>
      <c r="J17" s="76"/>
      <c r="K17" s="76"/>
      <c r="L17" s="76"/>
      <c r="M17" s="76"/>
      <c r="N17" s="129"/>
      <c r="O17" s="24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445</v>
      </c>
      <c r="C18" s="572" t="s">
        <v>446</v>
      </c>
      <c r="D18" s="572"/>
      <c r="E18" s="572"/>
      <c r="F18" s="105">
        <v>2</v>
      </c>
      <c r="G18" s="76"/>
      <c r="H18" s="76"/>
      <c r="I18" s="93" t="s">
        <v>336</v>
      </c>
      <c r="J18" s="76"/>
      <c r="K18" s="76"/>
      <c r="L18" s="76"/>
      <c r="M18" s="76"/>
      <c r="N18" s="129"/>
      <c r="O18" s="24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447</v>
      </c>
      <c r="C19" s="572" t="s">
        <v>298</v>
      </c>
      <c r="D19" s="572"/>
      <c r="E19" s="572"/>
      <c r="F19" s="105">
        <v>3</v>
      </c>
      <c r="G19" s="76"/>
      <c r="H19" s="76"/>
      <c r="I19" s="93" t="s">
        <v>300</v>
      </c>
      <c r="J19" s="76"/>
      <c r="K19" s="76"/>
      <c r="L19" s="76"/>
      <c r="M19" s="76"/>
      <c r="N19" s="129"/>
      <c r="O19" s="24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448</v>
      </c>
      <c r="C20" s="572" t="s">
        <v>335</v>
      </c>
      <c r="D20" s="572"/>
      <c r="E20" s="572"/>
      <c r="F20" s="105">
        <v>4</v>
      </c>
      <c r="G20" s="76"/>
      <c r="H20" s="76"/>
      <c r="I20" s="93" t="s">
        <v>449</v>
      </c>
      <c r="J20" s="76"/>
      <c r="K20" s="76"/>
      <c r="L20" s="76"/>
      <c r="M20" s="76"/>
      <c r="N20" s="129"/>
      <c r="O20" s="24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450</v>
      </c>
      <c r="C21" s="572" t="s">
        <v>451</v>
      </c>
      <c r="D21" s="572"/>
      <c r="E21" s="572"/>
      <c r="F21" s="105">
        <v>5</v>
      </c>
      <c r="G21" s="76"/>
      <c r="H21" s="76"/>
      <c r="I21" s="93" t="str">
        <f>C48</f>
        <v>Interrupción o afectación en la prestación del servicio administrativo</v>
      </c>
      <c r="J21" s="76"/>
      <c r="K21" s="76"/>
      <c r="L21" s="76"/>
      <c r="M21" s="76"/>
      <c r="N21" s="129"/>
      <c r="O21" s="24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74" t="s">
        <v>336</v>
      </c>
      <c r="D24" s="574"/>
      <c r="E24" s="574"/>
      <c r="F24" s="85"/>
      <c r="G24" s="76"/>
      <c r="H24" s="76"/>
      <c r="I24" s="76"/>
      <c r="J24" s="76"/>
      <c r="K24" s="76"/>
      <c r="L24" s="76"/>
      <c r="M24" s="76"/>
      <c r="N24" s="129"/>
      <c r="O24" s="24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443</v>
      </c>
      <c r="C25" s="572" t="s">
        <v>452</v>
      </c>
      <c r="D25" s="572"/>
      <c r="E25" s="572"/>
      <c r="F25" s="105">
        <v>1</v>
      </c>
      <c r="G25" s="76"/>
      <c r="H25" s="76"/>
      <c r="I25" s="76"/>
      <c r="J25" s="76"/>
      <c r="K25" s="76"/>
      <c r="L25" s="76"/>
      <c r="M25" s="76"/>
      <c r="N25" s="129"/>
      <c r="O25" s="24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445</v>
      </c>
      <c r="C26" s="572" t="s">
        <v>453</v>
      </c>
      <c r="D26" s="572"/>
      <c r="E26" s="572"/>
      <c r="F26" s="105">
        <v>2</v>
      </c>
      <c r="G26" s="76"/>
      <c r="H26" s="76"/>
      <c r="I26" s="84"/>
      <c r="J26" s="84"/>
      <c r="K26" s="84"/>
      <c r="L26" s="84"/>
      <c r="M26" s="84"/>
      <c r="N26" s="130"/>
      <c r="O26" s="24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447</v>
      </c>
      <c r="C27" s="572" t="s">
        <v>337</v>
      </c>
      <c r="D27" s="572"/>
      <c r="E27" s="572"/>
      <c r="F27" s="105">
        <v>3</v>
      </c>
      <c r="G27" s="76"/>
      <c r="H27" s="76"/>
      <c r="I27" s="84"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448</v>
      </c>
      <c r="C28" s="572" t="s">
        <v>454</v>
      </c>
      <c r="D28" s="572"/>
      <c r="E28" s="572"/>
      <c r="F28" s="105">
        <v>4</v>
      </c>
      <c r="G28" s="76"/>
      <c r="H28" s="76"/>
      <c r="I28" s="84" t="str">
        <v xml:space="preserve">Si el hecho llegara a presentarse, tendría bajo impacto o efecto sobre la entidad.
</v>
      </c>
      <c r="J28" s="84"/>
      <c r="K28" s="84"/>
      <c r="L28" s="84"/>
      <c r="M28" s="84"/>
      <c r="N28" s="130"/>
      <c r="O28" s="24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450</v>
      </c>
      <c r="C29" s="572" t="s">
        <v>455</v>
      </c>
      <c r="D29" s="572"/>
      <c r="E29" s="572"/>
      <c r="F29" s="105">
        <v>5</v>
      </c>
      <c r="G29" s="76"/>
      <c r="H29" s="76"/>
      <c r="I29" s="84" t="str">
        <v xml:space="preserve">Si el hecho llegara a presentarse, tendría medianas consecuencias o efectos sobre la entidad.
</v>
      </c>
      <c r="J29" s="84"/>
      <c r="K29" s="84"/>
      <c r="L29" s="84"/>
      <c r="M29" s="84"/>
      <c r="N29" s="130"/>
      <c r="O29" s="24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73" t="s">
        <v>300</v>
      </c>
      <c r="D32" s="573"/>
      <c r="E32" s="573"/>
      <c r="F32" s="85"/>
      <c r="I32" s="84"/>
      <c r="J32" s="84"/>
      <c r="K32" s="84"/>
      <c r="L32" s="84"/>
      <c r="M32" s="84"/>
      <c r="N32" s="130"/>
      <c r="O32" s="24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443</v>
      </c>
      <c r="C33" s="572" t="s">
        <v>301</v>
      </c>
      <c r="D33" s="572"/>
      <c r="E33" s="572"/>
      <c r="F33" s="107">
        <v>1</v>
      </c>
      <c r="I33" s="84"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445</v>
      </c>
      <c r="C34" s="572" t="s">
        <v>456</v>
      </c>
      <c r="D34" s="572"/>
      <c r="E34" s="572"/>
      <c r="F34" s="107">
        <v>2</v>
      </c>
      <c r="I34" s="84" t="str">
        <v xml:space="preserve">Si el hecho llegara a presentarse, tendría bajo impacto o efecto sobre la entidad.
</v>
      </c>
      <c r="J34" s="84"/>
      <c r="K34" s="84"/>
      <c r="L34" s="84"/>
      <c r="M34" s="84"/>
      <c r="N34" s="130"/>
      <c r="O34" s="24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447</v>
      </c>
      <c r="C35" s="572" t="s">
        <v>457</v>
      </c>
      <c r="D35" s="572"/>
      <c r="E35" s="572"/>
      <c r="F35" s="107">
        <v>3</v>
      </c>
      <c r="I35" s="84" t="str">
        <v xml:space="preserve">Si el hecho llegara a presentarse, tendría medianas consecuencias o efectos sobre la entidad.
</v>
      </c>
      <c r="J35" s="84"/>
      <c r="K35" s="84"/>
      <c r="L35" s="84"/>
      <c r="M35" s="84"/>
      <c r="N35" s="130"/>
      <c r="O35" s="24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448</v>
      </c>
      <c r="C36" s="572" t="s">
        <v>458</v>
      </c>
      <c r="D36" s="572"/>
      <c r="E36" s="572"/>
      <c r="F36" s="107">
        <v>4</v>
      </c>
      <c r="I36" s="84" t="str">
        <v xml:space="preserve">Si el hecho llegara a presentarse, tendría altas consecuencias o efectos sobre la entidad
</v>
      </c>
      <c r="J36" s="84"/>
      <c r="K36" s="84"/>
      <c r="L36" s="84"/>
      <c r="M36" s="84"/>
      <c r="N36" s="130"/>
      <c r="O36" s="24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450</v>
      </c>
      <c r="C37" s="572" t="s">
        <v>459</v>
      </c>
      <c r="D37" s="572"/>
      <c r="E37" s="572"/>
      <c r="F37" s="107">
        <v>5</v>
      </c>
      <c r="I37" s="84" t="str">
        <v xml:space="preserve">Si el hecho llegara a presentarse, tendría desastrosas consecuencias o efectos sobre la entidad.
</v>
      </c>
      <c r="J37" s="84"/>
      <c r="K37" s="84"/>
      <c r="L37" s="84"/>
      <c r="M37" s="84"/>
      <c r="N37" s="130"/>
      <c r="O37" s="24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73" t="s">
        <v>449</v>
      </c>
      <c r="D40" s="573"/>
      <c r="E40" s="573"/>
      <c r="F40" s="85"/>
      <c r="N40" s="129"/>
      <c r="O40" s="24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443</v>
      </c>
      <c r="C41" s="572" t="s">
        <v>460</v>
      </c>
      <c r="D41" s="572"/>
      <c r="E41" s="572"/>
      <c r="F41" s="107">
        <v>1</v>
      </c>
      <c r="N41" s="129"/>
      <c r="O41" s="24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445</v>
      </c>
      <c r="C42" s="572" t="s">
        <v>461</v>
      </c>
      <c r="D42" s="572"/>
      <c r="E42" s="572"/>
      <c r="F42" s="107">
        <v>2</v>
      </c>
      <c r="N42" s="129"/>
      <c r="O42" s="24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447</v>
      </c>
      <c r="C43" s="572" t="s">
        <v>462</v>
      </c>
      <c r="D43" s="572"/>
      <c r="E43" s="572"/>
      <c r="F43" s="107">
        <v>3</v>
      </c>
      <c r="N43" s="129"/>
      <c r="O43" s="24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448</v>
      </c>
      <c r="C44" s="572" t="s">
        <v>463</v>
      </c>
      <c r="D44" s="572"/>
      <c r="E44" s="572"/>
      <c r="F44" s="107">
        <v>4</v>
      </c>
      <c r="N44" s="129"/>
      <c r="O44" s="24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450</v>
      </c>
      <c r="C45" s="572" t="s">
        <v>464</v>
      </c>
      <c r="D45" s="572"/>
      <c r="E45" s="572"/>
      <c r="F45" s="107">
        <v>5</v>
      </c>
      <c r="N45" s="129"/>
      <c r="O45" s="24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465</v>
      </c>
      <c r="D46" s="84"/>
      <c r="F46" s="85"/>
      <c r="N46" s="129"/>
      <c r="O46" s="24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74" t="s">
        <v>466</v>
      </c>
      <c r="D48" s="574"/>
      <c r="E48" s="574"/>
      <c r="F48" s="85"/>
      <c r="N48" s="129"/>
      <c r="O48" s="24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443</v>
      </c>
      <c r="C49" s="575" t="s">
        <v>467</v>
      </c>
      <c r="D49" s="576"/>
      <c r="E49" s="577"/>
      <c r="F49" s="70">
        <v>1</v>
      </c>
      <c r="N49" s="129"/>
      <c r="O49" s="24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445</v>
      </c>
      <c r="C50" s="575" t="s">
        <v>468</v>
      </c>
      <c r="D50" s="576"/>
      <c r="E50" s="577"/>
      <c r="F50" s="70">
        <v>2</v>
      </c>
      <c r="N50" s="129"/>
      <c r="O50" s="24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447</v>
      </c>
      <c r="C51" s="575" t="s">
        <v>469</v>
      </c>
      <c r="D51" s="576"/>
      <c r="E51" s="577"/>
      <c r="F51" s="70">
        <v>3</v>
      </c>
      <c r="N51" s="129"/>
      <c r="O51" s="24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448</v>
      </c>
      <c r="C52" s="575" t="s">
        <v>470</v>
      </c>
      <c r="D52" s="576"/>
      <c r="E52" s="577"/>
      <c r="F52" s="70">
        <v>4</v>
      </c>
      <c r="N52" s="129"/>
      <c r="O52" s="24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450</v>
      </c>
      <c r="C53" s="575" t="s">
        <v>471</v>
      </c>
      <c r="D53" s="576"/>
      <c r="E53" s="577"/>
      <c r="F53" s="70">
        <v>5</v>
      </c>
      <c r="N53" s="129"/>
      <c r="O53" s="24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441</v>
      </c>
      <c r="D56" s="96"/>
      <c r="E56" s="96"/>
      <c r="F56" s="85"/>
      <c r="N56" s="129"/>
      <c r="O56" s="24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443</v>
      </c>
      <c r="C57" s="578" t="s">
        <v>472</v>
      </c>
      <c r="D57" s="579"/>
      <c r="E57" s="580"/>
      <c r="F57" s="70">
        <v>1</v>
      </c>
      <c r="N57" s="129"/>
      <c r="O57" s="24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445</v>
      </c>
      <c r="C58" s="578" t="s">
        <v>473</v>
      </c>
      <c r="D58" s="579"/>
      <c r="E58" s="580"/>
      <c r="F58" s="70">
        <v>2</v>
      </c>
      <c r="N58" s="129"/>
      <c r="O58" s="24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447</v>
      </c>
      <c r="C59" s="578" t="s">
        <v>474</v>
      </c>
      <c r="D59" s="579"/>
      <c r="E59" s="580"/>
      <c r="F59" s="70">
        <v>3</v>
      </c>
      <c r="N59" s="129"/>
      <c r="O59" s="24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448</v>
      </c>
      <c r="C60" s="578" t="s">
        <v>475</v>
      </c>
      <c r="D60" s="579"/>
      <c r="E60" s="580"/>
      <c r="F60" s="70">
        <v>4</v>
      </c>
      <c r="N60" s="129"/>
      <c r="O60" s="24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450</v>
      </c>
      <c r="C61" s="578" t="s">
        <v>476</v>
      </c>
      <c r="D61" s="579"/>
      <c r="E61" s="580"/>
      <c r="F61" s="70">
        <v>5</v>
      </c>
      <c r="N61" s="129"/>
      <c r="O61" s="24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Q18" sqref="Q18"/>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83" t="s">
        <v>477</v>
      </c>
      <c r="C4" s="584"/>
      <c r="D4" s="584"/>
      <c r="E4" s="585" t="s">
        <v>478</v>
      </c>
      <c r="F4" s="585"/>
      <c r="G4" s="585"/>
      <c r="H4" s="585"/>
      <c r="I4" s="586"/>
      <c r="Q4" s="587" t="s">
        <v>479</v>
      </c>
      <c r="R4" s="587"/>
    </row>
    <row r="5" spans="2:19">
      <c r="B5" s="583"/>
      <c r="C5" s="584"/>
      <c r="D5" s="584"/>
      <c r="E5" s="585"/>
      <c r="F5" s="585"/>
      <c r="G5" s="585"/>
      <c r="H5" s="585"/>
      <c r="I5" s="586"/>
      <c r="Q5" s="587"/>
      <c r="R5" s="587"/>
    </row>
    <row r="6" spans="2:19">
      <c r="B6" s="583"/>
      <c r="C6" s="584"/>
      <c r="D6" s="584"/>
      <c r="E6" s="585"/>
      <c r="F6" s="585"/>
      <c r="G6" s="585"/>
      <c r="H6" s="585"/>
      <c r="I6" s="586"/>
      <c r="Q6" s="587"/>
      <c r="R6" s="587"/>
    </row>
    <row r="7" spans="2:19" ht="15.75" thickBot="1">
      <c r="B7" s="117"/>
      <c r="I7" s="118"/>
    </row>
    <row r="8" spans="2:19" ht="62.25" customHeight="1" thickBot="1">
      <c r="B8" s="588" t="s">
        <v>423</v>
      </c>
      <c r="C8" s="589"/>
      <c r="D8" s="56" t="s">
        <v>480</v>
      </c>
      <c r="E8" s="57">
        <v>5</v>
      </c>
      <c r="F8" s="57">
        <v>10</v>
      </c>
      <c r="G8" s="57">
        <v>15</v>
      </c>
      <c r="H8" s="57">
        <v>20</v>
      </c>
      <c r="I8" s="119">
        <v>25</v>
      </c>
      <c r="K8" s="590" t="s">
        <v>481</v>
      </c>
      <c r="L8" s="591"/>
      <c r="M8" s="591"/>
      <c r="N8" s="591"/>
      <c r="O8" s="591"/>
      <c r="P8" s="592"/>
      <c r="Q8" s="593" t="s">
        <v>482</v>
      </c>
      <c r="R8" s="593"/>
      <c r="S8" s="16" t="s">
        <v>483</v>
      </c>
    </row>
    <row r="9" spans="2:19" ht="62.25" customHeight="1" thickBot="1">
      <c r="B9" s="588"/>
      <c r="C9" s="589"/>
      <c r="D9" s="56" t="s">
        <v>484</v>
      </c>
      <c r="E9" s="58">
        <v>4</v>
      </c>
      <c r="F9" s="58">
        <v>8</v>
      </c>
      <c r="G9" s="57">
        <v>12</v>
      </c>
      <c r="H9" s="57">
        <v>16</v>
      </c>
      <c r="I9" s="119">
        <v>20</v>
      </c>
      <c r="K9" s="594" t="s">
        <v>485</v>
      </c>
      <c r="L9" s="595"/>
      <c r="M9" s="595"/>
      <c r="N9" s="595"/>
      <c r="O9" s="595"/>
      <c r="P9" s="595"/>
      <c r="Q9" s="596" t="s">
        <v>486</v>
      </c>
      <c r="R9" s="597"/>
      <c r="S9" s="16" t="s">
        <v>419</v>
      </c>
    </row>
    <row r="10" spans="2:19" ht="62.25" customHeight="1" thickBot="1">
      <c r="B10" s="588"/>
      <c r="C10" s="589"/>
      <c r="D10" s="56" t="s">
        <v>487</v>
      </c>
      <c r="E10" s="58">
        <v>3</v>
      </c>
      <c r="F10" s="58">
        <v>6</v>
      </c>
      <c r="G10" s="58">
        <v>9</v>
      </c>
      <c r="H10" s="57">
        <v>12</v>
      </c>
      <c r="I10" s="119">
        <v>15</v>
      </c>
      <c r="K10" s="598" t="s">
        <v>447</v>
      </c>
      <c r="L10" s="599"/>
      <c r="M10" s="599"/>
      <c r="N10" s="599"/>
      <c r="O10" s="599"/>
      <c r="P10" s="599"/>
      <c r="Q10" s="593" t="s">
        <v>488</v>
      </c>
      <c r="R10" s="593"/>
      <c r="S10" s="16" t="s">
        <v>489</v>
      </c>
    </row>
    <row r="11" spans="2:19" ht="62.25" customHeight="1">
      <c r="B11" s="588"/>
      <c r="C11" s="589"/>
      <c r="D11" s="56" t="s">
        <v>490</v>
      </c>
      <c r="E11" s="59">
        <v>2</v>
      </c>
      <c r="F11" s="58">
        <v>4</v>
      </c>
      <c r="G11" s="58">
        <v>6</v>
      </c>
      <c r="H11" s="57">
        <v>8</v>
      </c>
      <c r="I11" s="119">
        <v>10</v>
      </c>
      <c r="K11" s="600" t="s">
        <v>491</v>
      </c>
      <c r="L11" s="601"/>
      <c r="M11" s="601"/>
      <c r="N11" s="601"/>
      <c r="O11" s="601"/>
      <c r="P11" s="601"/>
      <c r="Q11" s="593" t="s">
        <v>420</v>
      </c>
      <c r="R11" s="602"/>
      <c r="S11" s="16" t="s">
        <v>420</v>
      </c>
    </row>
    <row r="12" spans="2:19" ht="62.25" customHeight="1">
      <c r="B12" s="588"/>
      <c r="C12" s="589"/>
      <c r="D12" s="56" t="s">
        <v>492</v>
      </c>
      <c r="E12" s="59">
        <v>1</v>
      </c>
      <c r="F12" s="59">
        <v>2</v>
      </c>
      <c r="G12" s="58">
        <v>3</v>
      </c>
      <c r="H12" s="57">
        <v>4</v>
      </c>
      <c r="I12" s="119">
        <v>5</v>
      </c>
    </row>
    <row r="13" spans="2:19" ht="62.25" customHeight="1" thickBot="1">
      <c r="B13" s="120"/>
      <c r="C13" s="581" t="s">
        <v>493</v>
      </c>
      <c r="D13" s="582"/>
      <c r="E13" s="121" t="s">
        <v>494</v>
      </c>
      <c r="F13" s="121" t="s">
        <v>495</v>
      </c>
      <c r="G13" s="121" t="s">
        <v>496</v>
      </c>
      <c r="H13" s="121" t="s">
        <v>497</v>
      </c>
      <c r="I13" s="122" t="s">
        <v>498</v>
      </c>
    </row>
    <row r="17" spans="4:6">
      <c r="D17" s="16"/>
      <c r="E17" s="16"/>
      <c r="F17" s="16"/>
    </row>
    <row r="18" spans="4:6" ht="15.75">
      <c r="D18" s="21" t="s">
        <v>499</v>
      </c>
      <c r="E18" s="123" t="s">
        <v>491</v>
      </c>
      <c r="F18" s="123">
        <v>1</v>
      </c>
    </row>
    <row r="19" spans="4:6">
      <c r="D19" s="21" t="s">
        <v>500</v>
      </c>
      <c r="E19" s="21" t="s">
        <v>491</v>
      </c>
      <c r="F19" s="21">
        <v>2</v>
      </c>
    </row>
    <row r="20" spans="4:6">
      <c r="D20" s="21" t="s">
        <v>501</v>
      </c>
      <c r="E20" s="21" t="s">
        <v>447</v>
      </c>
      <c r="F20" s="21">
        <v>2</v>
      </c>
    </row>
    <row r="21" spans="4:6">
      <c r="D21" s="21" t="s">
        <v>502</v>
      </c>
      <c r="E21" s="21" t="s">
        <v>503</v>
      </c>
      <c r="F21" s="21">
        <v>3</v>
      </c>
    </row>
    <row r="22" spans="4:6">
      <c r="D22" s="21" t="s">
        <v>504</v>
      </c>
      <c r="E22" s="21" t="s">
        <v>481</v>
      </c>
      <c r="F22" s="21">
        <v>4</v>
      </c>
    </row>
    <row r="23" spans="4:6">
      <c r="D23" s="21" t="s">
        <v>505</v>
      </c>
      <c r="E23" s="21" t="s">
        <v>491</v>
      </c>
      <c r="F23" s="21">
        <v>1</v>
      </c>
    </row>
    <row r="24" spans="4:6">
      <c r="D24" s="21" t="s">
        <v>506</v>
      </c>
      <c r="E24" s="21" t="s">
        <v>447</v>
      </c>
      <c r="F24" s="21">
        <v>2</v>
      </c>
    </row>
    <row r="25" spans="4:6">
      <c r="D25" s="21" t="s">
        <v>507</v>
      </c>
      <c r="E25" s="21" t="s">
        <v>447</v>
      </c>
      <c r="F25" s="21">
        <v>2</v>
      </c>
    </row>
    <row r="26" spans="4:6">
      <c r="D26" s="21" t="s">
        <v>508</v>
      </c>
      <c r="E26" s="21" t="s">
        <v>485</v>
      </c>
      <c r="F26" s="21">
        <v>3</v>
      </c>
    </row>
    <row r="27" spans="4:6">
      <c r="D27" s="21" t="s">
        <v>509</v>
      </c>
      <c r="E27" s="21" t="s">
        <v>481</v>
      </c>
      <c r="F27" s="21">
        <v>4</v>
      </c>
    </row>
    <row r="28" spans="4:6">
      <c r="D28" s="21" t="s">
        <v>510</v>
      </c>
      <c r="E28" s="21" t="s">
        <v>447</v>
      </c>
      <c r="F28" s="21">
        <v>2</v>
      </c>
    </row>
    <row r="29" spans="4:6">
      <c r="D29" s="21" t="s">
        <v>511</v>
      </c>
      <c r="E29" s="21" t="s">
        <v>447</v>
      </c>
      <c r="F29" s="21">
        <v>2</v>
      </c>
    </row>
    <row r="30" spans="4:6">
      <c r="D30" s="21" t="s">
        <v>512</v>
      </c>
      <c r="E30" s="21" t="s">
        <v>447</v>
      </c>
      <c r="F30" s="21">
        <v>2</v>
      </c>
    </row>
    <row r="31" spans="4:6">
      <c r="D31" s="21" t="s">
        <v>513</v>
      </c>
      <c r="E31" s="21" t="s">
        <v>485</v>
      </c>
      <c r="F31" s="21">
        <v>3</v>
      </c>
    </row>
    <row r="32" spans="4:6">
      <c r="D32" s="21" t="s">
        <v>514</v>
      </c>
      <c r="E32" s="21" t="s">
        <v>481</v>
      </c>
      <c r="F32" s="21">
        <v>4</v>
      </c>
    </row>
    <row r="33" spans="4:6">
      <c r="D33" s="21" t="s">
        <v>515</v>
      </c>
      <c r="E33" s="21" t="s">
        <v>447</v>
      </c>
      <c r="F33" s="21">
        <v>2</v>
      </c>
    </row>
    <row r="34" spans="4:6">
      <c r="D34" s="21" t="s">
        <v>516</v>
      </c>
      <c r="E34" s="21" t="s">
        <v>447</v>
      </c>
      <c r="F34" s="21">
        <v>2</v>
      </c>
    </row>
    <row r="35" spans="4:6">
      <c r="D35" s="21" t="s">
        <v>517</v>
      </c>
      <c r="E35" s="21" t="s">
        <v>485</v>
      </c>
      <c r="F35" s="21">
        <v>3</v>
      </c>
    </row>
    <row r="36" spans="4:6">
      <c r="D36" s="21" t="s">
        <v>518</v>
      </c>
      <c r="E36" s="21" t="s">
        <v>485</v>
      </c>
      <c r="F36" s="21">
        <v>3</v>
      </c>
    </row>
    <row r="37" spans="4:6">
      <c r="D37" s="21" t="s">
        <v>519</v>
      </c>
      <c r="E37" s="21" t="s">
        <v>481</v>
      </c>
      <c r="F37" s="21">
        <v>4</v>
      </c>
    </row>
    <row r="38" spans="4:6">
      <c r="D38" s="21" t="s">
        <v>520</v>
      </c>
      <c r="E38" s="21" t="s">
        <v>485</v>
      </c>
      <c r="F38" s="21">
        <v>3</v>
      </c>
    </row>
    <row r="39" spans="4:6">
      <c r="D39" s="21" t="s">
        <v>521</v>
      </c>
      <c r="E39" s="21" t="s">
        <v>485</v>
      </c>
      <c r="F39" s="21">
        <v>3</v>
      </c>
    </row>
    <row r="40" spans="4:6">
      <c r="D40" s="21" t="s">
        <v>522</v>
      </c>
      <c r="E40" s="21" t="s">
        <v>485</v>
      </c>
      <c r="F40" s="21">
        <v>3</v>
      </c>
    </row>
    <row r="41" spans="4:6">
      <c r="D41" s="21" t="s">
        <v>523</v>
      </c>
      <c r="E41" s="21" t="s">
        <v>485</v>
      </c>
      <c r="F41" s="21">
        <v>3</v>
      </c>
    </row>
    <row r="42" spans="4:6">
      <c r="D42" s="21" t="s">
        <v>524</v>
      </c>
      <c r="E42" s="21" t="s">
        <v>481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C13" zoomScale="90" zoomScaleNormal="90" workbookViewId="0">
      <selection activeCell="G40" sqref="G40:G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3" t="s">
        <v>342</v>
      </c>
      <c r="B4" s="433"/>
      <c r="C4" s="513" t="s">
        <v>343</v>
      </c>
      <c r="D4" s="513"/>
      <c r="E4" s="513"/>
      <c r="F4" s="513"/>
      <c r="G4" s="513"/>
      <c r="H4" s="513"/>
      <c r="I4" s="513"/>
      <c r="J4" s="513"/>
      <c r="K4" s="513"/>
      <c r="L4" s="513"/>
      <c r="M4" s="51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3" t="s">
        <v>271</v>
      </c>
      <c r="B5" s="433"/>
      <c r="C5" s="512" t="s">
        <v>344</v>
      </c>
      <c r="D5" s="512"/>
      <c r="E5" s="512"/>
      <c r="F5" s="512"/>
      <c r="G5" s="512"/>
      <c r="H5" s="512"/>
      <c r="I5" s="512"/>
      <c r="J5" s="512"/>
      <c r="K5" s="512"/>
      <c r="L5" s="512"/>
      <c r="M5" s="51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33" t="s">
        <v>272</v>
      </c>
      <c r="B6" s="433"/>
      <c r="C6" s="635" t="s">
        <v>345</v>
      </c>
      <c r="D6" s="636"/>
      <c r="E6" s="636"/>
      <c r="F6" s="636"/>
      <c r="G6" s="636"/>
      <c r="H6" s="636"/>
      <c r="I6" s="636"/>
      <c r="J6" s="636"/>
      <c r="K6" s="636"/>
      <c r="L6" s="636"/>
      <c r="M6" s="63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0" t="s">
        <v>525</v>
      </c>
      <c r="B7" s="631"/>
      <c r="C7" s="632"/>
      <c r="D7" s="633" t="s">
        <v>526</v>
      </c>
      <c r="E7" s="633"/>
      <c r="F7" s="633"/>
      <c r="G7" s="634" t="s">
        <v>156</v>
      </c>
      <c r="H7" s="625" t="s">
        <v>527</v>
      </c>
      <c r="I7" s="627" t="s">
        <v>528</v>
      </c>
      <c r="J7" s="628"/>
      <c r="K7" s="627" t="s">
        <v>529</v>
      </c>
      <c r="L7" s="628"/>
      <c r="M7" s="629" t="s">
        <v>530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43</v>
      </c>
      <c r="B8" s="34" t="s">
        <v>212</v>
      </c>
      <c r="C8" s="34" t="s">
        <v>214</v>
      </c>
      <c r="D8" s="27" t="s">
        <v>224</v>
      </c>
      <c r="E8" s="27" t="s">
        <v>531</v>
      </c>
      <c r="F8" s="27" t="s">
        <v>532</v>
      </c>
      <c r="G8" s="634"/>
      <c r="H8" s="626"/>
      <c r="I8" s="28" t="s">
        <v>533</v>
      </c>
      <c r="J8" s="28" t="s">
        <v>534</v>
      </c>
      <c r="K8" s="28" t="s">
        <v>535</v>
      </c>
      <c r="L8" s="28" t="s">
        <v>536</v>
      </c>
      <c r="M8" s="62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0"/>
      <c r="B9" s="651"/>
      <c r="C9" s="651"/>
      <c r="D9" s="651"/>
      <c r="E9" s="651"/>
      <c r="F9" s="651"/>
      <c r="G9" s="65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24.95" customHeight="1">
      <c r="A10" s="652">
        <f>'7- Mapa Final'!A10</f>
        <v>1</v>
      </c>
      <c r="B10" s="638" t="str">
        <f>'7- Mapa Final'!B10</f>
        <v>Vencimiento de Términos de Acciones Constitucionales</v>
      </c>
      <c r="C10" s="638" t="str">
        <f>'7- Mapa Final'!C10</f>
        <v xml:space="preserve">
Posibilidad de vulneración de los derechos fundamentales de los ciudadanos  debido a las  actuaciones procesales después del vencimiento de los términos legales  
. </v>
      </c>
      <c r="D10" s="639" t="str">
        <f>'7- Mapa Final'!J10</f>
        <v>Muy Baja - 1</v>
      </c>
      <c r="E10" s="640" t="str">
        <f>'7- Mapa Final'!K10</f>
        <v>Menor - 2</v>
      </c>
      <c r="F10" s="653" t="str">
        <f>'7- Mapa Final'!M10</f>
        <v>Bajo - 2</v>
      </c>
      <c r="G10" s="427" t="s">
        <v>419</v>
      </c>
      <c r="H10" s="654" t="s">
        <v>537</v>
      </c>
      <c r="I10" s="621"/>
      <c r="J10" s="621" t="s">
        <v>538</v>
      </c>
      <c r="K10" s="622">
        <v>45292</v>
      </c>
      <c r="L10" s="622">
        <v>45382</v>
      </c>
      <c r="M10" s="605" t="s">
        <v>550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4.95" customHeight="1">
      <c r="A11" s="610"/>
      <c r="B11" s="612"/>
      <c r="C11" s="612"/>
      <c r="D11" s="615"/>
      <c r="E11" s="618"/>
      <c r="F11" s="608"/>
      <c r="G11" s="416"/>
      <c r="H11" s="620"/>
      <c r="I11" s="603"/>
      <c r="J11" s="603"/>
      <c r="K11" s="603"/>
      <c r="L11" s="603"/>
      <c r="M11" s="62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4.95" customHeight="1">
      <c r="A12" s="610"/>
      <c r="B12" s="612"/>
      <c r="C12" s="612"/>
      <c r="D12" s="615"/>
      <c r="E12" s="618"/>
      <c r="F12" s="608"/>
      <c r="G12" s="416"/>
      <c r="H12" s="620"/>
      <c r="I12" s="603"/>
      <c r="J12" s="603"/>
      <c r="K12" s="603"/>
      <c r="L12" s="603"/>
      <c r="M12" s="62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4.95" customHeight="1">
      <c r="A13" s="610"/>
      <c r="B13" s="612"/>
      <c r="C13" s="612"/>
      <c r="D13" s="615"/>
      <c r="E13" s="618"/>
      <c r="F13" s="608"/>
      <c r="G13" s="416"/>
      <c r="H13" s="620"/>
      <c r="I13" s="603"/>
      <c r="J13" s="603"/>
      <c r="K13" s="603"/>
      <c r="L13" s="603"/>
      <c r="M13" s="62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4.95" customHeight="1">
      <c r="A14" s="610"/>
      <c r="B14" s="612"/>
      <c r="C14" s="612"/>
      <c r="D14" s="615"/>
      <c r="E14" s="618"/>
      <c r="F14" s="608"/>
      <c r="G14" s="416"/>
      <c r="H14" s="620"/>
      <c r="I14" s="603"/>
      <c r="J14" s="603"/>
      <c r="K14" s="603"/>
      <c r="L14" s="603"/>
      <c r="M14" s="62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4.95" customHeight="1">
      <c r="A15" s="610"/>
      <c r="B15" s="612"/>
      <c r="C15" s="612"/>
      <c r="D15" s="615"/>
      <c r="E15" s="618"/>
      <c r="F15" s="608"/>
      <c r="G15" s="416"/>
      <c r="H15" s="620"/>
      <c r="I15" s="603"/>
      <c r="J15" s="603"/>
      <c r="K15" s="603"/>
      <c r="L15" s="603"/>
      <c r="M15" s="62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4.95" customHeight="1">
      <c r="A16" s="610"/>
      <c r="B16" s="612"/>
      <c r="C16" s="612"/>
      <c r="D16" s="615"/>
      <c r="E16" s="618"/>
      <c r="F16" s="608"/>
      <c r="G16" s="416"/>
      <c r="H16" s="620"/>
      <c r="I16" s="603"/>
      <c r="J16" s="603"/>
      <c r="K16" s="603"/>
      <c r="L16" s="603"/>
      <c r="M16" s="62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4.95" customHeight="1">
      <c r="A17" s="610"/>
      <c r="B17" s="612"/>
      <c r="C17" s="612"/>
      <c r="D17" s="615"/>
      <c r="E17" s="618"/>
      <c r="F17" s="608"/>
      <c r="G17" s="416"/>
      <c r="H17" s="620"/>
      <c r="I17" s="603"/>
      <c r="J17" s="603"/>
      <c r="K17" s="603"/>
      <c r="L17" s="603"/>
      <c r="M17" s="62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4.95" customHeight="1">
      <c r="A18" s="610"/>
      <c r="B18" s="612"/>
      <c r="C18" s="612"/>
      <c r="D18" s="615"/>
      <c r="E18" s="618"/>
      <c r="F18" s="608"/>
      <c r="G18" s="416"/>
      <c r="H18" s="620"/>
      <c r="I18" s="603"/>
      <c r="J18" s="603"/>
      <c r="K18" s="603"/>
      <c r="L18" s="603"/>
      <c r="M18" s="62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4.95" customHeight="1" thickBot="1">
      <c r="A19" s="610"/>
      <c r="B19" s="612"/>
      <c r="C19" s="612"/>
      <c r="D19" s="615"/>
      <c r="E19" s="618"/>
      <c r="F19" s="608"/>
      <c r="G19" s="416"/>
      <c r="H19" s="620"/>
      <c r="I19" s="603"/>
      <c r="J19" s="604"/>
      <c r="K19" s="604"/>
      <c r="L19" s="604"/>
      <c r="M19" s="62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95" customHeight="1">
      <c r="A20" s="610">
        <f>'7- Mapa Final'!A20</f>
        <v>2</v>
      </c>
      <c r="B20" s="612" t="str">
        <f>'7- Mapa Final'!B20</f>
        <v xml:space="preserve">Incumplimientos en la realizacion de audiencias </v>
      </c>
      <c r="C20" s="612" t="str">
        <f>'7- Mapa Final'!C20</f>
        <v>No se atiende la solicitud de las partes  para la realización de una audiencia o no se cumple con la programación de la audiencia judicial  respectiva</v>
      </c>
      <c r="D20" s="614" t="str">
        <f>'7- Mapa Final'!J20</f>
        <v>Media - 3</v>
      </c>
      <c r="E20" s="617" t="str">
        <f>'7- Mapa Final'!K20</f>
        <v>Menor - 2</v>
      </c>
      <c r="F20" s="608" t="str">
        <f>'7- Mapa Final'!M20</f>
        <v>Moderado - 6</v>
      </c>
      <c r="G20" s="427" t="s">
        <v>419</v>
      </c>
      <c r="H20" s="620" t="s">
        <v>539</v>
      </c>
      <c r="I20" s="603"/>
      <c r="J20" s="621" t="s">
        <v>538</v>
      </c>
      <c r="K20" s="622">
        <v>45292</v>
      </c>
      <c r="L20" s="622">
        <v>45382</v>
      </c>
      <c r="M20" s="623" t="s">
        <v>551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95" customHeight="1">
      <c r="A21" s="610"/>
      <c r="B21" s="612"/>
      <c r="C21" s="612"/>
      <c r="D21" s="615"/>
      <c r="E21" s="618"/>
      <c r="F21" s="608"/>
      <c r="G21" s="416"/>
      <c r="H21" s="603"/>
      <c r="I21" s="603"/>
      <c r="J21" s="603"/>
      <c r="K21" s="603"/>
      <c r="L21" s="603"/>
      <c r="M21" s="6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95" customHeight="1">
      <c r="A22" s="610"/>
      <c r="B22" s="612"/>
      <c r="C22" s="612"/>
      <c r="D22" s="615"/>
      <c r="E22" s="618"/>
      <c r="F22" s="608"/>
      <c r="G22" s="416"/>
      <c r="H22" s="603"/>
      <c r="I22" s="603"/>
      <c r="J22" s="603"/>
      <c r="K22" s="603"/>
      <c r="L22" s="603"/>
      <c r="M22" s="62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95" customHeight="1">
      <c r="A23" s="610"/>
      <c r="B23" s="612"/>
      <c r="C23" s="612"/>
      <c r="D23" s="615"/>
      <c r="E23" s="618"/>
      <c r="F23" s="608"/>
      <c r="G23" s="416"/>
      <c r="H23" s="603"/>
      <c r="I23" s="603"/>
      <c r="J23" s="603"/>
      <c r="K23" s="603"/>
      <c r="L23" s="603"/>
      <c r="M23" s="62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95" customHeight="1">
      <c r="A24" s="610"/>
      <c r="B24" s="612"/>
      <c r="C24" s="612"/>
      <c r="D24" s="615"/>
      <c r="E24" s="618"/>
      <c r="F24" s="608"/>
      <c r="G24" s="416"/>
      <c r="H24" s="603"/>
      <c r="I24" s="603"/>
      <c r="J24" s="603"/>
      <c r="K24" s="603"/>
      <c r="L24" s="603"/>
      <c r="M24" s="62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95" customHeight="1">
      <c r="A25" s="610"/>
      <c r="B25" s="612"/>
      <c r="C25" s="612"/>
      <c r="D25" s="615"/>
      <c r="E25" s="618"/>
      <c r="F25" s="608"/>
      <c r="G25" s="416"/>
      <c r="H25" s="603"/>
      <c r="I25" s="603"/>
      <c r="J25" s="603"/>
      <c r="K25" s="603"/>
      <c r="L25" s="603"/>
      <c r="M25" s="623"/>
      <c r="N25" s="33"/>
      <c r="O25" s="33"/>
    </row>
    <row r="26" spans="1:169" ht="24.95" customHeight="1">
      <c r="A26" s="610"/>
      <c r="B26" s="612"/>
      <c r="C26" s="612"/>
      <c r="D26" s="615"/>
      <c r="E26" s="618"/>
      <c r="F26" s="608"/>
      <c r="G26" s="416"/>
      <c r="H26" s="603"/>
      <c r="I26" s="603"/>
      <c r="J26" s="603"/>
      <c r="K26" s="603"/>
      <c r="L26" s="603"/>
      <c r="M26" s="623"/>
      <c r="N26" s="33"/>
      <c r="O26" s="33"/>
    </row>
    <row r="27" spans="1:169" ht="24.95" customHeight="1">
      <c r="A27" s="610"/>
      <c r="B27" s="612"/>
      <c r="C27" s="612"/>
      <c r="D27" s="615"/>
      <c r="E27" s="618"/>
      <c r="F27" s="608"/>
      <c r="G27" s="416"/>
      <c r="H27" s="603"/>
      <c r="I27" s="603"/>
      <c r="J27" s="603"/>
      <c r="K27" s="603"/>
      <c r="L27" s="603"/>
      <c r="M27" s="623"/>
      <c r="N27" s="33"/>
      <c r="O27" s="33"/>
    </row>
    <row r="28" spans="1:169" ht="24.95" customHeight="1">
      <c r="A28" s="610"/>
      <c r="B28" s="612"/>
      <c r="C28" s="612"/>
      <c r="D28" s="615"/>
      <c r="E28" s="618"/>
      <c r="F28" s="608"/>
      <c r="G28" s="416"/>
      <c r="H28" s="603"/>
      <c r="I28" s="603"/>
      <c r="J28" s="603"/>
      <c r="K28" s="603"/>
      <c r="L28" s="603"/>
      <c r="M28" s="623"/>
      <c r="N28" s="33"/>
      <c r="O28" s="33"/>
    </row>
    <row r="29" spans="1:169" ht="24.95" customHeight="1" thickBot="1">
      <c r="A29" s="610"/>
      <c r="B29" s="612"/>
      <c r="C29" s="612"/>
      <c r="D29" s="615"/>
      <c r="E29" s="618"/>
      <c r="F29" s="608"/>
      <c r="G29" s="416"/>
      <c r="H29" s="603"/>
      <c r="I29" s="603"/>
      <c r="J29" s="604"/>
      <c r="K29" s="604"/>
      <c r="L29" s="604"/>
      <c r="M29" s="623"/>
      <c r="N29" s="33"/>
      <c r="O29" s="33"/>
    </row>
    <row r="30" spans="1:169" s="25" customFormat="1" ht="24.95" customHeight="1">
      <c r="A30" s="610">
        <f>'7- Mapa Final'!A30</f>
        <v>3</v>
      </c>
      <c r="B30" s="612" t="str">
        <f>'7- Mapa Final'!B30</f>
        <v xml:space="preserve"> Efectuar notificaciones que no cumplan con los requistos</v>
      </c>
      <c r="C30" s="612" t="str">
        <f>'7- Mapa Final'!C30</f>
        <v>No se realizan las notificaciones  conforme a la normatividad aplicable, no se realizan  las notificaciones o se realizan inoportunamenteo  (Aca esta como riesgo porque es el producto de este proceso)</v>
      </c>
      <c r="D30" s="614" t="str">
        <f>'7- Mapa Final'!J30</f>
        <v>Baja - 2</v>
      </c>
      <c r="E30" s="617" t="str">
        <f>'7- Mapa Final'!K30</f>
        <v>Menor - 2</v>
      </c>
      <c r="F30" s="608" t="str">
        <f>'7- Mapa Final'!M30</f>
        <v>Moderado - 4</v>
      </c>
      <c r="G30" s="427" t="s">
        <v>419</v>
      </c>
      <c r="H30" s="655" t="s">
        <v>540</v>
      </c>
      <c r="I30" s="603"/>
      <c r="J30" s="621" t="s">
        <v>538</v>
      </c>
      <c r="K30" s="622">
        <v>45292</v>
      </c>
      <c r="L30" s="622">
        <v>45382</v>
      </c>
      <c r="M30" s="623" t="s">
        <v>552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24.95" customHeight="1">
      <c r="A31" s="610"/>
      <c r="B31" s="612"/>
      <c r="C31" s="612"/>
      <c r="D31" s="615"/>
      <c r="E31" s="618"/>
      <c r="F31" s="608"/>
      <c r="G31" s="416"/>
      <c r="H31" s="656"/>
      <c r="I31" s="603"/>
      <c r="J31" s="603"/>
      <c r="K31" s="603"/>
      <c r="L31" s="603"/>
      <c r="M31" s="62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24.95" customHeight="1">
      <c r="A32" s="610"/>
      <c r="B32" s="612"/>
      <c r="C32" s="612"/>
      <c r="D32" s="615"/>
      <c r="E32" s="618"/>
      <c r="F32" s="608"/>
      <c r="G32" s="416"/>
      <c r="H32" s="656"/>
      <c r="I32" s="603"/>
      <c r="J32" s="603"/>
      <c r="K32" s="603"/>
      <c r="L32" s="603"/>
      <c r="M32" s="62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24.95" customHeight="1">
      <c r="A33" s="610"/>
      <c r="B33" s="612"/>
      <c r="C33" s="612"/>
      <c r="D33" s="615"/>
      <c r="E33" s="618"/>
      <c r="F33" s="608"/>
      <c r="G33" s="416"/>
      <c r="H33" s="656"/>
      <c r="I33" s="603"/>
      <c r="J33" s="603"/>
      <c r="K33" s="603"/>
      <c r="L33" s="603"/>
      <c r="M33" s="62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24.95" customHeight="1">
      <c r="A34" s="610"/>
      <c r="B34" s="612"/>
      <c r="C34" s="612"/>
      <c r="D34" s="615"/>
      <c r="E34" s="618"/>
      <c r="F34" s="608"/>
      <c r="G34" s="416"/>
      <c r="H34" s="656"/>
      <c r="I34" s="603"/>
      <c r="J34" s="603"/>
      <c r="K34" s="603"/>
      <c r="L34" s="603"/>
      <c r="M34" s="62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24.95" customHeight="1">
      <c r="A35" s="610"/>
      <c r="B35" s="612"/>
      <c r="C35" s="612"/>
      <c r="D35" s="615"/>
      <c r="E35" s="618"/>
      <c r="F35" s="608"/>
      <c r="G35" s="416"/>
      <c r="H35" s="656"/>
      <c r="I35" s="603"/>
      <c r="J35" s="603"/>
      <c r="K35" s="603"/>
      <c r="L35" s="603"/>
      <c r="M35" s="623"/>
      <c r="N35" s="33"/>
      <c r="O35" s="33"/>
    </row>
    <row r="36" spans="1:169" ht="24.95" customHeight="1">
      <c r="A36" s="610"/>
      <c r="B36" s="612"/>
      <c r="C36" s="612"/>
      <c r="D36" s="615"/>
      <c r="E36" s="618"/>
      <c r="F36" s="608"/>
      <c r="G36" s="416"/>
      <c r="H36" s="656"/>
      <c r="I36" s="603"/>
      <c r="J36" s="603"/>
      <c r="K36" s="603"/>
      <c r="L36" s="603"/>
      <c r="M36" s="623"/>
      <c r="N36" s="33"/>
      <c r="O36" s="33"/>
    </row>
    <row r="37" spans="1:169" ht="24.95" customHeight="1">
      <c r="A37" s="610"/>
      <c r="B37" s="612"/>
      <c r="C37" s="612"/>
      <c r="D37" s="615"/>
      <c r="E37" s="618"/>
      <c r="F37" s="608"/>
      <c r="G37" s="416"/>
      <c r="H37" s="656"/>
      <c r="I37" s="603"/>
      <c r="J37" s="603"/>
      <c r="K37" s="603"/>
      <c r="L37" s="603"/>
      <c r="M37" s="623"/>
      <c r="N37" s="33"/>
      <c r="O37" s="33"/>
    </row>
    <row r="38" spans="1:169" ht="24.95" customHeight="1">
      <c r="A38" s="610"/>
      <c r="B38" s="612"/>
      <c r="C38" s="612"/>
      <c r="D38" s="615"/>
      <c r="E38" s="618"/>
      <c r="F38" s="608"/>
      <c r="G38" s="416"/>
      <c r="H38" s="656"/>
      <c r="I38" s="603"/>
      <c r="J38" s="603"/>
      <c r="K38" s="603"/>
      <c r="L38" s="603"/>
      <c r="M38" s="623"/>
      <c r="N38" s="33"/>
      <c r="O38" s="33"/>
    </row>
    <row r="39" spans="1:169" ht="24.95" customHeight="1" thickBot="1">
      <c r="A39" s="610"/>
      <c r="B39" s="612"/>
      <c r="C39" s="612"/>
      <c r="D39" s="615"/>
      <c r="E39" s="618"/>
      <c r="F39" s="608"/>
      <c r="G39" s="416"/>
      <c r="H39" s="657"/>
      <c r="I39" s="603"/>
      <c r="J39" s="604"/>
      <c r="K39" s="604"/>
      <c r="L39" s="604"/>
      <c r="M39" s="623"/>
      <c r="N39" s="33"/>
      <c r="O39" s="33"/>
    </row>
    <row r="40" spans="1:169" s="25" customFormat="1" ht="24.95" customHeight="1">
      <c r="A40" s="610">
        <f>'7- Mapa Final'!A40</f>
        <v>4</v>
      </c>
      <c r="B40" s="612" t="str">
        <f>'7- Mapa Final'!B40</f>
        <v>Efectuar el reparto judicial incumpliendo requisitos</v>
      </c>
      <c r="C40" s="612" t="str">
        <f>'7- Mapa Final'!C40</f>
        <v>Realizar el reparto sin el cumplimiento de las formalidades y condiciones para su realización</v>
      </c>
      <c r="D40" s="614" t="str">
        <f>'7- Mapa Final'!J40</f>
        <v>Muy Baja - 1</v>
      </c>
      <c r="E40" s="617" t="str">
        <f>'7- Mapa Final'!K40</f>
        <v>Menor - 2</v>
      </c>
      <c r="F40" s="608" t="str">
        <f>'7- Mapa Final'!M40</f>
        <v>Bajo - 2</v>
      </c>
      <c r="G40" s="427" t="s">
        <v>419</v>
      </c>
      <c r="H40" s="620" t="s">
        <v>541</v>
      </c>
      <c r="I40" s="603"/>
      <c r="J40" s="621" t="s">
        <v>538</v>
      </c>
      <c r="K40" s="622">
        <v>45292</v>
      </c>
      <c r="L40" s="622">
        <v>45382</v>
      </c>
      <c r="M40" s="623" t="s">
        <v>542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24.95" customHeight="1">
      <c r="A41" s="610"/>
      <c r="B41" s="612"/>
      <c r="C41" s="612"/>
      <c r="D41" s="615"/>
      <c r="E41" s="618"/>
      <c r="F41" s="608"/>
      <c r="G41" s="416"/>
      <c r="H41" s="603"/>
      <c r="I41" s="603"/>
      <c r="J41" s="603"/>
      <c r="K41" s="603"/>
      <c r="L41" s="603"/>
      <c r="M41" s="62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24.95" customHeight="1">
      <c r="A42" s="610"/>
      <c r="B42" s="612"/>
      <c r="C42" s="612"/>
      <c r="D42" s="615"/>
      <c r="E42" s="618"/>
      <c r="F42" s="608"/>
      <c r="G42" s="416"/>
      <c r="H42" s="603"/>
      <c r="I42" s="603"/>
      <c r="J42" s="603"/>
      <c r="K42" s="603"/>
      <c r="L42" s="603"/>
      <c r="M42" s="62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24.95" customHeight="1">
      <c r="A43" s="610"/>
      <c r="B43" s="612"/>
      <c r="C43" s="612"/>
      <c r="D43" s="615"/>
      <c r="E43" s="618"/>
      <c r="F43" s="608"/>
      <c r="G43" s="416"/>
      <c r="H43" s="603"/>
      <c r="I43" s="603"/>
      <c r="J43" s="603"/>
      <c r="K43" s="603"/>
      <c r="L43" s="603"/>
      <c r="M43" s="62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24.95" customHeight="1">
      <c r="A44" s="610"/>
      <c r="B44" s="612"/>
      <c r="C44" s="612"/>
      <c r="D44" s="615"/>
      <c r="E44" s="618"/>
      <c r="F44" s="608"/>
      <c r="G44" s="416"/>
      <c r="H44" s="603"/>
      <c r="I44" s="603"/>
      <c r="J44" s="603"/>
      <c r="K44" s="603"/>
      <c r="L44" s="603"/>
      <c r="M44" s="62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24.95" customHeight="1">
      <c r="A45" s="610"/>
      <c r="B45" s="612"/>
      <c r="C45" s="612"/>
      <c r="D45" s="615"/>
      <c r="E45" s="618"/>
      <c r="F45" s="608"/>
      <c r="G45" s="416"/>
      <c r="H45" s="603"/>
      <c r="I45" s="603"/>
      <c r="J45" s="603"/>
      <c r="K45" s="603"/>
      <c r="L45" s="603"/>
      <c r="M45" s="623"/>
      <c r="N45" s="33"/>
      <c r="O45" s="33"/>
    </row>
    <row r="46" spans="1:169" ht="24.95" customHeight="1">
      <c r="A46" s="610"/>
      <c r="B46" s="612"/>
      <c r="C46" s="612"/>
      <c r="D46" s="615"/>
      <c r="E46" s="618"/>
      <c r="F46" s="608"/>
      <c r="G46" s="416"/>
      <c r="H46" s="603"/>
      <c r="I46" s="603"/>
      <c r="J46" s="603"/>
      <c r="K46" s="603"/>
      <c r="L46" s="603"/>
      <c r="M46" s="623"/>
      <c r="N46" s="33"/>
      <c r="O46" s="33"/>
    </row>
    <row r="47" spans="1:169" ht="24.95" customHeight="1">
      <c r="A47" s="610"/>
      <c r="B47" s="612"/>
      <c r="C47" s="612"/>
      <c r="D47" s="615"/>
      <c r="E47" s="618"/>
      <c r="F47" s="608"/>
      <c r="G47" s="416"/>
      <c r="H47" s="603"/>
      <c r="I47" s="603"/>
      <c r="J47" s="603"/>
      <c r="K47" s="603"/>
      <c r="L47" s="603"/>
      <c r="M47" s="623"/>
      <c r="N47" s="33"/>
      <c r="O47" s="33"/>
    </row>
    <row r="48" spans="1:169" ht="24.95" customHeight="1">
      <c r="A48" s="610"/>
      <c r="B48" s="612"/>
      <c r="C48" s="612"/>
      <c r="D48" s="615"/>
      <c r="E48" s="618"/>
      <c r="F48" s="608"/>
      <c r="G48" s="416"/>
      <c r="H48" s="603"/>
      <c r="I48" s="603"/>
      <c r="J48" s="603"/>
      <c r="K48" s="603"/>
      <c r="L48" s="603"/>
      <c r="M48" s="623"/>
      <c r="N48" s="33"/>
      <c r="O48" s="33"/>
    </row>
    <row r="49" spans="1:169" ht="64.5" customHeight="1" thickBot="1">
      <c r="A49" s="610"/>
      <c r="B49" s="612"/>
      <c r="C49" s="612"/>
      <c r="D49" s="615"/>
      <c r="E49" s="618"/>
      <c r="F49" s="608"/>
      <c r="G49" s="416"/>
      <c r="H49" s="603"/>
      <c r="I49" s="603"/>
      <c r="J49" s="604"/>
      <c r="K49" s="604"/>
      <c r="L49" s="604"/>
      <c r="M49" s="623"/>
      <c r="N49" s="33"/>
      <c r="O49" s="33"/>
    </row>
    <row r="50" spans="1:169" s="25" customFormat="1" ht="24.95" customHeight="1">
      <c r="A50" s="610">
        <v>5</v>
      </c>
      <c r="B50" s="612" t="str">
        <f>'7- Mapa Final'!B50</f>
        <v>Pérdida de documentos</v>
      </c>
      <c r="C50" s="612" t="str">
        <f>'7- Mapa Final'!C50</f>
        <v>Extravío temporal o definitivo de los  documentos de los procesos judiciales</v>
      </c>
      <c r="D50" s="614" t="str">
        <f>'7- Mapa Final'!J50</f>
        <v>Baja - 2</v>
      </c>
      <c r="E50" s="617" t="str">
        <f>'7- Mapa Final'!K50</f>
        <v>Menor - 2</v>
      </c>
      <c r="F50" s="608" t="str">
        <f>'7- Mapa Final'!M50</f>
        <v>Moderado - 4</v>
      </c>
      <c r="G50" s="427" t="s">
        <v>419</v>
      </c>
      <c r="H50" s="620" t="s">
        <v>543</v>
      </c>
      <c r="I50" s="603"/>
      <c r="J50" s="621" t="s">
        <v>538</v>
      </c>
      <c r="K50" s="622">
        <v>45292</v>
      </c>
      <c r="L50" s="622">
        <v>45382</v>
      </c>
      <c r="M50" s="623" t="s">
        <v>544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24.95" customHeight="1">
      <c r="A51" s="610"/>
      <c r="B51" s="612"/>
      <c r="C51" s="612"/>
      <c r="D51" s="615"/>
      <c r="E51" s="618"/>
      <c r="F51" s="608"/>
      <c r="G51" s="416"/>
      <c r="H51" s="603"/>
      <c r="I51" s="603"/>
      <c r="J51" s="603"/>
      <c r="K51" s="603"/>
      <c r="L51" s="603"/>
      <c r="M51" s="62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24.95" customHeight="1">
      <c r="A52" s="610"/>
      <c r="B52" s="612"/>
      <c r="C52" s="612"/>
      <c r="D52" s="615"/>
      <c r="E52" s="618"/>
      <c r="F52" s="608"/>
      <c r="G52" s="416"/>
      <c r="H52" s="603"/>
      <c r="I52" s="603"/>
      <c r="J52" s="603"/>
      <c r="K52" s="603"/>
      <c r="L52" s="603"/>
      <c r="M52" s="62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24.95" customHeight="1">
      <c r="A53" s="610"/>
      <c r="B53" s="612"/>
      <c r="C53" s="612"/>
      <c r="D53" s="615"/>
      <c r="E53" s="618"/>
      <c r="F53" s="608"/>
      <c r="G53" s="416"/>
      <c r="H53" s="603"/>
      <c r="I53" s="603"/>
      <c r="J53" s="603"/>
      <c r="K53" s="603"/>
      <c r="L53" s="603"/>
      <c r="M53" s="62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24.95" customHeight="1">
      <c r="A54" s="610"/>
      <c r="B54" s="612"/>
      <c r="C54" s="612"/>
      <c r="D54" s="615"/>
      <c r="E54" s="618"/>
      <c r="F54" s="608"/>
      <c r="G54" s="416"/>
      <c r="H54" s="603"/>
      <c r="I54" s="603"/>
      <c r="J54" s="603"/>
      <c r="K54" s="603"/>
      <c r="L54" s="603"/>
      <c r="M54" s="62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4.95" customHeight="1">
      <c r="A55" s="610"/>
      <c r="B55" s="612"/>
      <c r="C55" s="612"/>
      <c r="D55" s="615"/>
      <c r="E55" s="618"/>
      <c r="F55" s="608"/>
      <c r="G55" s="416"/>
      <c r="H55" s="603"/>
      <c r="I55" s="603"/>
      <c r="J55" s="603"/>
      <c r="K55" s="603"/>
      <c r="L55" s="603"/>
      <c r="M55" s="623"/>
      <c r="N55" s="33"/>
      <c r="O55" s="33"/>
    </row>
    <row r="56" spans="1:169" ht="24.95" customHeight="1">
      <c r="A56" s="610"/>
      <c r="B56" s="612"/>
      <c r="C56" s="612"/>
      <c r="D56" s="615"/>
      <c r="E56" s="618"/>
      <c r="F56" s="608"/>
      <c r="G56" s="416"/>
      <c r="H56" s="603"/>
      <c r="I56" s="603"/>
      <c r="J56" s="603"/>
      <c r="K56" s="603"/>
      <c r="L56" s="603"/>
      <c r="M56" s="623"/>
      <c r="N56" s="33"/>
      <c r="O56" s="33"/>
    </row>
    <row r="57" spans="1:169" ht="24.95" customHeight="1">
      <c r="A57" s="610"/>
      <c r="B57" s="612"/>
      <c r="C57" s="612"/>
      <c r="D57" s="615"/>
      <c r="E57" s="618"/>
      <c r="F57" s="608"/>
      <c r="G57" s="416"/>
      <c r="H57" s="603"/>
      <c r="I57" s="603"/>
      <c r="J57" s="603"/>
      <c r="K57" s="603"/>
      <c r="L57" s="603"/>
      <c r="M57" s="623"/>
      <c r="N57" s="33"/>
      <c r="O57" s="33"/>
    </row>
    <row r="58" spans="1:169" ht="24.95" customHeight="1">
      <c r="A58" s="610"/>
      <c r="B58" s="612"/>
      <c r="C58" s="612"/>
      <c r="D58" s="615"/>
      <c r="E58" s="618"/>
      <c r="F58" s="608"/>
      <c r="G58" s="416"/>
      <c r="H58" s="603"/>
      <c r="I58" s="603"/>
      <c r="J58" s="603"/>
      <c r="K58" s="603"/>
      <c r="L58" s="603"/>
      <c r="M58" s="623"/>
      <c r="N58" s="33"/>
      <c r="O58" s="33"/>
    </row>
    <row r="59" spans="1:169" ht="81" customHeight="1" thickBot="1">
      <c r="A59" s="611"/>
      <c r="B59" s="613"/>
      <c r="C59" s="613"/>
      <c r="D59" s="616"/>
      <c r="E59" s="619"/>
      <c r="F59" s="609"/>
      <c r="G59" s="416"/>
      <c r="H59" s="604"/>
      <c r="I59" s="604"/>
      <c r="J59" s="604"/>
      <c r="K59" s="604"/>
      <c r="L59" s="604"/>
      <c r="M59" s="624"/>
      <c r="N59" s="33"/>
      <c r="O59" s="33"/>
    </row>
    <row r="60" spans="1:169" s="25" customFormat="1" ht="24.95" customHeight="1">
      <c r="A60" s="610">
        <v>6</v>
      </c>
      <c r="B60" s="612" t="str">
        <f>'7- Mapa Final'!B60</f>
        <v xml:space="preserve">Recibir, ofrecer, prometer, entregar o aceptar dadivas  o beneficios a nombre propio o de terceros para  demorar, retener, alterar o direccionar fallos judiciales </v>
      </c>
      <c r="C60" s="612" t="str">
        <f>'7- Mapa Final'!C60</f>
        <v xml:space="preserve">Proferir  sentencias judiciales incumplmiendo los principios de la administracion de justicia o sin la observancia de los Codigos  Procesales en la materia </v>
      </c>
      <c r="D60" s="614" t="str">
        <f>'7- Mapa Final'!J60</f>
        <v>Muy Baja - 1</v>
      </c>
      <c r="E60" s="617" t="str">
        <f>'7- Mapa Final'!K60</f>
        <v>Leve - 1</v>
      </c>
      <c r="F60" s="608" t="str">
        <f>'7- Mapa Final'!M60</f>
        <v>Bajo - 1</v>
      </c>
      <c r="G60" s="427" t="s">
        <v>419</v>
      </c>
      <c r="H60" s="620" t="s">
        <v>545</v>
      </c>
      <c r="I60" s="603"/>
      <c r="J60" s="621" t="s">
        <v>538</v>
      </c>
      <c r="K60" s="622">
        <v>45292</v>
      </c>
      <c r="L60" s="622">
        <v>45382</v>
      </c>
      <c r="M60" s="623" t="s">
        <v>553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24.95" customHeight="1">
      <c r="A61" s="610"/>
      <c r="B61" s="612"/>
      <c r="C61" s="612"/>
      <c r="D61" s="615"/>
      <c r="E61" s="618"/>
      <c r="F61" s="608"/>
      <c r="G61" s="416"/>
      <c r="H61" s="603"/>
      <c r="I61" s="603"/>
      <c r="J61" s="603"/>
      <c r="K61" s="603"/>
      <c r="L61" s="603"/>
      <c r="M61" s="62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24.95" customHeight="1">
      <c r="A62" s="610"/>
      <c r="B62" s="612"/>
      <c r="C62" s="612"/>
      <c r="D62" s="615"/>
      <c r="E62" s="618"/>
      <c r="F62" s="608"/>
      <c r="G62" s="416"/>
      <c r="H62" s="603"/>
      <c r="I62" s="603"/>
      <c r="J62" s="603"/>
      <c r="K62" s="603"/>
      <c r="L62" s="603"/>
      <c r="M62" s="62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24.95" customHeight="1">
      <c r="A63" s="610"/>
      <c r="B63" s="612"/>
      <c r="C63" s="612"/>
      <c r="D63" s="615"/>
      <c r="E63" s="618"/>
      <c r="F63" s="608"/>
      <c r="G63" s="416"/>
      <c r="H63" s="603"/>
      <c r="I63" s="603"/>
      <c r="J63" s="603"/>
      <c r="K63" s="603"/>
      <c r="L63" s="603"/>
      <c r="M63" s="62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24.95" customHeight="1">
      <c r="A64" s="610"/>
      <c r="B64" s="612"/>
      <c r="C64" s="612"/>
      <c r="D64" s="615"/>
      <c r="E64" s="618"/>
      <c r="F64" s="608"/>
      <c r="G64" s="416"/>
      <c r="H64" s="603"/>
      <c r="I64" s="603"/>
      <c r="J64" s="603"/>
      <c r="K64" s="603"/>
      <c r="L64" s="603"/>
      <c r="M64" s="62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24.95" customHeight="1">
      <c r="A65" s="610"/>
      <c r="B65" s="612"/>
      <c r="C65" s="612"/>
      <c r="D65" s="615"/>
      <c r="E65" s="618"/>
      <c r="F65" s="608"/>
      <c r="G65" s="416"/>
      <c r="H65" s="603"/>
      <c r="I65" s="603"/>
      <c r="J65" s="603"/>
      <c r="K65" s="603"/>
      <c r="L65" s="603"/>
      <c r="M65" s="623"/>
      <c r="N65" s="33"/>
      <c r="O65" s="33"/>
    </row>
    <row r="66" spans="1:169" ht="24.95" customHeight="1">
      <c r="A66" s="610"/>
      <c r="B66" s="612"/>
      <c r="C66" s="612"/>
      <c r="D66" s="615"/>
      <c r="E66" s="618"/>
      <c r="F66" s="608"/>
      <c r="G66" s="416"/>
      <c r="H66" s="603"/>
      <c r="I66" s="603"/>
      <c r="J66" s="603"/>
      <c r="K66" s="603"/>
      <c r="L66" s="603"/>
      <c r="M66" s="623"/>
      <c r="N66" s="33"/>
      <c r="O66" s="33"/>
    </row>
    <row r="67" spans="1:169" ht="24.95" customHeight="1">
      <c r="A67" s="610"/>
      <c r="B67" s="612"/>
      <c r="C67" s="612"/>
      <c r="D67" s="615"/>
      <c r="E67" s="618"/>
      <c r="F67" s="608"/>
      <c r="G67" s="416"/>
      <c r="H67" s="603"/>
      <c r="I67" s="603"/>
      <c r="J67" s="603"/>
      <c r="K67" s="603"/>
      <c r="L67" s="603"/>
      <c r="M67" s="623"/>
      <c r="N67" s="33"/>
      <c r="O67" s="33"/>
    </row>
    <row r="68" spans="1:169" ht="24.95" customHeight="1">
      <c r="A68" s="610"/>
      <c r="B68" s="612"/>
      <c r="C68" s="612"/>
      <c r="D68" s="615"/>
      <c r="E68" s="618"/>
      <c r="F68" s="608"/>
      <c r="G68" s="416"/>
      <c r="H68" s="603"/>
      <c r="I68" s="603"/>
      <c r="J68" s="603"/>
      <c r="K68" s="603"/>
      <c r="L68" s="603"/>
      <c r="M68" s="623"/>
      <c r="N68" s="33"/>
      <c r="O68" s="33"/>
    </row>
    <row r="69" spans="1:169" ht="24.95" customHeight="1" thickBot="1">
      <c r="A69" s="611"/>
      <c r="B69" s="613"/>
      <c r="C69" s="613"/>
      <c r="D69" s="616"/>
      <c r="E69" s="619"/>
      <c r="F69" s="609"/>
      <c r="G69" s="416"/>
      <c r="H69" s="604"/>
      <c r="I69" s="604"/>
      <c r="J69" s="604"/>
      <c r="K69" s="604"/>
      <c r="L69" s="604"/>
      <c r="M69" s="624"/>
      <c r="N69" s="33"/>
      <c r="O69" s="33"/>
    </row>
    <row r="70" spans="1:169" s="25" customFormat="1" ht="12.75" customHeight="1">
      <c r="A70" s="610"/>
      <c r="B70" s="612"/>
      <c r="C70" s="612"/>
      <c r="D70" s="614"/>
      <c r="E70" s="617"/>
      <c r="F70" s="608"/>
      <c r="G70" s="427"/>
      <c r="H70" s="603"/>
      <c r="I70" s="603"/>
      <c r="J70" s="603"/>
      <c r="K70" s="603"/>
      <c r="L70" s="603"/>
      <c r="M70" s="605"/>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0"/>
      <c r="B71" s="612"/>
      <c r="C71" s="612"/>
      <c r="D71" s="615"/>
      <c r="E71" s="618"/>
      <c r="F71" s="608"/>
      <c r="G71" s="416"/>
      <c r="H71" s="603"/>
      <c r="I71" s="603"/>
      <c r="J71" s="603"/>
      <c r="K71" s="603"/>
      <c r="L71" s="603"/>
      <c r="M71" s="60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0"/>
      <c r="B72" s="612"/>
      <c r="C72" s="612"/>
      <c r="D72" s="615"/>
      <c r="E72" s="618"/>
      <c r="F72" s="608"/>
      <c r="G72" s="416"/>
      <c r="H72" s="603"/>
      <c r="I72" s="603"/>
      <c r="J72" s="603"/>
      <c r="K72" s="603"/>
      <c r="L72" s="603"/>
      <c r="M72" s="60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0"/>
      <c r="B73" s="612"/>
      <c r="C73" s="612"/>
      <c r="D73" s="615"/>
      <c r="E73" s="618"/>
      <c r="F73" s="608"/>
      <c r="G73" s="416"/>
      <c r="H73" s="603"/>
      <c r="I73" s="603"/>
      <c r="J73" s="603"/>
      <c r="K73" s="603"/>
      <c r="L73" s="603"/>
      <c r="M73" s="60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0"/>
      <c r="B74" s="612"/>
      <c r="C74" s="612"/>
      <c r="D74" s="615"/>
      <c r="E74" s="618"/>
      <c r="F74" s="608"/>
      <c r="G74" s="416"/>
      <c r="H74" s="603"/>
      <c r="I74" s="603"/>
      <c r="J74" s="603"/>
      <c r="K74" s="603"/>
      <c r="L74" s="603"/>
      <c r="M74" s="60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0"/>
      <c r="B75" s="612"/>
      <c r="C75" s="612"/>
      <c r="D75" s="615"/>
      <c r="E75" s="618"/>
      <c r="F75" s="608"/>
      <c r="G75" s="416"/>
      <c r="H75" s="603"/>
      <c r="I75" s="603"/>
      <c r="J75" s="603"/>
      <c r="K75" s="603"/>
      <c r="L75" s="603"/>
      <c r="M75" s="606"/>
      <c r="N75" s="33"/>
      <c r="O75" s="33"/>
    </row>
    <row r="76" spans="1:169">
      <c r="A76" s="610"/>
      <c r="B76" s="612"/>
      <c r="C76" s="612"/>
      <c r="D76" s="615"/>
      <c r="E76" s="618"/>
      <c r="F76" s="608"/>
      <c r="G76" s="416"/>
      <c r="H76" s="603"/>
      <c r="I76" s="603"/>
      <c r="J76" s="603"/>
      <c r="K76" s="603"/>
      <c r="L76" s="603"/>
      <c r="M76" s="606"/>
      <c r="N76" s="33"/>
      <c r="O76" s="33"/>
    </row>
    <row r="77" spans="1:169">
      <c r="A77" s="610"/>
      <c r="B77" s="612"/>
      <c r="C77" s="612"/>
      <c r="D77" s="615"/>
      <c r="E77" s="618"/>
      <c r="F77" s="608"/>
      <c r="G77" s="416"/>
      <c r="H77" s="603"/>
      <c r="I77" s="603"/>
      <c r="J77" s="603"/>
      <c r="K77" s="603"/>
      <c r="L77" s="603"/>
      <c r="M77" s="606"/>
      <c r="N77" s="33"/>
      <c r="O77" s="33"/>
    </row>
    <row r="78" spans="1:169">
      <c r="A78" s="610"/>
      <c r="B78" s="612"/>
      <c r="C78" s="612"/>
      <c r="D78" s="615"/>
      <c r="E78" s="618"/>
      <c r="F78" s="608"/>
      <c r="G78" s="416"/>
      <c r="H78" s="603"/>
      <c r="I78" s="603"/>
      <c r="J78" s="603"/>
      <c r="K78" s="603"/>
      <c r="L78" s="603"/>
      <c r="M78" s="606"/>
      <c r="N78" s="33"/>
      <c r="O78" s="33"/>
    </row>
    <row r="79" spans="1:169" ht="15.75" thickBot="1">
      <c r="A79" s="611"/>
      <c r="B79" s="613"/>
      <c r="C79" s="613"/>
      <c r="D79" s="616"/>
      <c r="E79" s="619"/>
      <c r="F79" s="609"/>
      <c r="G79" s="416"/>
      <c r="H79" s="604"/>
      <c r="I79" s="604"/>
      <c r="J79" s="604"/>
      <c r="K79" s="604"/>
      <c r="L79" s="604"/>
      <c r="M79" s="607"/>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53" priority="815" operator="containsText" text="3- Moderado">
      <formula>NOT(ISERROR(SEARCH("3- Moderado",A7)))</formula>
    </cfRule>
    <cfRule type="containsText" dxfId="252" priority="816" operator="containsText" text="6- Moderado">
      <formula>NOT(ISERROR(SEARCH("6- Moderado",A7)))</formula>
    </cfRule>
    <cfRule type="containsText" dxfId="251" priority="817" operator="containsText" text="4- Moderado">
      <formula>NOT(ISERROR(SEARCH("4- Moderado",A7)))</formula>
    </cfRule>
    <cfRule type="containsText" dxfId="250" priority="818" operator="containsText" text="3- Bajo">
      <formula>NOT(ISERROR(SEARCH("3- Bajo",A7)))</formula>
    </cfRule>
    <cfRule type="containsText" dxfId="249" priority="819" operator="containsText" text="4- Bajo">
      <formula>NOT(ISERROR(SEARCH("4- Bajo",A7)))</formula>
    </cfRule>
    <cfRule type="containsText" dxfId="248" priority="820" operator="containsText" text="1- Bajo">
      <formula>NOT(ISERROR(SEARCH("1- Bajo",A7)))</formula>
    </cfRule>
  </conditionalFormatting>
  <conditionalFormatting sqref="A10:E10 A20:E20">
    <cfRule type="containsText" dxfId="247" priority="791" operator="containsText" text="3- Moderado">
      <formula>NOT(ISERROR(SEARCH("3- Moderado",A10)))</formula>
    </cfRule>
    <cfRule type="containsText" dxfId="246" priority="792" operator="containsText" text="6- Moderado">
      <formula>NOT(ISERROR(SEARCH("6- Moderado",A10)))</formula>
    </cfRule>
    <cfRule type="containsText" dxfId="245" priority="793" operator="containsText" text="4- Moderado">
      <formula>NOT(ISERROR(SEARCH("4- Moderado",A10)))</formula>
    </cfRule>
    <cfRule type="containsText" dxfId="244" priority="794" operator="containsText" text="3- Bajo">
      <formula>NOT(ISERROR(SEARCH("3- Bajo",A10)))</formula>
    </cfRule>
    <cfRule type="containsText" dxfId="243" priority="795" operator="containsText" text="4- Bajo">
      <formula>NOT(ISERROR(SEARCH("4- Bajo",A10)))</formula>
    </cfRule>
    <cfRule type="containsText" dxfId="242" priority="796" operator="containsText" text="1- Bajo">
      <formula>NOT(ISERROR(SEARCH("1- Bajo",A10)))</formula>
    </cfRule>
  </conditionalFormatting>
  <conditionalFormatting sqref="A30:E30">
    <cfRule type="containsText" dxfId="241" priority="129" operator="containsText" text="3- Moderado">
      <formula>NOT(ISERROR(SEARCH("3- Moderado",A30)))</formula>
    </cfRule>
    <cfRule type="containsText" dxfId="240" priority="130" operator="containsText" text="6- Moderado">
      <formula>NOT(ISERROR(SEARCH("6- Moderado",A30)))</formula>
    </cfRule>
    <cfRule type="containsText" dxfId="239" priority="131" operator="containsText" text="4- Moderado">
      <formula>NOT(ISERROR(SEARCH("4- Moderado",A30)))</formula>
    </cfRule>
    <cfRule type="containsText" dxfId="238" priority="132" operator="containsText" text="3- Bajo">
      <formula>NOT(ISERROR(SEARCH("3- Bajo",A30)))</formula>
    </cfRule>
    <cfRule type="containsText" dxfId="237" priority="133" operator="containsText" text="4- Bajo">
      <formula>NOT(ISERROR(SEARCH("4- Bajo",A30)))</formula>
    </cfRule>
    <cfRule type="containsText" dxfId="236" priority="134" operator="containsText" text="1- Bajo">
      <formula>NOT(ISERROR(SEARCH("1- Bajo",A30)))</formula>
    </cfRule>
  </conditionalFormatting>
  <conditionalFormatting sqref="A40:E40">
    <cfRule type="containsText" dxfId="235" priority="101" operator="containsText" text="3- Moderado">
      <formula>NOT(ISERROR(SEARCH("3- Moderado",A40)))</formula>
    </cfRule>
    <cfRule type="containsText" dxfId="234" priority="102" operator="containsText" text="6- Moderado">
      <formula>NOT(ISERROR(SEARCH("6- Moderado",A40)))</formula>
    </cfRule>
    <cfRule type="containsText" dxfId="233" priority="103" operator="containsText" text="4- Moderado">
      <formula>NOT(ISERROR(SEARCH("4- Moderado",A40)))</formula>
    </cfRule>
    <cfRule type="containsText" dxfId="232" priority="104" operator="containsText" text="3- Bajo">
      <formula>NOT(ISERROR(SEARCH("3- Bajo",A40)))</formula>
    </cfRule>
    <cfRule type="containsText" dxfId="231" priority="105" operator="containsText" text="4- Bajo">
      <formula>NOT(ISERROR(SEARCH("4- Bajo",A40)))</formula>
    </cfRule>
    <cfRule type="containsText" dxfId="230" priority="106" operator="containsText" text="1- Bajo">
      <formula>NOT(ISERROR(SEARCH("1- Bajo",A40)))</formula>
    </cfRule>
  </conditionalFormatting>
  <conditionalFormatting sqref="A50:E50 A60 A70">
    <cfRule type="containsText" dxfId="229" priority="45" operator="containsText" text="3- Moderado">
      <formula>NOT(ISERROR(SEARCH("3- Moderado",A50)))</formula>
    </cfRule>
    <cfRule type="containsText" dxfId="228" priority="46" operator="containsText" text="6- Moderado">
      <formula>NOT(ISERROR(SEARCH("6- Moderado",A50)))</formula>
    </cfRule>
    <cfRule type="containsText" dxfId="227" priority="47" operator="containsText" text="4- Moderado">
      <formula>NOT(ISERROR(SEARCH("4- Moderado",A50)))</formula>
    </cfRule>
    <cfRule type="containsText" dxfId="226" priority="48" operator="containsText" text="3- Bajo">
      <formula>NOT(ISERROR(SEARCH("3- Bajo",A50)))</formula>
    </cfRule>
    <cfRule type="containsText" dxfId="225" priority="49" operator="containsText" text="4- Bajo">
      <formula>NOT(ISERROR(SEARCH("4- Bajo",A50)))</formula>
    </cfRule>
    <cfRule type="containsText" dxfId="224" priority="50" operator="containsText" text="1- Bajo">
      <formula>NOT(ISERROR(SEARCH("1- Bajo",A50)))</formula>
    </cfRule>
  </conditionalFormatting>
  <conditionalFormatting sqref="B60:E60">
    <cfRule type="containsText" dxfId="223" priority="22" operator="containsText" text="3- Moderado">
      <formula>NOT(ISERROR(SEARCH("3- Moderado",B60)))</formula>
    </cfRule>
    <cfRule type="containsText" dxfId="222" priority="23" operator="containsText" text="6- Moderado">
      <formula>NOT(ISERROR(SEARCH("6- Moderado",B60)))</formula>
    </cfRule>
    <cfRule type="containsText" dxfId="221" priority="24" operator="containsText" text="4- Moderado">
      <formula>NOT(ISERROR(SEARCH("4- Moderado",B60)))</formula>
    </cfRule>
    <cfRule type="containsText" dxfId="220" priority="25" operator="containsText" text="3- Bajo">
      <formula>NOT(ISERROR(SEARCH("3- Bajo",B60)))</formula>
    </cfRule>
    <cfRule type="containsText" dxfId="219" priority="26" operator="containsText" text="4- Bajo">
      <formula>NOT(ISERROR(SEARCH("4- Bajo",B60)))</formula>
    </cfRule>
    <cfRule type="containsText" dxfId="218" priority="27" operator="containsText" text="1- Bajo">
      <formula>NOT(ISERROR(SEARCH("1- Bajo",B60)))</formula>
    </cfRule>
  </conditionalFormatting>
  <conditionalFormatting sqref="B70:E70">
    <cfRule type="containsText" dxfId="217" priority="8" operator="containsText" text="3- Moderado">
      <formula>NOT(ISERROR(SEARCH("3- Moderado",B70)))</formula>
    </cfRule>
    <cfRule type="containsText" dxfId="216" priority="9" operator="containsText" text="6- Moderado">
      <formula>NOT(ISERROR(SEARCH("6- Moderado",B70)))</formula>
    </cfRule>
    <cfRule type="containsText" dxfId="215" priority="10" operator="containsText" text="4- Moderado">
      <formula>NOT(ISERROR(SEARCH("4- Moderado",B70)))</formula>
    </cfRule>
    <cfRule type="containsText" dxfId="214" priority="11" operator="containsText" text="3- Bajo">
      <formula>NOT(ISERROR(SEARCH("3- Bajo",B70)))</formula>
    </cfRule>
    <cfRule type="containsText" dxfId="213" priority="12" operator="containsText" text="4- Bajo">
      <formula>NOT(ISERROR(SEARCH("4- Bajo",B70)))</formula>
    </cfRule>
    <cfRule type="containsText" dxfId="212" priority="13" operator="containsText" text="1- Bajo">
      <formula>NOT(ISERROR(SEARCH("1- Bajo",B70)))</formula>
    </cfRule>
  </conditionalFormatting>
  <conditionalFormatting sqref="C8:F8">
    <cfRule type="containsText" dxfId="211" priority="147" operator="containsText" text="3- Moderado">
      <formula>NOT(ISERROR(SEARCH("3- Moderado",C8)))</formula>
    </cfRule>
    <cfRule type="containsText" dxfId="210" priority="148" operator="containsText" text="6- Moderado">
      <formula>NOT(ISERROR(SEARCH("6- Moderado",C8)))</formula>
    </cfRule>
    <cfRule type="containsText" dxfId="209" priority="149" operator="containsText" text="4- Moderado">
      <formula>NOT(ISERROR(SEARCH("4- Moderado",C8)))</formula>
    </cfRule>
    <cfRule type="containsText" dxfId="208" priority="150" operator="containsText" text="3- Bajo">
      <formula>NOT(ISERROR(SEARCH("3- Bajo",C8)))</formula>
    </cfRule>
    <cfRule type="containsText" dxfId="207" priority="151" operator="containsText" text="4- Bajo">
      <formula>NOT(ISERROR(SEARCH("4- Bajo",C8)))</formula>
    </cfRule>
    <cfRule type="containsText" dxfId="206" priority="152" operator="containsText" text="1- Bajo">
      <formula>NOT(ISERROR(SEARCH("1- Bajo",C8)))</formula>
    </cfRule>
  </conditionalFormatting>
  <conditionalFormatting sqref="D10:D79">
    <cfRule type="containsText" dxfId="205" priority="39" operator="containsText" text="Muy Alta">
      <formula>NOT(ISERROR(SEARCH("Muy Alta",D10)))</formula>
    </cfRule>
    <cfRule type="containsText" dxfId="204" priority="40" operator="containsText" text="Alta">
      <formula>NOT(ISERROR(SEARCH("Alta",D10)))</formula>
    </cfRule>
    <cfRule type="containsText" dxfId="203" priority="41" operator="containsText" text="Baja">
      <formula>NOT(ISERROR(SEARCH("Baja",D10)))</formula>
    </cfRule>
    <cfRule type="containsText" dxfId="202" priority="42" operator="containsText" text="Muy Baja">
      <formula>NOT(ISERROR(SEARCH("Muy Baja",D10)))</formula>
    </cfRule>
    <cfRule type="containsText" dxfId="201" priority="44" operator="containsText" text="Media">
      <formula>NOT(ISERROR(SEARCH("Media",D10)))</formula>
    </cfRule>
  </conditionalFormatting>
  <conditionalFormatting sqref="E10:E79">
    <cfRule type="containsText" dxfId="200" priority="35" operator="containsText" text="Catastrófico">
      <formula>NOT(ISERROR(SEARCH("Catastrófico",E10)))</formula>
    </cfRule>
    <cfRule type="containsText" dxfId="199" priority="36" operator="containsText" text="Mayor">
      <formula>NOT(ISERROR(SEARCH("Mayor",E10)))</formula>
    </cfRule>
    <cfRule type="containsText" dxfId="198" priority="37" operator="containsText" text="Menor">
      <formula>NOT(ISERROR(SEARCH("Menor",E10)))</formula>
    </cfRule>
    <cfRule type="containsText" dxfId="197" priority="38" operator="containsText" text="Leve">
      <formula>NOT(ISERROR(SEARCH("Leve",E10)))</formula>
    </cfRule>
  </conditionalFormatting>
  <conditionalFormatting sqref="E10:F79">
    <cfRule type="containsText" dxfId="196"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95" priority="58" operator="containsText" text="Bajo">
      <formula>NOT(ISERROR(SEARCH("Bajo",F10)))</formula>
    </cfRule>
    <cfRule type="containsText" dxfId="194" priority="59" operator="containsText" text="Moderado">
      <formula>NOT(ISERROR(SEARCH("Moderado",F10)))</formula>
    </cfRule>
    <cfRule type="containsText" dxfId="193" priority="60" operator="containsText" text="Alto">
      <formula>NOT(ISERROR(SEARCH("Alto",F10)))</formula>
    </cfRule>
    <cfRule type="containsText" dxfId="192"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C7" zoomScale="85" zoomScaleNormal="85" workbookViewId="0">
      <selection activeCell="M60" sqref="M6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3" t="s">
        <v>342</v>
      </c>
      <c r="B4" s="433"/>
      <c r="C4" s="513" t="s">
        <v>343</v>
      </c>
      <c r="D4" s="513"/>
      <c r="E4" s="513"/>
      <c r="F4" s="513"/>
      <c r="G4" s="513"/>
      <c r="H4" s="513"/>
      <c r="I4" s="513"/>
      <c r="J4" s="513"/>
      <c r="K4" s="513"/>
      <c r="L4" s="513"/>
      <c r="M4" s="51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3" t="s">
        <v>271</v>
      </c>
      <c r="B5" s="433"/>
      <c r="C5" s="512" t="s">
        <v>344</v>
      </c>
      <c r="D5" s="512"/>
      <c r="E5" s="512"/>
      <c r="F5" s="512"/>
      <c r="G5" s="512"/>
      <c r="H5" s="512"/>
      <c r="I5" s="512"/>
      <c r="J5" s="512"/>
      <c r="K5" s="512"/>
      <c r="L5" s="512"/>
      <c r="M5" s="51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33" t="s">
        <v>272</v>
      </c>
      <c r="B6" s="433"/>
      <c r="C6" s="635" t="s">
        <v>345</v>
      </c>
      <c r="D6" s="636"/>
      <c r="E6" s="636"/>
      <c r="F6" s="636"/>
      <c r="G6" s="636"/>
      <c r="H6" s="636"/>
      <c r="I6" s="636"/>
      <c r="J6" s="636"/>
      <c r="K6" s="636"/>
      <c r="L6" s="636"/>
      <c r="M6" s="63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0" t="s">
        <v>525</v>
      </c>
      <c r="B7" s="631"/>
      <c r="C7" s="632"/>
      <c r="D7" s="633" t="s">
        <v>526</v>
      </c>
      <c r="E7" s="633"/>
      <c r="F7" s="633"/>
      <c r="G7" s="634" t="s">
        <v>546</v>
      </c>
      <c r="H7" s="625" t="s">
        <v>527</v>
      </c>
      <c r="I7" s="627" t="s">
        <v>528</v>
      </c>
      <c r="J7" s="628"/>
      <c r="K7" s="627" t="s">
        <v>529</v>
      </c>
      <c r="L7" s="628"/>
      <c r="M7" s="629" t="s">
        <v>547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43</v>
      </c>
      <c r="B8" s="34" t="s">
        <v>212</v>
      </c>
      <c r="C8" s="34" t="s">
        <v>214</v>
      </c>
      <c r="D8" s="27" t="s">
        <v>224</v>
      </c>
      <c r="E8" s="27" t="s">
        <v>531</v>
      </c>
      <c r="F8" s="27" t="s">
        <v>532</v>
      </c>
      <c r="G8" s="634"/>
      <c r="H8" s="626"/>
      <c r="I8" s="28" t="s">
        <v>533</v>
      </c>
      <c r="J8" s="28" t="s">
        <v>534</v>
      </c>
      <c r="K8" s="28" t="s">
        <v>535</v>
      </c>
      <c r="L8" s="28" t="s">
        <v>536</v>
      </c>
      <c r="M8" s="62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0"/>
      <c r="B9" s="651"/>
      <c r="C9" s="651"/>
      <c r="D9" s="651"/>
      <c r="E9" s="651"/>
      <c r="F9" s="651"/>
      <c r="G9" s="65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2">
        <f>'7- Mapa Final'!A10</f>
        <v>1</v>
      </c>
      <c r="B10" s="638" t="str">
        <f>'7- Mapa Final'!B10</f>
        <v>Vencimiento de Términos de Acciones Constitucionales</v>
      </c>
      <c r="C10" s="638" t="str">
        <f>'7- Mapa Final'!C10</f>
        <v xml:space="preserve">
Posibilidad de vulneración de los derechos fundamentales de los ciudadanos  debido a las  actuaciones procesales después del vencimiento de los términos legales  
. </v>
      </c>
      <c r="D10" s="639" t="str">
        <f>'7- Mapa Final'!J10</f>
        <v>Muy Baja - 1</v>
      </c>
      <c r="E10" s="640" t="str">
        <f>'7- Mapa Final'!K10</f>
        <v>Menor - 2</v>
      </c>
      <c r="F10" s="653" t="str">
        <f>'7- Mapa Final'!M10</f>
        <v>Bajo - 2</v>
      </c>
      <c r="G10" s="427" t="s">
        <v>419</v>
      </c>
      <c r="H10" s="654" t="s">
        <v>537</v>
      </c>
      <c r="I10" s="621"/>
      <c r="J10" s="621" t="s">
        <v>538</v>
      </c>
      <c r="K10" s="622">
        <v>45383</v>
      </c>
      <c r="L10" s="622">
        <v>45473</v>
      </c>
      <c r="M10" s="605" t="s">
        <v>556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0"/>
      <c r="B11" s="612"/>
      <c r="C11" s="612"/>
      <c r="D11" s="615"/>
      <c r="E11" s="618"/>
      <c r="F11" s="608"/>
      <c r="G11" s="416"/>
      <c r="H11" s="620"/>
      <c r="I11" s="603"/>
      <c r="J11" s="603"/>
      <c r="K11" s="603"/>
      <c r="L11" s="603"/>
      <c r="M11" s="62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0"/>
      <c r="B12" s="612"/>
      <c r="C12" s="612"/>
      <c r="D12" s="615"/>
      <c r="E12" s="618"/>
      <c r="F12" s="608"/>
      <c r="G12" s="416"/>
      <c r="H12" s="620"/>
      <c r="I12" s="603"/>
      <c r="J12" s="603"/>
      <c r="K12" s="603"/>
      <c r="L12" s="603"/>
      <c r="M12" s="62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0"/>
      <c r="B13" s="612"/>
      <c r="C13" s="612"/>
      <c r="D13" s="615"/>
      <c r="E13" s="618"/>
      <c r="F13" s="608"/>
      <c r="G13" s="416"/>
      <c r="H13" s="620"/>
      <c r="I13" s="603"/>
      <c r="J13" s="603"/>
      <c r="K13" s="603"/>
      <c r="L13" s="603"/>
      <c r="M13" s="62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0"/>
      <c r="B14" s="612"/>
      <c r="C14" s="612"/>
      <c r="D14" s="615"/>
      <c r="E14" s="618"/>
      <c r="F14" s="608"/>
      <c r="G14" s="416"/>
      <c r="H14" s="620"/>
      <c r="I14" s="603"/>
      <c r="J14" s="603"/>
      <c r="K14" s="603"/>
      <c r="L14" s="603"/>
      <c r="M14" s="62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0"/>
      <c r="B15" s="612"/>
      <c r="C15" s="612"/>
      <c r="D15" s="615"/>
      <c r="E15" s="618"/>
      <c r="F15" s="608"/>
      <c r="G15" s="416"/>
      <c r="H15" s="620"/>
      <c r="I15" s="603"/>
      <c r="J15" s="603"/>
      <c r="K15" s="603"/>
      <c r="L15" s="603"/>
      <c r="M15" s="62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0"/>
      <c r="B16" s="612"/>
      <c r="C16" s="612"/>
      <c r="D16" s="615"/>
      <c r="E16" s="618"/>
      <c r="F16" s="608"/>
      <c r="G16" s="416"/>
      <c r="H16" s="620"/>
      <c r="I16" s="603"/>
      <c r="J16" s="603"/>
      <c r="K16" s="603"/>
      <c r="L16" s="603"/>
      <c r="M16" s="62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0"/>
      <c r="B17" s="612"/>
      <c r="C17" s="612"/>
      <c r="D17" s="615"/>
      <c r="E17" s="618"/>
      <c r="F17" s="608"/>
      <c r="G17" s="416"/>
      <c r="H17" s="620"/>
      <c r="I17" s="603"/>
      <c r="J17" s="603"/>
      <c r="K17" s="603"/>
      <c r="L17" s="603"/>
      <c r="M17" s="62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45.75" customHeight="1">
      <c r="A18" s="610"/>
      <c r="B18" s="612"/>
      <c r="C18" s="612"/>
      <c r="D18" s="615"/>
      <c r="E18" s="618"/>
      <c r="F18" s="608"/>
      <c r="G18" s="416"/>
      <c r="H18" s="620"/>
      <c r="I18" s="603"/>
      <c r="J18" s="603"/>
      <c r="K18" s="603"/>
      <c r="L18" s="603"/>
      <c r="M18" s="62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77.25" customHeight="1" thickBot="1">
      <c r="A19" s="610"/>
      <c r="B19" s="612"/>
      <c r="C19" s="612"/>
      <c r="D19" s="615"/>
      <c r="E19" s="618"/>
      <c r="F19" s="608"/>
      <c r="G19" s="416"/>
      <c r="H19" s="620"/>
      <c r="I19" s="603"/>
      <c r="J19" s="603"/>
      <c r="K19" s="603"/>
      <c r="L19" s="603"/>
      <c r="M19" s="62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0">
        <f>'7- Mapa Final'!A20</f>
        <v>2</v>
      </c>
      <c r="B20" s="612" t="str">
        <f>'7- Mapa Final'!B20</f>
        <v xml:space="preserve">Incumplimientos en la realizacion de audiencias </v>
      </c>
      <c r="C20" s="612" t="str">
        <f>'7- Mapa Final'!C20</f>
        <v>No se atiende la solicitud de las partes  para la realización de una audiencia o no se cumple con la programación de la audiencia judicial  respectiva</v>
      </c>
      <c r="D20" s="614" t="str">
        <f>'7- Mapa Final'!J20</f>
        <v>Media - 3</v>
      </c>
      <c r="E20" s="617" t="str">
        <f>'7- Mapa Final'!K20</f>
        <v>Menor - 2</v>
      </c>
      <c r="F20" s="608" t="str">
        <f>'7- Mapa Final'!M20</f>
        <v>Moderado - 6</v>
      </c>
      <c r="G20" s="416" t="s">
        <v>419</v>
      </c>
      <c r="H20" s="620" t="s">
        <v>539</v>
      </c>
      <c r="I20" s="603"/>
      <c r="J20" s="603" t="s">
        <v>538</v>
      </c>
      <c r="K20" s="622">
        <v>45383</v>
      </c>
      <c r="L20" s="622">
        <v>45473</v>
      </c>
      <c r="M20" s="623" t="s">
        <v>557</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0"/>
      <c r="B21" s="612"/>
      <c r="C21" s="612"/>
      <c r="D21" s="615"/>
      <c r="E21" s="618"/>
      <c r="F21" s="608"/>
      <c r="G21" s="416"/>
      <c r="H21" s="603"/>
      <c r="I21" s="603"/>
      <c r="J21" s="603"/>
      <c r="K21" s="603"/>
      <c r="L21" s="603"/>
      <c r="M21" s="6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0"/>
      <c r="B22" s="612"/>
      <c r="C22" s="612"/>
      <c r="D22" s="615"/>
      <c r="E22" s="618"/>
      <c r="F22" s="608"/>
      <c r="G22" s="416"/>
      <c r="H22" s="603"/>
      <c r="I22" s="603"/>
      <c r="J22" s="603"/>
      <c r="K22" s="603"/>
      <c r="L22" s="603"/>
      <c r="M22" s="62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0"/>
      <c r="B23" s="612"/>
      <c r="C23" s="612"/>
      <c r="D23" s="615"/>
      <c r="E23" s="618"/>
      <c r="F23" s="608"/>
      <c r="G23" s="416"/>
      <c r="H23" s="603"/>
      <c r="I23" s="603"/>
      <c r="J23" s="603"/>
      <c r="K23" s="603"/>
      <c r="L23" s="603"/>
      <c r="M23" s="62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0"/>
      <c r="B24" s="612"/>
      <c r="C24" s="612"/>
      <c r="D24" s="615"/>
      <c r="E24" s="618"/>
      <c r="F24" s="608"/>
      <c r="G24" s="416"/>
      <c r="H24" s="603"/>
      <c r="I24" s="603"/>
      <c r="J24" s="603"/>
      <c r="K24" s="603"/>
      <c r="L24" s="603"/>
      <c r="M24" s="62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0"/>
      <c r="B25" s="612"/>
      <c r="C25" s="612"/>
      <c r="D25" s="615"/>
      <c r="E25" s="618"/>
      <c r="F25" s="608"/>
      <c r="G25" s="416"/>
      <c r="H25" s="603"/>
      <c r="I25" s="603"/>
      <c r="J25" s="603"/>
      <c r="K25" s="603"/>
      <c r="L25" s="603"/>
      <c r="M25" s="623"/>
      <c r="N25" s="33"/>
      <c r="O25" s="33"/>
    </row>
    <row r="26" spans="1:169">
      <c r="A26" s="610"/>
      <c r="B26" s="612"/>
      <c r="C26" s="612"/>
      <c r="D26" s="615"/>
      <c r="E26" s="618"/>
      <c r="F26" s="608"/>
      <c r="G26" s="416"/>
      <c r="H26" s="603"/>
      <c r="I26" s="603"/>
      <c r="J26" s="603"/>
      <c r="K26" s="603"/>
      <c r="L26" s="603"/>
      <c r="M26" s="623"/>
      <c r="N26" s="33"/>
      <c r="O26" s="33"/>
    </row>
    <row r="27" spans="1:169">
      <c r="A27" s="610"/>
      <c r="B27" s="612"/>
      <c r="C27" s="612"/>
      <c r="D27" s="615"/>
      <c r="E27" s="618"/>
      <c r="F27" s="608"/>
      <c r="G27" s="416"/>
      <c r="H27" s="603"/>
      <c r="I27" s="603"/>
      <c r="J27" s="603"/>
      <c r="K27" s="603"/>
      <c r="L27" s="603"/>
      <c r="M27" s="623"/>
      <c r="N27" s="33"/>
      <c r="O27" s="33"/>
    </row>
    <row r="28" spans="1:169">
      <c r="A28" s="610"/>
      <c r="B28" s="612"/>
      <c r="C28" s="612"/>
      <c r="D28" s="615"/>
      <c r="E28" s="618"/>
      <c r="F28" s="608"/>
      <c r="G28" s="416"/>
      <c r="H28" s="603"/>
      <c r="I28" s="603"/>
      <c r="J28" s="603"/>
      <c r="K28" s="603"/>
      <c r="L28" s="603"/>
      <c r="M28" s="623"/>
      <c r="N28" s="33"/>
      <c r="O28" s="33"/>
    </row>
    <row r="29" spans="1:169" ht="115.5" customHeight="1" thickBot="1">
      <c r="A29" s="610"/>
      <c r="B29" s="612"/>
      <c r="C29" s="612"/>
      <c r="D29" s="615"/>
      <c r="E29" s="618"/>
      <c r="F29" s="608"/>
      <c r="G29" s="416"/>
      <c r="H29" s="603"/>
      <c r="I29" s="603"/>
      <c r="J29" s="603"/>
      <c r="K29" s="603"/>
      <c r="L29" s="603"/>
      <c r="M29" s="623"/>
      <c r="N29" s="33"/>
      <c r="O29" s="33"/>
    </row>
    <row r="30" spans="1:169" s="25" customFormat="1" ht="12.75" customHeight="1">
      <c r="A30" s="610">
        <f>'7- Mapa Final'!A30</f>
        <v>3</v>
      </c>
      <c r="B30" s="612" t="str">
        <f>'7- Mapa Final'!B30</f>
        <v xml:space="preserve"> Efectuar notificaciones que no cumplan con los requistos</v>
      </c>
      <c r="C30" s="612" t="str">
        <f>'7- Mapa Final'!C30</f>
        <v>No se realizan las notificaciones  conforme a la normatividad aplicable, no se realizan  las notificaciones o se realizan inoportunamenteo  (Aca esta como riesgo porque es el producto de este proceso)</v>
      </c>
      <c r="D30" s="614" t="str">
        <f>'7- Mapa Final'!J30</f>
        <v>Baja - 2</v>
      </c>
      <c r="E30" s="617" t="str">
        <f>'7- Mapa Final'!K30</f>
        <v>Menor - 2</v>
      </c>
      <c r="F30" s="608" t="str">
        <f>'7- Mapa Final'!M30</f>
        <v>Moderado - 4</v>
      </c>
      <c r="G30" s="416" t="s">
        <v>419</v>
      </c>
      <c r="H30" s="655" t="s">
        <v>540</v>
      </c>
      <c r="I30" s="603"/>
      <c r="J30" s="603" t="s">
        <v>538</v>
      </c>
      <c r="K30" s="622">
        <v>45383</v>
      </c>
      <c r="L30" s="622">
        <v>45473</v>
      </c>
      <c r="M30" s="623" t="s">
        <v>558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0"/>
      <c r="B31" s="612"/>
      <c r="C31" s="612"/>
      <c r="D31" s="615"/>
      <c r="E31" s="618"/>
      <c r="F31" s="608"/>
      <c r="G31" s="416"/>
      <c r="H31" s="656"/>
      <c r="I31" s="603"/>
      <c r="J31" s="603"/>
      <c r="K31" s="603"/>
      <c r="L31" s="603"/>
      <c r="M31" s="62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0"/>
      <c r="B32" s="612"/>
      <c r="C32" s="612"/>
      <c r="D32" s="615"/>
      <c r="E32" s="618"/>
      <c r="F32" s="608"/>
      <c r="G32" s="416"/>
      <c r="H32" s="656"/>
      <c r="I32" s="603"/>
      <c r="J32" s="603"/>
      <c r="K32" s="603"/>
      <c r="L32" s="603"/>
      <c r="M32" s="62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0"/>
      <c r="B33" s="612"/>
      <c r="C33" s="612"/>
      <c r="D33" s="615"/>
      <c r="E33" s="618"/>
      <c r="F33" s="608"/>
      <c r="G33" s="416"/>
      <c r="H33" s="656"/>
      <c r="I33" s="603"/>
      <c r="J33" s="603"/>
      <c r="K33" s="603"/>
      <c r="L33" s="603"/>
      <c r="M33" s="62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0"/>
      <c r="B34" s="612"/>
      <c r="C34" s="612"/>
      <c r="D34" s="615"/>
      <c r="E34" s="618"/>
      <c r="F34" s="608"/>
      <c r="G34" s="416"/>
      <c r="H34" s="656"/>
      <c r="I34" s="603"/>
      <c r="J34" s="603"/>
      <c r="K34" s="603"/>
      <c r="L34" s="603"/>
      <c r="M34" s="62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15" customHeight="1">
      <c r="A35" s="610"/>
      <c r="B35" s="612"/>
      <c r="C35" s="612"/>
      <c r="D35" s="615"/>
      <c r="E35" s="618"/>
      <c r="F35" s="608"/>
      <c r="G35" s="416"/>
      <c r="H35" s="656"/>
      <c r="I35" s="603"/>
      <c r="J35" s="603"/>
      <c r="K35" s="603"/>
      <c r="L35" s="603"/>
      <c r="M35" s="623"/>
      <c r="N35" s="33"/>
      <c r="O35" s="33"/>
    </row>
    <row r="36" spans="1:169">
      <c r="A36" s="610"/>
      <c r="B36" s="612"/>
      <c r="C36" s="612"/>
      <c r="D36" s="615"/>
      <c r="E36" s="618"/>
      <c r="F36" s="608"/>
      <c r="G36" s="416"/>
      <c r="H36" s="656"/>
      <c r="I36" s="603"/>
      <c r="J36" s="603"/>
      <c r="K36" s="603"/>
      <c r="L36" s="603"/>
      <c r="M36" s="623"/>
      <c r="N36" s="33"/>
      <c r="O36" s="33"/>
    </row>
    <row r="37" spans="1:169">
      <c r="A37" s="610"/>
      <c r="B37" s="612"/>
      <c r="C37" s="612"/>
      <c r="D37" s="615"/>
      <c r="E37" s="618"/>
      <c r="F37" s="608"/>
      <c r="G37" s="416"/>
      <c r="H37" s="656"/>
      <c r="I37" s="603"/>
      <c r="J37" s="603"/>
      <c r="K37" s="603"/>
      <c r="L37" s="603"/>
      <c r="M37" s="623"/>
      <c r="N37" s="33"/>
      <c r="O37" s="33"/>
    </row>
    <row r="38" spans="1:169">
      <c r="A38" s="610"/>
      <c r="B38" s="612"/>
      <c r="C38" s="612"/>
      <c r="D38" s="615"/>
      <c r="E38" s="618"/>
      <c r="F38" s="608"/>
      <c r="G38" s="416"/>
      <c r="H38" s="656"/>
      <c r="I38" s="603"/>
      <c r="J38" s="603"/>
      <c r="K38" s="603"/>
      <c r="L38" s="603"/>
      <c r="M38" s="623"/>
      <c r="N38" s="33"/>
      <c r="O38" s="33"/>
    </row>
    <row r="39" spans="1:169" ht="150.75" customHeight="1" thickBot="1">
      <c r="A39" s="610"/>
      <c r="B39" s="612"/>
      <c r="C39" s="612"/>
      <c r="D39" s="615"/>
      <c r="E39" s="618"/>
      <c r="F39" s="608"/>
      <c r="G39" s="416"/>
      <c r="H39" s="657"/>
      <c r="I39" s="603"/>
      <c r="J39" s="603"/>
      <c r="K39" s="603"/>
      <c r="L39" s="603"/>
      <c r="M39" s="623"/>
      <c r="N39" s="33"/>
      <c r="O39" s="33"/>
    </row>
    <row r="40" spans="1:169" s="25" customFormat="1" ht="12.75">
      <c r="A40" s="610">
        <f>'7- Mapa Final'!A40</f>
        <v>4</v>
      </c>
      <c r="B40" s="612" t="str">
        <f>'7- Mapa Final'!B40</f>
        <v>Efectuar el reparto judicial incumpliendo requisitos</v>
      </c>
      <c r="C40" s="612" t="str">
        <f>'7- Mapa Final'!C40</f>
        <v>Realizar el reparto sin el cumplimiento de las formalidades y condiciones para su realización</v>
      </c>
      <c r="D40" s="614" t="str">
        <f>'7- Mapa Final'!J40</f>
        <v>Muy Baja - 1</v>
      </c>
      <c r="E40" s="617" t="str">
        <f>'7- Mapa Final'!K40</f>
        <v>Menor - 2</v>
      </c>
      <c r="F40" s="608" t="str">
        <f>'7- Mapa Final'!M40</f>
        <v>Bajo - 2</v>
      </c>
      <c r="G40" s="416" t="s">
        <v>419</v>
      </c>
      <c r="H40" s="620" t="s">
        <v>541</v>
      </c>
      <c r="I40" s="603"/>
      <c r="J40" s="603" t="s">
        <v>538</v>
      </c>
      <c r="K40" s="622">
        <v>45383</v>
      </c>
      <c r="L40" s="622">
        <v>45473</v>
      </c>
      <c r="M40" s="623" t="s">
        <v>559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0"/>
      <c r="B41" s="612"/>
      <c r="C41" s="612"/>
      <c r="D41" s="615"/>
      <c r="E41" s="618"/>
      <c r="F41" s="608"/>
      <c r="G41" s="416"/>
      <c r="H41" s="603"/>
      <c r="I41" s="603"/>
      <c r="J41" s="603"/>
      <c r="K41" s="603"/>
      <c r="L41" s="603"/>
      <c r="M41" s="62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0"/>
      <c r="B42" s="612"/>
      <c r="C42" s="612"/>
      <c r="D42" s="615"/>
      <c r="E42" s="618"/>
      <c r="F42" s="608"/>
      <c r="G42" s="416"/>
      <c r="H42" s="603"/>
      <c r="I42" s="603"/>
      <c r="J42" s="603"/>
      <c r="K42" s="603"/>
      <c r="L42" s="603"/>
      <c r="M42" s="62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0"/>
      <c r="B43" s="612"/>
      <c r="C43" s="612"/>
      <c r="D43" s="615"/>
      <c r="E43" s="618"/>
      <c r="F43" s="608"/>
      <c r="G43" s="416"/>
      <c r="H43" s="603"/>
      <c r="I43" s="603"/>
      <c r="J43" s="603"/>
      <c r="K43" s="603"/>
      <c r="L43" s="603"/>
      <c r="M43" s="62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0"/>
      <c r="B44" s="612"/>
      <c r="C44" s="612"/>
      <c r="D44" s="615"/>
      <c r="E44" s="618"/>
      <c r="F44" s="608"/>
      <c r="G44" s="416"/>
      <c r="H44" s="603"/>
      <c r="I44" s="603"/>
      <c r="J44" s="603"/>
      <c r="K44" s="603"/>
      <c r="L44" s="603"/>
      <c r="M44" s="62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0"/>
      <c r="B45" s="612"/>
      <c r="C45" s="612"/>
      <c r="D45" s="615"/>
      <c r="E45" s="618"/>
      <c r="F45" s="608"/>
      <c r="G45" s="416"/>
      <c r="H45" s="603"/>
      <c r="I45" s="603"/>
      <c r="J45" s="603"/>
      <c r="K45" s="603"/>
      <c r="L45" s="603"/>
      <c r="M45" s="623"/>
      <c r="N45" s="33"/>
      <c r="O45" s="33"/>
    </row>
    <row r="46" spans="1:169">
      <c r="A46" s="610"/>
      <c r="B46" s="612"/>
      <c r="C46" s="612"/>
      <c r="D46" s="615"/>
      <c r="E46" s="618"/>
      <c r="F46" s="608"/>
      <c r="G46" s="416"/>
      <c r="H46" s="603"/>
      <c r="I46" s="603"/>
      <c r="J46" s="603"/>
      <c r="K46" s="603"/>
      <c r="L46" s="603"/>
      <c r="M46" s="623"/>
      <c r="N46" s="33"/>
      <c r="O46" s="33"/>
    </row>
    <row r="47" spans="1:169">
      <c r="A47" s="610"/>
      <c r="B47" s="612"/>
      <c r="C47" s="612"/>
      <c r="D47" s="615"/>
      <c r="E47" s="618"/>
      <c r="F47" s="608"/>
      <c r="G47" s="416"/>
      <c r="H47" s="603"/>
      <c r="I47" s="603"/>
      <c r="J47" s="603"/>
      <c r="K47" s="603"/>
      <c r="L47" s="603"/>
      <c r="M47" s="623"/>
      <c r="N47" s="33"/>
      <c r="O47" s="33"/>
    </row>
    <row r="48" spans="1:169">
      <c r="A48" s="610"/>
      <c r="B48" s="612"/>
      <c r="C48" s="612"/>
      <c r="D48" s="615"/>
      <c r="E48" s="618"/>
      <c r="F48" s="608"/>
      <c r="G48" s="416"/>
      <c r="H48" s="603"/>
      <c r="I48" s="603"/>
      <c r="J48" s="603"/>
      <c r="K48" s="603"/>
      <c r="L48" s="603"/>
      <c r="M48" s="623"/>
      <c r="N48" s="33"/>
      <c r="O48" s="33"/>
    </row>
    <row r="49" spans="1:169" ht="163.5" customHeight="1" thickBot="1">
      <c r="A49" s="610"/>
      <c r="B49" s="612"/>
      <c r="C49" s="612"/>
      <c r="D49" s="615"/>
      <c r="E49" s="618"/>
      <c r="F49" s="608"/>
      <c r="G49" s="416"/>
      <c r="H49" s="603"/>
      <c r="I49" s="603"/>
      <c r="J49" s="603"/>
      <c r="K49" s="603"/>
      <c r="L49" s="603"/>
      <c r="M49" s="623"/>
      <c r="N49" s="33"/>
      <c r="O49" s="33"/>
    </row>
    <row r="50" spans="1:169" s="25" customFormat="1" ht="12.75">
      <c r="A50" s="610">
        <v>5</v>
      </c>
      <c r="B50" s="612" t="str">
        <f>'7- Mapa Final'!B50</f>
        <v>Pérdida de documentos</v>
      </c>
      <c r="C50" s="612" t="str">
        <f>'7- Mapa Final'!C50</f>
        <v>Extravío temporal o definitivo de los  documentos de los procesos judiciales</v>
      </c>
      <c r="D50" s="614" t="str">
        <f>'7- Mapa Final'!J50</f>
        <v>Baja - 2</v>
      </c>
      <c r="E50" s="617" t="str">
        <f>'7- Mapa Final'!K50</f>
        <v>Menor - 2</v>
      </c>
      <c r="F50" s="608" t="str">
        <f>'7- Mapa Final'!M50</f>
        <v>Moderado - 4</v>
      </c>
      <c r="G50" s="416" t="s">
        <v>419</v>
      </c>
      <c r="H50" s="620" t="s">
        <v>543</v>
      </c>
      <c r="I50" s="603"/>
      <c r="J50" s="603" t="s">
        <v>538</v>
      </c>
      <c r="K50" s="622">
        <v>45383</v>
      </c>
      <c r="L50" s="622">
        <v>45473</v>
      </c>
      <c r="M50" s="623" t="s">
        <v>554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0"/>
      <c r="B51" s="612"/>
      <c r="C51" s="612"/>
      <c r="D51" s="615"/>
      <c r="E51" s="618"/>
      <c r="F51" s="608"/>
      <c r="G51" s="416"/>
      <c r="H51" s="603"/>
      <c r="I51" s="603"/>
      <c r="J51" s="603"/>
      <c r="K51" s="603"/>
      <c r="L51" s="603"/>
      <c r="M51" s="62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0"/>
      <c r="B52" s="612"/>
      <c r="C52" s="612"/>
      <c r="D52" s="615"/>
      <c r="E52" s="618"/>
      <c r="F52" s="608"/>
      <c r="G52" s="416"/>
      <c r="H52" s="603"/>
      <c r="I52" s="603"/>
      <c r="J52" s="603"/>
      <c r="K52" s="603"/>
      <c r="L52" s="603"/>
      <c r="M52" s="62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0"/>
      <c r="B53" s="612"/>
      <c r="C53" s="612"/>
      <c r="D53" s="615"/>
      <c r="E53" s="618"/>
      <c r="F53" s="608"/>
      <c r="G53" s="416"/>
      <c r="H53" s="603"/>
      <c r="I53" s="603"/>
      <c r="J53" s="603"/>
      <c r="K53" s="603"/>
      <c r="L53" s="603"/>
      <c r="M53" s="62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0"/>
      <c r="B54" s="612"/>
      <c r="C54" s="612"/>
      <c r="D54" s="615"/>
      <c r="E54" s="618"/>
      <c r="F54" s="608"/>
      <c r="G54" s="416"/>
      <c r="H54" s="603"/>
      <c r="I54" s="603"/>
      <c r="J54" s="603"/>
      <c r="K54" s="603"/>
      <c r="L54" s="603"/>
      <c r="M54" s="62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0"/>
      <c r="B55" s="612"/>
      <c r="C55" s="612"/>
      <c r="D55" s="615"/>
      <c r="E55" s="618"/>
      <c r="F55" s="608"/>
      <c r="G55" s="416"/>
      <c r="H55" s="603"/>
      <c r="I55" s="603"/>
      <c r="J55" s="603"/>
      <c r="K55" s="603"/>
      <c r="L55" s="603"/>
      <c r="M55" s="623"/>
      <c r="N55" s="33"/>
      <c r="O55" s="33"/>
    </row>
    <row r="56" spans="1:169">
      <c r="A56" s="610"/>
      <c r="B56" s="612"/>
      <c r="C56" s="612"/>
      <c r="D56" s="615"/>
      <c r="E56" s="618"/>
      <c r="F56" s="608"/>
      <c r="G56" s="416"/>
      <c r="H56" s="603"/>
      <c r="I56" s="603"/>
      <c r="J56" s="603"/>
      <c r="K56" s="603"/>
      <c r="L56" s="603"/>
      <c r="M56" s="623"/>
      <c r="N56" s="33"/>
      <c r="O56" s="33"/>
    </row>
    <row r="57" spans="1:169">
      <c r="A57" s="610"/>
      <c r="B57" s="612"/>
      <c r="C57" s="612"/>
      <c r="D57" s="615"/>
      <c r="E57" s="618"/>
      <c r="F57" s="608"/>
      <c r="G57" s="416"/>
      <c r="H57" s="603"/>
      <c r="I57" s="603"/>
      <c r="J57" s="603"/>
      <c r="K57" s="603"/>
      <c r="L57" s="603"/>
      <c r="M57" s="623"/>
      <c r="N57" s="33"/>
      <c r="O57" s="33"/>
    </row>
    <row r="58" spans="1:169">
      <c r="A58" s="610"/>
      <c r="B58" s="612"/>
      <c r="C58" s="612"/>
      <c r="D58" s="615"/>
      <c r="E58" s="618"/>
      <c r="F58" s="608"/>
      <c r="G58" s="416"/>
      <c r="H58" s="603"/>
      <c r="I58" s="603"/>
      <c r="J58" s="603"/>
      <c r="K58" s="603"/>
      <c r="L58" s="603"/>
      <c r="M58" s="623"/>
      <c r="N58" s="33"/>
      <c r="O58" s="33"/>
    </row>
    <row r="59" spans="1:169" ht="177" customHeight="1" thickBot="1">
      <c r="A59" s="611"/>
      <c r="B59" s="613"/>
      <c r="C59" s="613"/>
      <c r="D59" s="616"/>
      <c r="E59" s="619"/>
      <c r="F59" s="609"/>
      <c r="G59" s="428"/>
      <c r="H59" s="604"/>
      <c r="I59" s="604"/>
      <c r="J59" s="604"/>
      <c r="K59" s="603"/>
      <c r="L59" s="603"/>
      <c r="M59" s="624"/>
      <c r="N59" s="33"/>
      <c r="O59" s="33"/>
    </row>
    <row r="60" spans="1:169" s="25" customFormat="1" ht="15.75" customHeight="1">
      <c r="A60" s="610">
        <v>6</v>
      </c>
      <c r="B60" s="612" t="str">
        <f>'7- Mapa Final'!B60</f>
        <v xml:space="preserve">Recibir, ofrecer, prometer, entregar o aceptar dadivas  o beneficios a nombre propio o de terceros para  demorar, retener, alterar o direccionar fallos judiciales </v>
      </c>
      <c r="C60" s="612" t="str">
        <f>'7- Mapa Final'!C60</f>
        <v xml:space="preserve">Proferir  sentencias judiciales incumplmiendo los principios de la administracion de justicia o sin la observancia de los Codigos  Procesales en la materia </v>
      </c>
      <c r="D60" s="614" t="str">
        <f>'7- Mapa Final'!J60</f>
        <v>Muy Baja - 1</v>
      </c>
      <c r="E60" s="617" t="str">
        <f>'7- Mapa Final'!K60</f>
        <v>Leve - 1</v>
      </c>
      <c r="F60" s="608" t="str">
        <f>'7- Mapa Final'!M60</f>
        <v>Bajo - 1</v>
      </c>
      <c r="G60" s="416" t="s">
        <v>419</v>
      </c>
      <c r="H60" s="620" t="s">
        <v>545</v>
      </c>
      <c r="I60" s="603"/>
      <c r="J60" s="603" t="s">
        <v>538</v>
      </c>
      <c r="K60" s="622">
        <v>45383</v>
      </c>
      <c r="L60" s="622">
        <v>45473</v>
      </c>
      <c r="M60" s="623" t="s">
        <v>553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0"/>
      <c r="B61" s="612"/>
      <c r="C61" s="612"/>
      <c r="D61" s="615"/>
      <c r="E61" s="618"/>
      <c r="F61" s="608"/>
      <c r="G61" s="416"/>
      <c r="H61" s="603"/>
      <c r="I61" s="603"/>
      <c r="J61" s="603"/>
      <c r="K61" s="603"/>
      <c r="L61" s="603"/>
      <c r="M61" s="62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0"/>
      <c r="B62" s="612"/>
      <c r="C62" s="612"/>
      <c r="D62" s="615"/>
      <c r="E62" s="618"/>
      <c r="F62" s="608"/>
      <c r="G62" s="416"/>
      <c r="H62" s="603"/>
      <c r="I62" s="603"/>
      <c r="J62" s="603"/>
      <c r="K62" s="603"/>
      <c r="L62" s="603"/>
      <c r="M62" s="62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0"/>
      <c r="B63" s="612"/>
      <c r="C63" s="612"/>
      <c r="D63" s="615"/>
      <c r="E63" s="618"/>
      <c r="F63" s="608"/>
      <c r="G63" s="416"/>
      <c r="H63" s="603"/>
      <c r="I63" s="603"/>
      <c r="J63" s="603"/>
      <c r="K63" s="603"/>
      <c r="L63" s="603"/>
      <c r="M63" s="62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0"/>
      <c r="B64" s="612"/>
      <c r="C64" s="612"/>
      <c r="D64" s="615"/>
      <c r="E64" s="618"/>
      <c r="F64" s="608"/>
      <c r="G64" s="416"/>
      <c r="H64" s="603"/>
      <c r="I64" s="603"/>
      <c r="J64" s="603"/>
      <c r="K64" s="603"/>
      <c r="L64" s="603"/>
      <c r="M64" s="62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0"/>
      <c r="B65" s="612"/>
      <c r="C65" s="612"/>
      <c r="D65" s="615"/>
      <c r="E65" s="618"/>
      <c r="F65" s="608"/>
      <c r="G65" s="416"/>
      <c r="H65" s="603"/>
      <c r="I65" s="603"/>
      <c r="J65" s="603"/>
      <c r="K65" s="603"/>
      <c r="L65" s="603"/>
      <c r="M65" s="623"/>
      <c r="N65" s="33"/>
      <c r="O65" s="33"/>
    </row>
    <row r="66" spans="1:169">
      <c r="A66" s="610"/>
      <c r="B66" s="612"/>
      <c r="C66" s="612"/>
      <c r="D66" s="615"/>
      <c r="E66" s="618"/>
      <c r="F66" s="608"/>
      <c r="G66" s="416"/>
      <c r="H66" s="603"/>
      <c r="I66" s="603"/>
      <c r="J66" s="603"/>
      <c r="K66" s="603"/>
      <c r="L66" s="603"/>
      <c r="M66" s="623"/>
      <c r="N66" s="33"/>
      <c r="O66" s="33"/>
    </row>
    <row r="67" spans="1:169">
      <c r="A67" s="610"/>
      <c r="B67" s="612"/>
      <c r="C67" s="612"/>
      <c r="D67" s="615"/>
      <c r="E67" s="618"/>
      <c r="F67" s="608"/>
      <c r="G67" s="416"/>
      <c r="H67" s="603"/>
      <c r="I67" s="603"/>
      <c r="J67" s="603"/>
      <c r="K67" s="603"/>
      <c r="L67" s="603"/>
      <c r="M67" s="623"/>
      <c r="N67" s="33"/>
      <c r="O67" s="33"/>
    </row>
    <row r="68" spans="1:169">
      <c r="A68" s="610"/>
      <c r="B68" s="612"/>
      <c r="C68" s="612"/>
      <c r="D68" s="615"/>
      <c r="E68" s="618"/>
      <c r="F68" s="608"/>
      <c r="G68" s="416"/>
      <c r="H68" s="603"/>
      <c r="I68" s="603"/>
      <c r="J68" s="603"/>
      <c r="K68" s="603"/>
      <c r="L68" s="603"/>
      <c r="M68" s="623"/>
      <c r="N68" s="33"/>
      <c r="O68" s="33"/>
    </row>
    <row r="69" spans="1:169" ht="117" customHeight="1" thickBot="1">
      <c r="A69" s="611"/>
      <c r="B69" s="613"/>
      <c r="C69" s="613"/>
      <c r="D69" s="616"/>
      <c r="E69" s="619"/>
      <c r="F69" s="609"/>
      <c r="G69" s="428"/>
      <c r="H69" s="604"/>
      <c r="I69" s="604"/>
      <c r="J69" s="604"/>
      <c r="K69" s="603"/>
      <c r="L69" s="603"/>
      <c r="M69" s="624"/>
      <c r="N69" s="33"/>
      <c r="O69" s="33"/>
    </row>
    <row r="70" spans="1:169" s="25" customFormat="1" ht="15.75" customHeight="1">
      <c r="A70" s="610"/>
      <c r="B70" s="612"/>
      <c r="C70" s="612"/>
      <c r="D70" s="614"/>
      <c r="E70" s="617"/>
      <c r="F70" s="608"/>
      <c r="G70" s="416"/>
      <c r="H70" s="603"/>
      <c r="I70" s="603"/>
      <c r="J70" s="603"/>
      <c r="K70" s="622"/>
      <c r="L70" s="622"/>
      <c r="M70" s="60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0"/>
      <c r="B71" s="612"/>
      <c r="C71" s="612"/>
      <c r="D71" s="615"/>
      <c r="E71" s="618"/>
      <c r="F71" s="608"/>
      <c r="G71" s="416"/>
      <c r="H71" s="603"/>
      <c r="I71" s="603"/>
      <c r="J71" s="603"/>
      <c r="K71" s="603"/>
      <c r="L71" s="603"/>
      <c r="M71" s="60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0"/>
      <c r="B72" s="612"/>
      <c r="C72" s="612"/>
      <c r="D72" s="615"/>
      <c r="E72" s="618"/>
      <c r="F72" s="608"/>
      <c r="G72" s="416"/>
      <c r="H72" s="603"/>
      <c r="I72" s="603"/>
      <c r="J72" s="603"/>
      <c r="K72" s="603"/>
      <c r="L72" s="603"/>
      <c r="M72" s="60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0"/>
      <c r="B73" s="612"/>
      <c r="C73" s="612"/>
      <c r="D73" s="615"/>
      <c r="E73" s="618"/>
      <c r="F73" s="608"/>
      <c r="G73" s="416"/>
      <c r="H73" s="603"/>
      <c r="I73" s="603"/>
      <c r="J73" s="603"/>
      <c r="K73" s="603"/>
      <c r="L73" s="603"/>
      <c r="M73" s="60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0"/>
      <c r="B74" s="612"/>
      <c r="C74" s="612"/>
      <c r="D74" s="615"/>
      <c r="E74" s="618"/>
      <c r="F74" s="608"/>
      <c r="G74" s="416"/>
      <c r="H74" s="603"/>
      <c r="I74" s="603"/>
      <c r="J74" s="603"/>
      <c r="K74" s="603"/>
      <c r="L74" s="603"/>
      <c r="M74" s="60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0"/>
      <c r="B75" s="612"/>
      <c r="C75" s="612"/>
      <c r="D75" s="615"/>
      <c r="E75" s="618"/>
      <c r="F75" s="608"/>
      <c r="G75" s="416"/>
      <c r="H75" s="603"/>
      <c r="I75" s="603"/>
      <c r="J75" s="603"/>
      <c r="K75" s="603"/>
      <c r="L75" s="603"/>
      <c r="M75" s="606"/>
      <c r="N75" s="33"/>
      <c r="O75" s="33"/>
    </row>
    <row r="76" spans="1:169">
      <c r="A76" s="610"/>
      <c r="B76" s="612"/>
      <c r="C76" s="612"/>
      <c r="D76" s="615"/>
      <c r="E76" s="618"/>
      <c r="F76" s="608"/>
      <c r="G76" s="416"/>
      <c r="H76" s="603"/>
      <c r="I76" s="603"/>
      <c r="J76" s="603"/>
      <c r="K76" s="603"/>
      <c r="L76" s="603"/>
      <c r="M76" s="606"/>
      <c r="N76" s="33"/>
      <c r="O76" s="33"/>
    </row>
    <row r="77" spans="1:169">
      <c r="A77" s="610"/>
      <c r="B77" s="612"/>
      <c r="C77" s="612"/>
      <c r="D77" s="615"/>
      <c r="E77" s="618"/>
      <c r="F77" s="608"/>
      <c r="G77" s="416"/>
      <c r="H77" s="603"/>
      <c r="I77" s="603"/>
      <c r="J77" s="603"/>
      <c r="K77" s="603"/>
      <c r="L77" s="603"/>
      <c r="M77" s="606"/>
      <c r="N77" s="33"/>
      <c r="O77" s="33"/>
    </row>
    <row r="78" spans="1:169">
      <c r="A78" s="610"/>
      <c r="B78" s="612"/>
      <c r="C78" s="612"/>
      <c r="D78" s="615"/>
      <c r="E78" s="618"/>
      <c r="F78" s="608"/>
      <c r="G78" s="416"/>
      <c r="H78" s="603"/>
      <c r="I78" s="603"/>
      <c r="J78" s="603"/>
      <c r="K78" s="603"/>
      <c r="L78" s="603"/>
      <c r="M78" s="606"/>
      <c r="N78" s="33"/>
      <c r="O78" s="33"/>
    </row>
    <row r="79" spans="1:169" ht="27.75" customHeight="1" thickBot="1">
      <c r="A79" s="611"/>
      <c r="B79" s="613"/>
      <c r="C79" s="613"/>
      <c r="D79" s="616"/>
      <c r="E79" s="619"/>
      <c r="F79" s="609"/>
      <c r="G79" s="428"/>
      <c r="H79" s="604"/>
      <c r="I79" s="604"/>
      <c r="J79" s="604"/>
      <c r="K79" s="603"/>
      <c r="L79" s="603"/>
      <c r="M79" s="60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91" priority="75" operator="containsText" text="3- Moderado">
      <formula>NOT(ISERROR(SEARCH("3- Moderado",A7)))</formula>
    </cfRule>
    <cfRule type="containsText" dxfId="190" priority="76" operator="containsText" text="6- Moderado">
      <formula>NOT(ISERROR(SEARCH("6- Moderado",A7)))</formula>
    </cfRule>
    <cfRule type="containsText" dxfId="189" priority="77" operator="containsText" text="4- Moderado">
      <formula>NOT(ISERROR(SEARCH("4- Moderado",A7)))</formula>
    </cfRule>
    <cfRule type="containsText" dxfId="188" priority="78" operator="containsText" text="3- Bajo">
      <formula>NOT(ISERROR(SEARCH("3- Bajo",A7)))</formula>
    </cfRule>
    <cfRule type="containsText" dxfId="187" priority="79" operator="containsText" text="4- Bajo">
      <formula>NOT(ISERROR(SEARCH("4- Bajo",A7)))</formula>
    </cfRule>
    <cfRule type="containsText" dxfId="186" priority="80" operator="containsText" text="1- Bajo">
      <formula>NOT(ISERROR(SEARCH("1- Bajo",A7)))</formula>
    </cfRule>
  </conditionalFormatting>
  <conditionalFormatting sqref="A10:E10 A20:E20">
    <cfRule type="containsText" dxfId="185" priority="69" operator="containsText" text="3- Moderado">
      <formula>NOT(ISERROR(SEARCH("3- Moderado",A10)))</formula>
    </cfRule>
    <cfRule type="containsText" dxfId="184" priority="70" operator="containsText" text="6- Moderado">
      <formula>NOT(ISERROR(SEARCH("6- Moderado",A10)))</formula>
    </cfRule>
    <cfRule type="containsText" dxfId="183" priority="71" operator="containsText" text="4- Moderado">
      <formula>NOT(ISERROR(SEARCH("4- Moderado",A10)))</formula>
    </cfRule>
    <cfRule type="containsText" dxfId="182" priority="72" operator="containsText" text="3- Bajo">
      <formula>NOT(ISERROR(SEARCH("3- Bajo",A10)))</formula>
    </cfRule>
    <cfRule type="containsText" dxfId="181" priority="73" operator="containsText" text="4- Bajo">
      <formula>NOT(ISERROR(SEARCH("4- Bajo",A10)))</formula>
    </cfRule>
    <cfRule type="containsText" dxfId="180" priority="74" operator="containsText" text="1- Bajo">
      <formula>NOT(ISERROR(SEARCH("1- Bajo",A10)))</formula>
    </cfRule>
  </conditionalFormatting>
  <conditionalFormatting sqref="A30:E30">
    <cfRule type="containsText" dxfId="179" priority="56" operator="containsText" text="3- Moderado">
      <formula>NOT(ISERROR(SEARCH("3- Moderado",A30)))</formula>
    </cfRule>
    <cfRule type="containsText" dxfId="178" priority="57" operator="containsText" text="6- Moderado">
      <formula>NOT(ISERROR(SEARCH("6- Moderado",A30)))</formula>
    </cfRule>
    <cfRule type="containsText" dxfId="177" priority="58" operator="containsText" text="4- Moderado">
      <formula>NOT(ISERROR(SEARCH("4- Moderado",A30)))</formula>
    </cfRule>
    <cfRule type="containsText" dxfId="176" priority="59" operator="containsText" text="3- Bajo">
      <formula>NOT(ISERROR(SEARCH("3- Bajo",A30)))</formula>
    </cfRule>
    <cfRule type="containsText" dxfId="175" priority="60" operator="containsText" text="4- Bajo">
      <formula>NOT(ISERROR(SEARCH("4- Bajo",A30)))</formula>
    </cfRule>
    <cfRule type="containsText" dxfId="174" priority="61" operator="containsText" text="1- Bajo">
      <formula>NOT(ISERROR(SEARCH("1- Bajo",A30)))</formula>
    </cfRule>
  </conditionalFormatting>
  <conditionalFormatting sqref="A40:E40">
    <cfRule type="containsText" dxfId="173" priority="49" operator="containsText" text="3- Moderado">
      <formula>NOT(ISERROR(SEARCH("3- Moderado",A40)))</formula>
    </cfRule>
    <cfRule type="containsText" dxfId="172" priority="50" operator="containsText" text="6- Moderado">
      <formula>NOT(ISERROR(SEARCH("6- Moderado",A40)))</formula>
    </cfRule>
    <cfRule type="containsText" dxfId="171" priority="51" operator="containsText" text="4- Moderado">
      <formula>NOT(ISERROR(SEARCH("4- Moderado",A40)))</formula>
    </cfRule>
    <cfRule type="containsText" dxfId="170" priority="52" operator="containsText" text="3- Bajo">
      <formula>NOT(ISERROR(SEARCH("3- Bajo",A40)))</formula>
    </cfRule>
    <cfRule type="containsText" dxfId="169" priority="53" operator="containsText" text="4- Bajo">
      <formula>NOT(ISERROR(SEARCH("4- Bajo",A40)))</formula>
    </cfRule>
    <cfRule type="containsText" dxfId="168" priority="54" operator="containsText" text="1- Bajo">
      <formula>NOT(ISERROR(SEARCH("1- Bajo",A40)))</formula>
    </cfRule>
  </conditionalFormatting>
  <conditionalFormatting sqref="A50:E50 A60 A70">
    <cfRule type="containsText" dxfId="167" priority="38" operator="containsText" text="3- Moderado">
      <formula>NOT(ISERROR(SEARCH("3- Moderado",A50)))</formula>
    </cfRule>
    <cfRule type="containsText" dxfId="166" priority="39" operator="containsText" text="6- Moderado">
      <formula>NOT(ISERROR(SEARCH("6- Moderado",A50)))</formula>
    </cfRule>
    <cfRule type="containsText" dxfId="165" priority="40" operator="containsText" text="4- Moderado">
      <formula>NOT(ISERROR(SEARCH("4- Moderado",A50)))</formula>
    </cfRule>
    <cfRule type="containsText" dxfId="164" priority="41" operator="containsText" text="3- Bajo">
      <formula>NOT(ISERROR(SEARCH("3- Bajo",A50)))</formula>
    </cfRule>
    <cfRule type="containsText" dxfId="163" priority="42" operator="containsText" text="4- Bajo">
      <formula>NOT(ISERROR(SEARCH("4- Bajo",A50)))</formula>
    </cfRule>
    <cfRule type="containsText" dxfId="162" priority="43" operator="containsText" text="1- Bajo">
      <formula>NOT(ISERROR(SEARCH("1- Bajo",A50)))</formula>
    </cfRule>
  </conditionalFormatting>
  <conditionalFormatting sqref="B60:E60">
    <cfRule type="containsText" dxfId="161" priority="15" operator="containsText" text="3- Moderado">
      <formula>NOT(ISERROR(SEARCH("3- Moderado",B60)))</formula>
    </cfRule>
    <cfRule type="containsText" dxfId="160" priority="16" operator="containsText" text="6- Moderado">
      <formula>NOT(ISERROR(SEARCH("6- Moderado",B60)))</formula>
    </cfRule>
    <cfRule type="containsText" dxfId="159" priority="17" operator="containsText" text="4- Moderado">
      <formula>NOT(ISERROR(SEARCH("4- Moderado",B60)))</formula>
    </cfRule>
    <cfRule type="containsText" dxfId="158" priority="18" operator="containsText" text="3- Bajo">
      <formula>NOT(ISERROR(SEARCH("3- Bajo",B60)))</formula>
    </cfRule>
    <cfRule type="containsText" dxfId="157" priority="19" operator="containsText" text="4- Bajo">
      <formula>NOT(ISERROR(SEARCH("4- Bajo",B60)))</formula>
    </cfRule>
    <cfRule type="containsText" dxfId="156" priority="20" operator="containsText" text="1- Bajo">
      <formula>NOT(ISERROR(SEARCH("1- Bajo",B60)))</formula>
    </cfRule>
  </conditionalFormatting>
  <conditionalFormatting sqref="B70:E70">
    <cfRule type="containsText" dxfId="155" priority="1" operator="containsText" text="3- Moderado">
      <formula>NOT(ISERROR(SEARCH("3- Moderado",B70)))</formula>
    </cfRule>
    <cfRule type="containsText" dxfId="154" priority="2" operator="containsText" text="6- Moderado">
      <formula>NOT(ISERROR(SEARCH("6- Moderado",B70)))</formula>
    </cfRule>
    <cfRule type="containsText" dxfId="153" priority="3" operator="containsText" text="4- Moderado">
      <formula>NOT(ISERROR(SEARCH("4- Moderado",B70)))</formula>
    </cfRule>
    <cfRule type="containsText" dxfId="152" priority="4" operator="containsText" text="3- Bajo">
      <formula>NOT(ISERROR(SEARCH("3- Bajo",B70)))</formula>
    </cfRule>
    <cfRule type="containsText" dxfId="151" priority="5" operator="containsText" text="4- Bajo">
      <formula>NOT(ISERROR(SEARCH("4- Bajo",B70)))</formula>
    </cfRule>
    <cfRule type="containsText" dxfId="150" priority="6" operator="containsText" text="1- Bajo">
      <formula>NOT(ISERROR(SEARCH("1- Bajo",B70)))</formula>
    </cfRule>
  </conditionalFormatting>
  <conditionalFormatting sqref="C8:F8">
    <cfRule type="containsText" dxfId="149" priority="63" operator="containsText" text="3- Moderado">
      <formula>NOT(ISERROR(SEARCH("3- Moderado",C8)))</formula>
    </cfRule>
    <cfRule type="containsText" dxfId="148" priority="64" operator="containsText" text="6- Moderado">
      <formula>NOT(ISERROR(SEARCH("6- Moderado",C8)))</formula>
    </cfRule>
    <cfRule type="containsText" dxfId="147" priority="65" operator="containsText" text="4- Moderado">
      <formula>NOT(ISERROR(SEARCH("4- Moderado",C8)))</formula>
    </cfRule>
    <cfRule type="containsText" dxfId="146" priority="66" operator="containsText" text="3- Bajo">
      <formula>NOT(ISERROR(SEARCH("3- Bajo",C8)))</formula>
    </cfRule>
    <cfRule type="containsText" dxfId="145" priority="67" operator="containsText" text="4- Bajo">
      <formula>NOT(ISERROR(SEARCH("4- Bajo",C8)))</formula>
    </cfRule>
    <cfRule type="containsText" dxfId="144" priority="68" operator="containsText" text="1- Bajo">
      <formula>NOT(ISERROR(SEARCH("1- Bajo",C8)))</formula>
    </cfRule>
  </conditionalFormatting>
  <conditionalFormatting sqref="D10:D79">
    <cfRule type="containsText" dxfId="143" priority="32" operator="containsText" text="Muy Alta">
      <formula>NOT(ISERROR(SEARCH("Muy Alta",D10)))</formula>
    </cfRule>
    <cfRule type="containsText" dxfId="142" priority="33" operator="containsText" text="Alta">
      <formula>NOT(ISERROR(SEARCH("Alta",D10)))</formula>
    </cfRule>
    <cfRule type="containsText" dxfId="141" priority="34" operator="containsText" text="Baja">
      <formula>NOT(ISERROR(SEARCH("Baja",D10)))</formula>
    </cfRule>
    <cfRule type="containsText" dxfId="140" priority="35" operator="containsText" text="Muy Baja">
      <formula>NOT(ISERROR(SEARCH("Muy Baja",D10)))</formula>
    </cfRule>
    <cfRule type="containsText" dxfId="139" priority="37" operator="containsText" text="Media">
      <formula>NOT(ISERROR(SEARCH("Media",D10)))</formula>
    </cfRule>
  </conditionalFormatting>
  <conditionalFormatting sqref="E10:E79">
    <cfRule type="containsText" dxfId="138" priority="28" operator="containsText" text="Catastrófico">
      <formula>NOT(ISERROR(SEARCH("Catastrófico",E10)))</formula>
    </cfRule>
    <cfRule type="containsText" dxfId="137" priority="29" operator="containsText" text="Mayor">
      <formula>NOT(ISERROR(SEARCH("Mayor",E10)))</formula>
    </cfRule>
    <cfRule type="containsText" dxfId="136" priority="30" operator="containsText" text="Menor">
      <formula>NOT(ISERROR(SEARCH("Menor",E10)))</formula>
    </cfRule>
    <cfRule type="containsText" dxfId="135" priority="31" operator="containsText" text="Leve">
      <formula>NOT(ISERROR(SEARCH("Leve",E10)))</formula>
    </cfRule>
  </conditionalFormatting>
  <conditionalFormatting sqref="E10:F79">
    <cfRule type="containsText" dxfId="134"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33" priority="44" operator="containsText" text="Bajo">
      <formula>NOT(ISERROR(SEARCH("Bajo",F10)))</formula>
    </cfRule>
    <cfRule type="containsText" dxfId="132" priority="45" operator="containsText" text="Moderado">
      <formula>NOT(ISERROR(SEARCH("Moderado",F10)))</formula>
    </cfRule>
    <cfRule type="containsText" dxfId="131" priority="46" operator="containsText" text="Alto">
      <formula>NOT(ISERROR(SEARCH("Alto",F10)))</formula>
    </cfRule>
    <cfRule type="containsText" dxfId="13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27" zoomScale="70" zoomScaleNormal="70" workbookViewId="0">
      <selection activeCell="M10" sqref="M1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3" t="s">
        <v>342</v>
      </c>
      <c r="B4" s="433"/>
      <c r="C4" s="513" t="s">
        <v>343</v>
      </c>
      <c r="D4" s="513"/>
      <c r="E4" s="513"/>
      <c r="F4" s="513"/>
      <c r="G4" s="513"/>
      <c r="H4" s="513"/>
      <c r="I4" s="513"/>
      <c r="J4" s="513"/>
      <c r="K4" s="513"/>
      <c r="L4" s="513"/>
      <c r="M4" s="51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3" t="s">
        <v>271</v>
      </c>
      <c r="B5" s="433"/>
      <c r="C5" s="512" t="s">
        <v>344</v>
      </c>
      <c r="D5" s="512"/>
      <c r="E5" s="512"/>
      <c r="F5" s="512"/>
      <c r="G5" s="512"/>
      <c r="H5" s="512"/>
      <c r="I5" s="512"/>
      <c r="J5" s="512"/>
      <c r="K5" s="512"/>
      <c r="L5" s="512"/>
      <c r="M5" s="51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33" t="s">
        <v>272</v>
      </c>
      <c r="B6" s="433"/>
      <c r="C6" s="635" t="s">
        <v>345</v>
      </c>
      <c r="D6" s="636"/>
      <c r="E6" s="636"/>
      <c r="F6" s="636"/>
      <c r="G6" s="636"/>
      <c r="H6" s="636"/>
      <c r="I6" s="636"/>
      <c r="J6" s="636"/>
      <c r="K6" s="636"/>
      <c r="L6" s="636"/>
      <c r="M6" s="63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0" t="s">
        <v>525</v>
      </c>
      <c r="B7" s="631"/>
      <c r="C7" s="632"/>
      <c r="D7" s="633" t="s">
        <v>526</v>
      </c>
      <c r="E7" s="633"/>
      <c r="F7" s="633"/>
      <c r="G7" s="634" t="s">
        <v>546</v>
      </c>
      <c r="H7" s="625" t="s">
        <v>527</v>
      </c>
      <c r="I7" s="627" t="s">
        <v>528</v>
      </c>
      <c r="J7" s="628"/>
      <c r="K7" s="627" t="s">
        <v>529</v>
      </c>
      <c r="L7" s="628"/>
      <c r="M7" s="629" t="s">
        <v>548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43</v>
      </c>
      <c r="B8" s="34" t="s">
        <v>212</v>
      </c>
      <c r="C8" s="34" t="s">
        <v>214</v>
      </c>
      <c r="D8" s="27" t="s">
        <v>224</v>
      </c>
      <c r="E8" s="27" t="s">
        <v>531</v>
      </c>
      <c r="F8" s="27" t="s">
        <v>532</v>
      </c>
      <c r="G8" s="634"/>
      <c r="H8" s="626"/>
      <c r="I8" s="28" t="s">
        <v>533</v>
      </c>
      <c r="J8" s="28" t="s">
        <v>534</v>
      </c>
      <c r="K8" s="28" t="s">
        <v>535</v>
      </c>
      <c r="L8" s="28" t="s">
        <v>536</v>
      </c>
      <c r="M8" s="62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0"/>
      <c r="B9" s="651"/>
      <c r="C9" s="651"/>
      <c r="D9" s="651"/>
      <c r="E9" s="651"/>
      <c r="F9" s="651"/>
      <c r="G9" s="65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2">
        <f>'7- Mapa Final'!A10</f>
        <v>1</v>
      </c>
      <c r="B10" s="638" t="str">
        <f>'7- Mapa Final'!B10</f>
        <v>Vencimiento de Términos de Acciones Constitucionales</v>
      </c>
      <c r="C10" s="638" t="str">
        <f>'7- Mapa Final'!C10</f>
        <v xml:space="preserve">
Posibilidad de vulneración de los derechos fundamentales de los ciudadanos  debido a las  actuaciones procesales después del vencimiento de los términos legales  
. </v>
      </c>
      <c r="D10" s="639" t="str">
        <f>'7- Mapa Final'!J10</f>
        <v>Muy Baja - 1</v>
      </c>
      <c r="E10" s="640" t="str">
        <f>'7- Mapa Final'!K10</f>
        <v>Menor - 2</v>
      </c>
      <c r="F10" s="653" t="str">
        <f>'7- Mapa Final'!M10</f>
        <v>Bajo - 2</v>
      </c>
      <c r="G10" s="427" t="s">
        <v>419</v>
      </c>
      <c r="H10" s="654" t="s">
        <v>537</v>
      </c>
      <c r="I10" s="621"/>
      <c r="J10" s="621" t="s">
        <v>538</v>
      </c>
      <c r="K10" s="622">
        <v>45474</v>
      </c>
      <c r="L10" s="622">
        <v>45565</v>
      </c>
      <c r="M10" s="605" t="s">
        <v>563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0"/>
      <c r="B11" s="612"/>
      <c r="C11" s="612"/>
      <c r="D11" s="615"/>
      <c r="E11" s="618"/>
      <c r="F11" s="608"/>
      <c r="G11" s="416"/>
      <c r="H11" s="620"/>
      <c r="I11" s="603"/>
      <c r="J11" s="603"/>
      <c r="K11" s="603"/>
      <c r="L11" s="603"/>
      <c r="M11" s="62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0"/>
      <c r="B12" s="612"/>
      <c r="C12" s="612"/>
      <c r="D12" s="615"/>
      <c r="E12" s="618"/>
      <c r="F12" s="608"/>
      <c r="G12" s="416"/>
      <c r="H12" s="620"/>
      <c r="I12" s="603"/>
      <c r="J12" s="603"/>
      <c r="K12" s="603"/>
      <c r="L12" s="603"/>
      <c r="M12" s="62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0"/>
      <c r="B13" s="612"/>
      <c r="C13" s="612"/>
      <c r="D13" s="615"/>
      <c r="E13" s="618"/>
      <c r="F13" s="608"/>
      <c r="G13" s="416"/>
      <c r="H13" s="620"/>
      <c r="I13" s="603"/>
      <c r="J13" s="603"/>
      <c r="K13" s="603"/>
      <c r="L13" s="603"/>
      <c r="M13" s="62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0"/>
      <c r="B14" s="612"/>
      <c r="C14" s="612"/>
      <c r="D14" s="615"/>
      <c r="E14" s="618"/>
      <c r="F14" s="608"/>
      <c r="G14" s="416"/>
      <c r="H14" s="620"/>
      <c r="I14" s="603"/>
      <c r="J14" s="603"/>
      <c r="K14" s="603"/>
      <c r="L14" s="603"/>
      <c r="M14" s="62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0"/>
      <c r="B15" s="612"/>
      <c r="C15" s="612"/>
      <c r="D15" s="615"/>
      <c r="E15" s="618"/>
      <c r="F15" s="608"/>
      <c r="G15" s="416"/>
      <c r="H15" s="620"/>
      <c r="I15" s="603"/>
      <c r="J15" s="603"/>
      <c r="K15" s="603"/>
      <c r="L15" s="603"/>
      <c r="M15" s="62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0"/>
      <c r="B16" s="612"/>
      <c r="C16" s="612"/>
      <c r="D16" s="615"/>
      <c r="E16" s="618"/>
      <c r="F16" s="608"/>
      <c r="G16" s="416"/>
      <c r="H16" s="620"/>
      <c r="I16" s="603"/>
      <c r="J16" s="603"/>
      <c r="K16" s="603"/>
      <c r="L16" s="603"/>
      <c r="M16" s="62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0"/>
      <c r="B17" s="612"/>
      <c r="C17" s="612"/>
      <c r="D17" s="615"/>
      <c r="E17" s="618"/>
      <c r="F17" s="608"/>
      <c r="G17" s="416"/>
      <c r="H17" s="620"/>
      <c r="I17" s="603"/>
      <c r="J17" s="603"/>
      <c r="K17" s="603"/>
      <c r="L17" s="603"/>
      <c r="M17" s="62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0"/>
      <c r="B18" s="612"/>
      <c r="C18" s="612"/>
      <c r="D18" s="615"/>
      <c r="E18" s="618"/>
      <c r="F18" s="608"/>
      <c r="G18" s="416"/>
      <c r="H18" s="620"/>
      <c r="I18" s="603"/>
      <c r="J18" s="603"/>
      <c r="K18" s="603"/>
      <c r="L18" s="603"/>
      <c r="M18" s="62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0"/>
      <c r="B19" s="612"/>
      <c r="C19" s="612"/>
      <c r="D19" s="615"/>
      <c r="E19" s="618"/>
      <c r="F19" s="608"/>
      <c r="G19" s="416"/>
      <c r="H19" s="620"/>
      <c r="I19" s="603"/>
      <c r="J19" s="603"/>
      <c r="K19" s="603"/>
      <c r="L19" s="603"/>
      <c r="M19" s="62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0">
        <f>'7- Mapa Final'!A20</f>
        <v>2</v>
      </c>
      <c r="B20" s="612" t="str">
        <f>'7- Mapa Final'!B20</f>
        <v xml:space="preserve">Incumplimientos en la realizacion de audiencias </v>
      </c>
      <c r="C20" s="612" t="str">
        <f>'7- Mapa Final'!C20</f>
        <v>No se atiende la solicitud de las partes  para la realización de una audiencia o no se cumple con la programación de la audiencia judicial  respectiva</v>
      </c>
      <c r="D20" s="614" t="str">
        <f>'7- Mapa Final'!J20</f>
        <v>Media - 3</v>
      </c>
      <c r="E20" s="617" t="str">
        <f>'7- Mapa Final'!K20</f>
        <v>Menor - 2</v>
      </c>
      <c r="F20" s="608" t="str">
        <f>'7- Mapa Final'!M20</f>
        <v>Moderado - 6</v>
      </c>
      <c r="G20" s="427" t="s">
        <v>419</v>
      </c>
      <c r="H20" s="620" t="s">
        <v>539</v>
      </c>
      <c r="I20" s="603"/>
      <c r="J20" s="621" t="s">
        <v>538</v>
      </c>
      <c r="K20" s="622">
        <v>45474</v>
      </c>
      <c r="L20" s="622">
        <v>45565</v>
      </c>
      <c r="M20" s="623" t="s">
        <v>560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0"/>
      <c r="B21" s="612"/>
      <c r="C21" s="612"/>
      <c r="D21" s="615"/>
      <c r="E21" s="618"/>
      <c r="F21" s="608"/>
      <c r="G21" s="416"/>
      <c r="H21" s="603"/>
      <c r="I21" s="603"/>
      <c r="J21" s="603"/>
      <c r="K21" s="603"/>
      <c r="L21" s="603"/>
      <c r="M21" s="6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0"/>
      <c r="B22" s="612"/>
      <c r="C22" s="612"/>
      <c r="D22" s="615"/>
      <c r="E22" s="618"/>
      <c r="F22" s="608"/>
      <c r="G22" s="416"/>
      <c r="H22" s="603"/>
      <c r="I22" s="603"/>
      <c r="J22" s="603"/>
      <c r="K22" s="603"/>
      <c r="L22" s="603"/>
      <c r="M22" s="62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0"/>
      <c r="B23" s="612"/>
      <c r="C23" s="612"/>
      <c r="D23" s="615"/>
      <c r="E23" s="618"/>
      <c r="F23" s="608"/>
      <c r="G23" s="416"/>
      <c r="H23" s="603"/>
      <c r="I23" s="603"/>
      <c r="J23" s="603"/>
      <c r="K23" s="603"/>
      <c r="L23" s="603"/>
      <c r="M23" s="62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0"/>
      <c r="B24" s="612"/>
      <c r="C24" s="612"/>
      <c r="D24" s="615"/>
      <c r="E24" s="618"/>
      <c r="F24" s="608"/>
      <c r="G24" s="416"/>
      <c r="H24" s="603"/>
      <c r="I24" s="603"/>
      <c r="J24" s="603"/>
      <c r="K24" s="603"/>
      <c r="L24" s="603"/>
      <c r="M24" s="62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0"/>
      <c r="B25" s="612"/>
      <c r="C25" s="612"/>
      <c r="D25" s="615"/>
      <c r="E25" s="618"/>
      <c r="F25" s="608"/>
      <c r="G25" s="416"/>
      <c r="H25" s="603"/>
      <c r="I25" s="603"/>
      <c r="J25" s="603"/>
      <c r="K25" s="603"/>
      <c r="L25" s="603"/>
      <c r="M25" s="623"/>
      <c r="N25" s="33"/>
      <c r="O25" s="33"/>
    </row>
    <row r="26" spans="1:169">
      <c r="A26" s="610"/>
      <c r="B26" s="612"/>
      <c r="C26" s="612"/>
      <c r="D26" s="615"/>
      <c r="E26" s="618"/>
      <c r="F26" s="608"/>
      <c r="G26" s="416"/>
      <c r="H26" s="603"/>
      <c r="I26" s="603"/>
      <c r="J26" s="603"/>
      <c r="K26" s="603"/>
      <c r="L26" s="603"/>
      <c r="M26" s="623"/>
      <c r="N26" s="33"/>
      <c r="O26" s="33"/>
    </row>
    <row r="27" spans="1:169">
      <c r="A27" s="610"/>
      <c r="B27" s="612"/>
      <c r="C27" s="612"/>
      <c r="D27" s="615"/>
      <c r="E27" s="618"/>
      <c r="F27" s="608"/>
      <c r="G27" s="416"/>
      <c r="H27" s="603"/>
      <c r="I27" s="603"/>
      <c r="J27" s="603"/>
      <c r="K27" s="603"/>
      <c r="L27" s="603"/>
      <c r="M27" s="623"/>
      <c r="N27" s="33"/>
      <c r="O27" s="33"/>
    </row>
    <row r="28" spans="1:169">
      <c r="A28" s="610"/>
      <c r="B28" s="612"/>
      <c r="C28" s="612"/>
      <c r="D28" s="615"/>
      <c r="E28" s="618"/>
      <c r="F28" s="608"/>
      <c r="G28" s="416"/>
      <c r="H28" s="603"/>
      <c r="I28" s="603"/>
      <c r="J28" s="603"/>
      <c r="K28" s="603"/>
      <c r="L28" s="603"/>
      <c r="M28" s="623"/>
      <c r="N28" s="33"/>
      <c r="O28" s="33"/>
    </row>
    <row r="29" spans="1:169" ht="15.75" thickBot="1">
      <c r="A29" s="610"/>
      <c r="B29" s="612"/>
      <c r="C29" s="612"/>
      <c r="D29" s="615"/>
      <c r="E29" s="618"/>
      <c r="F29" s="608"/>
      <c r="G29" s="416"/>
      <c r="H29" s="603"/>
      <c r="I29" s="603"/>
      <c r="J29" s="603"/>
      <c r="K29" s="603"/>
      <c r="L29" s="603"/>
      <c r="M29" s="623"/>
      <c r="N29" s="33"/>
      <c r="O29" s="33"/>
    </row>
    <row r="30" spans="1:169" s="25" customFormat="1" ht="12.75" customHeight="1">
      <c r="A30" s="610">
        <f>'7- Mapa Final'!A30</f>
        <v>3</v>
      </c>
      <c r="B30" s="612" t="str">
        <f>'7- Mapa Final'!B30</f>
        <v xml:space="preserve"> Efectuar notificaciones que no cumplan con los requistos</v>
      </c>
      <c r="C30" s="612" t="str">
        <f>'7- Mapa Final'!C30</f>
        <v>No se realizan las notificaciones  conforme a la normatividad aplicable, no se realizan  las notificaciones o se realizan inoportunamenteo  (Aca esta como riesgo porque es el producto de este proceso)</v>
      </c>
      <c r="D30" s="614" t="str">
        <f>'7- Mapa Final'!J30</f>
        <v>Baja - 2</v>
      </c>
      <c r="E30" s="617" t="str">
        <f>'7- Mapa Final'!K30</f>
        <v>Menor - 2</v>
      </c>
      <c r="F30" s="608" t="str">
        <f>'7- Mapa Final'!M30</f>
        <v>Moderado - 4</v>
      </c>
      <c r="G30" s="427" t="s">
        <v>419</v>
      </c>
      <c r="H30" s="655" t="s">
        <v>540</v>
      </c>
      <c r="I30" s="603"/>
      <c r="J30" s="621" t="s">
        <v>538</v>
      </c>
      <c r="K30" s="622">
        <v>45474</v>
      </c>
      <c r="L30" s="622">
        <v>45565</v>
      </c>
      <c r="M30" s="623" t="s">
        <v>555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0"/>
      <c r="B31" s="612"/>
      <c r="C31" s="612"/>
      <c r="D31" s="615"/>
      <c r="E31" s="618"/>
      <c r="F31" s="608"/>
      <c r="G31" s="416"/>
      <c r="H31" s="656"/>
      <c r="I31" s="603"/>
      <c r="J31" s="603"/>
      <c r="K31" s="603"/>
      <c r="L31" s="603"/>
      <c r="M31" s="62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0"/>
      <c r="B32" s="612"/>
      <c r="C32" s="612"/>
      <c r="D32" s="615"/>
      <c r="E32" s="618"/>
      <c r="F32" s="608"/>
      <c r="G32" s="416"/>
      <c r="H32" s="656"/>
      <c r="I32" s="603"/>
      <c r="J32" s="603"/>
      <c r="K32" s="603"/>
      <c r="L32" s="603"/>
      <c r="M32" s="62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0"/>
      <c r="B33" s="612"/>
      <c r="C33" s="612"/>
      <c r="D33" s="615"/>
      <c r="E33" s="618"/>
      <c r="F33" s="608"/>
      <c r="G33" s="416"/>
      <c r="H33" s="656"/>
      <c r="I33" s="603"/>
      <c r="J33" s="603"/>
      <c r="K33" s="603"/>
      <c r="L33" s="603"/>
      <c r="M33" s="62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0"/>
      <c r="B34" s="612"/>
      <c r="C34" s="612"/>
      <c r="D34" s="615"/>
      <c r="E34" s="618"/>
      <c r="F34" s="608"/>
      <c r="G34" s="416"/>
      <c r="H34" s="656"/>
      <c r="I34" s="603"/>
      <c r="J34" s="603"/>
      <c r="K34" s="603"/>
      <c r="L34" s="603"/>
      <c r="M34" s="62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0"/>
      <c r="B35" s="612"/>
      <c r="C35" s="612"/>
      <c r="D35" s="615"/>
      <c r="E35" s="618"/>
      <c r="F35" s="608"/>
      <c r="G35" s="416"/>
      <c r="H35" s="656"/>
      <c r="I35" s="603"/>
      <c r="J35" s="603"/>
      <c r="K35" s="603"/>
      <c r="L35" s="603"/>
      <c r="M35" s="623"/>
      <c r="N35" s="33"/>
      <c r="O35" s="33"/>
    </row>
    <row r="36" spans="1:169">
      <c r="A36" s="610"/>
      <c r="B36" s="612"/>
      <c r="C36" s="612"/>
      <c r="D36" s="615"/>
      <c r="E36" s="618"/>
      <c r="F36" s="608"/>
      <c r="G36" s="416"/>
      <c r="H36" s="656"/>
      <c r="I36" s="603"/>
      <c r="J36" s="603"/>
      <c r="K36" s="603"/>
      <c r="L36" s="603"/>
      <c r="M36" s="623"/>
      <c r="N36" s="33"/>
      <c r="O36" s="33"/>
    </row>
    <row r="37" spans="1:169">
      <c r="A37" s="610"/>
      <c r="B37" s="612"/>
      <c r="C37" s="612"/>
      <c r="D37" s="615"/>
      <c r="E37" s="618"/>
      <c r="F37" s="608"/>
      <c r="G37" s="416"/>
      <c r="H37" s="656"/>
      <c r="I37" s="603"/>
      <c r="J37" s="603"/>
      <c r="K37" s="603"/>
      <c r="L37" s="603"/>
      <c r="M37" s="623"/>
      <c r="N37" s="33"/>
      <c r="O37" s="33"/>
    </row>
    <row r="38" spans="1:169">
      <c r="A38" s="610"/>
      <c r="B38" s="612"/>
      <c r="C38" s="612"/>
      <c r="D38" s="615"/>
      <c r="E38" s="618"/>
      <c r="F38" s="608"/>
      <c r="G38" s="416"/>
      <c r="H38" s="656"/>
      <c r="I38" s="603"/>
      <c r="J38" s="603"/>
      <c r="K38" s="603"/>
      <c r="L38" s="603"/>
      <c r="M38" s="623"/>
      <c r="N38" s="33"/>
      <c r="O38" s="33"/>
    </row>
    <row r="39" spans="1:169" ht="15.75" thickBot="1">
      <c r="A39" s="610"/>
      <c r="B39" s="612"/>
      <c r="C39" s="612"/>
      <c r="D39" s="615"/>
      <c r="E39" s="618"/>
      <c r="F39" s="608"/>
      <c r="G39" s="416"/>
      <c r="H39" s="657"/>
      <c r="I39" s="603"/>
      <c r="J39" s="603"/>
      <c r="K39" s="603"/>
      <c r="L39" s="603"/>
      <c r="M39" s="623"/>
      <c r="N39" s="33"/>
      <c r="O39" s="33"/>
    </row>
    <row r="40" spans="1:169" s="25" customFormat="1" ht="12.75" customHeight="1">
      <c r="A40" s="610">
        <f>'7- Mapa Final'!A40</f>
        <v>4</v>
      </c>
      <c r="B40" s="612" t="str">
        <f>'7- Mapa Final'!B40</f>
        <v>Efectuar el reparto judicial incumpliendo requisitos</v>
      </c>
      <c r="C40" s="612" t="str">
        <f>'7- Mapa Final'!C40</f>
        <v>Realizar el reparto sin el cumplimiento de las formalidades y condiciones para su realización</v>
      </c>
      <c r="D40" s="614" t="str">
        <f>'7- Mapa Final'!J40</f>
        <v>Muy Baja - 1</v>
      </c>
      <c r="E40" s="617" t="str">
        <f>'7- Mapa Final'!K40</f>
        <v>Menor - 2</v>
      </c>
      <c r="F40" s="608" t="str">
        <f>'7- Mapa Final'!M40</f>
        <v>Bajo - 2</v>
      </c>
      <c r="G40" s="427" t="s">
        <v>419</v>
      </c>
      <c r="H40" s="620" t="s">
        <v>541</v>
      </c>
      <c r="I40" s="603"/>
      <c r="J40" s="621" t="s">
        <v>538</v>
      </c>
      <c r="K40" s="622">
        <v>45474</v>
      </c>
      <c r="L40" s="622">
        <v>45565</v>
      </c>
      <c r="M40" s="623" t="s">
        <v>561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0"/>
      <c r="B41" s="612"/>
      <c r="C41" s="612"/>
      <c r="D41" s="615"/>
      <c r="E41" s="618"/>
      <c r="F41" s="608"/>
      <c r="G41" s="416"/>
      <c r="H41" s="603"/>
      <c r="I41" s="603"/>
      <c r="J41" s="603"/>
      <c r="K41" s="603"/>
      <c r="L41" s="603"/>
      <c r="M41" s="62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0"/>
      <c r="B42" s="612"/>
      <c r="C42" s="612"/>
      <c r="D42" s="615"/>
      <c r="E42" s="618"/>
      <c r="F42" s="608"/>
      <c r="G42" s="416"/>
      <c r="H42" s="603"/>
      <c r="I42" s="603"/>
      <c r="J42" s="603"/>
      <c r="K42" s="603"/>
      <c r="L42" s="603"/>
      <c r="M42" s="62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0"/>
      <c r="B43" s="612"/>
      <c r="C43" s="612"/>
      <c r="D43" s="615"/>
      <c r="E43" s="618"/>
      <c r="F43" s="608"/>
      <c r="G43" s="416"/>
      <c r="H43" s="603"/>
      <c r="I43" s="603"/>
      <c r="J43" s="603"/>
      <c r="K43" s="603"/>
      <c r="L43" s="603"/>
      <c r="M43" s="62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0"/>
      <c r="B44" s="612"/>
      <c r="C44" s="612"/>
      <c r="D44" s="615"/>
      <c r="E44" s="618"/>
      <c r="F44" s="608"/>
      <c r="G44" s="416"/>
      <c r="H44" s="603"/>
      <c r="I44" s="603"/>
      <c r="J44" s="603"/>
      <c r="K44" s="603"/>
      <c r="L44" s="603"/>
      <c r="M44" s="62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0"/>
      <c r="B45" s="612"/>
      <c r="C45" s="612"/>
      <c r="D45" s="615"/>
      <c r="E45" s="618"/>
      <c r="F45" s="608"/>
      <c r="G45" s="416"/>
      <c r="H45" s="603"/>
      <c r="I45" s="603"/>
      <c r="J45" s="603"/>
      <c r="K45" s="603"/>
      <c r="L45" s="603"/>
      <c r="M45" s="623"/>
      <c r="N45" s="33"/>
      <c r="O45" s="33"/>
    </row>
    <row r="46" spans="1:169">
      <c r="A46" s="610"/>
      <c r="B46" s="612"/>
      <c r="C46" s="612"/>
      <c r="D46" s="615"/>
      <c r="E46" s="618"/>
      <c r="F46" s="608"/>
      <c r="G46" s="416"/>
      <c r="H46" s="603"/>
      <c r="I46" s="603"/>
      <c r="J46" s="603"/>
      <c r="K46" s="603"/>
      <c r="L46" s="603"/>
      <c r="M46" s="623"/>
      <c r="N46" s="33"/>
      <c r="O46" s="33"/>
    </row>
    <row r="47" spans="1:169">
      <c r="A47" s="610"/>
      <c r="B47" s="612"/>
      <c r="C47" s="612"/>
      <c r="D47" s="615"/>
      <c r="E47" s="618"/>
      <c r="F47" s="608"/>
      <c r="G47" s="416"/>
      <c r="H47" s="603"/>
      <c r="I47" s="603"/>
      <c r="J47" s="603"/>
      <c r="K47" s="603"/>
      <c r="L47" s="603"/>
      <c r="M47" s="623"/>
      <c r="N47" s="33"/>
      <c r="O47" s="33"/>
    </row>
    <row r="48" spans="1:169">
      <c r="A48" s="610"/>
      <c r="B48" s="612"/>
      <c r="C48" s="612"/>
      <c r="D48" s="615"/>
      <c r="E48" s="618"/>
      <c r="F48" s="608"/>
      <c r="G48" s="416"/>
      <c r="H48" s="603"/>
      <c r="I48" s="603"/>
      <c r="J48" s="603"/>
      <c r="K48" s="603"/>
      <c r="L48" s="603"/>
      <c r="M48" s="623"/>
      <c r="N48" s="33"/>
      <c r="O48" s="33"/>
    </row>
    <row r="49" spans="1:169" ht="15.75" thickBot="1">
      <c r="A49" s="610"/>
      <c r="B49" s="612"/>
      <c r="C49" s="612"/>
      <c r="D49" s="615"/>
      <c r="E49" s="618"/>
      <c r="F49" s="608"/>
      <c r="G49" s="416"/>
      <c r="H49" s="603"/>
      <c r="I49" s="603"/>
      <c r="J49" s="603"/>
      <c r="K49" s="603"/>
      <c r="L49" s="603"/>
      <c r="M49" s="623"/>
      <c r="N49" s="33"/>
      <c r="O49" s="33"/>
    </row>
    <row r="50" spans="1:169" s="25" customFormat="1" ht="12.75" customHeight="1">
      <c r="A50" s="610">
        <v>5</v>
      </c>
      <c r="B50" s="612" t="str">
        <f>'7- Mapa Final'!B50</f>
        <v>Pérdida de documentos</v>
      </c>
      <c r="C50" s="612" t="str">
        <f>'7- Mapa Final'!C50</f>
        <v>Extravío temporal o definitivo de los  documentos de los procesos judiciales</v>
      </c>
      <c r="D50" s="614" t="str">
        <f>'7- Mapa Final'!J50</f>
        <v>Baja - 2</v>
      </c>
      <c r="E50" s="617" t="str">
        <f>'7- Mapa Final'!K50</f>
        <v>Menor - 2</v>
      </c>
      <c r="F50" s="608" t="str">
        <f>'7- Mapa Final'!M50</f>
        <v>Moderado - 4</v>
      </c>
      <c r="G50" s="427" t="s">
        <v>419</v>
      </c>
      <c r="H50" s="620" t="s">
        <v>543</v>
      </c>
      <c r="I50" s="603"/>
      <c r="J50" s="621" t="s">
        <v>538</v>
      </c>
      <c r="K50" s="622">
        <v>45474</v>
      </c>
      <c r="L50" s="622">
        <v>45565</v>
      </c>
      <c r="M50" s="623" t="s">
        <v>554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0"/>
      <c r="B51" s="612"/>
      <c r="C51" s="612"/>
      <c r="D51" s="615"/>
      <c r="E51" s="618"/>
      <c r="F51" s="608"/>
      <c r="G51" s="416"/>
      <c r="H51" s="603"/>
      <c r="I51" s="603"/>
      <c r="J51" s="603"/>
      <c r="K51" s="603"/>
      <c r="L51" s="603"/>
      <c r="M51" s="62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0"/>
      <c r="B52" s="612"/>
      <c r="C52" s="612"/>
      <c r="D52" s="615"/>
      <c r="E52" s="618"/>
      <c r="F52" s="608"/>
      <c r="G52" s="416"/>
      <c r="H52" s="603"/>
      <c r="I52" s="603"/>
      <c r="J52" s="603"/>
      <c r="K52" s="603"/>
      <c r="L52" s="603"/>
      <c r="M52" s="62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0"/>
      <c r="B53" s="612"/>
      <c r="C53" s="612"/>
      <c r="D53" s="615"/>
      <c r="E53" s="618"/>
      <c r="F53" s="608"/>
      <c r="G53" s="416"/>
      <c r="H53" s="603"/>
      <c r="I53" s="603"/>
      <c r="J53" s="603"/>
      <c r="K53" s="603"/>
      <c r="L53" s="603"/>
      <c r="M53" s="62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0"/>
      <c r="B54" s="612"/>
      <c r="C54" s="612"/>
      <c r="D54" s="615"/>
      <c r="E54" s="618"/>
      <c r="F54" s="608"/>
      <c r="G54" s="416"/>
      <c r="H54" s="603"/>
      <c r="I54" s="603"/>
      <c r="J54" s="603"/>
      <c r="K54" s="603"/>
      <c r="L54" s="603"/>
      <c r="M54" s="62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0"/>
      <c r="B55" s="612"/>
      <c r="C55" s="612"/>
      <c r="D55" s="615"/>
      <c r="E55" s="618"/>
      <c r="F55" s="608"/>
      <c r="G55" s="416"/>
      <c r="H55" s="603"/>
      <c r="I55" s="603"/>
      <c r="J55" s="603"/>
      <c r="K55" s="603"/>
      <c r="L55" s="603"/>
      <c r="M55" s="623"/>
      <c r="N55" s="33"/>
      <c r="O55" s="33"/>
    </row>
    <row r="56" spans="1:169">
      <c r="A56" s="610"/>
      <c r="B56" s="612"/>
      <c r="C56" s="612"/>
      <c r="D56" s="615"/>
      <c r="E56" s="618"/>
      <c r="F56" s="608"/>
      <c r="G56" s="416"/>
      <c r="H56" s="603"/>
      <c r="I56" s="603"/>
      <c r="J56" s="603"/>
      <c r="K56" s="603"/>
      <c r="L56" s="603"/>
      <c r="M56" s="623"/>
      <c r="N56" s="33"/>
      <c r="O56" s="33"/>
    </row>
    <row r="57" spans="1:169">
      <c r="A57" s="610"/>
      <c r="B57" s="612"/>
      <c r="C57" s="612"/>
      <c r="D57" s="615"/>
      <c r="E57" s="618"/>
      <c r="F57" s="608"/>
      <c r="G57" s="416"/>
      <c r="H57" s="603"/>
      <c r="I57" s="603"/>
      <c r="J57" s="603"/>
      <c r="K57" s="603"/>
      <c r="L57" s="603"/>
      <c r="M57" s="623"/>
      <c r="N57" s="33"/>
      <c r="O57" s="33"/>
    </row>
    <row r="58" spans="1:169">
      <c r="A58" s="610"/>
      <c r="B58" s="612"/>
      <c r="C58" s="612"/>
      <c r="D58" s="615"/>
      <c r="E58" s="618"/>
      <c r="F58" s="608"/>
      <c r="G58" s="416"/>
      <c r="H58" s="603"/>
      <c r="I58" s="603"/>
      <c r="J58" s="603"/>
      <c r="K58" s="603"/>
      <c r="L58" s="603"/>
      <c r="M58" s="623"/>
      <c r="N58" s="33"/>
      <c r="O58" s="33"/>
    </row>
    <row r="59" spans="1:169" ht="15.75" thickBot="1">
      <c r="A59" s="611"/>
      <c r="B59" s="613"/>
      <c r="C59" s="613"/>
      <c r="D59" s="616"/>
      <c r="E59" s="619"/>
      <c r="F59" s="609"/>
      <c r="G59" s="416"/>
      <c r="H59" s="604"/>
      <c r="I59" s="604"/>
      <c r="J59" s="603"/>
      <c r="K59" s="603"/>
      <c r="L59" s="603"/>
      <c r="M59" s="624"/>
      <c r="N59" s="33"/>
      <c r="O59" s="33"/>
    </row>
    <row r="60" spans="1:169" s="25" customFormat="1" ht="12.75" customHeight="1">
      <c r="A60" s="610">
        <v>7</v>
      </c>
      <c r="B60" s="663" t="str">
        <f>'7- Mapa Final'!B60</f>
        <v xml:space="preserve">Recibir, ofrecer, prometer, entregar o aceptar dadivas  o beneficios a nombre propio o de terceros para  demorar, retener, alterar o direccionar fallos judiciales </v>
      </c>
      <c r="C60" s="663" t="str">
        <f>'7- Mapa Final'!C60</f>
        <v xml:space="preserve">Proferir  sentencias judiciales incumplmiendo los principios de la administracion de justicia o sin la observancia de los Codigos  Procesales en la materia </v>
      </c>
      <c r="D60" s="666" t="str">
        <f>'7- Mapa Final'!J60</f>
        <v>Muy Baja - 1</v>
      </c>
      <c r="E60" s="669" t="str">
        <f>'7- Mapa Final'!K60</f>
        <v>Leve - 1</v>
      </c>
      <c r="F60" s="658" t="str">
        <f>'7- Mapa Final'!M60</f>
        <v>Bajo - 1</v>
      </c>
      <c r="G60" s="427" t="s">
        <v>419</v>
      </c>
      <c r="H60" s="620" t="s">
        <v>545</v>
      </c>
      <c r="I60" s="661"/>
      <c r="J60" s="621" t="s">
        <v>538</v>
      </c>
      <c r="K60" s="622">
        <v>45474</v>
      </c>
      <c r="L60" s="622">
        <v>45565</v>
      </c>
      <c r="M60" s="623" t="s">
        <v>553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0"/>
      <c r="B61" s="664"/>
      <c r="C61" s="664"/>
      <c r="D61" s="667"/>
      <c r="E61" s="670"/>
      <c r="F61" s="659"/>
      <c r="G61" s="416"/>
      <c r="H61" s="603"/>
      <c r="I61" s="656"/>
      <c r="J61" s="603"/>
      <c r="K61" s="603"/>
      <c r="L61" s="603"/>
      <c r="M61" s="62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0"/>
      <c r="B62" s="664"/>
      <c r="C62" s="664"/>
      <c r="D62" s="667"/>
      <c r="E62" s="670"/>
      <c r="F62" s="659"/>
      <c r="G62" s="416"/>
      <c r="H62" s="603"/>
      <c r="I62" s="656"/>
      <c r="J62" s="603"/>
      <c r="K62" s="603"/>
      <c r="L62" s="603"/>
      <c r="M62" s="62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0"/>
      <c r="B63" s="664"/>
      <c r="C63" s="664"/>
      <c r="D63" s="667"/>
      <c r="E63" s="670"/>
      <c r="F63" s="659"/>
      <c r="G63" s="416"/>
      <c r="H63" s="603"/>
      <c r="I63" s="656"/>
      <c r="J63" s="603"/>
      <c r="K63" s="603"/>
      <c r="L63" s="603"/>
      <c r="M63" s="62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0"/>
      <c r="B64" s="664"/>
      <c r="C64" s="664"/>
      <c r="D64" s="667"/>
      <c r="E64" s="670"/>
      <c r="F64" s="659"/>
      <c r="G64" s="416"/>
      <c r="H64" s="603"/>
      <c r="I64" s="656"/>
      <c r="J64" s="603"/>
      <c r="K64" s="603"/>
      <c r="L64" s="603"/>
      <c r="M64" s="62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0"/>
      <c r="B65" s="664"/>
      <c r="C65" s="664"/>
      <c r="D65" s="667"/>
      <c r="E65" s="670"/>
      <c r="F65" s="659"/>
      <c r="G65" s="416"/>
      <c r="H65" s="603"/>
      <c r="I65" s="656"/>
      <c r="J65" s="603"/>
      <c r="K65" s="603"/>
      <c r="L65" s="603"/>
      <c r="M65" s="623"/>
      <c r="N65" s="33"/>
      <c r="O65" s="33"/>
    </row>
    <row r="66" spans="1:169">
      <c r="A66" s="610"/>
      <c r="B66" s="664"/>
      <c r="C66" s="664"/>
      <c r="D66" s="667"/>
      <c r="E66" s="670"/>
      <c r="F66" s="659"/>
      <c r="G66" s="416"/>
      <c r="H66" s="603"/>
      <c r="I66" s="656"/>
      <c r="J66" s="603"/>
      <c r="K66" s="603"/>
      <c r="L66" s="603"/>
      <c r="M66" s="623"/>
      <c r="N66" s="33"/>
      <c r="O66" s="33"/>
    </row>
    <row r="67" spans="1:169">
      <c r="A67" s="610"/>
      <c r="B67" s="664"/>
      <c r="C67" s="664"/>
      <c r="D67" s="667"/>
      <c r="E67" s="670"/>
      <c r="F67" s="659"/>
      <c r="G67" s="416"/>
      <c r="H67" s="603"/>
      <c r="I67" s="656"/>
      <c r="J67" s="603"/>
      <c r="K67" s="603"/>
      <c r="L67" s="603"/>
      <c r="M67" s="623"/>
      <c r="N67" s="33"/>
      <c r="O67" s="33"/>
    </row>
    <row r="68" spans="1:169">
      <c r="A68" s="610"/>
      <c r="B68" s="664"/>
      <c r="C68" s="664"/>
      <c r="D68" s="667"/>
      <c r="E68" s="670"/>
      <c r="F68" s="659"/>
      <c r="G68" s="416"/>
      <c r="H68" s="603"/>
      <c r="I68" s="656"/>
      <c r="J68" s="603"/>
      <c r="K68" s="603"/>
      <c r="L68" s="603"/>
      <c r="M68" s="623"/>
      <c r="N68" s="33"/>
      <c r="O68" s="33"/>
    </row>
    <row r="69" spans="1:169" ht="15.75" thickBot="1">
      <c r="A69" s="611"/>
      <c r="B69" s="665"/>
      <c r="C69" s="665"/>
      <c r="D69" s="668"/>
      <c r="E69" s="671"/>
      <c r="F69" s="660"/>
      <c r="G69" s="416"/>
      <c r="H69" s="604"/>
      <c r="I69" s="662"/>
      <c r="J69" s="603"/>
      <c r="K69" s="603"/>
      <c r="L69" s="603"/>
      <c r="M69" s="624"/>
      <c r="N69" s="33"/>
      <c r="O69" s="33"/>
    </row>
    <row r="70" spans="1:169" s="25" customFormat="1" ht="12.75">
      <c r="A70" s="610"/>
      <c r="B70" s="612"/>
      <c r="C70" s="612"/>
      <c r="D70" s="614"/>
      <c r="E70" s="617"/>
      <c r="F70" s="608"/>
      <c r="G70" s="416"/>
      <c r="H70" s="603"/>
      <c r="I70" s="603"/>
      <c r="J70" s="603"/>
      <c r="K70" s="603"/>
      <c r="L70" s="603"/>
      <c r="M70" s="60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0"/>
      <c r="B71" s="612"/>
      <c r="C71" s="612"/>
      <c r="D71" s="615"/>
      <c r="E71" s="618"/>
      <c r="F71" s="608"/>
      <c r="G71" s="416"/>
      <c r="H71" s="603"/>
      <c r="I71" s="603"/>
      <c r="J71" s="603"/>
      <c r="K71" s="603"/>
      <c r="L71" s="603"/>
      <c r="M71" s="60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0"/>
      <c r="B72" s="612"/>
      <c r="C72" s="612"/>
      <c r="D72" s="615"/>
      <c r="E72" s="618"/>
      <c r="F72" s="608"/>
      <c r="G72" s="416"/>
      <c r="H72" s="603"/>
      <c r="I72" s="603"/>
      <c r="J72" s="603"/>
      <c r="K72" s="603"/>
      <c r="L72" s="603"/>
      <c r="M72" s="60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0"/>
      <c r="B73" s="612"/>
      <c r="C73" s="612"/>
      <c r="D73" s="615"/>
      <c r="E73" s="618"/>
      <c r="F73" s="608"/>
      <c r="G73" s="416"/>
      <c r="H73" s="603"/>
      <c r="I73" s="603"/>
      <c r="J73" s="603"/>
      <c r="K73" s="603"/>
      <c r="L73" s="603"/>
      <c r="M73" s="60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0"/>
      <c r="B74" s="612"/>
      <c r="C74" s="612"/>
      <c r="D74" s="615"/>
      <c r="E74" s="618"/>
      <c r="F74" s="608"/>
      <c r="G74" s="416"/>
      <c r="H74" s="603"/>
      <c r="I74" s="603"/>
      <c r="J74" s="603"/>
      <c r="K74" s="603"/>
      <c r="L74" s="603"/>
      <c r="M74" s="60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0"/>
      <c r="B75" s="612"/>
      <c r="C75" s="612"/>
      <c r="D75" s="615"/>
      <c r="E75" s="618"/>
      <c r="F75" s="608"/>
      <c r="G75" s="416"/>
      <c r="H75" s="603"/>
      <c r="I75" s="603"/>
      <c r="J75" s="603"/>
      <c r="K75" s="603"/>
      <c r="L75" s="603"/>
      <c r="M75" s="606"/>
      <c r="N75" s="33"/>
      <c r="O75" s="33"/>
    </row>
    <row r="76" spans="1:169">
      <c r="A76" s="610"/>
      <c r="B76" s="612"/>
      <c r="C76" s="612"/>
      <c r="D76" s="615"/>
      <c r="E76" s="618"/>
      <c r="F76" s="608"/>
      <c r="G76" s="416"/>
      <c r="H76" s="603"/>
      <c r="I76" s="603"/>
      <c r="J76" s="603"/>
      <c r="K76" s="603"/>
      <c r="L76" s="603"/>
      <c r="M76" s="606"/>
      <c r="N76" s="33"/>
      <c r="O76" s="33"/>
    </row>
    <row r="77" spans="1:169">
      <c r="A77" s="610"/>
      <c r="B77" s="612"/>
      <c r="C77" s="612"/>
      <c r="D77" s="615"/>
      <c r="E77" s="618"/>
      <c r="F77" s="608"/>
      <c r="G77" s="416"/>
      <c r="H77" s="603"/>
      <c r="I77" s="603"/>
      <c r="J77" s="603"/>
      <c r="K77" s="603"/>
      <c r="L77" s="603"/>
      <c r="M77" s="606"/>
      <c r="N77" s="33"/>
      <c r="O77" s="33"/>
    </row>
    <row r="78" spans="1:169">
      <c r="A78" s="610"/>
      <c r="B78" s="612"/>
      <c r="C78" s="612"/>
      <c r="D78" s="615"/>
      <c r="E78" s="618"/>
      <c r="F78" s="608"/>
      <c r="G78" s="416"/>
      <c r="H78" s="603"/>
      <c r="I78" s="603"/>
      <c r="J78" s="603"/>
      <c r="K78" s="603"/>
      <c r="L78" s="603"/>
      <c r="M78" s="606"/>
      <c r="N78" s="33"/>
      <c r="O78" s="33"/>
    </row>
    <row r="79" spans="1:169" ht="15.75" thickBot="1">
      <c r="A79" s="611"/>
      <c r="B79" s="613"/>
      <c r="C79" s="613"/>
      <c r="D79" s="616"/>
      <c r="E79" s="619"/>
      <c r="F79" s="609"/>
      <c r="G79" s="428"/>
      <c r="H79" s="604"/>
      <c r="I79" s="604"/>
      <c r="J79" s="604"/>
      <c r="K79" s="604"/>
      <c r="L79" s="604"/>
      <c r="M79" s="60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9" priority="88" operator="containsText" text="3- Moderado">
      <formula>NOT(ISERROR(SEARCH("3- Moderado",A7)))</formula>
    </cfRule>
    <cfRule type="containsText" dxfId="128" priority="89" operator="containsText" text="6- Moderado">
      <formula>NOT(ISERROR(SEARCH("6- Moderado",A7)))</formula>
    </cfRule>
    <cfRule type="containsText" dxfId="127" priority="90" operator="containsText" text="4- Moderado">
      <formula>NOT(ISERROR(SEARCH("4- Moderado",A7)))</formula>
    </cfRule>
    <cfRule type="containsText" dxfId="126" priority="91" operator="containsText" text="3- Bajo">
      <formula>NOT(ISERROR(SEARCH("3- Bajo",A7)))</formula>
    </cfRule>
    <cfRule type="containsText" dxfId="125" priority="92" operator="containsText" text="4- Bajo">
      <formula>NOT(ISERROR(SEARCH("4- Bajo",A7)))</formula>
    </cfRule>
    <cfRule type="containsText" dxfId="124" priority="93" operator="containsText" text="1- Bajo">
      <formula>NOT(ISERROR(SEARCH("1- Bajo",A7)))</formula>
    </cfRule>
  </conditionalFormatting>
  <conditionalFormatting sqref="A10:E10 A20:E20">
    <cfRule type="containsText" dxfId="123" priority="82" operator="containsText" text="3- Moderado">
      <formula>NOT(ISERROR(SEARCH("3- Moderado",A10)))</formula>
    </cfRule>
    <cfRule type="containsText" dxfId="122" priority="83" operator="containsText" text="6- Moderado">
      <formula>NOT(ISERROR(SEARCH("6- Moderado",A10)))</formula>
    </cfRule>
    <cfRule type="containsText" dxfId="121" priority="84" operator="containsText" text="4- Moderado">
      <formula>NOT(ISERROR(SEARCH("4- Moderado",A10)))</formula>
    </cfRule>
    <cfRule type="containsText" dxfId="120" priority="85" operator="containsText" text="3- Bajo">
      <formula>NOT(ISERROR(SEARCH("3- Bajo",A10)))</formula>
    </cfRule>
    <cfRule type="containsText" dxfId="119" priority="86" operator="containsText" text="4- Bajo">
      <formula>NOT(ISERROR(SEARCH("4- Bajo",A10)))</formula>
    </cfRule>
    <cfRule type="containsText" dxfId="118" priority="87" operator="containsText" text="1- Bajo">
      <formula>NOT(ISERROR(SEARCH("1- Bajo",A10)))</formula>
    </cfRule>
  </conditionalFormatting>
  <conditionalFormatting sqref="A30:E30">
    <cfRule type="containsText" dxfId="117" priority="69" operator="containsText" text="3- Moderado">
      <formula>NOT(ISERROR(SEARCH("3- Moderado",A30)))</formula>
    </cfRule>
    <cfRule type="containsText" dxfId="116" priority="70" operator="containsText" text="6- Moderado">
      <formula>NOT(ISERROR(SEARCH("6- Moderado",A30)))</formula>
    </cfRule>
    <cfRule type="containsText" dxfId="115" priority="71" operator="containsText" text="4- Moderado">
      <formula>NOT(ISERROR(SEARCH("4- Moderado",A30)))</formula>
    </cfRule>
    <cfRule type="containsText" dxfId="114" priority="72" operator="containsText" text="3- Bajo">
      <formula>NOT(ISERROR(SEARCH("3- Bajo",A30)))</formula>
    </cfRule>
    <cfRule type="containsText" dxfId="113" priority="73" operator="containsText" text="4- Bajo">
      <formula>NOT(ISERROR(SEARCH("4- Bajo",A30)))</formula>
    </cfRule>
    <cfRule type="containsText" dxfId="112" priority="74" operator="containsText" text="1- Bajo">
      <formula>NOT(ISERROR(SEARCH("1- Bajo",A30)))</formula>
    </cfRule>
  </conditionalFormatting>
  <conditionalFormatting sqref="A40:E40">
    <cfRule type="containsText" dxfId="111" priority="62" operator="containsText" text="3- Moderado">
      <formula>NOT(ISERROR(SEARCH("3- Moderado",A40)))</formula>
    </cfRule>
    <cfRule type="containsText" dxfId="110" priority="63" operator="containsText" text="6- Moderado">
      <formula>NOT(ISERROR(SEARCH("6- Moderado",A40)))</formula>
    </cfRule>
    <cfRule type="containsText" dxfId="109" priority="64" operator="containsText" text="4- Moderado">
      <formula>NOT(ISERROR(SEARCH("4- Moderado",A40)))</formula>
    </cfRule>
    <cfRule type="containsText" dxfId="108" priority="65" operator="containsText" text="3- Bajo">
      <formula>NOT(ISERROR(SEARCH("3- Bajo",A40)))</formula>
    </cfRule>
    <cfRule type="containsText" dxfId="107" priority="66" operator="containsText" text="4- Bajo">
      <formula>NOT(ISERROR(SEARCH("4- Bajo",A40)))</formula>
    </cfRule>
    <cfRule type="containsText" dxfId="106" priority="67" operator="containsText" text="1- Bajo">
      <formula>NOT(ISERROR(SEARCH("1- Bajo",A40)))</formula>
    </cfRule>
  </conditionalFormatting>
  <conditionalFormatting sqref="A50:E50">
    <cfRule type="containsText" dxfId="105" priority="51" operator="containsText" text="3- Moderado">
      <formula>NOT(ISERROR(SEARCH("3- Moderado",A50)))</formula>
    </cfRule>
    <cfRule type="containsText" dxfId="104" priority="52" operator="containsText" text="6- Moderado">
      <formula>NOT(ISERROR(SEARCH("6- Moderado",A50)))</formula>
    </cfRule>
    <cfRule type="containsText" dxfId="103" priority="53" operator="containsText" text="4- Moderado">
      <formula>NOT(ISERROR(SEARCH("4- Moderado",A50)))</formula>
    </cfRule>
    <cfRule type="containsText" dxfId="102" priority="54" operator="containsText" text="3- Bajo">
      <formula>NOT(ISERROR(SEARCH("3- Bajo",A50)))</formula>
    </cfRule>
    <cfRule type="containsText" dxfId="101" priority="55" operator="containsText" text="4- Bajo">
      <formula>NOT(ISERROR(SEARCH("4- Bajo",A50)))</formula>
    </cfRule>
    <cfRule type="containsText" dxfId="100" priority="56" operator="containsText" text="1- Bajo">
      <formula>NOT(ISERROR(SEARCH("1- Bajo",A50)))</formula>
    </cfRule>
  </conditionalFormatting>
  <conditionalFormatting sqref="B60:E60">
    <cfRule type="containsText" dxfId="99" priority="28" operator="containsText" text="3- Moderado">
      <formula>NOT(ISERROR(SEARCH("3- Moderado",B60)))</formula>
    </cfRule>
    <cfRule type="containsText" dxfId="98" priority="29" operator="containsText" text="6- Moderado">
      <formula>NOT(ISERROR(SEARCH("6- Moderado",B60)))</formula>
    </cfRule>
    <cfRule type="containsText" dxfId="97" priority="30" operator="containsText" text="4- Moderado">
      <formula>NOT(ISERROR(SEARCH("4- Moderado",B60)))</formula>
    </cfRule>
    <cfRule type="containsText" dxfId="96" priority="31" operator="containsText" text="3- Bajo">
      <formula>NOT(ISERROR(SEARCH("3- Bajo",B60)))</formula>
    </cfRule>
    <cfRule type="containsText" dxfId="95" priority="32" operator="containsText" text="4- Bajo">
      <formula>NOT(ISERROR(SEARCH("4- Bajo",B60)))</formula>
    </cfRule>
    <cfRule type="containsText" dxfId="94" priority="33" operator="containsText" text="1- Bajo">
      <formula>NOT(ISERROR(SEARCH("1- Bajo",B60)))</formula>
    </cfRule>
  </conditionalFormatting>
  <conditionalFormatting sqref="B70:E70">
    <cfRule type="containsText" dxfId="93" priority="21" operator="containsText" text="3- Moderado">
      <formula>NOT(ISERROR(SEARCH("3- Moderado",B70)))</formula>
    </cfRule>
    <cfRule type="containsText" dxfId="92" priority="22" operator="containsText" text="6- Moderado">
      <formula>NOT(ISERROR(SEARCH("6- Moderado",B70)))</formula>
    </cfRule>
    <cfRule type="containsText" dxfId="91" priority="23" operator="containsText" text="4- Moderado">
      <formula>NOT(ISERROR(SEARCH("4- Moderado",B70)))</formula>
    </cfRule>
    <cfRule type="containsText" dxfId="90" priority="24" operator="containsText" text="3- Bajo">
      <formula>NOT(ISERROR(SEARCH("3- Bajo",B70)))</formula>
    </cfRule>
    <cfRule type="containsText" dxfId="89" priority="25" operator="containsText" text="4- Bajo">
      <formula>NOT(ISERROR(SEARCH("4- Bajo",B70)))</formula>
    </cfRule>
    <cfRule type="containsText" dxfId="88" priority="26" operator="containsText" text="1- Bajo">
      <formula>NOT(ISERROR(SEARCH("1- Bajo",B70)))</formula>
    </cfRule>
  </conditionalFormatting>
  <conditionalFormatting sqref="C8:F8">
    <cfRule type="containsText" dxfId="87" priority="76" operator="containsText" text="3- Moderado">
      <formula>NOT(ISERROR(SEARCH("3- Moderado",C8)))</formula>
    </cfRule>
    <cfRule type="containsText" dxfId="86" priority="77" operator="containsText" text="6- Moderado">
      <formula>NOT(ISERROR(SEARCH("6- Moderado",C8)))</formula>
    </cfRule>
    <cfRule type="containsText" dxfId="85" priority="78" operator="containsText" text="4- Moderado">
      <formula>NOT(ISERROR(SEARCH("4- Moderado",C8)))</formula>
    </cfRule>
    <cfRule type="containsText" dxfId="84" priority="79" operator="containsText" text="3- Bajo">
      <formula>NOT(ISERROR(SEARCH("3- Bajo",C8)))</formula>
    </cfRule>
    <cfRule type="containsText" dxfId="83" priority="80" operator="containsText" text="4- Bajo">
      <formula>NOT(ISERROR(SEARCH("4- Bajo",C8)))</formula>
    </cfRule>
    <cfRule type="containsText" dxfId="82" priority="81" operator="containsText" text="1- Bajo">
      <formula>NOT(ISERROR(SEARCH("1- Bajo",C8)))</formula>
    </cfRule>
  </conditionalFormatting>
  <conditionalFormatting sqref="D10:D79">
    <cfRule type="containsText" dxfId="81" priority="45" operator="containsText" text="Muy Alta">
      <formula>NOT(ISERROR(SEARCH("Muy Alta",D10)))</formula>
    </cfRule>
    <cfRule type="containsText" dxfId="80" priority="46" operator="containsText" text="Alta">
      <formula>NOT(ISERROR(SEARCH("Alta",D10)))</formula>
    </cfRule>
    <cfRule type="containsText" dxfId="79" priority="47" operator="containsText" text="Baja">
      <formula>NOT(ISERROR(SEARCH("Baja",D10)))</formula>
    </cfRule>
    <cfRule type="containsText" dxfId="78" priority="48" operator="containsText" text="Muy Baja">
      <formula>NOT(ISERROR(SEARCH("Muy Baja",D10)))</formula>
    </cfRule>
    <cfRule type="containsText" dxfId="77" priority="50" operator="containsText" text="Media">
      <formula>NOT(ISERROR(SEARCH("Media",D10)))</formula>
    </cfRule>
  </conditionalFormatting>
  <conditionalFormatting sqref="E10:E79">
    <cfRule type="containsText" dxfId="76" priority="41" operator="containsText" text="Catastrófico">
      <formula>NOT(ISERROR(SEARCH("Catastrófico",E10)))</formula>
    </cfRule>
    <cfRule type="containsText" dxfId="75" priority="42" operator="containsText" text="Mayor">
      <formula>NOT(ISERROR(SEARCH("Mayor",E10)))</formula>
    </cfRule>
    <cfRule type="containsText" dxfId="74" priority="43" operator="containsText" text="Menor">
      <formula>NOT(ISERROR(SEARCH("Menor",E10)))</formula>
    </cfRule>
    <cfRule type="containsText" dxfId="73" priority="44" operator="containsText" text="Leve">
      <formula>NOT(ISERROR(SEARCH("Leve",E10)))</formula>
    </cfRule>
  </conditionalFormatting>
  <conditionalFormatting sqref="E10:F79">
    <cfRule type="containsText" dxfId="72" priority="49" operator="containsText" text="Moderado">
      <formula>NOT(ISERROR(SEARCH("Moderado",E10)))</formula>
    </cfRule>
  </conditionalFormatting>
  <conditionalFormatting sqref="F10:F29">
    <cfRule type="colorScale" priority="94">
      <colorScale>
        <cfvo type="min"/>
        <cfvo type="max"/>
        <color rgb="FFFF7128"/>
        <color rgb="FFFFEF9C"/>
      </colorScale>
    </cfRule>
  </conditionalFormatting>
  <conditionalFormatting sqref="F10:F79">
    <cfRule type="containsText" dxfId="71" priority="57" operator="containsText" text="Bajo">
      <formula>NOT(ISERROR(SEARCH("Bajo",F10)))</formula>
    </cfRule>
    <cfRule type="containsText" dxfId="70" priority="58" operator="containsText" text="Moderado">
      <formula>NOT(ISERROR(SEARCH("Moderado",F10)))</formula>
    </cfRule>
    <cfRule type="containsText" dxfId="69" priority="59" operator="containsText" text="Alto">
      <formula>NOT(ISERROR(SEARCH("Alto",F10)))</formula>
    </cfRule>
    <cfRule type="containsText" dxfId="68" priority="60" operator="containsText" text="Extremo">
      <formula>NOT(ISERROR(SEARCH("Extremo",F10)))</formula>
    </cfRule>
  </conditionalFormatting>
  <conditionalFormatting sqref="F30:F39">
    <cfRule type="colorScale" priority="75">
      <colorScale>
        <cfvo type="min"/>
        <cfvo type="max"/>
        <color rgb="FFFF7128"/>
        <color rgb="FFFFEF9C"/>
      </colorScale>
    </cfRule>
  </conditionalFormatting>
  <conditionalFormatting sqref="F40:F49">
    <cfRule type="colorScale" priority="68">
      <colorScale>
        <cfvo type="min"/>
        <cfvo type="max"/>
        <color rgb="FFFF7128"/>
        <color rgb="FFFFEF9C"/>
      </colorScale>
    </cfRule>
  </conditionalFormatting>
  <conditionalFormatting sqref="F50:F79">
    <cfRule type="colorScale" priority="1431">
      <colorScale>
        <cfvo type="min"/>
        <cfvo type="max"/>
        <color rgb="FFFF7128"/>
        <color rgb="FFFFEF9C"/>
      </colorScale>
    </cfRule>
  </conditionalFormatting>
  <conditionalFormatting sqref="A60 A70">
    <cfRule type="containsText" dxfId="67" priority="1" operator="containsText" text="3- Moderado">
      <formula>NOT(ISERROR(SEARCH("3- Moderado",A60)))</formula>
    </cfRule>
    <cfRule type="containsText" dxfId="66" priority="2" operator="containsText" text="6- Moderado">
      <formula>NOT(ISERROR(SEARCH("6- Moderado",A60)))</formula>
    </cfRule>
    <cfRule type="containsText" dxfId="65" priority="3" operator="containsText" text="4- Moderado">
      <formula>NOT(ISERROR(SEARCH("4- Moderado",A60)))</formula>
    </cfRule>
    <cfRule type="containsText" dxfId="64" priority="4" operator="containsText" text="3- Bajo">
      <formula>NOT(ISERROR(SEARCH("3- Bajo",A60)))</formula>
    </cfRule>
    <cfRule type="containsText" dxfId="63" priority="5" operator="containsText" text="4- Bajo">
      <formula>NOT(ISERROR(SEARCH("4- Bajo",A60)))</formula>
    </cfRule>
    <cfRule type="containsText" dxfId="62" priority="6" operator="containsText" text="1- Bajo">
      <formula>NOT(ISERROR(SEARCH("1- Bajo",A60)))</formula>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abSelected="1" topLeftCell="E20" zoomScale="130" zoomScaleNormal="130" workbookViewId="0">
      <selection activeCell="M30" sqref="M30:M3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3" t="s">
        <v>342</v>
      </c>
      <c r="B4" s="433"/>
      <c r="C4" s="513" t="s">
        <v>343</v>
      </c>
      <c r="D4" s="513"/>
      <c r="E4" s="513"/>
      <c r="F4" s="513"/>
      <c r="G4" s="513"/>
      <c r="H4" s="513"/>
      <c r="I4" s="513"/>
      <c r="J4" s="513"/>
      <c r="K4" s="513"/>
      <c r="L4" s="513"/>
      <c r="M4" s="51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3" t="s">
        <v>271</v>
      </c>
      <c r="B5" s="433"/>
      <c r="C5" s="512" t="s">
        <v>344</v>
      </c>
      <c r="D5" s="512"/>
      <c r="E5" s="512"/>
      <c r="F5" s="512"/>
      <c r="G5" s="512"/>
      <c r="H5" s="512"/>
      <c r="I5" s="512"/>
      <c r="J5" s="512"/>
      <c r="K5" s="512"/>
      <c r="L5" s="512"/>
      <c r="M5" s="51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33" t="s">
        <v>272</v>
      </c>
      <c r="B6" s="433"/>
      <c r="C6" s="635" t="s">
        <v>345</v>
      </c>
      <c r="D6" s="636"/>
      <c r="E6" s="636"/>
      <c r="F6" s="636"/>
      <c r="G6" s="636"/>
      <c r="H6" s="636"/>
      <c r="I6" s="636"/>
      <c r="J6" s="636"/>
      <c r="K6" s="636"/>
      <c r="L6" s="636"/>
      <c r="M6" s="63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0" t="s">
        <v>525</v>
      </c>
      <c r="B7" s="631"/>
      <c r="C7" s="632"/>
      <c r="D7" s="633" t="s">
        <v>526</v>
      </c>
      <c r="E7" s="633"/>
      <c r="F7" s="633"/>
      <c r="G7" s="634" t="s">
        <v>546</v>
      </c>
      <c r="H7" s="625" t="s">
        <v>527</v>
      </c>
      <c r="I7" s="627" t="s">
        <v>528</v>
      </c>
      <c r="J7" s="628"/>
      <c r="K7" s="627" t="s">
        <v>529</v>
      </c>
      <c r="L7" s="628"/>
      <c r="M7" s="629" t="s">
        <v>549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43</v>
      </c>
      <c r="B8" s="34" t="s">
        <v>212</v>
      </c>
      <c r="C8" s="34" t="s">
        <v>214</v>
      </c>
      <c r="D8" s="27" t="s">
        <v>224</v>
      </c>
      <c r="E8" s="27" t="s">
        <v>531</v>
      </c>
      <c r="F8" s="27" t="s">
        <v>532</v>
      </c>
      <c r="G8" s="634"/>
      <c r="H8" s="626"/>
      <c r="I8" s="28" t="s">
        <v>533</v>
      </c>
      <c r="J8" s="28" t="s">
        <v>534</v>
      </c>
      <c r="K8" s="28" t="s">
        <v>535</v>
      </c>
      <c r="L8" s="28" t="s">
        <v>536</v>
      </c>
      <c r="M8" s="62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0"/>
      <c r="B9" s="651"/>
      <c r="C9" s="651"/>
      <c r="D9" s="651"/>
      <c r="E9" s="651"/>
      <c r="F9" s="651"/>
      <c r="G9" s="65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2">
        <f>'7- Mapa Final'!A10</f>
        <v>1</v>
      </c>
      <c r="B10" s="638" t="str">
        <f>'7- Mapa Final'!B10</f>
        <v>Vencimiento de Términos de Acciones Constitucionales</v>
      </c>
      <c r="C10" s="638" t="str">
        <f>'7- Mapa Final'!C10</f>
        <v xml:space="preserve">
Posibilidad de vulneración de los derechos fundamentales de los ciudadanos  debido a las  actuaciones procesales después del vencimiento de los términos legales  
. </v>
      </c>
      <c r="D10" s="639" t="str">
        <f>'7- Mapa Final'!J10</f>
        <v>Muy Baja - 1</v>
      </c>
      <c r="E10" s="640" t="str">
        <f>'7- Mapa Final'!K10</f>
        <v>Menor - 2</v>
      </c>
      <c r="F10" s="653" t="str">
        <f>'7- Mapa Final'!M10</f>
        <v>Bajo - 2</v>
      </c>
      <c r="G10" s="427" t="s">
        <v>419</v>
      </c>
      <c r="H10" s="654" t="s">
        <v>537</v>
      </c>
      <c r="I10" s="621"/>
      <c r="J10" s="621" t="s">
        <v>562</v>
      </c>
      <c r="K10" s="622">
        <v>45566</v>
      </c>
      <c r="L10" s="622">
        <v>45645</v>
      </c>
      <c r="M10" s="605" t="s">
        <v>564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0"/>
      <c r="B11" s="612"/>
      <c r="C11" s="612"/>
      <c r="D11" s="615"/>
      <c r="E11" s="618"/>
      <c r="F11" s="608"/>
      <c r="G11" s="416"/>
      <c r="H11" s="620"/>
      <c r="I11" s="603"/>
      <c r="J11" s="603"/>
      <c r="K11" s="603"/>
      <c r="L11" s="603"/>
      <c r="M11" s="62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0"/>
      <c r="B12" s="612"/>
      <c r="C12" s="612"/>
      <c r="D12" s="615"/>
      <c r="E12" s="618"/>
      <c r="F12" s="608"/>
      <c r="G12" s="416"/>
      <c r="H12" s="620"/>
      <c r="I12" s="603"/>
      <c r="J12" s="603"/>
      <c r="K12" s="603"/>
      <c r="L12" s="603"/>
      <c r="M12" s="62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0"/>
      <c r="B13" s="612"/>
      <c r="C13" s="612"/>
      <c r="D13" s="615"/>
      <c r="E13" s="618"/>
      <c r="F13" s="608"/>
      <c r="G13" s="416"/>
      <c r="H13" s="620"/>
      <c r="I13" s="603"/>
      <c r="J13" s="603"/>
      <c r="K13" s="603"/>
      <c r="L13" s="603"/>
      <c r="M13" s="62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0"/>
      <c r="B14" s="612"/>
      <c r="C14" s="612"/>
      <c r="D14" s="615"/>
      <c r="E14" s="618"/>
      <c r="F14" s="608"/>
      <c r="G14" s="416"/>
      <c r="H14" s="620"/>
      <c r="I14" s="603"/>
      <c r="J14" s="603"/>
      <c r="K14" s="603"/>
      <c r="L14" s="603"/>
      <c r="M14" s="62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0"/>
      <c r="B15" s="612"/>
      <c r="C15" s="612"/>
      <c r="D15" s="615"/>
      <c r="E15" s="618"/>
      <c r="F15" s="608"/>
      <c r="G15" s="416"/>
      <c r="H15" s="620"/>
      <c r="I15" s="603"/>
      <c r="J15" s="603"/>
      <c r="K15" s="603"/>
      <c r="L15" s="603"/>
      <c r="M15" s="62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0"/>
      <c r="B16" s="612"/>
      <c r="C16" s="612"/>
      <c r="D16" s="615"/>
      <c r="E16" s="618"/>
      <c r="F16" s="608"/>
      <c r="G16" s="416"/>
      <c r="H16" s="620"/>
      <c r="I16" s="603"/>
      <c r="J16" s="603"/>
      <c r="K16" s="603"/>
      <c r="L16" s="603"/>
      <c r="M16" s="62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0"/>
      <c r="B17" s="612"/>
      <c r="C17" s="612"/>
      <c r="D17" s="615"/>
      <c r="E17" s="618"/>
      <c r="F17" s="608"/>
      <c r="G17" s="416"/>
      <c r="H17" s="620"/>
      <c r="I17" s="603"/>
      <c r="J17" s="603"/>
      <c r="K17" s="603"/>
      <c r="L17" s="603"/>
      <c r="M17" s="62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0"/>
      <c r="B18" s="612"/>
      <c r="C18" s="612"/>
      <c r="D18" s="615"/>
      <c r="E18" s="618"/>
      <c r="F18" s="608"/>
      <c r="G18" s="416"/>
      <c r="H18" s="620"/>
      <c r="I18" s="603"/>
      <c r="J18" s="603"/>
      <c r="K18" s="603"/>
      <c r="L18" s="603"/>
      <c r="M18" s="62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0"/>
      <c r="B19" s="612"/>
      <c r="C19" s="612"/>
      <c r="D19" s="615"/>
      <c r="E19" s="618"/>
      <c r="F19" s="608"/>
      <c r="G19" s="416"/>
      <c r="H19" s="620"/>
      <c r="I19" s="603"/>
      <c r="J19" s="603"/>
      <c r="K19" s="603"/>
      <c r="L19" s="603"/>
      <c r="M19" s="62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0">
        <f>'7- Mapa Final'!A20</f>
        <v>2</v>
      </c>
      <c r="B20" s="612" t="str">
        <f>'7- Mapa Final'!B20</f>
        <v xml:space="preserve">Incumplimientos en la realizacion de audiencias </v>
      </c>
      <c r="C20" s="612" t="str">
        <f>'7- Mapa Final'!C20</f>
        <v>No se atiende la solicitud de las partes  para la realización de una audiencia o no se cumple con la programación de la audiencia judicial  respectiva</v>
      </c>
      <c r="D20" s="614" t="str">
        <f>'7- Mapa Final'!J20</f>
        <v>Media - 3</v>
      </c>
      <c r="E20" s="617" t="str">
        <f>'7- Mapa Final'!K20</f>
        <v>Menor - 2</v>
      </c>
      <c r="F20" s="608" t="str">
        <f>'7- Mapa Final'!M20</f>
        <v>Moderado - 6</v>
      </c>
      <c r="G20" s="427" t="s">
        <v>419</v>
      </c>
      <c r="H20" s="620" t="s">
        <v>539</v>
      </c>
      <c r="I20" s="603"/>
      <c r="J20" s="603" t="s">
        <v>562</v>
      </c>
      <c r="K20" s="622">
        <v>45566</v>
      </c>
      <c r="L20" s="622">
        <v>45645</v>
      </c>
      <c r="M20" s="623" t="s">
        <v>566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0"/>
      <c r="B21" s="612"/>
      <c r="C21" s="612"/>
      <c r="D21" s="615"/>
      <c r="E21" s="618"/>
      <c r="F21" s="608"/>
      <c r="G21" s="416"/>
      <c r="H21" s="603"/>
      <c r="I21" s="603"/>
      <c r="J21" s="603"/>
      <c r="K21" s="603"/>
      <c r="L21" s="603"/>
      <c r="M21" s="6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0"/>
      <c r="B22" s="612"/>
      <c r="C22" s="612"/>
      <c r="D22" s="615"/>
      <c r="E22" s="618"/>
      <c r="F22" s="608"/>
      <c r="G22" s="416"/>
      <c r="H22" s="603"/>
      <c r="I22" s="603"/>
      <c r="J22" s="603"/>
      <c r="K22" s="603"/>
      <c r="L22" s="603"/>
      <c r="M22" s="62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0"/>
      <c r="B23" s="612"/>
      <c r="C23" s="612"/>
      <c r="D23" s="615"/>
      <c r="E23" s="618"/>
      <c r="F23" s="608"/>
      <c r="G23" s="416"/>
      <c r="H23" s="603"/>
      <c r="I23" s="603"/>
      <c r="J23" s="603"/>
      <c r="K23" s="603"/>
      <c r="L23" s="603"/>
      <c r="M23" s="62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0"/>
      <c r="B24" s="612"/>
      <c r="C24" s="612"/>
      <c r="D24" s="615"/>
      <c r="E24" s="618"/>
      <c r="F24" s="608"/>
      <c r="G24" s="416"/>
      <c r="H24" s="603"/>
      <c r="I24" s="603"/>
      <c r="J24" s="603"/>
      <c r="K24" s="603"/>
      <c r="L24" s="603"/>
      <c r="M24" s="62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0"/>
      <c r="B25" s="612"/>
      <c r="C25" s="612"/>
      <c r="D25" s="615"/>
      <c r="E25" s="618"/>
      <c r="F25" s="608"/>
      <c r="G25" s="416"/>
      <c r="H25" s="603"/>
      <c r="I25" s="603"/>
      <c r="J25" s="603"/>
      <c r="K25" s="603"/>
      <c r="L25" s="603"/>
      <c r="M25" s="623"/>
      <c r="N25" s="33"/>
      <c r="O25" s="33"/>
    </row>
    <row r="26" spans="1:169">
      <c r="A26" s="610"/>
      <c r="B26" s="612"/>
      <c r="C26" s="612"/>
      <c r="D26" s="615"/>
      <c r="E26" s="618"/>
      <c r="F26" s="608"/>
      <c r="G26" s="416"/>
      <c r="H26" s="603"/>
      <c r="I26" s="603"/>
      <c r="J26" s="603"/>
      <c r="K26" s="603"/>
      <c r="L26" s="603"/>
      <c r="M26" s="623"/>
      <c r="N26" s="33"/>
      <c r="O26" s="33"/>
    </row>
    <row r="27" spans="1:169">
      <c r="A27" s="610"/>
      <c r="B27" s="612"/>
      <c r="C27" s="612"/>
      <c r="D27" s="615"/>
      <c r="E27" s="618"/>
      <c r="F27" s="608"/>
      <c r="G27" s="416"/>
      <c r="H27" s="603"/>
      <c r="I27" s="603"/>
      <c r="J27" s="603"/>
      <c r="K27" s="603"/>
      <c r="L27" s="603"/>
      <c r="M27" s="623"/>
      <c r="N27" s="33"/>
      <c r="O27" s="33"/>
    </row>
    <row r="28" spans="1:169">
      <c r="A28" s="610"/>
      <c r="B28" s="612"/>
      <c r="C28" s="612"/>
      <c r="D28" s="615"/>
      <c r="E28" s="618"/>
      <c r="F28" s="608"/>
      <c r="G28" s="416"/>
      <c r="H28" s="603"/>
      <c r="I28" s="603"/>
      <c r="J28" s="603"/>
      <c r="K28" s="603"/>
      <c r="L28" s="603"/>
      <c r="M28" s="623"/>
      <c r="N28" s="33"/>
      <c r="O28" s="33"/>
    </row>
    <row r="29" spans="1:169" ht="15.75" thickBot="1">
      <c r="A29" s="610"/>
      <c r="B29" s="612"/>
      <c r="C29" s="612"/>
      <c r="D29" s="615"/>
      <c r="E29" s="618"/>
      <c r="F29" s="608"/>
      <c r="G29" s="416"/>
      <c r="H29" s="603"/>
      <c r="I29" s="603"/>
      <c r="J29" s="603"/>
      <c r="K29" s="603"/>
      <c r="L29" s="603"/>
      <c r="M29" s="623"/>
      <c r="N29" s="33"/>
      <c r="O29" s="33"/>
    </row>
    <row r="30" spans="1:169" s="25" customFormat="1" ht="12.75" customHeight="1">
      <c r="A30" s="610">
        <f>'7- Mapa Final'!A30</f>
        <v>3</v>
      </c>
      <c r="B30" s="612" t="str">
        <f>'7- Mapa Final'!B30</f>
        <v xml:space="preserve"> Efectuar notificaciones que no cumplan con los requistos</v>
      </c>
      <c r="C30" s="612" t="str">
        <f>'7- Mapa Final'!C30</f>
        <v>No se realizan las notificaciones  conforme a la normatividad aplicable, no se realizan  las notificaciones o se realizan inoportunamenteo  (Aca esta como riesgo porque es el producto de este proceso)</v>
      </c>
      <c r="D30" s="614" t="str">
        <f>'7- Mapa Final'!J30</f>
        <v>Baja - 2</v>
      </c>
      <c r="E30" s="617" t="str">
        <f>'7- Mapa Final'!K30</f>
        <v>Menor - 2</v>
      </c>
      <c r="F30" s="608" t="str">
        <f>'7- Mapa Final'!M30</f>
        <v>Moderado - 4</v>
      </c>
      <c r="G30" s="427" t="s">
        <v>419</v>
      </c>
      <c r="H30" s="655" t="s">
        <v>540</v>
      </c>
      <c r="I30" s="603"/>
      <c r="J30" s="603" t="s">
        <v>562</v>
      </c>
      <c r="K30" s="622">
        <v>45566</v>
      </c>
      <c r="L30" s="622">
        <v>45645</v>
      </c>
      <c r="M30" s="623" t="s">
        <v>567</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0"/>
      <c r="B31" s="612"/>
      <c r="C31" s="612"/>
      <c r="D31" s="615"/>
      <c r="E31" s="618"/>
      <c r="F31" s="608"/>
      <c r="G31" s="416"/>
      <c r="H31" s="656"/>
      <c r="I31" s="603"/>
      <c r="J31" s="603"/>
      <c r="K31" s="603"/>
      <c r="L31" s="603"/>
      <c r="M31" s="62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0"/>
      <c r="B32" s="612"/>
      <c r="C32" s="612"/>
      <c r="D32" s="615"/>
      <c r="E32" s="618"/>
      <c r="F32" s="608"/>
      <c r="G32" s="416"/>
      <c r="H32" s="656"/>
      <c r="I32" s="603"/>
      <c r="J32" s="603"/>
      <c r="K32" s="603"/>
      <c r="L32" s="603"/>
      <c r="M32" s="62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0"/>
      <c r="B33" s="612"/>
      <c r="C33" s="612"/>
      <c r="D33" s="615"/>
      <c r="E33" s="618"/>
      <c r="F33" s="608"/>
      <c r="G33" s="416"/>
      <c r="H33" s="656"/>
      <c r="I33" s="603"/>
      <c r="J33" s="603"/>
      <c r="K33" s="603"/>
      <c r="L33" s="603"/>
      <c r="M33" s="62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0"/>
      <c r="B34" s="612"/>
      <c r="C34" s="612"/>
      <c r="D34" s="615"/>
      <c r="E34" s="618"/>
      <c r="F34" s="608"/>
      <c r="G34" s="416"/>
      <c r="H34" s="656"/>
      <c r="I34" s="603"/>
      <c r="J34" s="603"/>
      <c r="K34" s="603"/>
      <c r="L34" s="603"/>
      <c r="M34" s="62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0"/>
      <c r="B35" s="612"/>
      <c r="C35" s="612"/>
      <c r="D35" s="615"/>
      <c r="E35" s="618"/>
      <c r="F35" s="608"/>
      <c r="G35" s="416"/>
      <c r="H35" s="656"/>
      <c r="I35" s="603"/>
      <c r="J35" s="603"/>
      <c r="K35" s="603"/>
      <c r="L35" s="603"/>
      <c r="M35" s="623"/>
      <c r="N35" s="33"/>
      <c r="O35" s="33"/>
    </row>
    <row r="36" spans="1:169">
      <c r="A36" s="610"/>
      <c r="B36" s="612"/>
      <c r="C36" s="612"/>
      <c r="D36" s="615"/>
      <c r="E36" s="618"/>
      <c r="F36" s="608"/>
      <c r="G36" s="416"/>
      <c r="H36" s="656"/>
      <c r="I36" s="603"/>
      <c r="J36" s="603"/>
      <c r="K36" s="603"/>
      <c r="L36" s="603"/>
      <c r="M36" s="623"/>
      <c r="N36" s="33"/>
      <c r="O36" s="33"/>
    </row>
    <row r="37" spans="1:169">
      <c r="A37" s="610"/>
      <c r="B37" s="612"/>
      <c r="C37" s="612"/>
      <c r="D37" s="615"/>
      <c r="E37" s="618"/>
      <c r="F37" s="608"/>
      <c r="G37" s="416"/>
      <c r="H37" s="656"/>
      <c r="I37" s="603"/>
      <c r="J37" s="603"/>
      <c r="K37" s="603"/>
      <c r="L37" s="603"/>
      <c r="M37" s="623"/>
      <c r="N37" s="33"/>
      <c r="O37" s="33"/>
    </row>
    <row r="38" spans="1:169" ht="42" customHeight="1">
      <c r="A38" s="610"/>
      <c r="B38" s="612"/>
      <c r="C38" s="612"/>
      <c r="D38" s="615"/>
      <c r="E38" s="618"/>
      <c r="F38" s="608"/>
      <c r="G38" s="416"/>
      <c r="H38" s="656"/>
      <c r="I38" s="603"/>
      <c r="J38" s="603"/>
      <c r="K38" s="603"/>
      <c r="L38" s="603"/>
      <c r="M38" s="623"/>
      <c r="N38" s="33"/>
      <c r="O38" s="33"/>
    </row>
    <row r="39" spans="1:169" ht="52.5" customHeight="1" thickBot="1">
      <c r="A39" s="610"/>
      <c r="B39" s="612"/>
      <c r="C39" s="612"/>
      <c r="D39" s="615"/>
      <c r="E39" s="618"/>
      <c r="F39" s="608"/>
      <c r="G39" s="416"/>
      <c r="H39" s="657"/>
      <c r="I39" s="603"/>
      <c r="J39" s="603"/>
      <c r="K39" s="603"/>
      <c r="L39" s="603"/>
      <c r="M39" s="623"/>
      <c r="N39" s="33"/>
      <c r="O39" s="33"/>
    </row>
    <row r="40" spans="1:169" s="25" customFormat="1" ht="12.75" customHeight="1">
      <c r="A40" s="610">
        <f>'7- Mapa Final'!A40</f>
        <v>4</v>
      </c>
      <c r="B40" s="612" t="str">
        <f>'7- Mapa Final'!B40</f>
        <v>Efectuar el reparto judicial incumpliendo requisitos</v>
      </c>
      <c r="C40" s="612" t="str">
        <f>'7- Mapa Final'!C40</f>
        <v>Realizar el reparto sin el cumplimiento de las formalidades y condiciones para su realización</v>
      </c>
      <c r="D40" s="614" t="str">
        <f>'7- Mapa Final'!J40</f>
        <v>Muy Baja - 1</v>
      </c>
      <c r="E40" s="617" t="str">
        <f>'7- Mapa Final'!K40</f>
        <v>Menor - 2</v>
      </c>
      <c r="F40" s="608" t="str">
        <f>'7- Mapa Final'!M40</f>
        <v>Bajo - 2</v>
      </c>
      <c r="G40" s="427" t="s">
        <v>419</v>
      </c>
      <c r="H40" s="620" t="s">
        <v>541</v>
      </c>
      <c r="I40" s="603"/>
      <c r="J40" s="603" t="s">
        <v>562</v>
      </c>
      <c r="K40" s="622">
        <v>45566</v>
      </c>
      <c r="L40" s="622">
        <v>45645</v>
      </c>
      <c r="M40" s="623" t="s">
        <v>565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0"/>
      <c r="B41" s="612"/>
      <c r="C41" s="612"/>
      <c r="D41" s="615"/>
      <c r="E41" s="618"/>
      <c r="F41" s="608"/>
      <c r="G41" s="416"/>
      <c r="H41" s="603"/>
      <c r="I41" s="603"/>
      <c r="J41" s="603"/>
      <c r="K41" s="603"/>
      <c r="L41" s="603"/>
      <c r="M41" s="62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0"/>
      <c r="B42" s="612"/>
      <c r="C42" s="612"/>
      <c r="D42" s="615"/>
      <c r="E42" s="618"/>
      <c r="F42" s="608"/>
      <c r="G42" s="416"/>
      <c r="H42" s="603"/>
      <c r="I42" s="603"/>
      <c r="J42" s="603"/>
      <c r="K42" s="603"/>
      <c r="L42" s="603"/>
      <c r="M42" s="62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0"/>
      <c r="B43" s="612"/>
      <c r="C43" s="612"/>
      <c r="D43" s="615"/>
      <c r="E43" s="618"/>
      <c r="F43" s="608"/>
      <c r="G43" s="416"/>
      <c r="H43" s="603"/>
      <c r="I43" s="603"/>
      <c r="J43" s="603"/>
      <c r="K43" s="603"/>
      <c r="L43" s="603"/>
      <c r="M43" s="62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0"/>
      <c r="B44" s="612"/>
      <c r="C44" s="612"/>
      <c r="D44" s="615"/>
      <c r="E44" s="618"/>
      <c r="F44" s="608"/>
      <c r="G44" s="416"/>
      <c r="H44" s="603"/>
      <c r="I44" s="603"/>
      <c r="J44" s="603"/>
      <c r="K44" s="603"/>
      <c r="L44" s="603"/>
      <c r="M44" s="62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0"/>
      <c r="B45" s="612"/>
      <c r="C45" s="612"/>
      <c r="D45" s="615"/>
      <c r="E45" s="618"/>
      <c r="F45" s="608"/>
      <c r="G45" s="416"/>
      <c r="H45" s="603"/>
      <c r="I45" s="603"/>
      <c r="J45" s="603"/>
      <c r="K45" s="603"/>
      <c r="L45" s="603"/>
      <c r="M45" s="623"/>
      <c r="N45" s="33"/>
      <c r="O45" s="33"/>
    </row>
    <row r="46" spans="1:169">
      <c r="A46" s="610"/>
      <c r="B46" s="612"/>
      <c r="C46" s="612"/>
      <c r="D46" s="615"/>
      <c r="E46" s="618"/>
      <c r="F46" s="608"/>
      <c r="G46" s="416"/>
      <c r="H46" s="603"/>
      <c r="I46" s="603"/>
      <c r="J46" s="603"/>
      <c r="K46" s="603"/>
      <c r="L46" s="603"/>
      <c r="M46" s="623"/>
      <c r="N46" s="33"/>
      <c r="O46" s="33"/>
    </row>
    <row r="47" spans="1:169">
      <c r="A47" s="610"/>
      <c r="B47" s="612"/>
      <c r="C47" s="612"/>
      <c r="D47" s="615"/>
      <c r="E47" s="618"/>
      <c r="F47" s="608"/>
      <c r="G47" s="416"/>
      <c r="H47" s="603"/>
      <c r="I47" s="603"/>
      <c r="J47" s="603"/>
      <c r="K47" s="603"/>
      <c r="L47" s="603"/>
      <c r="M47" s="623"/>
      <c r="N47" s="33"/>
      <c r="O47" s="33"/>
    </row>
    <row r="48" spans="1:169">
      <c r="A48" s="610"/>
      <c r="B48" s="612"/>
      <c r="C48" s="612"/>
      <c r="D48" s="615"/>
      <c r="E48" s="618"/>
      <c r="F48" s="608"/>
      <c r="G48" s="416"/>
      <c r="H48" s="603"/>
      <c r="I48" s="603"/>
      <c r="J48" s="603"/>
      <c r="K48" s="603"/>
      <c r="L48" s="603"/>
      <c r="M48" s="623"/>
      <c r="N48" s="33"/>
      <c r="O48" s="33"/>
    </row>
    <row r="49" spans="1:169" ht="15.75" thickBot="1">
      <c r="A49" s="610"/>
      <c r="B49" s="612"/>
      <c r="C49" s="612"/>
      <c r="D49" s="615"/>
      <c r="E49" s="618"/>
      <c r="F49" s="608"/>
      <c r="G49" s="416"/>
      <c r="H49" s="603"/>
      <c r="I49" s="603"/>
      <c r="J49" s="603"/>
      <c r="K49" s="603"/>
      <c r="L49" s="603"/>
      <c r="M49" s="623"/>
      <c r="N49" s="33"/>
      <c r="O49" s="33"/>
    </row>
    <row r="50" spans="1:169" s="25" customFormat="1" ht="12.75" customHeight="1">
      <c r="A50" s="610">
        <v>5</v>
      </c>
      <c r="B50" s="612" t="str">
        <f>'7- Mapa Final'!B50</f>
        <v>Pérdida de documentos</v>
      </c>
      <c r="C50" s="612" t="str">
        <f>'7- Mapa Final'!C50</f>
        <v>Extravío temporal o definitivo de los  documentos de los procesos judiciales</v>
      </c>
      <c r="D50" s="614" t="str">
        <f>'7- Mapa Final'!J50</f>
        <v>Baja - 2</v>
      </c>
      <c r="E50" s="617" t="str">
        <f>'7- Mapa Final'!K50</f>
        <v>Menor - 2</v>
      </c>
      <c r="F50" s="608" t="str">
        <f>'7- Mapa Final'!M50</f>
        <v>Moderado - 4</v>
      </c>
      <c r="G50" s="427" t="s">
        <v>419</v>
      </c>
      <c r="H50" s="620" t="s">
        <v>543</v>
      </c>
      <c r="I50" s="603"/>
      <c r="J50" s="603" t="s">
        <v>562</v>
      </c>
      <c r="K50" s="622">
        <v>45566</v>
      </c>
      <c r="L50" s="622">
        <v>45645</v>
      </c>
      <c r="M50" s="623" t="s">
        <v>554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0"/>
      <c r="B51" s="612"/>
      <c r="C51" s="612"/>
      <c r="D51" s="615"/>
      <c r="E51" s="618"/>
      <c r="F51" s="608"/>
      <c r="G51" s="416"/>
      <c r="H51" s="603"/>
      <c r="I51" s="603"/>
      <c r="J51" s="603"/>
      <c r="K51" s="603"/>
      <c r="L51" s="603"/>
      <c r="M51" s="62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0"/>
      <c r="B52" s="612"/>
      <c r="C52" s="612"/>
      <c r="D52" s="615"/>
      <c r="E52" s="618"/>
      <c r="F52" s="608"/>
      <c r="G52" s="416"/>
      <c r="H52" s="603"/>
      <c r="I52" s="603"/>
      <c r="J52" s="603"/>
      <c r="K52" s="603"/>
      <c r="L52" s="603"/>
      <c r="M52" s="62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0"/>
      <c r="B53" s="612"/>
      <c r="C53" s="612"/>
      <c r="D53" s="615"/>
      <c r="E53" s="618"/>
      <c r="F53" s="608"/>
      <c r="G53" s="416"/>
      <c r="H53" s="603"/>
      <c r="I53" s="603"/>
      <c r="J53" s="603"/>
      <c r="K53" s="603"/>
      <c r="L53" s="603"/>
      <c r="M53" s="62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0"/>
      <c r="B54" s="612"/>
      <c r="C54" s="612"/>
      <c r="D54" s="615"/>
      <c r="E54" s="618"/>
      <c r="F54" s="608"/>
      <c r="G54" s="416"/>
      <c r="H54" s="603"/>
      <c r="I54" s="603"/>
      <c r="J54" s="603"/>
      <c r="K54" s="603"/>
      <c r="L54" s="603"/>
      <c r="M54" s="62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0"/>
      <c r="B55" s="612"/>
      <c r="C55" s="612"/>
      <c r="D55" s="615"/>
      <c r="E55" s="618"/>
      <c r="F55" s="608"/>
      <c r="G55" s="416"/>
      <c r="H55" s="603"/>
      <c r="I55" s="603"/>
      <c r="J55" s="603"/>
      <c r="K55" s="603"/>
      <c r="L55" s="603"/>
      <c r="M55" s="623"/>
      <c r="N55" s="33"/>
      <c r="O55" s="33"/>
    </row>
    <row r="56" spans="1:169">
      <c r="A56" s="610"/>
      <c r="B56" s="612"/>
      <c r="C56" s="612"/>
      <c r="D56" s="615"/>
      <c r="E56" s="618"/>
      <c r="F56" s="608"/>
      <c r="G56" s="416"/>
      <c r="H56" s="603"/>
      <c r="I56" s="603"/>
      <c r="J56" s="603"/>
      <c r="K56" s="603"/>
      <c r="L56" s="603"/>
      <c r="M56" s="623"/>
      <c r="N56" s="33"/>
      <c r="O56" s="33"/>
    </row>
    <row r="57" spans="1:169">
      <c r="A57" s="610"/>
      <c r="B57" s="612"/>
      <c r="C57" s="612"/>
      <c r="D57" s="615"/>
      <c r="E57" s="618"/>
      <c r="F57" s="608"/>
      <c r="G57" s="416"/>
      <c r="H57" s="603"/>
      <c r="I57" s="603"/>
      <c r="J57" s="603"/>
      <c r="K57" s="603"/>
      <c r="L57" s="603"/>
      <c r="M57" s="623"/>
      <c r="N57" s="33"/>
      <c r="O57" s="33"/>
    </row>
    <row r="58" spans="1:169">
      <c r="A58" s="610"/>
      <c r="B58" s="612"/>
      <c r="C58" s="612"/>
      <c r="D58" s="615"/>
      <c r="E58" s="618"/>
      <c r="F58" s="608"/>
      <c r="G58" s="416"/>
      <c r="H58" s="603"/>
      <c r="I58" s="603"/>
      <c r="J58" s="603"/>
      <c r="K58" s="603"/>
      <c r="L58" s="603"/>
      <c r="M58" s="623"/>
      <c r="N58" s="33"/>
      <c r="O58" s="33"/>
    </row>
    <row r="59" spans="1:169" ht="15.75" thickBot="1">
      <c r="A59" s="611"/>
      <c r="B59" s="613"/>
      <c r="C59" s="613"/>
      <c r="D59" s="616"/>
      <c r="E59" s="619"/>
      <c r="F59" s="609"/>
      <c r="G59" s="416"/>
      <c r="H59" s="604"/>
      <c r="I59" s="604"/>
      <c r="J59" s="604"/>
      <c r="K59" s="603"/>
      <c r="L59" s="603"/>
      <c r="M59" s="624"/>
      <c r="N59" s="33"/>
      <c r="O59" s="33"/>
    </row>
    <row r="60" spans="1:169" s="25" customFormat="1" ht="12.75" customHeight="1">
      <c r="A60" s="610">
        <v>6</v>
      </c>
      <c r="B60" s="612" t="str">
        <f>'7- Mapa Final'!B60</f>
        <v xml:space="preserve">Recibir, ofrecer, prometer, entregar o aceptar dadivas  o beneficios a nombre propio o de terceros para  demorar, retener, alterar o direccionar fallos judiciales </v>
      </c>
      <c r="C60" s="612" t="str">
        <f>'7- Mapa Final'!C60</f>
        <v xml:space="preserve">Proferir  sentencias judiciales incumplmiendo los principios de la administracion de justicia o sin la observancia de los Codigos  Procesales en la materia </v>
      </c>
      <c r="D60" s="614" t="str">
        <f>'7- Mapa Final'!J60</f>
        <v>Muy Baja - 1</v>
      </c>
      <c r="E60" s="617" t="str">
        <f>'7- Mapa Final'!K60</f>
        <v>Leve - 1</v>
      </c>
      <c r="F60" s="608" t="str">
        <f>'7- Mapa Final'!M60</f>
        <v>Bajo - 1</v>
      </c>
      <c r="G60" s="427" t="s">
        <v>419</v>
      </c>
      <c r="H60" s="620" t="s">
        <v>545</v>
      </c>
      <c r="I60" s="603"/>
      <c r="J60" s="603" t="s">
        <v>562</v>
      </c>
      <c r="K60" s="622">
        <v>45566</v>
      </c>
      <c r="L60" s="622">
        <v>45645</v>
      </c>
      <c r="M60" s="623" t="s">
        <v>553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0"/>
      <c r="B61" s="612"/>
      <c r="C61" s="612"/>
      <c r="D61" s="615"/>
      <c r="E61" s="618"/>
      <c r="F61" s="608"/>
      <c r="G61" s="416"/>
      <c r="H61" s="603"/>
      <c r="I61" s="603"/>
      <c r="J61" s="603"/>
      <c r="K61" s="603"/>
      <c r="L61" s="603"/>
      <c r="M61" s="62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0"/>
      <c r="B62" s="612"/>
      <c r="C62" s="612"/>
      <c r="D62" s="615"/>
      <c r="E62" s="618"/>
      <c r="F62" s="608"/>
      <c r="G62" s="416"/>
      <c r="H62" s="603"/>
      <c r="I62" s="603"/>
      <c r="J62" s="603"/>
      <c r="K62" s="603"/>
      <c r="L62" s="603"/>
      <c r="M62" s="62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0"/>
      <c r="B63" s="612"/>
      <c r="C63" s="612"/>
      <c r="D63" s="615"/>
      <c r="E63" s="618"/>
      <c r="F63" s="608"/>
      <c r="G63" s="416"/>
      <c r="H63" s="603"/>
      <c r="I63" s="603"/>
      <c r="J63" s="603"/>
      <c r="K63" s="603"/>
      <c r="L63" s="603"/>
      <c r="M63" s="62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0"/>
      <c r="B64" s="612"/>
      <c r="C64" s="612"/>
      <c r="D64" s="615"/>
      <c r="E64" s="618"/>
      <c r="F64" s="608"/>
      <c r="G64" s="416"/>
      <c r="H64" s="603"/>
      <c r="I64" s="603"/>
      <c r="J64" s="603"/>
      <c r="K64" s="603"/>
      <c r="L64" s="603"/>
      <c r="M64" s="62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0"/>
      <c r="B65" s="612"/>
      <c r="C65" s="612"/>
      <c r="D65" s="615"/>
      <c r="E65" s="618"/>
      <c r="F65" s="608"/>
      <c r="G65" s="416"/>
      <c r="H65" s="603"/>
      <c r="I65" s="603"/>
      <c r="J65" s="603"/>
      <c r="K65" s="603"/>
      <c r="L65" s="603"/>
      <c r="M65" s="623"/>
      <c r="N65" s="33"/>
      <c r="O65" s="33"/>
    </row>
    <row r="66" spans="1:169">
      <c r="A66" s="610"/>
      <c r="B66" s="612"/>
      <c r="C66" s="612"/>
      <c r="D66" s="615"/>
      <c r="E66" s="618"/>
      <c r="F66" s="608"/>
      <c r="G66" s="416"/>
      <c r="H66" s="603"/>
      <c r="I66" s="603"/>
      <c r="J66" s="603"/>
      <c r="K66" s="603"/>
      <c r="L66" s="603"/>
      <c r="M66" s="623"/>
      <c r="N66" s="33"/>
      <c r="O66" s="33"/>
    </row>
    <row r="67" spans="1:169">
      <c r="A67" s="610"/>
      <c r="B67" s="612"/>
      <c r="C67" s="612"/>
      <c r="D67" s="615"/>
      <c r="E67" s="618"/>
      <c r="F67" s="608"/>
      <c r="G67" s="416"/>
      <c r="H67" s="603"/>
      <c r="I67" s="603"/>
      <c r="J67" s="603"/>
      <c r="K67" s="603"/>
      <c r="L67" s="603"/>
      <c r="M67" s="623"/>
      <c r="N67" s="33"/>
      <c r="O67" s="33"/>
    </row>
    <row r="68" spans="1:169">
      <c r="A68" s="610"/>
      <c r="B68" s="612"/>
      <c r="C68" s="612"/>
      <c r="D68" s="615"/>
      <c r="E68" s="618"/>
      <c r="F68" s="608"/>
      <c r="G68" s="416"/>
      <c r="H68" s="603"/>
      <c r="I68" s="603"/>
      <c r="J68" s="603"/>
      <c r="K68" s="603"/>
      <c r="L68" s="603"/>
      <c r="M68" s="623"/>
      <c r="N68" s="33"/>
      <c r="O68" s="33"/>
    </row>
    <row r="69" spans="1:169" ht="15.75" thickBot="1">
      <c r="A69" s="611"/>
      <c r="B69" s="613"/>
      <c r="C69" s="613"/>
      <c r="D69" s="616"/>
      <c r="E69" s="619"/>
      <c r="F69" s="609"/>
      <c r="G69" s="416"/>
      <c r="H69" s="604"/>
      <c r="I69" s="604"/>
      <c r="J69" s="604"/>
      <c r="K69" s="603"/>
      <c r="L69" s="603"/>
      <c r="M69" s="624"/>
      <c r="N69" s="33"/>
      <c r="O69" s="33"/>
    </row>
    <row r="70" spans="1:169" s="25" customFormat="1" ht="12.75">
      <c r="A70" s="610"/>
      <c r="B70" s="612"/>
      <c r="C70" s="612"/>
      <c r="D70" s="614"/>
      <c r="E70" s="617"/>
      <c r="F70" s="608"/>
      <c r="G70" s="416"/>
      <c r="H70" s="603"/>
      <c r="I70" s="603"/>
      <c r="J70" s="603"/>
      <c r="K70" s="603"/>
      <c r="L70" s="603"/>
      <c r="M70" s="60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0"/>
      <c r="B71" s="612"/>
      <c r="C71" s="612"/>
      <c r="D71" s="615"/>
      <c r="E71" s="618"/>
      <c r="F71" s="608"/>
      <c r="G71" s="416"/>
      <c r="H71" s="603"/>
      <c r="I71" s="603"/>
      <c r="J71" s="603"/>
      <c r="K71" s="603"/>
      <c r="L71" s="603"/>
      <c r="M71" s="60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0"/>
      <c r="B72" s="612"/>
      <c r="C72" s="612"/>
      <c r="D72" s="615"/>
      <c r="E72" s="618"/>
      <c r="F72" s="608"/>
      <c r="G72" s="416"/>
      <c r="H72" s="603"/>
      <c r="I72" s="603"/>
      <c r="J72" s="603"/>
      <c r="K72" s="603"/>
      <c r="L72" s="603"/>
      <c r="M72" s="60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0"/>
      <c r="B73" s="612"/>
      <c r="C73" s="612"/>
      <c r="D73" s="615"/>
      <c r="E73" s="618"/>
      <c r="F73" s="608"/>
      <c r="G73" s="416"/>
      <c r="H73" s="603"/>
      <c r="I73" s="603"/>
      <c r="J73" s="603"/>
      <c r="K73" s="603"/>
      <c r="L73" s="603"/>
      <c r="M73" s="60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0"/>
      <c r="B74" s="612"/>
      <c r="C74" s="612"/>
      <c r="D74" s="615"/>
      <c r="E74" s="618"/>
      <c r="F74" s="608"/>
      <c r="G74" s="416"/>
      <c r="H74" s="603"/>
      <c r="I74" s="603"/>
      <c r="J74" s="603"/>
      <c r="K74" s="603"/>
      <c r="L74" s="603"/>
      <c r="M74" s="60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0"/>
      <c r="B75" s="612"/>
      <c r="C75" s="612"/>
      <c r="D75" s="615"/>
      <c r="E75" s="618"/>
      <c r="F75" s="608"/>
      <c r="G75" s="416"/>
      <c r="H75" s="603"/>
      <c r="I75" s="603"/>
      <c r="J75" s="603"/>
      <c r="K75" s="603"/>
      <c r="L75" s="603"/>
      <c r="M75" s="606"/>
      <c r="N75" s="33"/>
      <c r="O75" s="33"/>
    </row>
    <row r="76" spans="1:169">
      <c r="A76" s="610"/>
      <c r="B76" s="612"/>
      <c r="C76" s="612"/>
      <c r="D76" s="615"/>
      <c r="E76" s="618"/>
      <c r="F76" s="608"/>
      <c r="G76" s="416"/>
      <c r="H76" s="603"/>
      <c r="I76" s="603"/>
      <c r="J76" s="603"/>
      <c r="K76" s="603"/>
      <c r="L76" s="603"/>
      <c r="M76" s="606"/>
      <c r="N76" s="33"/>
      <c r="O76" s="33"/>
    </row>
    <row r="77" spans="1:169">
      <c r="A77" s="610"/>
      <c r="B77" s="612"/>
      <c r="C77" s="612"/>
      <c r="D77" s="615"/>
      <c r="E77" s="618"/>
      <c r="F77" s="608"/>
      <c r="G77" s="416"/>
      <c r="H77" s="603"/>
      <c r="I77" s="603"/>
      <c r="J77" s="603"/>
      <c r="K77" s="603"/>
      <c r="L77" s="603"/>
      <c r="M77" s="606"/>
      <c r="N77" s="33"/>
      <c r="O77" s="33"/>
    </row>
    <row r="78" spans="1:169">
      <c r="A78" s="610"/>
      <c r="B78" s="612"/>
      <c r="C78" s="612"/>
      <c r="D78" s="615"/>
      <c r="E78" s="618"/>
      <c r="F78" s="608"/>
      <c r="G78" s="416"/>
      <c r="H78" s="603"/>
      <c r="I78" s="603"/>
      <c r="J78" s="603"/>
      <c r="K78" s="603"/>
      <c r="L78" s="603"/>
      <c r="M78" s="606"/>
      <c r="N78" s="33"/>
      <c r="O78" s="33"/>
    </row>
    <row r="79" spans="1:169" ht="15.75" thickBot="1">
      <c r="A79" s="611"/>
      <c r="B79" s="613"/>
      <c r="C79" s="613"/>
      <c r="D79" s="616"/>
      <c r="E79" s="619"/>
      <c r="F79" s="609"/>
      <c r="G79" s="428"/>
      <c r="H79" s="604"/>
      <c r="I79" s="604"/>
      <c r="J79" s="604"/>
      <c r="K79" s="604"/>
      <c r="L79" s="604"/>
      <c r="M79" s="607"/>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D3CA8A8F104B46A609B35E2806C01D" ma:contentTypeVersion="8" ma:contentTypeDescription="Crear nuevo documento." ma:contentTypeScope="" ma:versionID="1c9cec5cb31c70f48e1094b654c63903">
  <xsd:schema xmlns:xsd="http://www.w3.org/2001/XMLSchema" xmlns:xs="http://www.w3.org/2001/XMLSchema" xmlns:p="http://schemas.microsoft.com/office/2006/metadata/properties" xmlns:ns2="930c81f1-e9ca-4bc6-a442-7e43bfe25841" targetNamespace="http://schemas.microsoft.com/office/2006/metadata/properties" ma:root="true" ma:fieldsID="f1a85d37b89f0c3d7c0a2974bbb6230e" ns2:_="">
    <xsd:import namespace="930c81f1-e9ca-4bc6-a442-7e43bfe258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c81f1-e9ca-4bc6-a442-7e43bfe25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13E4DA68-43A9-4EBC-8EFC-ED3E6DCEB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c81f1-e9ca-4bc6-a442-7e43bfe25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juan pablo gonzlez cavadia</cp:lastModifiedBy>
  <cp:revision/>
  <dcterms:created xsi:type="dcterms:W3CDTF">2021-04-16T16:11:31Z</dcterms:created>
  <dcterms:modified xsi:type="dcterms:W3CDTF">2025-02-14T21:09:10Z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0x01010050D3CA8A8F104B46A609B35E2806C01D</vt:lpwstr>
  </property>
  <property fmtid="{D5CDD505-2E9C-101B-9397-08002B2CF9AE}" pid="3" name="MediaServiceImageTags">
    <vt:lpwstr/>
  </property>
</Properties>
</file>