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D:\MINUTAS SECRETARIALES 2025\SIGCMA\2025\MATRIZ DE RIESGO\2024\"/>
    </mc:Choice>
  </mc:AlternateContent>
  <xr:revisionPtr revIDLastSave="0" documentId="8_{6CB8DD0C-43AA-43F4-BDD0-54376F266A77}" xr6:coauthVersionLast="36" xr6:coauthVersionMax="36" xr10:uidLastSave="{00000000-0000-0000-0000-000000000000}"/>
  <bookViews>
    <workbookView xWindow="0" yWindow="0" windowWidth="24000" windowHeight="9525" tabRatio="898" firstSheet="5" activeTab="13"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28" l="1"/>
  <c r="K20" i="28"/>
  <c r="K10" i="28"/>
  <c r="C6" i="34" l="1"/>
  <c r="G10" i="27" l="1"/>
  <c r="J40" i="28" l="1"/>
  <c r="J60" i="28" l="1"/>
  <c r="J61" i="28"/>
  <c r="J62" i="28"/>
  <c r="J63" i="28"/>
  <c r="J64" i="28"/>
  <c r="J65" i="28"/>
  <c r="J66" i="28"/>
  <c r="J67" i="28"/>
  <c r="J68" i="28"/>
  <c r="J69" i="28"/>
  <c r="J59" i="28"/>
  <c r="J58" i="28"/>
  <c r="J57" i="28"/>
  <c r="J56" i="28"/>
  <c r="J55" i="28"/>
  <c r="J54" i="28"/>
  <c r="J53" i="28"/>
  <c r="J52" i="28"/>
  <c r="J51" i="28"/>
  <c r="J50" i="28"/>
  <c r="J49" i="28"/>
  <c r="J48" i="28"/>
  <c r="J47" i="28"/>
  <c r="J46" i="28"/>
  <c r="J45" i="28"/>
  <c r="J44" i="28"/>
  <c r="J43" i="28"/>
  <c r="J42" i="28"/>
  <c r="J41" i="28"/>
  <c r="R57" i="28"/>
  <c r="R58" i="28"/>
  <c r="C5" i="35"/>
  <c r="C5" i="36" s="1"/>
  <c r="C6" i="35"/>
  <c r="C6" i="36" s="1"/>
  <c r="C5" i="34"/>
  <c r="C4" i="34"/>
  <c r="C4" i="35" s="1"/>
  <c r="C4" i="36" s="1"/>
  <c r="G50" i="27"/>
  <c r="H50" i="27" s="1"/>
  <c r="L50" i="27"/>
  <c r="L51" i="27"/>
  <c r="K51" i="27" s="1"/>
  <c r="L52" i="27"/>
  <c r="K52" i="27" s="1"/>
  <c r="L53" i="27"/>
  <c r="K53" i="27" s="1"/>
  <c r="L54" i="27"/>
  <c r="K54" i="27" s="1"/>
  <c r="L55" i="27"/>
  <c r="K55" i="27" s="1"/>
  <c r="L56" i="27"/>
  <c r="K56" i="27" s="1"/>
  <c r="L57" i="27"/>
  <c r="K57" i="27" s="1"/>
  <c r="L58" i="27"/>
  <c r="K58" i="27" s="1"/>
  <c r="L59" i="27"/>
  <c r="K59" i="27" s="1"/>
  <c r="G60" i="27"/>
  <c r="H60" i="27" s="1"/>
  <c r="L60" i="27"/>
  <c r="L61" i="27"/>
  <c r="K61" i="27" s="1"/>
  <c r="L62" i="27"/>
  <c r="K62" i="27" s="1"/>
  <c r="L63" i="27"/>
  <c r="K63" i="27" s="1"/>
  <c r="L64" i="27"/>
  <c r="K64" i="27" s="1"/>
  <c r="L65" i="27"/>
  <c r="K65" i="27" s="1"/>
  <c r="L66" i="27"/>
  <c r="K66" i="27" s="1"/>
  <c r="L67" i="27"/>
  <c r="K67" i="27" s="1"/>
  <c r="L68" i="27"/>
  <c r="K68" i="27" s="1"/>
  <c r="L69" i="27"/>
  <c r="K69" i="27" s="1"/>
  <c r="L50" i="29"/>
  <c r="L60" i="29"/>
  <c r="M60" i="27" l="1"/>
  <c r="M50" i="27"/>
  <c r="N60" i="27"/>
  <c r="N50" i="27"/>
  <c r="K50" i="27"/>
  <c r="K60" i="27"/>
  <c r="J21" i="28"/>
  <c r="J20" i="28"/>
  <c r="C12" i="28"/>
  <c r="C11" i="28"/>
  <c r="C10" i="28"/>
  <c r="C60" i="29" l="1"/>
  <c r="C70" i="18" s="1"/>
  <c r="B60" i="29"/>
  <c r="B70" i="34" s="1"/>
  <c r="E60" i="29"/>
  <c r="R69" i="28"/>
  <c r="L69" i="28"/>
  <c r="C69" i="28"/>
  <c r="L68" i="28"/>
  <c r="C68" i="28"/>
  <c r="R67" i="28"/>
  <c r="L67" i="28"/>
  <c r="R66" i="28"/>
  <c r="L66" i="28"/>
  <c r="R65" i="28"/>
  <c r="L65" i="28"/>
  <c r="R64" i="28"/>
  <c r="L64" i="28"/>
  <c r="R63" i="28"/>
  <c r="L63" i="28"/>
  <c r="R62" i="28"/>
  <c r="C62" i="28"/>
  <c r="R61" i="28"/>
  <c r="L61" i="28"/>
  <c r="C61" i="28"/>
  <c r="R60" i="28"/>
  <c r="L60" i="28"/>
  <c r="C60" i="28"/>
  <c r="B60" i="28"/>
  <c r="F60" i="29"/>
  <c r="C70" i="34" l="1"/>
  <c r="B70" i="18"/>
  <c r="K60" i="28"/>
  <c r="T60" i="28" s="1"/>
  <c r="S60" i="28"/>
  <c r="U60" i="28" s="1"/>
  <c r="V60" i="28" l="1"/>
  <c r="M60" i="29" s="1"/>
  <c r="J60" i="29"/>
  <c r="D70" i="34" s="1"/>
  <c r="K60" i="29"/>
  <c r="E70" i="18" s="1"/>
  <c r="H60" i="29"/>
  <c r="G60" i="29"/>
  <c r="D70" i="18"/>
  <c r="E70" i="34" l="1"/>
  <c r="F70" i="34"/>
  <c r="E69" i="29"/>
  <c r="E68" i="29"/>
  <c r="E67" i="29"/>
  <c r="E66" i="29"/>
  <c r="E65" i="29"/>
  <c r="E64" i="29"/>
  <c r="E63" i="29"/>
  <c r="E62" i="29"/>
  <c r="E61" i="29"/>
  <c r="C70" i="36"/>
  <c r="R59" i="28"/>
  <c r="L59" i="28"/>
  <c r="L58" i="28"/>
  <c r="E59" i="29"/>
  <c r="E58" i="29"/>
  <c r="E57" i="29"/>
  <c r="E56" i="29"/>
  <c r="E55" i="29"/>
  <c r="E54" i="29"/>
  <c r="E53" i="29"/>
  <c r="E52" i="29"/>
  <c r="E51" i="29"/>
  <c r="E50" i="29"/>
  <c r="C50" i="29"/>
  <c r="C60" i="36" s="1"/>
  <c r="B50" i="29"/>
  <c r="B60" i="36" s="1"/>
  <c r="F70" i="18" l="1"/>
  <c r="B60" i="18"/>
  <c r="B60" i="34"/>
  <c r="B60" i="35"/>
  <c r="C60" i="18"/>
  <c r="C60" i="34"/>
  <c r="C60" i="35"/>
  <c r="B70" i="35"/>
  <c r="B70" i="36"/>
  <c r="C70" i="35"/>
  <c r="E70" i="36" l="1"/>
  <c r="E70" i="35"/>
  <c r="D70" i="36"/>
  <c r="D70" i="35"/>
  <c r="B50" i="28"/>
  <c r="C50" i="28"/>
  <c r="L50" i="28"/>
  <c r="R50" i="28"/>
  <c r="C51" i="28"/>
  <c r="L51" i="28"/>
  <c r="R51" i="28"/>
  <c r="L52" i="28"/>
  <c r="R52" i="28"/>
  <c r="L53" i="28"/>
  <c r="R53" i="28"/>
  <c r="L54" i="28"/>
  <c r="R54" i="28"/>
  <c r="L55" i="28"/>
  <c r="R55" i="28"/>
  <c r="L56" i="28"/>
  <c r="R56" i="28"/>
  <c r="L57" i="28"/>
  <c r="L22" i="28"/>
  <c r="F50" i="29"/>
  <c r="L49" i="27"/>
  <c r="K49" i="27" s="1"/>
  <c r="L48" i="27"/>
  <c r="K48" i="27" s="1"/>
  <c r="L47" i="27"/>
  <c r="K47" i="27" s="1"/>
  <c r="L46" i="27"/>
  <c r="K46" i="27" s="1"/>
  <c r="L45" i="27"/>
  <c r="K45" i="27" s="1"/>
  <c r="L44" i="27"/>
  <c r="K44" i="27" s="1"/>
  <c r="L43" i="27"/>
  <c r="K43" i="27" s="1"/>
  <c r="L42" i="27"/>
  <c r="K42" i="27" s="1"/>
  <c r="L41" i="27"/>
  <c r="K41" i="27" s="1"/>
  <c r="L40" i="27"/>
  <c r="K40" i="27" s="1"/>
  <c r="L4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G50" i="29"/>
  <c r="S50" i="28"/>
  <c r="K50" i="28"/>
  <c r="T50" i="28" s="1"/>
  <c r="M40" i="27"/>
  <c r="A30" i="28"/>
  <c r="A20" i="28"/>
  <c r="U50" i="28" l="1"/>
  <c r="V50" i="28" s="1"/>
  <c r="M50" i="29" s="1"/>
  <c r="J50" i="29"/>
  <c r="D60" i="36" s="1"/>
  <c r="H50" i="29"/>
  <c r="L40" i="28"/>
  <c r="B20" i="28"/>
  <c r="B30" i="28"/>
  <c r="L32" i="28"/>
  <c r="L31" i="28"/>
  <c r="L30" i="28"/>
  <c r="L21" i="28"/>
  <c r="L20" i="28"/>
  <c r="L11" i="28"/>
  <c r="L30" i="29"/>
  <c r="C40" i="29"/>
  <c r="B40" i="29"/>
  <c r="C30" i="29"/>
  <c r="B30" i="29"/>
  <c r="A30" i="29"/>
  <c r="C40" i="28"/>
  <c r="C41" i="28"/>
  <c r="C42" i="28"/>
  <c r="C43" i="28"/>
  <c r="C44" i="28"/>
  <c r="C45" i="28"/>
  <c r="C46" i="28"/>
  <c r="C47" i="28"/>
  <c r="C48" i="28"/>
  <c r="C49" i="28"/>
  <c r="C30" i="28"/>
  <c r="C31" i="28"/>
  <c r="C32" i="28"/>
  <c r="K50" i="29" l="1"/>
  <c r="D60" i="35"/>
  <c r="D60" i="34"/>
  <c r="D60" i="18"/>
  <c r="B40" i="36"/>
  <c r="B40" i="35"/>
  <c r="B40" i="34"/>
  <c r="C40" i="34"/>
  <c r="C40" i="36"/>
  <c r="C40" i="35"/>
  <c r="A40" i="35"/>
  <c r="A40" i="34"/>
  <c r="A40" i="36"/>
  <c r="B50" i="36"/>
  <c r="B50" i="35"/>
  <c r="B50" i="34"/>
  <c r="C30" i="35"/>
  <c r="C30" i="36"/>
  <c r="C30" i="34"/>
  <c r="C50" i="36"/>
  <c r="C50" i="35"/>
  <c r="C50" i="34"/>
  <c r="A30" i="36"/>
  <c r="A30" i="35"/>
  <c r="A30" i="34"/>
  <c r="B30" i="36"/>
  <c r="B30" i="35"/>
  <c r="B30" i="34"/>
  <c r="B40" i="18"/>
  <c r="C50" i="18"/>
  <c r="C30" i="18"/>
  <c r="A30" i="18"/>
  <c r="B50" i="18"/>
  <c r="B30" i="18"/>
  <c r="C40" i="18"/>
  <c r="A40" i="18"/>
  <c r="G40" i="29"/>
  <c r="E60" i="36" l="1"/>
  <c r="E60" i="34"/>
  <c r="E60" i="35"/>
  <c r="E60" i="18"/>
  <c r="F60" i="36"/>
  <c r="F60" i="35"/>
  <c r="F60" i="34"/>
  <c r="F60" i="18"/>
  <c r="G30" i="27" l="1"/>
  <c r="H30" i="27" s="1"/>
  <c r="F30" i="29" l="1"/>
  <c r="M30" i="27"/>
  <c r="G20" i="27"/>
  <c r="O30" i="27" l="1"/>
  <c r="G30" i="29"/>
  <c r="N30" i="27"/>
  <c r="H30" i="29" s="1"/>
  <c r="C23" i="28"/>
  <c r="C20" i="28" l="1"/>
  <c r="R20" i="28"/>
  <c r="C21" i="28"/>
  <c r="R21" i="28"/>
  <c r="C22" i="28"/>
  <c r="J22" i="28"/>
  <c r="R22" i="28"/>
  <c r="R23" i="28"/>
  <c r="R24" i="28"/>
  <c r="R25" i="28"/>
  <c r="R26" i="28"/>
  <c r="R27" i="28"/>
  <c r="R28" i="28"/>
  <c r="R29" i="28"/>
  <c r="J30" i="28"/>
  <c r="R30" i="28"/>
  <c r="J31" i="28"/>
  <c r="R31" i="28"/>
  <c r="J32" i="28"/>
  <c r="R32" i="28"/>
  <c r="R33" i="28"/>
  <c r="R34" i="28"/>
  <c r="R35" i="28"/>
  <c r="R36" i="28"/>
  <c r="R37" i="28"/>
  <c r="R38" i="28"/>
  <c r="R39" i="28"/>
  <c r="R49" i="28"/>
  <c r="R48" i="28"/>
  <c r="R47" i="28"/>
  <c r="R46" i="28"/>
  <c r="R45" i="28"/>
  <c r="R44" i="28"/>
  <c r="R43" i="28"/>
  <c r="R42" i="28"/>
  <c r="R41" i="28"/>
  <c r="R40" i="28"/>
  <c r="B40" i="28"/>
  <c r="K30" i="28" l="1"/>
  <c r="T30" i="28"/>
  <c r="S30" i="28"/>
  <c r="U30" i="28" s="1"/>
  <c r="S20" i="28"/>
  <c r="S40" i="28"/>
  <c r="G40" i="27" l="1"/>
  <c r="H40" i="27" s="1"/>
  <c r="N40" i="27" s="1"/>
  <c r="H40" i="29" l="1"/>
  <c r="F40" i="29"/>
  <c r="J30" i="29"/>
  <c r="T40" i="28"/>
  <c r="J40" i="29" s="1"/>
  <c r="D50" i="34" l="1"/>
  <c r="D50" i="36"/>
  <c r="D50" i="35"/>
  <c r="D30" i="34"/>
  <c r="D30" i="36"/>
  <c r="D30" i="35"/>
  <c r="D30" i="18"/>
  <c r="D50" i="18"/>
  <c r="U40" i="28"/>
  <c r="K40" i="29" s="1"/>
  <c r="K30" i="29"/>
  <c r="O40" i="27"/>
  <c r="E50" i="34" l="1"/>
  <c r="E50" i="36"/>
  <c r="E50" i="35"/>
  <c r="E30" i="36"/>
  <c r="E30" i="35"/>
  <c r="E30" i="34"/>
  <c r="D40" i="36"/>
  <c r="D40" i="35"/>
  <c r="D40" i="34"/>
  <c r="E50" i="18"/>
  <c r="E30" i="18"/>
  <c r="D40" i="18"/>
  <c r="V40" i="28"/>
  <c r="M40" i="29" s="1"/>
  <c r="V30" i="28"/>
  <c r="M30" i="29" s="1"/>
  <c r="F50" i="36" l="1"/>
  <c r="F50" i="35"/>
  <c r="F50" i="34"/>
  <c r="F30" i="36"/>
  <c r="F30" i="35"/>
  <c r="F30" i="34"/>
  <c r="E40" i="35"/>
  <c r="E40" i="34"/>
  <c r="E40" i="36"/>
  <c r="F50" i="18"/>
  <c r="F30" i="18"/>
  <c r="E40" i="18"/>
  <c r="A10" i="28"/>
  <c r="B10" i="28"/>
  <c r="I33" i="5" a="1"/>
  <c r="I33" i="5" s="1"/>
  <c r="F40" i="36" l="1"/>
  <c r="F40" i="35"/>
  <c r="F40" i="34"/>
  <c r="F40" i="18"/>
  <c r="C20" i="29"/>
  <c r="C10" i="29"/>
  <c r="I27" i="5" a="1"/>
  <c r="C10" i="36" l="1"/>
  <c r="C10" i="35"/>
  <c r="C10" i="34"/>
  <c r="C20" i="36"/>
  <c r="C20" i="35"/>
  <c r="C20" i="34"/>
  <c r="I27" i="5"/>
  <c r="L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0" i="28"/>
  <c r="A20" i="36" l="1"/>
  <c r="A20" i="35"/>
  <c r="A20" i="34"/>
  <c r="B20" i="36"/>
  <c r="B20" i="35"/>
  <c r="B20" i="34"/>
  <c r="B20" i="18"/>
  <c r="A20" i="18"/>
  <c r="S10" i="28"/>
  <c r="U10" i="28" s="1"/>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<sst xmlns="http://schemas.openxmlformats.org/spreadsheetml/2006/main" count="811" uniqueCount="503">
  <si>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</si>
  <si>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</si>
  <si>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</si>
  <si>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</si>
  <si>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</si>
  <si>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</si>
  <si>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</si>
  <si>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</si>
  <si>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</si>
  <si>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</si>
  <si>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</si>
  <si>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</si>
  <si>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</si>
  <si>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</si>
  <si>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</si>
  <si>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</si>
  <si>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</si>
  <si>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</si>
  <si>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</si>
  <si>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</si>
  <si>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</si>
  <si>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</si>
  <si>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</si>
  <si>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</si>
  <si>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</si>
  <si>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</si>
  <si>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</si>
  <si>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</si>
  <si>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</si>
  <si>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</si>
  <si>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</si>
  <si>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</si>
  <si>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</si>
  <si>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</si>
  <si>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</si>
  <si>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</si>
  <si>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Económicos y Financieros (disponibilidad de capital, liquidez, mercados financieros, desempleo, competencia)</t>
  </si>
  <si>
    <t>Sociales  y culturales (cultura, religión, demografía, responsabilidad social, orden público)</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</si>
  <si>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</si>
  <si>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</si>
  <si>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</si>
  <si>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 xml:space="preserve">CONTEXTO INTERNO </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</si>
  <si>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</si>
  <si>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</si>
  <si>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</si>
  <si>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</si>
  <si>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</si>
  <si>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</si>
  <si>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Tecnológicos </t>
  </si>
  <si>
    <t xml:space="preserve">Documentación (actualización, coherencia, aplicabilidad) </t>
  </si>
  <si>
    <t>Infraestructura física (suficiencia, comodidad)</t>
  </si>
  <si>
    <t>Elementos de trabajo (papel, equipos, herramientas)</t>
  </si>
  <si>
    <t>Falta de modernización y mantenimiento del mobiliario con que cuenta la Rama Judicial</t>
  </si>
  <si>
    <t>Comunicación Interna (canales utilizados y su efectividad, flujo de la información necesaria para el desarrollo de las actividades)</t>
  </si>
  <si>
    <t>Ambientales</t>
  </si>
  <si>
    <t>Desconocimiento del Plan de Gestión Ambiental que aplica para la Rama Judicial Acuerdo PSAA14-10160</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</si>
  <si>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</si>
  <si>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</si>
  <si>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</si>
  <si>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</si>
  <si>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</si>
  <si>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</si>
  <si>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</si>
  <si>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</si>
  <si>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</si>
  <si>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</si>
  <si>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</si>
  <si>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</si>
  <si>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</si>
  <si>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</si>
  <si>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</si>
  <si>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</si>
  <si>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</si>
  <si>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</si>
  <si>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</si>
  <si>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</si>
  <si>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</si>
  <si>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</si>
  <si>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</si>
  <si>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</si>
  <si>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</si>
  <si>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</si>
  <si>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</si>
  <si>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</si>
  <si>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</si>
  <si>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</si>
  <si>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</si>
  <si>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</si>
  <si>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</si>
  <si>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</si>
  <si>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</si>
  <si>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</si>
  <si>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</si>
  <si>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</si>
  <si>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</si>
  <si>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</si>
  <si>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</si>
  <si>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</si>
  <si>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</si>
  <si>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</si>
  <si>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</si>
  <si>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</si>
  <si>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</si>
  <si>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</si>
  <si>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</si>
  <si>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</si>
  <si>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</si>
  <si>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</si>
  <si>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</si>
  <si>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</si>
  <si>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</si>
  <si>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</si>
  <si>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</si>
  <si>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</si>
  <si>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</si>
  <si>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</si>
  <si>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</si>
  <si>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</si>
  <si>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</si>
  <si>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</si>
  <si>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</si>
  <si>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</si>
  <si>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</si>
  <si>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</si>
  <si>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</si>
  <si>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</si>
  <si>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</si>
  <si>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</si>
  <si>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</si>
  <si>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</si>
  <si>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</si>
  <si>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</si>
  <si>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</si>
  <si>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</si>
  <si>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</si>
  <si>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</si>
  <si>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</si>
  <si>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</si>
  <si>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</si>
  <si>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</si>
  <si>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</si>
  <si>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</si>
  <si>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</si>
  <si>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</si>
  <si>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</si>
  <si>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</si>
  <si>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</si>
  <si>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</si>
  <si>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</si>
  <si>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</si>
  <si>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</si>
  <si>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</si>
  <si>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</si>
  <si>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</si>
  <si>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</si>
  <si>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</si>
  <si>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</si>
  <si>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</si>
  <si>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</si>
  <si>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</si>
  <si>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</si>
  <si>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</si>
  <si>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</si>
  <si>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</si>
  <si>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</si>
  <si>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</si>
  <si>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</si>
  <si>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</si>
  <si>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</si>
  <si>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</si>
  <si>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</si>
  <si>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</si>
  <si>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</si>
  <si>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</si>
  <si>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</si>
  <si>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</si>
  <si>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</si>
  <si>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</si>
  <si>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</si>
  <si>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</si>
  <si>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</si>
  <si>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</si>
  <si>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</si>
  <si>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</si>
  <si>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Afectación de reputacion,imagén,  credibilidad, satisfacción de usuarios y PI</t>
  </si>
  <si>
    <t xml:space="preserve">De la entidad, seccional, despachos a nivel local o municipal </t>
  </si>
  <si>
    <t>Afectación Económica</t>
  </si>
  <si>
    <t>Afectación al presupuesto en un valor ≥50%.</t>
  </si>
  <si>
    <t>Interrupción o afectación en la prestación del servicio judicial</t>
  </si>
  <si>
    <t>Entre  0 a 48 horas habiles al año o afectación mínima</t>
  </si>
  <si>
    <t>Incumplimiento de las metas establecidas</t>
  </si>
  <si>
    <t>Incumplimiento del 60% de los indicadores del proceso</t>
  </si>
  <si>
    <t xml:space="preserve">Incumplimientos en la realizacion de audiencias </t>
  </si>
  <si>
    <t xml:space="preserve">1. Inasistencia del Juez </t>
  </si>
  <si>
    <t>Incumplimiento del 40% de los indicadores del proceso</t>
  </si>
  <si>
    <t>Entre 49 a 96 horas  habiles al año  o afectación baja</t>
  </si>
  <si>
    <t xml:space="preserve"> Efectuar notificaciones que no cumplan con los requistos</t>
  </si>
  <si>
    <t>1. Errores en la digitación</t>
  </si>
  <si>
    <t>Entre e 97 a 192 horas  habiles al año o afectación baja</t>
  </si>
  <si>
    <t>Interrupción o afectación en la prestación del servicio administrativo</t>
  </si>
  <si>
    <t>Pérdida de documentos</t>
  </si>
  <si>
    <t>Extravío temporal o definitivo de los  documentos de los procesos judiciales</t>
  </si>
  <si>
    <t xml:space="preserve">Entre  145 a 192 horas  hábiles al año o afectación alta </t>
  </si>
  <si>
    <t xml:space="preserve">Recibir , ofrecer, prometer , entregar o aceptar dádivas o beneficios a nombre propio o de terceros para  expedir, alterar,retener , extraviar o entregar  documentos  sin el lleno de requisitos legales </t>
  </si>
  <si>
    <t xml:space="preserve">De la entidad y sector justicia a nivel internacional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</si>
  <si>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</si>
  <si>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</si>
  <si>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</si>
  <si>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</si>
  <si>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</si>
  <si>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</si>
  <si>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</si>
  <si>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</si>
  <si>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</si>
  <si>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</si>
  <si>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</si>
  <si>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</si>
  <si>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</si>
  <si>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</si>
  <si>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</si>
  <si>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</si>
  <si>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</si>
  <si>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</si>
  <si>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</si>
  <si>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</si>
  <si>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</si>
  <si>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</si>
  <si>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</si>
  <si>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</si>
  <si>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</si>
  <si>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r>
      <t>(</t>
    </r>
    <r>
      <rPr>
        <sz val="10"/>
        <color rgb="FFFF0000"/>
        <rFont val="Calibri"/>
        <family val="2"/>
        <scheme val="minor"/>
      </rPr>
      <t>Responsable</t>
    </r>
    <r>
      <rPr>
        <sz val="10"/>
        <rFont val="Calibri"/>
        <family val="2"/>
        <scheme val="minor"/>
      </rPr>
      <t xml:space="preserve">) Juez Coordinador </t>
    </r>
    <r>
      <rPr>
        <sz val="10"/>
        <color rgb="FFFF0000"/>
        <rFont val="Calibri"/>
        <family val="2"/>
        <scheme val="minor"/>
      </rPr>
      <t xml:space="preserve">
(periodicidad)</t>
    </r>
    <r>
      <rPr>
        <sz val="10"/>
        <rFont val="Calibri"/>
        <family val="2"/>
        <scheme val="minor"/>
      </rPr>
      <t xml:space="preserve">  cuando se requiera 
(</t>
    </r>
    <r>
      <rPr>
        <sz val="10"/>
        <color rgb="FFFF0000"/>
        <rFont val="Calibri"/>
        <family val="2"/>
        <scheme val="minor"/>
      </rPr>
      <t>qué hace</t>
    </r>
    <r>
      <rPr>
        <sz val="10"/>
        <rFont val="Calibri"/>
        <family val="2"/>
        <scheme val="minor"/>
      </rPr>
      <t xml:space="preserve">) Jornadas de Descongestión
</t>
    </r>
    <r>
      <rPr>
        <sz val="10"/>
        <color rgb="FFFF0000"/>
        <rFont val="Calibri"/>
        <family val="2"/>
        <scheme val="minor"/>
      </rPr>
      <t>(cómo lo hace)</t>
    </r>
    <r>
      <rPr>
        <sz val="10"/>
        <rFont val="Calibri"/>
        <family val="2"/>
        <scheme val="minor"/>
      </rPr>
      <t xml:space="preserve"> Asignando personal de otros grupos temporalmente.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r>
      <rPr>
        <sz val="10"/>
        <rFont val="Calibri"/>
        <family val="2"/>
        <scheme val="minor"/>
      </rPr>
      <t>Registro de los expedientes tramitados.</t>
    </r>
  </si>
  <si>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</si>
  <si>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</si>
  <si>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</si>
  <si>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</si>
  <si>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</si>
  <si>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</si>
  <si>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</si>
  <si>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</si>
  <si>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</si>
  <si>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</si>
  <si>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</si>
  <si>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</si>
  <si>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</si>
  <si>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</si>
  <si>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</si>
  <si>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</si>
  <si>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</si>
  <si>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</si>
  <si>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</si>
  <si>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</si>
  <si>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</si>
  <si>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</si>
  <si>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</si>
  <si>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</si>
  <si>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</si>
  <si>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</si>
  <si>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</si>
  <si>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</si>
  <si>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</si>
  <si>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</si>
  <si>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</si>
  <si>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</si>
  <si>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</si>
  <si>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</si>
  <si>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</si>
  <si>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</si>
  <si>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</si>
  <si>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</si>
  <si>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</si>
  <si>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</si>
  <si>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</si>
  <si>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</si>
  <si>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</si>
  <si>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</si>
  <si>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</si>
  <si>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</si>
  <si>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</si>
  <si>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</si>
  <si>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</si>
  <si>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</si>
  <si>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</si>
  <si>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</si>
  <si>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</si>
  <si>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</si>
  <si>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</si>
  <si>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</si>
  <si>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</si>
  <si>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</si>
  <si>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</si>
  <si>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</si>
  <si>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</si>
  <si>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</si>
  <si>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</si>
  <si>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</si>
  <si>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</si>
  <si>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</si>
  <si>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</si>
  <si>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</si>
  <si>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</si>
  <si>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</si>
  <si>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</si>
  <si>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</si>
  <si>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</si>
  <si>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</si>
  <si>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</si>
  <si>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</si>
  <si>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</si>
  <si>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</si>
  <si>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</si>
  <si>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</si>
  <si>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</si>
  <si>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</si>
  <si>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</si>
  <si>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</si>
  <si>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</si>
  <si>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</si>
  <si>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</si>
  <si>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</si>
  <si>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</si>
  <si>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</si>
  <si>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</si>
  <si>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</si>
  <si>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</si>
  <si>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</si>
  <si>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</si>
  <si>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</si>
  <si>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</si>
  <si>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</si>
  <si>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</si>
  <si>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</si>
  <si>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</si>
  <si>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</si>
  <si>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</si>
  <si>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</si>
  <si>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</si>
  <si>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</si>
  <si>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</si>
  <si>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</si>
  <si>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</si>
  <si>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</si>
  <si>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</si>
  <si>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</si>
  <si>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</si>
  <si>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</si>
  <si>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</si>
  <si>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</si>
  <si>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</si>
  <si>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</si>
  <si>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</si>
  <si>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</si>
  <si>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</si>
  <si>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</si>
  <si>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</si>
  <si>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</si>
  <si>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</si>
  <si>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</si>
  <si>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</si>
  <si>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</si>
  <si>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</si>
  <si>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</si>
  <si>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</si>
  <si>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Se deciden acciones constitucionales  después del  término legal establecido para decidir sobre los conflictos presentados a los jueces.</t>
  </si>
  <si>
    <t>No se cumple la realización de audiencias programada por cada Despacho</t>
  </si>
  <si>
    <t xml:space="preserve">No se realizan las  notificaciones , no se erfectuan  oportunamente o no se aplica  a la normatividad </t>
  </si>
  <si>
    <t xml:space="preserve"> Realizar trámites sin el cumplimiento de los requisitos legales  o  con informacion falsa</t>
  </si>
  <si>
    <t>4,6,7,8,5,10,17,18, 20,22,23,37</t>
  </si>
  <si>
    <t>1. Complejidad de los procesos judiciales y solicitudes, lo cual incrementa los tiempos para su resolución.</t>
  </si>
  <si>
    <t>2. Fallas en la planeación  para el desarrollo de las tareas propias del despacho.</t>
  </si>
  <si>
    <t>3.  Fallas e insuficiencia de las herramientas tecnológicas.</t>
  </si>
  <si>
    <t>2. Programación de audiencias sin tener en cuenta tiempos de duración para su realización.</t>
  </si>
  <si>
    <t xml:space="preserve">3 .Notificaciones judiciales erradas o inoportunas </t>
  </si>
  <si>
    <t>4.Fallas en el servicio de internet,  conectividad  irregular.</t>
  </si>
  <si>
    <t>2. Falta de información pertinente para realizar la actividad (correos errados, falta de información para realizar la actividad)</t>
  </si>
  <si>
    <t>3. Carencia de vinculación de partes y terceros que genera nulidades</t>
  </si>
  <si>
    <t>2. Desconocimiento e inaplicabilidad de las Tablas de Retención Documental (TRD)</t>
  </si>
  <si>
    <t>1. Falta de software institucional estandarizado para la especialidad para el control del archivo de documentos tanto físicos como virtuales.</t>
  </si>
  <si>
    <t xml:space="preserve">1.Falta de ética  de los servidores judiciales 
</t>
  </si>
  <si>
    <t xml:space="preserve">2.  Fallas en los controles de los procesos </t>
  </si>
  <si>
    <t xml:space="preserve">1. Falta de ética  de los servidores judiciales 
</t>
  </si>
  <si>
    <t xml:space="preserve">Administración de Justicia </t>
  </si>
  <si>
    <t xml:space="preserve">Administrar justicia dirigiendo la actuación procesal, hacia la emisión de una decisión de carácter definitivo mediante la aplicación de la normatividad vigente. </t>
  </si>
  <si>
    <t xml:space="preserve">Durante el trimestre no se materializo el riesgo </t>
  </si>
  <si>
    <t>Despachos Judiciales de Chaparral</t>
  </si>
  <si>
    <r>
      <t>Cada Juez de manera diaria asigna los procesos para su sustanciación, analizando el Manual de funciones así como las cargas de trabajo y habilidad y  capacidad de los miembros del equipo de trabajo</t>
    </r>
    <r>
      <rPr>
        <sz val="10"/>
        <color rgb="FFFF0000"/>
        <rFont val="Calibri"/>
        <family val="2"/>
        <scheme val="minor"/>
      </rPr>
      <t>.</t>
    </r>
    <r>
      <rPr>
        <sz val="10"/>
        <rFont val="Calibri"/>
        <family val="2"/>
        <scheme val="minor"/>
      </rPr>
      <t xml:space="preserve"> Como registro quedan las herramientas de control con que cuenta cada juzgado.
</t>
    </r>
  </si>
  <si>
    <r>
      <t>Cada Juez,</t>
    </r>
    <r>
      <rPr>
        <sz val="10"/>
        <color rgb="FFFF0000"/>
        <rFont val="Calibri"/>
        <family val="2"/>
        <scheme val="minor"/>
      </rPr>
      <t xml:space="preserve"> </t>
    </r>
    <r>
      <rPr>
        <sz val="10"/>
        <rFont val="Calibri"/>
        <family val="2"/>
        <scheme val="minor"/>
      </rPr>
      <t xml:space="preserve"> de acuerdo con la planeación efectuada en el marco del SIGCMA y de manera diaria  hace seguimiento a las acciones constitucionales que cursan en el Despacho revisando las herramientas de control de términos solicitando al encargado la remisión del proyecto de decisión y el registro del control queda la herramienta de control de términos.</t>
    </r>
  </si>
  <si>
    <r>
      <t>Cada Juez,</t>
    </r>
    <r>
      <rPr>
        <sz val="10"/>
        <color rgb="FFFF0000"/>
        <rFont val="Calibri"/>
        <family val="2"/>
        <scheme val="minor"/>
      </rPr>
      <t xml:space="preserve"> </t>
    </r>
    <r>
      <rPr>
        <sz val="10"/>
        <rFont val="Calibri"/>
        <family val="2"/>
        <scheme val="minor"/>
      </rPr>
      <t xml:space="preserve"> diariamente, hace seguimiento a la  planificación de audiencias, </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</si>
  <si>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r>
      <t>Cada Juez,</t>
    </r>
    <r>
      <rPr>
        <sz val="10"/>
        <color rgb="FFFF0000"/>
        <rFont val="Calibri"/>
        <family val="2"/>
        <scheme val="minor"/>
      </rPr>
      <t xml:space="preserve"> </t>
    </r>
    <r>
      <rPr>
        <sz val="10"/>
        <rFont val="Calibri"/>
        <family val="2"/>
        <scheme val="minor"/>
      </rPr>
      <t xml:space="preserve">diariamente,   hace seguimiento a la  planificación de audiencias , </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</si>
  <si>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El empleado encargado al interior de cada Despacho,  al momento de realizar la radicación del proceso y de los escritos presentados por las partes verifica que los datos aportados por el solicitante estén completos, Revisando cuidadosamente la información aportada por el  solicitante  y si encuentra que existen datos errados o no se suministraton ingresará el proceso al Despacho con la observación correspondiente. Como registro  queda la información en el expediente</t>
  </si>
  <si>
    <t>El empleado encargado de sustanciar el proceso, al momento de la revisión,  verifica la vinculación correcta de todos los sujetos procesales, revisando cuidadosamente la información aportada  y si encuentra que existen partes o terceros sin vincular deberá informarlo al Despacho para que expida la providencia correspondiente.
Como registro  queda la información en el expediente</t>
  </si>
  <si>
    <r>
      <t xml:space="preserve">Cada Juez  en las reuniones  de planeación,  socializará los parámetros de las TRD implementadas por el Consejo Superior de la Judicatura para la especialidad si se han presentado cambios. </t>
    </r>
    <r>
      <rPr>
        <sz val="10"/>
        <color rgb="FFFF0000"/>
        <rFont val="Calibri"/>
        <family val="2"/>
        <scheme val="minor"/>
      </rPr>
      <t xml:space="preserve"> </t>
    </r>
    <r>
      <rPr>
        <sz val="10"/>
        <rFont val="Calibri"/>
        <family val="2"/>
        <scheme val="minor"/>
      </rPr>
      <t>Como registro  quedan actas de reuniones.</t>
    </r>
  </si>
  <si>
    <t>Despachos Judiciales del municipio de Chaparral Tolima</t>
  </si>
  <si>
    <t>Despachos Judiciales de la Cabecera del Circuito del municipio de Chaparral Tolima</t>
  </si>
  <si>
    <t>Misionales</t>
  </si>
  <si>
    <t>Estrategicos</t>
  </si>
  <si>
    <t>Modificación de la normatividad vigente</t>
  </si>
  <si>
    <t>Actualización del Marco normativo.</t>
  </si>
  <si>
    <t>Cambios  en los integrantes del Consejo Superior de la Judicatura y de Director Ejecutivo de la Rama Judicial</t>
  </si>
  <si>
    <t>Estrategias del Gobierno Nacional definidas en el Plan de Desarrollo 2022 -2026, donde se busca el posicionamiento global y regional de Colombia como potencia mundial de la vida.</t>
  </si>
  <si>
    <t>Modificacion y fortalecimiento de la estructura organizacional de la Rama Judicial o del régimen de Carrera Judicial.</t>
  </si>
  <si>
    <t>Implementación de buenas practicas en la Jurisdicción Ordinaria  a fin de  agilizar las actuaciones procesales acorde a los nuevos cambios normativos.</t>
  </si>
  <si>
    <t xml:space="preserve">Aplicabilidad de nuevas normas post pandemia del COVID-19 en el funcionamiento de la administracion de justicia </t>
  </si>
  <si>
    <t xml:space="preserve">Disposicion de las nuevas tecnologias de la informacion y las telecomunicaciones (TIC) de lugares distintos a los sitios de trabajos habituales. </t>
  </si>
  <si>
    <t>Asignación presupuestal no ajustada a las necesidades reales de la Rama Judicial</t>
  </si>
  <si>
    <t>Planeación a partir de las necesidades reales.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</si>
  <si>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</si>
  <si>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</si>
  <si>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 xml:space="preserve">progresividad en la realización de audiencias presenciales por falta de conectividad - actualización de salas de audiencia para acudir a las sedes judiciales  - fortalecimiento y lineamientos para la prestación del servicio virtualmente y presencialmente. </t>
  </si>
  <si>
    <t>Incremento de la credibilidad y confianza en la administracion de justicia en la comunidad.</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</si>
  <si>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</si>
  <si>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</si>
  <si>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</si>
  <si>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Difusión permanente de los canales virtuales acorde con las politicas de MinTics y las disposiciones de la rama judicial</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</si>
  <si>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</si>
  <si>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</si>
  <si>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</si>
  <si>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Desactualización en cambios normativos y jurisprudenciales</t>
  </si>
  <si>
    <t>Capacitaciones de los cambios normativos por las plataformas digitales en las diferentes jurisdicciones.</t>
  </si>
  <si>
    <t>Contextualizar para fortalecer acciones sobre existencia de Impactos ambientales negativos de la Pandemia por Contagio del Covid 19 y sus variantes</t>
  </si>
  <si>
    <t>Existencia y actualización de protocolos de bioseguridad específicos para el sector justicia post pandemia</t>
  </si>
  <si>
    <t>No comtemplar las modificaciones en materia ambiental de acuerdo con las disposiciones legales nacionales y locales.</t>
  </si>
  <si>
    <t>Inadecuada disposición de residuos e inservibles  acordes con la legislación ambiental en la materia acorde con las políticas del Gobierno Nacional y Local.</t>
  </si>
  <si>
    <t>Realización de jornadas integrales de concientización sobre la importancia del carácter imperativo sobre el manejo y disposición de los residuos e inservibles.</t>
  </si>
  <si>
    <t xml:space="preserve">Contemplación de los fenomenos naturales (Inundación, quema de bosques, sismo, vendavales).
</t>
  </si>
  <si>
    <t xml:space="preserve">Con la pandemia del COVID - 19, se han fomentado nuevas estrategias para impartir justicia, que contribuyen a la disminución de los impactos ambientales que genera el desarrollo de éstas actividades en sitio, ampliando las acciones sobre desastres naturales. </t>
  </si>
  <si>
    <t>Falta de planeación,  seguimiento y evaluación del despacho judicial.</t>
  </si>
  <si>
    <t>Elaboración e implementación del Plan de acción para la jurisdicción Ordinaria,</t>
  </si>
  <si>
    <t>Falta de liderazgo y trabajo en equipo de los líderes de proceso en el despacho judicial.</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</si>
  <si>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</si>
  <si>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</si>
  <si>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y su equipo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</si>
  <si>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</si>
  <si>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</si>
  <si>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</si>
  <si>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</si>
  <si>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</si>
  <si>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</si>
  <si>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</si>
  <si>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</si>
  <si>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</si>
  <si>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</si>
  <si>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Contar con el PETD</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</si>
  <si>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</si>
  <si>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</si>
  <si>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</si>
  <si>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Los horarios laborales del trabajo en casa, lo que afecta el bienestar físico, la salud mental y emocional en los servidores judiciales y su entorno familiar</t>
  </si>
  <si>
    <t>Compromiso en el desarrollo de las  funciones asignadas al personal adscrito a la depedencia judicial, optimizando un adecuado clima organizacional y un aumento de la productividad.</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</si>
  <si>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</si>
  <si>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</si>
  <si>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 xml:space="preserve">Avance en la digitalización de procesos judiciales fisicos, utilizando las herramientas sumistradas por office 365, para mostrar la información y creando archivos Drives en los despachos judiciales de copias de seguridad - </t>
  </si>
  <si>
    <t>Resistencia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</si>
  <si>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</si>
  <si>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</si>
  <si>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Falta de instrumentos que faciliten la observancia de las estrategias de autocuidado, e implementación de protocolos y  medidas de Bioseguridad del personal de las partes interesadas internas y externa de la Jurisdicción Ordinaria.</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</si>
  <si>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</si>
  <si>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</si>
  <si>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Mejor prestacion del servicio de administración de justicia debido a la   implementación de los protocolos de bioseguridad definidos por la Rama Judicial para el acceso a las sedes.</t>
  </si>
  <si>
    <t>Dificultades para acceder a la información que se encuentra en las sedes.</t>
  </si>
  <si>
    <t>No hacer un uso de los recursos tecnológicos en la actividad judicial.</t>
  </si>
  <si>
    <t xml:space="preserve">Autocapacitación del personal en  materia normativa de la justicia ordinaria,  sus cambios y nuevos requerimientos.
</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</si>
  <si>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</si>
  <si>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</si>
  <si>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 xml:space="preserve">Aprovechamiento de las  TIC's y todos los recursos digitales, para la realización de audiencias virtuales tales como  Teams,   teleconferencias WhatsApp, mensaje de texto.
</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</si>
  <si>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</si>
  <si>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</si>
  <si>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</si>
  <si>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</si>
  <si>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</si>
  <si>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Insuficiencia  de  recursos tecnológicos (hardware y software)  para los servidores judiciales en trabajo remoto.</t>
  </si>
  <si>
    <t>Desarrollo de aplicativos propios para elaboración de comunicaciones y digitalización de expedientes.</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</si>
  <si>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</si>
  <si>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</si>
  <si>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</si>
  <si>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</si>
  <si>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</si>
  <si>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Avance del plan de digitalización de la Rama Judicial acorde con el protocolo del expediente electrónico</t>
  </si>
  <si>
    <t>Acceso remoto y consulta de procesos a través de la página web de la Rama Judicial para la consulta de procesos.</t>
  </si>
  <si>
    <t>Desactualización de documentación propia de las actividades del despacho, del SIGCMA  a raíz de los nuevos métodos implementados.</t>
  </si>
  <si>
    <t>Avance en la actualización permanente de documentos y procedimientos del SIGCMA</t>
  </si>
  <si>
    <t>Falta de conocimiento para la implementación de las Tablas de Retención Documental.</t>
  </si>
  <si>
    <t>Acceso a consulta de normatividad en medios virtuales de la Rama Judicial (Relatorías donde existan)</t>
  </si>
  <si>
    <t>Falta de espacio físico en los despachos judiciales para la ubicación del personal, realización de las audiencias presenciales cuando se requiera y contar con mejores ambientes de trabajo.</t>
  </si>
  <si>
    <t>Se cuentan con instalaciones nuevas, y adecuadas para el desarrollo de la gestión en la  administración de justicia.</t>
  </si>
  <si>
    <t>Insuficiencia de mobiliarios y archivadores  y espacios para su ubicación para mantener los documentos en el tiempo establecido en la tabla de retención documental antes de su archivo definitivo.</t>
  </si>
  <si>
    <t>Insuficiencia de equipos tecnológicos dado el trabajo virtual.</t>
  </si>
  <si>
    <t>No se cuenta con las salas de audiencias adecuadas para su proposito.</t>
  </si>
  <si>
    <t xml:space="preserve">Se tienen los espacios, pero desactualizadas y sin funcionabilidad - </t>
  </si>
  <si>
    <t xml:space="preserve">Falta de equipos de computo actualizados para la optimizacion del serivicio de dispensadores de justicia. </t>
  </si>
  <si>
    <t>El 50% de los equipos estan actualizados - deben modernizarse para un adecuado trabajo hacia el usuario</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</si>
  <si>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</si>
  <si>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</si>
  <si>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</si>
  <si>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 Ausencia de uniformidad y oportunidad en la publicación web de todas las actuaciones de la Jurisdicción Ordinaria.</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</si>
  <si>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</si>
  <si>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</si>
  <si>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JUZGADOS DE LA CABECERA DEL CIRCUITO DE CHAPARRAL TOLIMA</t>
  </si>
  <si>
    <t>X</t>
  </si>
  <si>
    <t>Despachos Judiciales de la Cabecera del Circuito de Chaparral Tolima</t>
  </si>
  <si>
    <t>Durante el trimestre no se materializo el riesgo, se considera que los controles existentes son adecuados.</t>
  </si>
  <si>
    <t>Durante el trimestre no se materializo el riesgo, lo que signfica que los controles que se han aplicado son adecuados.</t>
  </si>
  <si>
    <t>Del analisis realizado, se determinó que durante el trimestre no se materializo el riesgo, como quiera que los controles que se han aplicado resultan ser adecuados.</t>
  </si>
  <si>
    <r>
      <t>El secretario del despacho,</t>
    </r>
    <r>
      <rPr>
        <sz val="10"/>
        <color rgb="FFFF0000"/>
        <rFont val="Calibri"/>
        <family val="2"/>
        <scheme val="minor"/>
      </rPr>
      <t xml:space="preserve"> </t>
    </r>
    <r>
      <rPr>
        <sz val="10"/>
        <rFont val="Calibri"/>
        <family val="2"/>
        <scheme val="minor"/>
      </rPr>
      <t xml:space="preserve">diariamente, ingresa los datos para la realización de citaciones y notificaciones, </t>
    </r>
    <r>
      <rPr>
        <sz val="10"/>
        <color rgb="FFFF0000"/>
        <rFont val="Calibri"/>
        <family val="2"/>
        <scheme val="minor"/>
      </rPr>
      <t xml:space="preserve"> </t>
    </r>
    <r>
      <rPr>
        <sz val="10"/>
        <rFont val="Calibri"/>
        <family val="2"/>
        <scheme val="minor"/>
      </rPr>
      <t>registrando en el One Drive,  los datos de la audencia y los de los intervinientes,  revisa antes de confirmar la elaboración que los datos sean correctos.</t>
    </r>
    <r>
      <rPr>
        <sz val="10"/>
        <color rgb="FFFF0000"/>
        <rFont val="Calibri"/>
        <family val="2"/>
        <scheme val="minor"/>
      </rPr>
      <t xml:space="preserve"> </t>
    </r>
    <r>
      <rPr>
        <sz val="10"/>
        <rFont val="Calibri"/>
        <family val="2"/>
        <scheme val="minor"/>
      </rPr>
      <t>Como registro del control quedan los datos en el aplicativo ingresados por el secretario, los cuales no pueden ser cambiados.</t>
    </r>
  </si>
  <si>
    <r>
      <t xml:space="preserve">El empleado encargado al interior de cada Despacho,  al momento de realizar la radicación del proceso y de los escritos presentados por las partes,  verifica que los datos aportados por el solicitante sean los que ingresa al aplicativo dispuesto para cada especialidad o One Drive, </t>
    </r>
    <r>
      <rPr>
        <sz val="10"/>
        <color rgb="FFFF0000"/>
        <rFont val="Calibri"/>
        <family val="2"/>
        <scheme val="minor"/>
      </rPr>
      <t xml:space="preserve"> </t>
    </r>
    <r>
      <rPr>
        <sz val="10"/>
        <rFont val="Calibri"/>
        <family val="2"/>
        <scheme val="minor"/>
      </rPr>
      <t xml:space="preserve">confrontando la información aportada por el solicitante y confirmando que lo digitado o seleccionado en el aplicativo es correcto,  si encuentra que ingresó datos errados hace la corrección  antes de realizar cada radicación
Como registro  queda la información en el aplicativo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</si>
</sst>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6"/>
      <color theme="1"/>
      <name val="Azo Sans Medium"/>
    </font>
    <font>
      <sz val="11"/>
      <name val="Azo Sans Light"/>
    </font>
    <font>
      <sz val="12"/>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3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1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0" xfId="0" applyBorder="1" applyAlignment="1">
      <alignmen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0" fillId="0" borderId="32" xfId="3" applyNumberFormat="1" applyFont="1" applyBorder="1" applyAlignment="1">
      <alignment horizontal="justify" vertical="center" wrapText="1"/>
    </xf>
    <xf numFmtId="2" fontId="68" fillId="0" borderId="32" xfId="3" applyNumberFormat="1" applyFont="1" applyBorder="1" applyAlignment="1">
      <alignment horizontal="justify" vertical="center" wrapText="1"/>
    </xf>
    <xf numFmtId="2" fontId="68" fillId="0" borderId="6" xfId="3" applyNumberFormat="1" applyFont="1"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2" fontId="68" fillId="0" borderId="21" xfId="3" applyNumberFormat="1" applyFont="1" applyBorder="1" applyAlignment="1">
      <alignment horizontal="justify"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5" fillId="0" borderId="6" xfId="0" applyFont="1" applyBorder="1" applyAlignment="1">
      <alignment horizontal="justify" vertical="center" wrapText="1"/>
    </xf>
    <xf numFmtId="0" fontId="75" fillId="0" borderId="6" xfId="0" applyFont="1" applyBorder="1" applyAlignment="1">
      <alignment horizontal="left" vertical="top" wrapText="1"/>
    </xf>
    <xf numFmtId="0" fontId="76" fillId="0" borderId="6" xfId="0" applyFont="1" applyBorder="1" applyAlignment="1">
      <alignment horizontal="justify" vertical="center" wrapText="1"/>
    </xf>
    <xf numFmtId="0" fontId="75" fillId="0" borderId="21" xfId="0" applyFont="1" applyBorder="1" applyAlignment="1">
      <alignment horizontal="justify" vertical="center" wrapText="1"/>
    </xf>
    <xf numFmtId="0" fontId="68" fillId="0" borderId="0" xfId="0" applyFont="1" applyAlignment="1">
      <alignment wrapText="1"/>
    </xf>
    <xf numFmtId="0" fontId="79" fillId="0" borderId="0" xfId="0" applyFont="1" applyAlignment="1" applyProtection="1">
      <alignment vertical="center"/>
      <protection locked="0"/>
    </xf>
    <xf numFmtId="0" fontId="79" fillId="0" borderId="0" xfId="0" applyFont="1" applyProtection="1">
      <protection locked="0"/>
    </xf>
    <xf numFmtId="0" fontId="79" fillId="0" borderId="0" xfId="0" applyFont="1"/>
    <xf numFmtId="0" fontId="80" fillId="20" borderId="123" xfId="0" applyFont="1" applyFill="1" applyBorder="1" applyAlignment="1" applyProtection="1">
      <alignment horizontal="left" vertical="center" wrapText="1"/>
      <protection locked="0"/>
    </xf>
    <xf numFmtId="0" fontId="80" fillId="20" borderId="123" xfId="0" applyFont="1" applyFill="1" applyBorder="1" applyAlignment="1" applyProtection="1">
      <alignment horizontal="center" vertical="center"/>
      <protection locked="0"/>
    </xf>
    <xf numFmtId="0" fontId="79"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0" xfId="0" applyFont="1" applyAlignment="1" applyProtection="1">
      <alignment horizontal="left"/>
      <protection locked="0"/>
    </xf>
    <xf numFmtId="0" fontId="79" fillId="0" borderId="0" xfId="0" applyFont="1" applyAlignment="1" applyProtection="1">
      <alignment horizontal="center"/>
      <protection locked="0"/>
    </xf>
    <xf numFmtId="0" fontId="79" fillId="3" borderId="0" xfId="0" applyFont="1" applyFill="1"/>
    <xf numFmtId="0" fontId="80" fillId="0" borderId="0" xfId="0" applyFont="1"/>
    <xf numFmtId="0" fontId="82" fillId="0" borderId="0" xfId="0" applyFont="1" applyAlignment="1">
      <alignment vertical="center" wrapText="1" readingOrder="1"/>
    </xf>
    <xf numFmtId="0" fontId="84" fillId="3" borderId="0" xfId="0" applyFont="1" applyFill="1" applyAlignment="1">
      <alignment horizontal="center" vertical="center" wrapText="1" readingOrder="1"/>
    </xf>
    <xf numFmtId="0" fontId="84" fillId="0" borderId="0" xfId="0" applyFont="1" applyAlignment="1">
      <alignment vertical="center"/>
    </xf>
    <xf numFmtId="0" fontId="79" fillId="0" borderId="0" xfId="0" applyFont="1" applyAlignment="1">
      <alignment horizontal="left"/>
    </xf>
    <xf numFmtId="0" fontId="79" fillId="0" borderId="0" xfId="0" applyFont="1" applyAlignment="1">
      <alignment horizontal="center"/>
    </xf>
    <xf numFmtId="0" fontId="85" fillId="0" borderId="0" xfId="0" applyFont="1" applyAlignment="1">
      <alignment wrapText="1"/>
    </xf>
    <xf numFmtId="0" fontId="87" fillId="0" borderId="0" xfId="0" applyFont="1"/>
    <xf numFmtId="0" fontId="89" fillId="5" borderId="123" xfId="0" applyFont="1" applyFill="1" applyBorder="1" applyAlignment="1">
      <alignment horizontal="center" vertical="center"/>
    </xf>
    <xf numFmtId="0" fontId="89" fillId="5" borderId="123" xfId="0" applyFont="1" applyFill="1" applyBorder="1" applyAlignment="1">
      <alignment vertical="center" wrapText="1"/>
    </xf>
    <xf numFmtId="0" fontId="89" fillId="3" borderId="123" xfId="0" applyFont="1" applyFill="1" applyBorder="1" applyAlignment="1">
      <alignment horizontal="left" vertical="top" wrapText="1"/>
    </xf>
    <xf numFmtId="0" fontId="90" fillId="3" borderId="123" xfId="0" applyFont="1" applyFill="1" applyBorder="1" applyAlignment="1">
      <alignment horizontal="center" vertical="center" wrapText="1"/>
    </xf>
    <xf numFmtId="0" fontId="91" fillId="3" borderId="123" xfId="0" applyFont="1" applyFill="1" applyBorder="1" applyAlignment="1">
      <alignment horizontal="center" vertical="center" wrapText="1"/>
    </xf>
    <xf numFmtId="0" fontId="91" fillId="3" borderId="123" xfId="0" applyFont="1" applyFill="1" applyBorder="1" applyAlignment="1">
      <alignment horizontal="left" vertical="center"/>
    </xf>
    <xf numFmtId="0" fontId="89" fillId="0" borderId="123" xfId="0" applyFont="1" applyBorder="1" applyAlignment="1">
      <alignment vertical="top" wrapText="1"/>
    </xf>
    <xf numFmtId="0" fontId="90" fillId="3" borderId="123" xfId="0" applyFont="1" applyFill="1" applyBorder="1" applyAlignment="1">
      <alignment horizontal="center" vertical="center"/>
    </xf>
    <xf numFmtId="0" fontId="91" fillId="3" borderId="123" xfId="0" applyFont="1" applyFill="1" applyBorder="1" applyAlignment="1">
      <alignment horizontal="center" vertical="center"/>
    </xf>
    <xf numFmtId="0" fontId="89" fillId="3" borderId="123" xfId="0" applyFont="1" applyFill="1" applyBorder="1" applyAlignment="1">
      <alignment horizontal="left" vertical="center" wrapText="1"/>
    </xf>
    <xf numFmtId="0" fontId="89" fillId="0" borderId="123" xfId="0" applyFont="1" applyBorder="1" applyAlignment="1">
      <alignment horizontal="left" vertical="center" wrapText="1"/>
    </xf>
    <xf numFmtId="0" fontId="91" fillId="0" borderId="123" xfId="0" applyFont="1" applyBorder="1" applyAlignment="1">
      <alignment horizontal="left" vertical="center"/>
    </xf>
    <xf numFmtId="0" fontId="87" fillId="0" borderId="0" xfId="0" applyFont="1" applyAlignment="1">
      <alignment horizontal="left"/>
    </xf>
    <xf numFmtId="0" fontId="85" fillId="0" borderId="0" xfId="0" applyFont="1" applyAlignment="1">
      <alignment horizontal="center"/>
    </xf>
    <xf numFmtId="0" fontId="87"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9" fillId="21" borderId="123" xfId="0" applyFont="1" applyFill="1" applyBorder="1" applyAlignment="1">
      <alignment horizontal="center" vertical="center"/>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left" vertical="center" wrapText="1"/>
    </xf>
    <xf numFmtId="2" fontId="0" fillId="0" borderId="6"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12" fillId="0" borderId="6" xfId="3" applyNumberFormat="1" applyFont="1" applyBorder="1" applyAlignment="1">
      <alignment horizontal="justify" vertical="center" wrapText="1"/>
    </xf>
    <xf numFmtId="0" fontId="24" fillId="0" borderId="6" xfId="0" applyFont="1" applyFill="1" applyBorder="1" applyAlignment="1" applyProtection="1">
      <alignment horizontal="justify" vertical="center" wrapText="1"/>
      <protection locked="0"/>
    </xf>
    <xf numFmtId="0" fontId="0" fillId="0" borderId="6" xfId="0" applyFill="1" applyBorder="1" applyAlignment="1">
      <alignment horizontal="center" vertical="center" wrapText="1"/>
    </xf>
    <xf numFmtId="2" fontId="30" fillId="0" borderId="6" xfId="3" applyNumberFormat="1" applyFont="1" applyFill="1" applyBorder="1" applyAlignment="1">
      <alignment horizontal="justify" vertical="center" wrapText="1"/>
    </xf>
    <xf numFmtId="2" fontId="30" fillId="0" borderId="20" xfId="3" applyNumberFormat="1" applyFont="1" applyFill="1" applyBorder="1" applyAlignment="1">
      <alignment horizontal="justify" vertical="center" wrapText="1"/>
    </xf>
    <xf numFmtId="0" fontId="0" fillId="0" borderId="20" xfId="0" applyFill="1" applyBorder="1" applyAlignment="1">
      <alignment horizontal="center" vertical="center" wrapText="1"/>
    </xf>
    <xf numFmtId="2" fontId="30" fillId="0" borderId="32" xfId="3" applyNumberFormat="1" applyFont="1" applyFill="1" applyBorder="1" applyAlignment="1">
      <alignment horizontal="justify" vertical="center" wrapText="1"/>
    </xf>
    <xf numFmtId="0" fontId="0" fillId="0" borderId="32" xfId="0" applyFill="1" applyBorder="1" applyAlignment="1">
      <alignment horizontal="center" vertical="center" wrapText="1"/>
    </xf>
    <xf numFmtId="0" fontId="0" fillId="0" borderId="6" xfId="0" applyBorder="1" applyAlignment="1">
      <alignment horizontal="center" vertical="center" wrapText="1"/>
    </xf>
    <xf numFmtId="2" fontId="0" fillId="0" borderId="6" xfId="3" applyNumberFormat="1" applyFont="1" applyBorder="1" applyAlignment="1">
      <alignment horizontal="center" vertical="center" wrapText="1"/>
    </xf>
    <xf numFmtId="0" fontId="81" fillId="5" borderId="123" xfId="0" applyFont="1" applyFill="1" applyBorder="1" applyAlignment="1" applyProtection="1">
      <alignment horizontal="center" vertical="center" wrapText="1"/>
      <protection locked="0"/>
    </xf>
    <xf numFmtId="0" fontId="0" fillId="11" borderId="0" xfId="0" applyFill="1"/>
    <xf numFmtId="0" fontId="17" fillId="11" borderId="0" xfId="0" applyFont="1" applyFill="1" applyAlignment="1">
      <alignment horizontal="center"/>
    </xf>
    <xf numFmtId="0" fontId="77" fillId="11" borderId="121" xfId="0" applyFont="1" applyFill="1" applyBorder="1" applyAlignment="1">
      <alignment horizontal="center" vertical="center" wrapText="1"/>
    </xf>
    <xf numFmtId="0" fontId="77" fillId="11" borderId="77" xfId="0" applyFont="1" applyFill="1" applyBorder="1" applyAlignment="1">
      <alignment horizontal="center" vertical="center" wrapText="1"/>
    </xf>
    <xf numFmtId="0" fontId="78" fillId="11" borderId="75" xfId="0" applyFont="1" applyFill="1" applyBorder="1" applyAlignment="1">
      <alignment horizontal="center" vertical="center" wrapText="1"/>
    </xf>
    <xf numFmtId="0" fontId="78" fillId="11" borderId="17" xfId="0" applyFont="1" applyFill="1" applyBorder="1" applyAlignment="1">
      <alignment horizontal="center" vertical="center" wrapText="1"/>
    </xf>
    <xf numFmtId="0" fontId="77" fillId="11" borderId="122" xfId="0" applyFont="1" applyFill="1" applyBorder="1" applyAlignment="1">
      <alignment horizontal="center" vertical="center" wrapText="1"/>
    </xf>
    <xf numFmtId="0" fontId="77" fillId="11" borderId="12" xfId="0" applyFont="1" applyFill="1" applyBorder="1" applyAlignment="1">
      <alignment horizontal="center" vertical="center" wrapText="1"/>
    </xf>
    <xf numFmtId="14" fontId="78" fillId="11" borderId="17" xfId="0" applyNumberFormat="1" applyFont="1" applyFill="1" applyBorder="1" applyAlignment="1">
      <alignment horizontal="center" vertical="center" wrapText="1"/>
    </xf>
    <xf numFmtId="0" fontId="82" fillId="21" borderId="127" xfId="0" applyFont="1" applyFill="1" applyBorder="1" applyAlignment="1">
      <alignment horizontal="center" vertical="center" wrapText="1" readingOrder="1"/>
    </xf>
    <xf numFmtId="0" fontId="52" fillId="0" borderId="6" xfId="0" applyFont="1" applyBorder="1" applyAlignment="1">
      <alignment horizontal="center" vertical="center"/>
    </xf>
    <xf numFmtId="0" fontId="52" fillId="3" borderId="6" xfId="0" applyFont="1" applyFill="1" applyBorder="1" applyAlignment="1">
      <alignment horizontal="left" vertical="center" wrapText="1" readingOrder="1"/>
    </xf>
    <xf numFmtId="0" fontId="52" fillId="3" borderId="6" xfId="0" applyFont="1" applyFill="1" applyBorder="1" applyAlignment="1">
      <alignment horizontal="center" vertical="center" wrapText="1" readingOrder="1"/>
    </xf>
    <xf numFmtId="0" fontId="52" fillId="22" borderId="6" xfId="0" applyFont="1" applyFill="1" applyBorder="1" applyAlignment="1">
      <alignment horizontal="center" vertical="top" wrapText="1"/>
    </xf>
    <xf numFmtId="0" fontId="52" fillId="3" borderId="6" xfId="0" applyFont="1" applyFill="1" applyBorder="1" applyAlignment="1">
      <alignment horizontal="center" vertical="center" wrapText="1"/>
    </xf>
    <xf numFmtId="0" fontId="52" fillId="0" borderId="6" xfId="0" applyFont="1" applyBorder="1" applyAlignment="1">
      <alignment wrapText="1"/>
    </xf>
    <xf numFmtId="0" fontId="52" fillId="0" borderId="6" xfId="0" applyFont="1" applyBorder="1" applyAlignment="1">
      <alignment horizontal="center" vertical="center" wrapText="1" readingOrder="1"/>
    </xf>
    <xf numFmtId="0" fontId="81" fillId="0" borderId="6" xfId="0" applyFont="1" applyBorder="1" applyAlignment="1">
      <alignment horizontal="center" vertical="center" wrapText="1" readingOrder="1"/>
    </xf>
    <xf numFmtId="0" fontId="52" fillId="3" borderId="6" xfId="0" applyFont="1" applyFill="1" applyBorder="1" applyAlignment="1">
      <alignment vertical="top" wrapText="1"/>
    </xf>
    <xf numFmtId="0" fontId="52" fillId="3" borderId="6" xfId="0" applyFont="1" applyFill="1" applyBorder="1" applyAlignment="1">
      <alignment vertical="center" wrapText="1"/>
    </xf>
    <xf numFmtId="0" fontId="81" fillId="0" borderId="6" xfId="0" applyFont="1" applyBorder="1" applyAlignment="1">
      <alignment vertical="center" wrapText="1" readingOrder="1"/>
    </xf>
    <xf numFmtId="0" fontId="52" fillId="3" borderId="6" xfId="0" applyFont="1" applyFill="1" applyBorder="1" applyAlignment="1">
      <alignment horizontal="left" vertical="center" wrapText="1"/>
    </xf>
    <xf numFmtId="0" fontId="52" fillId="0" borderId="6" xfId="0" applyFont="1" applyBorder="1" applyAlignment="1">
      <alignment horizontal="left" vertical="center" wrapText="1"/>
    </xf>
    <xf numFmtId="0" fontId="52" fillId="0" borderId="6" xfId="0" applyFont="1" applyBorder="1" applyAlignment="1">
      <alignment vertical="center" wrapText="1"/>
    </xf>
    <xf numFmtId="0" fontId="81" fillId="21" borderId="6" xfId="0" applyFont="1" applyFill="1" applyBorder="1" applyAlignment="1">
      <alignment horizontal="center" vertical="center" wrapText="1" readingOrder="1"/>
    </xf>
    <xf numFmtId="0" fontId="52" fillId="0" borderId="6" xfId="0" applyFont="1" applyBorder="1" applyAlignment="1">
      <alignment vertical="top" wrapText="1"/>
    </xf>
    <xf numFmtId="0" fontId="52" fillId="0" borderId="6" xfId="0" applyFont="1" applyBorder="1" applyAlignment="1">
      <alignment horizontal="center"/>
    </xf>
    <xf numFmtId="0" fontId="52" fillId="0" borderId="6" xfId="0" applyFont="1" applyBorder="1"/>
    <xf numFmtId="0" fontId="52" fillId="0" borderId="6" xfId="0" applyFont="1" applyBorder="1" applyAlignment="1">
      <alignment vertical="center" wrapText="1" readingOrder="1"/>
    </xf>
    <xf numFmtId="0" fontId="52" fillId="3" borderId="6" xfId="0" applyFont="1" applyFill="1" applyBorder="1" applyAlignment="1">
      <alignment horizontal="center" vertical="center"/>
    </xf>
    <xf numFmtId="0" fontId="52" fillId="0" borderId="6" xfId="0" applyFont="1" applyBorder="1" applyAlignment="1">
      <alignment horizontal="center" vertical="center" wrapText="1"/>
    </xf>
    <xf numFmtId="0" fontId="52" fillId="3" borderId="6" xfId="0" applyFont="1" applyFill="1" applyBorder="1" applyAlignment="1">
      <alignment horizontal="left" vertical="center" wrapText="1" indent="2"/>
    </xf>
    <xf numFmtId="0" fontId="93" fillId="3" borderId="6" xfId="0" applyFont="1" applyFill="1" applyBorder="1" applyAlignment="1">
      <alignment horizontal="left" vertical="center" wrapText="1"/>
    </xf>
    <xf numFmtId="0" fontId="93" fillId="3" borderId="6" xfId="0" applyFont="1" applyFill="1" applyBorder="1" applyAlignment="1">
      <alignment horizontal="center" vertical="center" wrapText="1" readingOrder="1"/>
    </xf>
    <xf numFmtId="0" fontId="93" fillId="3" borderId="6" xfId="0" applyFont="1" applyFill="1" applyBorder="1" applyAlignment="1">
      <alignment horizontal="center" vertical="center" wrapText="1"/>
    </xf>
    <xf numFmtId="0" fontId="52" fillId="3" borderId="6" xfId="0" applyFont="1" applyFill="1" applyBorder="1" applyAlignment="1">
      <alignment horizontal="center"/>
    </xf>
    <xf numFmtId="14" fontId="19" fillId="11"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92" fillId="0" borderId="0" xfId="0" applyFont="1" applyAlignment="1" applyProtection="1">
      <alignment horizontal="center" vertical="center" wrapText="1"/>
      <protection locked="0"/>
    </xf>
    <xf numFmtId="0" fontId="81" fillId="5" borderId="124" xfId="0" applyFont="1" applyFill="1" applyBorder="1" applyAlignment="1" applyProtection="1">
      <alignment horizontal="center" vertical="center" wrapText="1"/>
      <protection locked="0"/>
    </xf>
    <xf numFmtId="0" fontId="81" fillId="5" borderId="125" xfId="0" applyFont="1" applyFill="1" applyBorder="1" applyAlignment="1" applyProtection="1">
      <alignment horizontal="center" vertical="center" wrapText="1"/>
      <protection locked="0"/>
    </xf>
    <xf numFmtId="0" fontId="81" fillId="5" borderId="123" xfId="0" applyFont="1" applyFill="1" applyBorder="1" applyAlignment="1" applyProtection="1">
      <alignment horizontal="center" vertical="center"/>
      <protection locked="0"/>
    </xf>
    <xf numFmtId="0" fontId="80" fillId="5" borderId="123" xfId="0" applyFont="1" applyFill="1" applyBorder="1" applyAlignment="1" applyProtection="1">
      <alignment horizontal="center" vertical="center"/>
      <protection locked="0"/>
    </xf>
    <xf numFmtId="0" fontId="83" fillId="20" borderId="126" xfId="0" applyFont="1" applyFill="1" applyBorder="1" applyAlignment="1">
      <alignment horizontal="center" vertical="center" wrapText="1" readingOrder="1"/>
    </xf>
    <xf numFmtId="0" fontId="82" fillId="0" borderId="123" xfId="0" applyFont="1" applyBorder="1" applyAlignment="1" applyProtection="1">
      <alignment horizontal="center" vertical="center"/>
      <protection locked="0"/>
    </xf>
    <xf numFmtId="0" fontId="82" fillId="21" borderId="123" xfId="0" applyFont="1" applyFill="1" applyBorder="1" applyAlignment="1" applyProtection="1">
      <alignment horizontal="center" vertical="center"/>
      <protection locked="0"/>
    </xf>
    <xf numFmtId="0" fontId="80" fillId="5" borderId="123" xfId="0" applyFont="1" applyFill="1" applyBorder="1" applyAlignment="1" applyProtection="1">
      <alignment horizontal="left" vertical="center" wrapText="1"/>
      <protection locked="0"/>
    </xf>
    <xf numFmtId="0" fontId="80" fillId="5" borderId="123" xfId="0" applyFont="1" applyFill="1" applyBorder="1" applyAlignment="1" applyProtection="1">
      <alignment horizontal="left" vertical="center"/>
      <protection locked="0"/>
    </xf>
    <xf numFmtId="0" fontId="81" fillId="5" borderId="123" xfId="0" applyFont="1" applyFill="1" applyBorder="1" applyAlignment="1" applyProtection="1">
      <alignment horizontal="center" vertical="center" wrapText="1"/>
      <protection locked="0"/>
    </xf>
    <xf numFmtId="0" fontId="81" fillId="3" borderId="6" xfId="0" applyFont="1" applyFill="1" applyBorder="1" applyAlignment="1">
      <alignment horizontal="center" vertical="center" wrapText="1" readingOrder="1"/>
    </xf>
    <xf numFmtId="0" fontId="81" fillId="0" borderId="6" xfId="0" applyFont="1" applyBorder="1" applyAlignment="1">
      <alignment horizontal="left" vertical="center" wrapText="1" readingOrder="1"/>
    </xf>
    <xf numFmtId="0" fontId="81" fillId="0" borderId="6" xfId="0" applyFont="1" applyBorder="1" applyAlignment="1">
      <alignment horizontal="center" vertical="center" wrapText="1" readingOrder="1"/>
    </xf>
    <xf numFmtId="0" fontId="81" fillId="20" borderId="6" xfId="0" applyFont="1" applyFill="1" applyBorder="1" applyAlignment="1">
      <alignment horizontal="center" vertical="center" wrapText="1" readingOrder="1"/>
    </xf>
    <xf numFmtId="0" fontId="88" fillId="20" borderId="123" xfId="0" applyFont="1" applyFill="1" applyBorder="1" applyAlignment="1">
      <alignment horizontal="center"/>
    </xf>
    <xf numFmtId="0" fontId="86" fillId="0" borderId="0" xfId="0" applyFont="1" applyAlignment="1">
      <alignment horizontal="center" vertical="center" wrapText="1"/>
    </xf>
    <xf numFmtId="0" fontId="89" fillId="21" borderId="123" xfId="0" applyFont="1" applyFill="1" applyBorder="1" applyAlignment="1">
      <alignment horizontal="center" vertical="center" wrapText="1"/>
    </xf>
    <xf numFmtId="0" fontId="89" fillId="21" borderId="123" xfId="0" applyFont="1" applyFill="1" applyBorder="1" applyAlignment="1">
      <alignment horizontal="center" vertical="center"/>
    </xf>
    <xf numFmtId="0" fontId="73" fillId="3" borderId="0" xfId="1" applyFont="1" applyFill="1" applyAlignment="1">
      <alignment horizontal="justify" vertical="center" wrapText="1"/>
    </xf>
    <xf numFmtId="0" fontId="73" fillId="3" borderId="0" xfId="1" applyFont="1" applyFill="1" applyAlignment="1">
      <alignment horizontal="left" vertical="center" wrapText="1"/>
    </xf>
    <xf numFmtId="0" fontId="73"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9" xfId="1" applyFont="1" applyFill="1" applyBorder="1" applyAlignment="1">
      <alignment horizontal="justify" vertical="center" wrapText="1"/>
    </xf>
    <xf numFmtId="0" fontId="53" fillId="3" borderId="115"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4" xfId="1" applyFont="1" applyFill="1" applyBorder="1" applyAlignment="1">
      <alignment horizontal="justify" vertical="center" wrapText="1"/>
    </xf>
    <xf numFmtId="0" fontId="59" fillId="3" borderId="116" xfId="0" applyFont="1" applyFill="1" applyBorder="1" applyAlignment="1">
      <alignment vertical="center" wrapText="1"/>
    </xf>
    <xf numFmtId="0" fontId="59" fillId="3" borderId="112" xfId="0" applyFont="1" applyFill="1" applyBorder="1" applyAlignment="1">
      <alignment vertical="center" wrapText="1"/>
    </xf>
    <xf numFmtId="0" fontId="59" fillId="3" borderId="117" xfId="0" applyFont="1" applyFill="1" applyBorder="1" applyAlignment="1">
      <alignment vertical="center" wrapText="1"/>
    </xf>
    <xf numFmtId="0" fontId="59" fillId="3" borderId="118" xfId="0" applyFont="1" applyFill="1" applyBorder="1" applyAlignment="1">
      <alignment vertical="center" wrapText="1"/>
    </xf>
    <xf numFmtId="0" fontId="59" fillId="3" borderId="113" xfId="0" applyFont="1" applyFill="1" applyBorder="1" applyAlignment="1">
      <alignment vertical="center" wrapText="1"/>
    </xf>
    <xf numFmtId="0" fontId="59" fillId="19" borderId="116" xfId="0" applyFont="1" applyFill="1" applyBorder="1" applyAlignment="1">
      <alignment vertical="center" wrapText="1"/>
    </xf>
    <xf numFmtId="0" fontId="59" fillId="19" borderId="112" xfId="0" applyFont="1" applyFill="1" applyBorder="1" applyAlignment="1">
      <alignment vertical="center" wrapText="1"/>
    </xf>
    <xf numFmtId="0" fontId="59" fillId="3" borderId="112" xfId="0" applyFont="1" applyFill="1" applyBorder="1" applyAlignment="1">
      <alignment horizontal="left" vertical="center" wrapText="1"/>
    </xf>
    <xf numFmtId="0" fontId="59" fillId="3" borderId="113"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1" xfId="1" applyFont="1" applyFill="1" applyBorder="1" applyAlignment="1">
      <alignment horizontal="center" vertical="center"/>
    </xf>
    <xf numFmtId="0" fontId="60" fillId="4" borderId="89" xfId="1" applyFont="1" applyFill="1" applyBorder="1" applyAlignment="1">
      <alignment horizontal="center" vertical="center"/>
    </xf>
    <xf numFmtId="0" fontId="74" fillId="10" borderId="11" xfId="0" applyFont="1" applyFill="1" applyBorder="1" applyAlignment="1">
      <alignment horizontal="center" vertical="center" wrapText="1"/>
    </xf>
    <xf numFmtId="0" fontId="74" fillId="10" borderId="0" xfId="0" applyFont="1" applyFill="1" applyAlignment="1">
      <alignment horizontal="center" vertical="center" wrapText="1"/>
    </xf>
    <xf numFmtId="0" fontId="74"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20" xfId="0" applyBorder="1" applyAlignment="1">
      <alignment horizontal="center" vertical="center" wrapText="1"/>
    </xf>
    <xf numFmtId="0" fontId="0" fillId="3" borderId="29" xfId="0" applyFill="1" applyBorder="1" applyAlignment="1">
      <alignment horizontal="center" vertical="center" wrapText="1"/>
    </xf>
    <xf numFmtId="0" fontId="94" fillId="0" borderId="32"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21" xfId="0" applyFont="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12" fillId="11" borderId="86" xfId="0" applyFont="1" applyFill="1" applyBorder="1" applyAlignment="1">
      <alignment horizontal="center" vertical="center" wrapText="1"/>
    </xf>
    <xf numFmtId="0" fontId="12" fillId="11" borderId="87" xfId="0" applyFont="1" applyFill="1" applyBorder="1" applyAlignment="1">
      <alignment horizontal="center" vertical="center" wrapText="1"/>
    </xf>
    <xf numFmtId="0" fontId="12" fillId="11" borderId="88" xfId="0" applyFont="1" applyFill="1" applyBorder="1" applyAlignment="1">
      <alignment horizontal="center" vertical="center" wrapText="1"/>
    </xf>
    <xf numFmtId="0" fontId="75" fillId="0" borderId="40" xfId="0" applyFont="1" applyBorder="1" applyAlignment="1">
      <alignment horizontal="center" vertical="center" wrapText="1"/>
    </xf>
    <xf numFmtId="0" fontId="75" fillId="0" borderId="42" xfId="0" applyFont="1" applyBorder="1" applyAlignment="1">
      <alignment horizontal="center" vertical="center" wrapText="1"/>
    </xf>
    <xf numFmtId="0" fontId="75" fillId="0" borderId="120" xfId="0" applyFont="1" applyBorder="1" applyAlignment="1">
      <alignment horizontal="center" vertical="center" wrapText="1"/>
    </xf>
    <xf numFmtId="0" fontId="75" fillId="0" borderId="41"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0" fillId="0" borderId="29"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27" fillId="0" borderId="20" xfId="0" applyFont="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0" borderId="21"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9" fontId="0" fillId="0" borderId="41" xfId="0" applyNumberFormat="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11" borderId="96" xfId="0" applyFill="1" applyBorder="1" applyAlignment="1">
      <alignment horizontal="center"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1"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73"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14" fontId="0" fillId="0" borderId="32" xfId="0" applyNumberFormat="1" applyFont="1" applyBorder="1" applyAlignment="1">
      <alignment horizontal="center" vertical="center"/>
    </xf>
    <xf numFmtId="0" fontId="0" fillId="0" borderId="6" xfId="0" applyFont="1" applyBorder="1" applyAlignment="1">
      <alignment horizontal="center" vertical="center"/>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4" fontId="14" fillId="0" borderId="32" xfId="0" applyNumberFormat="1" applyFont="1" applyBorder="1" applyAlignment="1">
      <alignment horizontal="center" vertical="center"/>
    </xf>
    <xf numFmtId="0" fontId="14" fillId="0" borderId="6" xfId="0" applyFont="1" applyBorder="1" applyAlignment="1">
      <alignment horizontal="center" vertical="center"/>
    </xf>
    <xf numFmtId="0" fontId="13" fillId="0" borderId="26" xfId="0" applyFont="1" applyBorder="1" applyAlignment="1" applyProtection="1">
      <alignment horizontal="center" vertical="center"/>
      <protection locked="0"/>
    </xf>
    <xf numFmtId="0" fontId="13" fillId="0" borderId="28" xfId="0" applyFont="1" applyBorder="1" applyAlignment="1">
      <alignment horizontal="center" vertical="center"/>
    </xf>
    <xf numFmtId="0" fontId="13" fillId="0" borderId="109" xfId="0" applyFont="1" applyBorder="1" applyAlignment="1">
      <alignment horizontal="center" vertical="center"/>
    </xf>
    <xf numFmtId="0" fontId="13" fillId="0" borderId="129" xfId="0" applyFont="1" applyBorder="1" applyAlignment="1" applyProtection="1">
      <alignment horizontal="center" vertical="center"/>
      <protection locked="0"/>
    </xf>
    <xf numFmtId="0" fontId="13" fillId="0" borderId="128" xfId="0" applyFont="1" applyBorder="1" applyAlignment="1" applyProtection="1">
      <alignment horizontal="center" vertical="center"/>
      <protection locked="0"/>
    </xf>
    <xf numFmtId="0" fontId="13" fillId="0" borderId="108" xfId="0" applyFont="1" applyBorder="1" applyAlignment="1">
      <alignment horizontal="center" vertical="center"/>
    </xf>
    <xf numFmtId="0" fontId="30" fillId="17" borderId="52" xfId="0" applyFont="1" applyFill="1" applyBorder="1" applyAlignment="1">
      <alignment horizont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5" name="CuadroTexto 4">
          <a:extLst>
            <a:ext uri="{FF2B5EF4-FFF2-40B4-BE49-F238E27FC236}">
              <a16:creationId xmlns:a16="http://schemas.microsoft.com/office/drawing/2014/main" id="{C798EC4C-C2C8-4FB9-A10D-D27097442D8B}"/>
            </a:ext>
          </a:extLst>
        </xdr:cNvPr>
        <xdr:cNvSpPr txBox="1"/>
      </xdr:nvSpPr>
      <xdr:spPr>
        <a:xfrm>
          <a:off x="1393888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2655094</xdr:colOff>
      <xdr:row>0</xdr:row>
      <xdr:rowOff>902335</xdr:rowOff>
    </xdr:to>
    <xdr:pic>
      <xdr:nvPicPr>
        <xdr:cNvPr id="6" name="Picture 8">
          <a:extLst>
            <a:ext uri="{FF2B5EF4-FFF2-40B4-BE49-F238E27FC236}">
              <a16:creationId xmlns:a16="http://schemas.microsoft.com/office/drawing/2014/main" id="{091E106C-BD37-425F-8A90-0167647F573C}"/>
            </a:ext>
          </a:extLst>
        </xdr:cNvPr>
        <xdr:cNvPicPr>
          <a:picLocks noChangeAspect="1"/>
        </xdr:cNvPicPr>
      </xdr:nvPicPr>
      <xdr:blipFill>
        <a:blip xmlns:r="http://schemas.openxmlformats.org/officeDocument/2006/relationships" r:embed="rId1"/>
        <a:stretch>
          <a:fillRect/>
        </a:stretch>
      </xdr:blipFill>
      <xdr:spPr>
        <a:xfrm>
          <a:off x="92604" y="79375"/>
          <a:ext cx="2562490" cy="822960"/>
        </a:xfrm>
        <a:prstGeom prst="rect">
          <a:avLst/>
        </a:prstGeom>
      </xdr:spPr>
    </xdr:pic>
    <xdr:clientData/>
  </xdr:twoCellAnchor>
  <xdr:oneCellAnchor>
    <xdr:from>
      <xdr:col>5</xdr:col>
      <xdr:colOff>441960</xdr:colOff>
      <xdr:row>7</xdr:row>
      <xdr:rowOff>243840</xdr:rowOff>
    </xdr:from>
    <xdr:ext cx="1539240" cy="1508760"/>
    <xdr:sp macro="" textlink="">
      <xdr:nvSpPr>
        <xdr:cNvPr id="8" name="CuadroTexto 7">
          <a:extLst>
            <a:ext uri="{FF2B5EF4-FFF2-40B4-BE49-F238E27FC236}">
              <a16:creationId xmlns:a16="http://schemas.microsoft.com/office/drawing/2014/main" id="{CAC10504-00B7-43C5-A0F9-DC5CF28DBF7E}"/>
            </a:ext>
          </a:extLst>
        </xdr:cNvPr>
        <xdr:cNvSpPr txBox="1"/>
      </xdr:nvSpPr>
      <xdr:spPr>
        <a:xfrm>
          <a:off x="1393888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4</xdr:col>
      <xdr:colOff>2196043</xdr:colOff>
      <xdr:row>0</xdr:row>
      <xdr:rowOff>224895</xdr:rowOff>
    </xdr:from>
    <xdr:to>
      <xdr:col>5</xdr:col>
      <xdr:colOff>1281</xdr:colOff>
      <xdr:row>0</xdr:row>
      <xdr:rowOff>773535</xdr:rowOff>
    </xdr:to>
    <xdr:pic>
      <xdr:nvPicPr>
        <xdr:cNvPr id="10" name="Picture 9">
          <a:extLst>
            <a:ext uri="{FF2B5EF4-FFF2-40B4-BE49-F238E27FC236}">
              <a16:creationId xmlns:a16="http://schemas.microsoft.com/office/drawing/2014/main" id="{BFE28FC5-8683-433B-810D-92F11E62F774}"/>
            </a:ext>
          </a:extLst>
        </xdr:cNvPr>
        <xdr:cNvPicPr>
          <a:picLocks noChangeAspect="1"/>
        </xdr:cNvPicPr>
      </xdr:nvPicPr>
      <xdr:blipFill>
        <a:blip xmlns:r="http://schemas.openxmlformats.org/officeDocument/2006/relationships" r:embed="rId2" cstate="print"/>
        <a:stretch>
          <a:fillRect/>
        </a:stretch>
      </xdr:blipFill>
      <xdr:spPr>
        <a:xfrm>
          <a:off x="12102043" y="224895"/>
          <a:ext cx="1519988"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5" name="CuadroTexto 4">
          <a:extLst>
            <a:ext uri="{FF2B5EF4-FFF2-40B4-BE49-F238E27FC236}">
              <a16:creationId xmlns:a16="http://schemas.microsoft.com/office/drawing/2014/main" id="{45F7FF47-9B92-4ED9-BABC-6669C5A138EE}"/>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6" name="Picture 9">
          <a:extLst>
            <a:ext uri="{FF2B5EF4-FFF2-40B4-BE49-F238E27FC236}">
              <a16:creationId xmlns:a16="http://schemas.microsoft.com/office/drawing/2014/main" id="{E1D89B09-7B6B-4737-9BE0-49D86E2BF00D}"/>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7" name="Picture 10">
          <a:extLst>
            <a:ext uri="{FF2B5EF4-FFF2-40B4-BE49-F238E27FC236}">
              <a16:creationId xmlns:a16="http://schemas.microsoft.com/office/drawing/2014/main" id="{D1C9D4BB-49DD-497F-A5FF-24128EC5B234}"/>
            </a:ext>
          </a:extLst>
        </xdr:cNvPr>
        <xdr:cNvPicPr>
          <a:picLocks noChangeAspect="1"/>
        </xdr:cNvPicPr>
      </xdr:nvPicPr>
      <xdr:blipFill>
        <a:blip xmlns:r="http://schemas.openxmlformats.org/officeDocument/2006/relationships" r:embed="rId2"/>
        <a:stretch>
          <a:fillRect/>
        </a:stretch>
      </xdr:blipFill>
      <xdr:spPr>
        <a:xfrm>
          <a:off x="90505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19" zoomScale="130" zoomScaleNormal="130" workbookViewId="0">
      <selection activeCell="B13" sqref="B13:I13"/>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37"/>
      <c r="B1" s="337"/>
      <c r="C1" s="337"/>
      <c r="D1" s="337"/>
      <c r="E1" s="337"/>
      <c r="F1" s="337"/>
    </row>
    <row r="5" spans="1:9">
      <c r="D5" s="14"/>
      <c r="E5" s="14"/>
      <c r="F5" s="14"/>
      <c r="G5" s="14"/>
      <c r="H5" s="14"/>
    </row>
    <row r="6" spans="1:9" ht="16.7" customHeight="1">
      <c r="D6" s="14"/>
      <c r="E6" s="14"/>
      <c r="F6" s="14"/>
      <c r="G6" s="14"/>
      <c r="H6" s="14"/>
    </row>
    <row r="7" spans="1:9" ht="33.75">
      <c r="A7" s="338" t="s">
        <v>0</v>
      </c>
      <c r="B7" s="338"/>
      <c r="C7" s="338"/>
      <c r="D7" s="338"/>
      <c r="E7" s="338"/>
      <c r="F7" s="338"/>
      <c r="G7" s="338"/>
      <c r="H7" s="338"/>
      <c r="I7" s="338"/>
    </row>
    <row r="9" spans="1:9" s="7" customFormat="1" ht="63.75">
      <c r="A9" s="8" t="s">
        <v>1</v>
      </c>
      <c r="B9" s="339" t="s">
        <v>392</v>
      </c>
      <c r="C9" s="339"/>
      <c r="D9" s="339"/>
      <c r="E9" s="339"/>
      <c r="F9" s="339"/>
      <c r="G9" s="339"/>
      <c r="H9" s="339"/>
      <c r="I9" s="339"/>
    </row>
    <row r="10" spans="1:9" s="7" customFormat="1" ht="21.2" customHeight="1">
      <c r="A10" s="12"/>
      <c r="B10" s="13"/>
      <c r="C10" s="13"/>
      <c r="D10" s="12"/>
      <c r="E10" s="11"/>
    </row>
    <row r="11" spans="1:9" s="7" customFormat="1" ht="63.75">
      <c r="A11" s="8" t="s">
        <v>2</v>
      </c>
      <c r="B11" s="279" t="s">
        <v>393</v>
      </c>
      <c r="C11" s="335"/>
      <c r="D11" s="335"/>
      <c r="E11" s="335"/>
      <c r="F11" s="335"/>
      <c r="G11" s="335"/>
      <c r="H11" s="335"/>
      <c r="I11" s="335"/>
    </row>
    <row r="12" spans="1:9" ht="12.75" customHeight="1">
      <c r="A12" s="278" t="s">
        <v>2</v>
      </c>
      <c r="B12" s="279" t="s">
        <v>394</v>
      </c>
      <c r="C12" s="335"/>
      <c r="D12" s="335"/>
      <c r="E12" s="335"/>
      <c r="F12" s="335"/>
      <c r="G12" s="335"/>
      <c r="H12" s="335"/>
      <c r="I12" s="335"/>
    </row>
    <row r="13" spans="1:9" ht="12.75" customHeight="1">
      <c r="A13" s="9" t="s">
        <v>3</v>
      </c>
      <c r="B13" s="335"/>
      <c r="C13" s="335"/>
      <c r="D13" s="335"/>
      <c r="E13" s="335"/>
      <c r="F13" s="335"/>
      <c r="G13" s="335"/>
      <c r="H13" s="335"/>
      <c r="I13" s="335"/>
    </row>
    <row r="14" spans="1:9" s="7" customFormat="1" ht="25.5">
      <c r="A14" s="9" t="s">
        <v>4</v>
      </c>
      <c r="B14" s="335"/>
      <c r="C14" s="335"/>
      <c r="D14" s="335"/>
      <c r="E14" s="335"/>
      <c r="F14" s="335"/>
      <c r="G14" s="335"/>
      <c r="H14" s="335"/>
      <c r="I14" s="335"/>
    </row>
    <row r="15" spans="1:9" s="7" customFormat="1" ht="25.5">
      <c r="A15" s="9" t="s">
        <v>5</v>
      </c>
      <c r="B15" s="335"/>
      <c r="C15" s="335"/>
      <c r="D15" s="335"/>
      <c r="E15" s="335"/>
      <c r="F15" s="335"/>
      <c r="G15" s="335"/>
      <c r="H15" s="335"/>
      <c r="I15" s="335"/>
    </row>
    <row r="16" spans="1:9" s="7" customFormat="1" ht="32.25" customHeight="1">
      <c r="A16" s="8" t="s">
        <v>6</v>
      </c>
      <c r="B16" s="336" t="s">
        <v>391</v>
      </c>
      <c r="C16" s="336"/>
      <c r="D16" s="336"/>
      <c r="E16" s="336"/>
      <c r="F16" s="336"/>
      <c r="G16" s="336"/>
      <c r="H16" s="336"/>
      <c r="I16" s="336"/>
    </row>
    <row r="18" spans="1:9" s="7" customFormat="1" ht="24.75" customHeight="1">
      <c r="A18" s="8" t="s">
        <v>7</v>
      </c>
      <c r="B18" s="334">
        <v>45398</v>
      </c>
      <c r="C18" s="334"/>
      <c r="D18" s="334"/>
      <c r="E18" s="334"/>
      <c r="F18" s="334"/>
      <c r="G18" s="334"/>
      <c r="H18" s="334"/>
      <c r="I18" s="334"/>
    </row>
    <row r="19" spans="1:9">
      <c r="B19" s="298"/>
      <c r="C19" s="299"/>
      <c r="D19" s="298"/>
      <c r="E19" s="298"/>
      <c r="F19" s="298"/>
      <c r="G19" s="298"/>
      <c r="H19" s="298"/>
      <c r="I19" s="298"/>
    </row>
    <row r="20" spans="1:9" ht="15.75" thickBot="1">
      <c r="B20" s="298"/>
      <c r="C20" s="299"/>
      <c r="D20" s="298"/>
      <c r="E20" s="298"/>
      <c r="F20" s="298"/>
      <c r="G20" s="298"/>
      <c r="H20" s="298"/>
      <c r="I20" s="298"/>
    </row>
    <row r="21" spans="1:9" ht="12.75" customHeight="1">
      <c r="B21" s="300" t="s">
        <v>8</v>
      </c>
      <c r="C21" s="301" t="s">
        <v>9</v>
      </c>
      <c r="D21" s="301" t="s">
        <v>10</v>
      </c>
      <c r="E21" s="301" t="s">
        <v>11</v>
      </c>
      <c r="F21" s="298"/>
      <c r="G21" s="298"/>
      <c r="H21" s="298"/>
      <c r="I21" s="298"/>
    </row>
    <row r="22" spans="1:9" ht="12.75" customHeight="1" thickBot="1">
      <c r="B22" s="302" t="s">
        <v>12</v>
      </c>
      <c r="C22" s="303" t="s">
        <v>13</v>
      </c>
      <c r="D22" s="303" t="s">
        <v>14</v>
      </c>
      <c r="E22" s="303" t="s">
        <v>15</v>
      </c>
      <c r="F22" s="298"/>
      <c r="G22" s="298"/>
      <c r="H22" s="298"/>
      <c r="I22" s="298"/>
    </row>
    <row r="23" spans="1:9" ht="12.75" customHeight="1">
      <c r="B23" s="304" t="s">
        <v>16</v>
      </c>
      <c r="C23" s="305" t="s">
        <v>7</v>
      </c>
      <c r="D23" s="305" t="s">
        <v>7</v>
      </c>
      <c r="E23" s="305" t="s">
        <v>7</v>
      </c>
      <c r="F23" s="298"/>
      <c r="G23" s="298"/>
      <c r="H23" s="298"/>
      <c r="I23" s="298"/>
    </row>
    <row r="24" spans="1:9" ht="12.75" customHeight="1" thickBot="1">
      <c r="B24" s="302">
        <v>1</v>
      </c>
      <c r="C24" s="306">
        <v>45246</v>
      </c>
      <c r="D24" s="306">
        <v>45272</v>
      </c>
      <c r="E24" s="306">
        <v>45273</v>
      </c>
      <c r="F24" s="298"/>
      <c r="G24" s="298"/>
      <c r="H24" s="298"/>
      <c r="I24" s="298"/>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9" sqref="B9:J15"/>
    </sheetView>
  </sheetViews>
  <sheetFormatPr baseColWidth="10" defaultColWidth="11.42578125" defaultRowHeight="15"/>
  <sheetData>
    <row r="2" spans="2:10" ht="18.75">
      <c r="B2" s="340" t="s">
        <v>17</v>
      </c>
      <c r="C2" s="340"/>
      <c r="D2" s="340"/>
      <c r="E2" s="340"/>
      <c r="F2" s="340"/>
      <c r="G2" s="340"/>
      <c r="H2" s="340"/>
      <c r="I2" s="340"/>
      <c r="J2" s="340"/>
    </row>
    <row r="3" spans="2:10" ht="15.75" thickBot="1"/>
    <row r="4" spans="2:10">
      <c r="B4" s="341" t="s">
        <v>18</v>
      </c>
      <c r="C4" s="342"/>
      <c r="D4" s="342"/>
      <c r="E4" s="342"/>
      <c r="F4" s="342"/>
      <c r="G4" s="342"/>
      <c r="H4" s="342"/>
      <c r="I4" s="342"/>
      <c r="J4" s="343"/>
    </row>
    <row r="5" spans="2:10">
      <c r="B5" s="344"/>
      <c r="C5" s="345"/>
      <c r="D5" s="345"/>
      <c r="E5" s="345"/>
      <c r="F5" s="345"/>
      <c r="G5" s="345"/>
      <c r="H5" s="345"/>
      <c r="I5" s="345"/>
      <c r="J5" s="346"/>
    </row>
    <row r="6" spans="2:10">
      <c r="B6" s="344"/>
      <c r="C6" s="345"/>
      <c r="D6" s="345"/>
      <c r="E6" s="345"/>
      <c r="F6" s="345"/>
      <c r="G6" s="345"/>
      <c r="H6" s="345"/>
      <c r="I6" s="345"/>
      <c r="J6" s="346"/>
    </row>
    <row r="7" spans="2:10" ht="15.75" thickBot="1">
      <c r="B7" s="347"/>
      <c r="C7" s="348"/>
      <c r="D7" s="348"/>
      <c r="E7" s="348"/>
      <c r="F7" s="348"/>
      <c r="G7" s="348"/>
      <c r="H7" s="348"/>
      <c r="I7" s="348"/>
      <c r="J7" s="349"/>
    </row>
    <row r="8" spans="2:10" ht="15.75" thickBot="1"/>
    <row r="9" spans="2:10">
      <c r="B9" s="341" t="s">
        <v>19</v>
      </c>
      <c r="C9" s="342"/>
      <c r="D9" s="342"/>
      <c r="E9" s="342"/>
      <c r="F9" s="342"/>
      <c r="G9" s="342"/>
      <c r="H9" s="342"/>
      <c r="I9" s="342"/>
      <c r="J9" s="343"/>
    </row>
    <row r="10" spans="2:10">
      <c r="B10" s="344"/>
      <c r="C10" s="345"/>
      <c r="D10" s="345"/>
      <c r="E10" s="345"/>
      <c r="F10" s="345"/>
      <c r="G10" s="345"/>
      <c r="H10" s="345"/>
      <c r="I10" s="345"/>
      <c r="J10" s="346"/>
    </row>
    <row r="11" spans="2:10">
      <c r="B11" s="344"/>
      <c r="C11" s="345"/>
      <c r="D11" s="345"/>
      <c r="E11" s="345"/>
      <c r="F11" s="345"/>
      <c r="G11" s="345"/>
      <c r="H11" s="345"/>
      <c r="I11" s="345"/>
      <c r="J11" s="346"/>
    </row>
    <row r="12" spans="2:10">
      <c r="B12" s="344"/>
      <c r="C12" s="345"/>
      <c r="D12" s="345"/>
      <c r="E12" s="345"/>
      <c r="F12" s="345"/>
      <c r="G12" s="345"/>
      <c r="H12" s="345"/>
      <c r="I12" s="345"/>
      <c r="J12" s="346"/>
    </row>
    <row r="13" spans="2:10">
      <c r="B13" s="344"/>
      <c r="C13" s="345"/>
      <c r="D13" s="345"/>
      <c r="E13" s="345"/>
      <c r="F13" s="345"/>
      <c r="G13" s="345"/>
      <c r="H13" s="345"/>
      <c r="I13" s="345"/>
      <c r="J13" s="346"/>
    </row>
    <row r="14" spans="2:10">
      <c r="B14" s="344"/>
      <c r="C14" s="345"/>
      <c r="D14" s="345"/>
      <c r="E14" s="345"/>
      <c r="F14" s="345"/>
      <c r="G14" s="345"/>
      <c r="H14" s="345"/>
      <c r="I14" s="345"/>
      <c r="J14" s="346"/>
    </row>
    <row r="15" spans="2:10" ht="15.75" thickBot="1">
      <c r="B15" s="347"/>
      <c r="C15" s="348"/>
      <c r="D15" s="348"/>
      <c r="E15" s="348"/>
      <c r="F15" s="348"/>
      <c r="G15" s="348"/>
      <c r="H15" s="348"/>
      <c r="I15" s="348"/>
      <c r="J15" s="349"/>
    </row>
    <row r="16" spans="2:10" ht="15.75" thickBot="1"/>
    <row r="17" spans="2:10">
      <c r="B17" s="341" t="s">
        <v>20</v>
      </c>
      <c r="C17" s="342"/>
      <c r="D17" s="342"/>
      <c r="E17" s="342"/>
      <c r="F17" s="342"/>
      <c r="G17" s="342"/>
      <c r="H17" s="342"/>
      <c r="I17" s="342"/>
      <c r="J17" s="343"/>
    </row>
    <row r="18" spans="2:10">
      <c r="B18" s="344"/>
      <c r="C18" s="345"/>
      <c r="D18" s="345"/>
      <c r="E18" s="345"/>
      <c r="F18" s="345"/>
      <c r="G18" s="345"/>
      <c r="H18" s="345"/>
      <c r="I18" s="345"/>
      <c r="J18" s="346"/>
    </row>
    <row r="19" spans="2:10">
      <c r="B19" s="344"/>
      <c r="C19" s="345"/>
      <c r="D19" s="345"/>
      <c r="E19" s="345"/>
      <c r="F19" s="345"/>
      <c r="G19" s="345"/>
      <c r="H19" s="345"/>
      <c r="I19" s="345"/>
      <c r="J19" s="346"/>
    </row>
    <row r="20" spans="2:10" ht="15.75" thickBot="1">
      <c r="B20" s="347"/>
      <c r="C20" s="348"/>
      <c r="D20" s="348"/>
      <c r="E20" s="348"/>
      <c r="F20" s="348"/>
      <c r="G20" s="348"/>
      <c r="H20" s="348"/>
      <c r="I20" s="348"/>
      <c r="J20" s="349"/>
    </row>
    <row r="21" spans="2:10" ht="15.75" thickBot="1"/>
    <row r="22" spans="2:10">
      <c r="B22" s="341" t="s">
        <v>21</v>
      </c>
      <c r="C22" s="342"/>
      <c r="D22" s="342"/>
      <c r="E22" s="342"/>
      <c r="F22" s="342"/>
      <c r="G22" s="342"/>
      <c r="H22" s="342"/>
      <c r="I22" s="342"/>
      <c r="J22" s="343"/>
    </row>
    <row r="23" spans="2:10">
      <c r="B23" s="344"/>
      <c r="C23" s="345"/>
      <c r="D23" s="345"/>
      <c r="E23" s="345"/>
      <c r="F23" s="345"/>
      <c r="G23" s="345"/>
      <c r="H23" s="345"/>
      <c r="I23" s="345"/>
      <c r="J23" s="346"/>
    </row>
    <row r="24" spans="2:10">
      <c r="B24" s="344"/>
      <c r="C24" s="345"/>
      <c r="D24" s="345"/>
      <c r="E24" s="345"/>
      <c r="F24" s="345"/>
      <c r="G24" s="345"/>
      <c r="H24" s="345"/>
      <c r="I24" s="345"/>
      <c r="J24" s="346"/>
    </row>
    <row r="25" spans="2:10">
      <c r="B25" s="344"/>
      <c r="C25" s="345"/>
      <c r="D25" s="345"/>
      <c r="E25" s="345"/>
      <c r="F25" s="345"/>
      <c r="G25" s="345"/>
      <c r="H25" s="345"/>
      <c r="I25" s="345"/>
      <c r="J25" s="346"/>
    </row>
    <row r="26" spans="2:10">
      <c r="B26" s="344"/>
      <c r="C26" s="345"/>
      <c r="D26" s="345"/>
      <c r="E26" s="345"/>
      <c r="F26" s="345"/>
      <c r="G26" s="345"/>
      <c r="H26" s="345"/>
      <c r="I26" s="345"/>
      <c r="J26" s="346"/>
    </row>
    <row r="27" spans="2:10">
      <c r="B27" s="344"/>
      <c r="C27" s="345"/>
      <c r="D27" s="345"/>
      <c r="E27" s="345"/>
      <c r="F27" s="345"/>
      <c r="G27" s="345"/>
      <c r="H27" s="345"/>
      <c r="I27" s="345"/>
      <c r="J27" s="346"/>
    </row>
    <row r="28" spans="2:10">
      <c r="B28" s="344"/>
      <c r="C28" s="345"/>
      <c r="D28" s="345"/>
      <c r="E28" s="345"/>
      <c r="F28" s="345"/>
      <c r="G28" s="345"/>
      <c r="H28" s="345"/>
      <c r="I28" s="345"/>
      <c r="J28" s="346"/>
    </row>
    <row r="29" spans="2:10">
      <c r="B29" s="344"/>
      <c r="C29" s="345"/>
      <c r="D29" s="345"/>
      <c r="E29" s="345"/>
      <c r="F29" s="345"/>
      <c r="G29" s="345"/>
      <c r="H29" s="345"/>
      <c r="I29" s="345"/>
      <c r="J29" s="346"/>
    </row>
    <row r="30" spans="2:10" ht="15.75" thickBot="1">
      <c r="B30" s="347"/>
      <c r="C30" s="348"/>
      <c r="D30" s="348"/>
      <c r="E30" s="348"/>
      <c r="F30" s="348"/>
      <c r="G30" s="348"/>
      <c r="H30" s="348"/>
      <c r="I30" s="348"/>
      <c r="J30" s="349"/>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H75"/>
  <sheetViews>
    <sheetView showGridLines="0" topLeftCell="A67" zoomScale="80" zoomScaleNormal="80" workbookViewId="0">
      <selection activeCell="J4" sqref="J4"/>
    </sheetView>
  </sheetViews>
  <sheetFormatPr baseColWidth="10" defaultColWidth="10.42578125" defaultRowHeight="14.25"/>
  <cols>
    <col min="1" max="1" width="53.28515625" style="259" customWidth="1"/>
    <col min="2" max="2" width="15.42578125" style="260" customWidth="1"/>
    <col min="3" max="3" width="55.7109375" style="246" customWidth="1"/>
    <col min="4" max="4" width="24.140625" style="260" customWidth="1"/>
    <col min="5" max="5" width="55.7109375" style="246" customWidth="1"/>
    <col min="6" max="6" width="4.7109375" style="246" customWidth="1"/>
    <col min="7" max="16384" width="10.42578125" style="246"/>
  </cols>
  <sheetData>
    <row r="1" spans="1:8" ht="79.900000000000006" customHeight="1">
      <c r="A1" s="244"/>
      <c r="B1" s="350" t="s">
        <v>22</v>
      </c>
      <c r="C1" s="350"/>
      <c r="D1" s="350"/>
      <c r="E1" s="244"/>
      <c r="F1" s="245"/>
      <c r="G1" s="245"/>
      <c r="H1" s="245"/>
    </row>
    <row r="2" spans="1:8" ht="54.75" customHeight="1">
      <c r="A2" s="247" t="s">
        <v>23</v>
      </c>
      <c r="B2" s="351"/>
      <c r="C2" s="352"/>
      <c r="D2" s="248" t="s">
        <v>24</v>
      </c>
      <c r="E2" s="297"/>
    </row>
    <row r="3" spans="1:8" ht="16.899999999999999" customHeight="1">
      <c r="A3" s="249"/>
      <c r="B3" s="250"/>
      <c r="C3" s="250"/>
      <c r="D3" s="251"/>
      <c r="E3" s="250"/>
    </row>
    <row r="4" spans="1:8" ht="54.75" customHeight="1">
      <c r="A4" s="247" t="s">
        <v>25</v>
      </c>
      <c r="B4" s="353" t="s">
        <v>495</v>
      </c>
      <c r="C4" s="354"/>
      <c r="D4" s="354"/>
      <c r="E4" s="354"/>
    </row>
    <row r="5" spans="1:8" ht="13.15" customHeight="1">
      <c r="A5" s="252"/>
      <c r="B5" s="253"/>
      <c r="D5" s="251"/>
      <c r="E5" s="251"/>
    </row>
    <row r="6" spans="1:8" ht="21" customHeight="1">
      <c r="A6" s="356" t="s">
        <v>26</v>
      </c>
      <c r="B6" s="357" t="s">
        <v>27</v>
      </c>
      <c r="C6" s="357"/>
      <c r="D6" s="357" t="s">
        <v>28</v>
      </c>
      <c r="E6" s="357"/>
    </row>
    <row r="7" spans="1:8" ht="136.5" customHeight="1">
      <c r="A7" s="356"/>
      <c r="B7" s="358"/>
      <c r="C7" s="359"/>
      <c r="D7" s="360" t="s">
        <v>496</v>
      </c>
      <c r="E7" s="360"/>
    </row>
    <row r="8" spans="1:8" ht="21" customHeight="1">
      <c r="A8" s="252"/>
      <c r="B8" s="253"/>
      <c r="D8" s="251"/>
      <c r="E8" s="251"/>
    </row>
    <row r="9" spans="1:8" ht="19.899999999999999" customHeight="1">
      <c r="A9" s="355" t="s">
        <v>29</v>
      </c>
      <c r="B9" s="355"/>
      <c r="C9" s="355"/>
      <c r="D9" s="355"/>
      <c r="E9" s="355"/>
    </row>
    <row r="10" spans="1:8" ht="19.899999999999999" customHeight="1">
      <c r="A10" s="307" t="s">
        <v>30</v>
      </c>
      <c r="B10" s="307" t="s">
        <v>31</v>
      </c>
      <c r="C10" s="307" t="s">
        <v>32</v>
      </c>
      <c r="D10" s="307" t="s">
        <v>33</v>
      </c>
      <c r="E10" s="307" t="s">
        <v>34</v>
      </c>
    </row>
    <row r="11" spans="1:8" s="254" customFormat="1" ht="43.5" customHeight="1">
      <c r="A11" s="361" t="s">
        <v>35</v>
      </c>
      <c r="B11" s="308">
        <v>1</v>
      </c>
      <c r="C11" s="309" t="s">
        <v>395</v>
      </c>
      <c r="D11" s="310">
        <v>1</v>
      </c>
      <c r="E11" s="309" t="s">
        <v>396</v>
      </c>
    </row>
    <row r="12" spans="1:8" s="254" customFormat="1" ht="64.5" customHeight="1">
      <c r="A12" s="361"/>
      <c r="B12" s="308">
        <v>2</v>
      </c>
      <c r="C12" s="311" t="s">
        <v>397</v>
      </c>
      <c r="D12" s="310">
        <v>2</v>
      </c>
      <c r="E12" s="309" t="s">
        <v>398</v>
      </c>
    </row>
    <row r="13" spans="1:8" s="254" customFormat="1" ht="72" customHeight="1">
      <c r="A13" s="361"/>
      <c r="B13" s="308">
        <v>3</v>
      </c>
      <c r="C13" s="309" t="s">
        <v>399</v>
      </c>
      <c r="D13" s="310">
        <v>3</v>
      </c>
      <c r="E13" s="309" t="s">
        <v>400</v>
      </c>
    </row>
    <row r="14" spans="1:8" s="254" customFormat="1" ht="113.25" customHeight="1">
      <c r="A14" s="361"/>
      <c r="B14" s="308">
        <v>4</v>
      </c>
      <c r="C14" s="309" t="s">
        <v>401</v>
      </c>
      <c r="D14" s="312">
        <v>4</v>
      </c>
      <c r="E14" s="309" t="s">
        <v>402</v>
      </c>
    </row>
    <row r="15" spans="1:8" ht="79.900000000000006" customHeight="1">
      <c r="A15" s="362" t="s">
        <v>36</v>
      </c>
      <c r="B15" s="308">
        <v>5</v>
      </c>
      <c r="C15" s="309" t="s">
        <v>403</v>
      </c>
      <c r="D15" s="310">
        <v>5</v>
      </c>
      <c r="E15" s="309" t="s">
        <v>404</v>
      </c>
    </row>
    <row r="16" spans="1:8" ht="79.900000000000006" customHeight="1">
      <c r="A16" s="362"/>
      <c r="B16" s="308">
        <v>6</v>
      </c>
      <c r="C16" s="313" t="s">
        <v>405</v>
      </c>
      <c r="D16" s="314">
        <v>6</v>
      </c>
      <c r="E16" s="309" t="s">
        <v>406</v>
      </c>
    </row>
    <row r="17" spans="1:5" ht="79.900000000000006" customHeight="1">
      <c r="A17" s="315" t="s">
        <v>37</v>
      </c>
      <c r="B17" s="308">
        <v>7</v>
      </c>
      <c r="C17" s="316" t="s">
        <v>407</v>
      </c>
      <c r="D17" s="310">
        <v>7</v>
      </c>
      <c r="E17" s="317" t="s">
        <v>408</v>
      </c>
    </row>
    <row r="18" spans="1:5" ht="79.900000000000006" customHeight="1">
      <c r="A18" s="363" t="s">
        <v>38</v>
      </c>
      <c r="B18" s="308">
        <v>8</v>
      </c>
      <c r="C18" s="317" t="s">
        <v>409</v>
      </c>
      <c r="D18" s="314"/>
      <c r="E18" s="317" t="s">
        <v>410</v>
      </c>
    </row>
    <row r="19" spans="1:5" ht="79.900000000000006" customHeight="1">
      <c r="A19" s="363"/>
      <c r="B19" s="308">
        <v>9</v>
      </c>
      <c r="C19" s="317" t="s">
        <v>411</v>
      </c>
      <c r="D19" s="314"/>
      <c r="E19" s="317" t="s">
        <v>412</v>
      </c>
    </row>
    <row r="20" spans="1:5" ht="91.5" customHeight="1">
      <c r="A20" s="363"/>
      <c r="B20" s="308">
        <v>10</v>
      </c>
      <c r="C20" s="317" t="s">
        <v>413</v>
      </c>
      <c r="D20" s="310"/>
      <c r="E20" s="316"/>
    </row>
    <row r="21" spans="1:5" ht="79.900000000000006" customHeight="1">
      <c r="A21" s="363"/>
      <c r="B21" s="308">
        <v>11</v>
      </c>
      <c r="C21" s="317" t="s">
        <v>414</v>
      </c>
      <c r="D21" s="312">
        <v>8</v>
      </c>
      <c r="E21" s="317" t="s">
        <v>415</v>
      </c>
    </row>
    <row r="22" spans="1:5" ht="78.75" customHeight="1">
      <c r="A22" s="318" t="s">
        <v>39</v>
      </c>
      <c r="B22" s="308">
        <v>12</v>
      </c>
      <c r="C22" s="319" t="s">
        <v>416</v>
      </c>
      <c r="D22" s="310"/>
      <c r="E22" s="319" t="s">
        <v>417</v>
      </c>
    </row>
    <row r="23" spans="1:5" ht="48.75" customHeight="1">
      <c r="A23" s="363" t="s">
        <v>40</v>
      </c>
      <c r="B23" s="308">
        <v>13</v>
      </c>
      <c r="C23" s="320" t="s">
        <v>418</v>
      </c>
      <c r="D23" s="310">
        <v>9</v>
      </c>
      <c r="E23" s="321" t="s">
        <v>419</v>
      </c>
    </row>
    <row r="24" spans="1:5" ht="55.5" customHeight="1">
      <c r="A24" s="363"/>
      <c r="B24" s="308">
        <v>14</v>
      </c>
      <c r="C24" s="321" t="s">
        <v>420</v>
      </c>
      <c r="D24" s="310">
        <v>10</v>
      </c>
      <c r="E24" s="321" t="s">
        <v>398</v>
      </c>
    </row>
    <row r="25" spans="1:5" ht="48.75" customHeight="1">
      <c r="A25" s="363"/>
      <c r="B25" s="308">
        <v>15</v>
      </c>
      <c r="C25" s="321" t="s">
        <v>421</v>
      </c>
      <c r="D25" s="308"/>
      <c r="E25" s="321" t="s">
        <v>422</v>
      </c>
    </row>
    <row r="26" spans="1:5" ht="87" customHeight="1">
      <c r="A26" s="363"/>
      <c r="B26" s="308">
        <v>16</v>
      </c>
      <c r="C26" s="321" t="s">
        <v>423</v>
      </c>
      <c r="D26" s="310">
        <v>11</v>
      </c>
      <c r="E26" s="321" t="s">
        <v>424</v>
      </c>
    </row>
    <row r="27" spans="1:5" ht="19.899999999999999" customHeight="1">
      <c r="A27" s="364" t="s">
        <v>41</v>
      </c>
      <c r="B27" s="364"/>
      <c r="C27" s="364"/>
      <c r="D27" s="364"/>
      <c r="E27" s="364"/>
    </row>
    <row r="28" spans="1:5" ht="19.899999999999999" customHeight="1">
      <c r="A28" s="322" t="s">
        <v>30</v>
      </c>
      <c r="B28" s="322" t="s">
        <v>31</v>
      </c>
      <c r="C28" s="322" t="s">
        <v>42</v>
      </c>
      <c r="D28" s="322" t="s">
        <v>33</v>
      </c>
      <c r="E28" s="322" t="s">
        <v>43</v>
      </c>
    </row>
    <row r="29" spans="1:5" ht="98.65" customHeight="1">
      <c r="A29" s="363" t="s">
        <v>44</v>
      </c>
      <c r="B29" s="308">
        <v>1</v>
      </c>
      <c r="C29" s="320" t="s">
        <v>425</v>
      </c>
      <c r="D29" s="308">
        <v>1</v>
      </c>
      <c r="E29" s="320" t="s">
        <v>426</v>
      </c>
    </row>
    <row r="30" spans="1:5" ht="81" customHeight="1">
      <c r="A30" s="363"/>
      <c r="B30" s="308">
        <v>2</v>
      </c>
      <c r="C30" s="320" t="s">
        <v>427</v>
      </c>
      <c r="D30" s="308">
        <v>2</v>
      </c>
      <c r="E30" s="320" t="s">
        <v>428</v>
      </c>
    </row>
    <row r="31" spans="1:5" ht="91.9" customHeight="1">
      <c r="A31" s="363"/>
      <c r="B31" s="308">
        <v>3</v>
      </c>
      <c r="C31" s="320" t="s">
        <v>429</v>
      </c>
      <c r="D31" s="308">
        <v>3</v>
      </c>
      <c r="E31" s="320" t="s">
        <v>430</v>
      </c>
    </row>
    <row r="32" spans="1:5" ht="68.25" customHeight="1">
      <c r="A32" s="363"/>
      <c r="B32" s="308">
        <v>4</v>
      </c>
      <c r="C32" s="320" t="s">
        <v>431</v>
      </c>
      <c r="D32" s="308">
        <v>4</v>
      </c>
      <c r="E32" s="319" t="s">
        <v>432</v>
      </c>
    </row>
    <row r="33" spans="1:5" ht="68.25" customHeight="1">
      <c r="A33" s="363"/>
      <c r="B33" s="308">
        <v>5</v>
      </c>
      <c r="C33" s="320" t="s">
        <v>433</v>
      </c>
      <c r="D33" s="308">
        <v>5</v>
      </c>
      <c r="E33" s="320" t="s">
        <v>434</v>
      </c>
    </row>
    <row r="34" spans="1:5" ht="68.25" customHeight="1">
      <c r="A34" s="363"/>
      <c r="B34" s="308">
        <v>6</v>
      </c>
      <c r="C34" s="323" t="s">
        <v>435</v>
      </c>
      <c r="D34" s="308">
        <v>6</v>
      </c>
      <c r="E34" s="320" t="s">
        <v>436</v>
      </c>
    </row>
    <row r="35" spans="1:5" ht="68.25" customHeight="1">
      <c r="A35" s="363"/>
      <c r="B35" s="324"/>
      <c r="C35" s="325"/>
      <c r="D35" s="308">
        <v>7</v>
      </c>
      <c r="E35" s="320" t="s">
        <v>437</v>
      </c>
    </row>
    <row r="36" spans="1:5" ht="68.25" customHeight="1">
      <c r="A36" s="363"/>
      <c r="B36" s="308"/>
      <c r="C36" s="323"/>
      <c r="D36" s="308">
        <v>8</v>
      </c>
      <c r="E36" s="320" t="s">
        <v>438</v>
      </c>
    </row>
    <row r="37" spans="1:5" ht="68.25" customHeight="1">
      <c r="A37" s="363"/>
      <c r="B37" s="308"/>
      <c r="C37" s="323"/>
      <c r="D37" s="308">
        <v>9</v>
      </c>
      <c r="E37" s="320" t="s">
        <v>439</v>
      </c>
    </row>
    <row r="38" spans="1:5" ht="41.65" customHeight="1">
      <c r="A38" s="363"/>
      <c r="B38" s="308"/>
      <c r="C38" s="323"/>
      <c r="D38" s="308">
        <v>10</v>
      </c>
      <c r="E38" s="320" t="s">
        <v>440</v>
      </c>
    </row>
    <row r="39" spans="1:5" ht="49.5" customHeight="1">
      <c r="A39" s="363"/>
      <c r="B39" s="308"/>
      <c r="C39" s="323"/>
      <c r="D39" s="308">
        <v>11</v>
      </c>
      <c r="E39" s="320" t="s">
        <v>441</v>
      </c>
    </row>
    <row r="40" spans="1:5" ht="49.5" customHeight="1">
      <c r="A40" s="363" t="s">
        <v>45</v>
      </c>
      <c r="B40" s="312">
        <v>7</v>
      </c>
      <c r="C40" s="317" t="s">
        <v>442</v>
      </c>
      <c r="D40" s="312">
        <v>12</v>
      </c>
      <c r="E40" s="326" t="s">
        <v>443</v>
      </c>
    </row>
    <row r="41" spans="1:5" ht="49.5" customHeight="1">
      <c r="A41" s="363"/>
      <c r="B41" s="312">
        <v>8</v>
      </c>
      <c r="C41" s="317" t="s">
        <v>444</v>
      </c>
      <c r="D41" s="312"/>
      <c r="E41" s="316"/>
    </row>
    <row r="42" spans="1:5" s="255" customFormat="1" ht="57">
      <c r="A42" s="363" t="s">
        <v>46</v>
      </c>
      <c r="B42" s="312">
        <v>9</v>
      </c>
      <c r="C42" s="316" t="s">
        <v>445</v>
      </c>
      <c r="D42" s="327">
        <v>13</v>
      </c>
      <c r="E42" s="320" t="s">
        <v>446</v>
      </c>
    </row>
    <row r="43" spans="1:5" s="255" customFormat="1" ht="55.5" customHeight="1">
      <c r="A43" s="363"/>
      <c r="B43" s="310">
        <v>10</v>
      </c>
      <c r="C43" s="316" t="s">
        <v>447</v>
      </c>
      <c r="D43" s="327">
        <v>14</v>
      </c>
      <c r="E43" s="316" t="s">
        <v>448</v>
      </c>
    </row>
    <row r="44" spans="1:5" s="255" customFormat="1" ht="57">
      <c r="A44" s="363"/>
      <c r="B44" s="310"/>
      <c r="C44" s="317"/>
      <c r="D44" s="327">
        <v>15</v>
      </c>
      <c r="E44" s="316" t="s">
        <v>449</v>
      </c>
    </row>
    <row r="45" spans="1:5" s="255" customFormat="1" ht="61.5" customHeight="1">
      <c r="A45" s="363"/>
      <c r="B45" s="314">
        <v>11</v>
      </c>
      <c r="C45" s="321" t="s">
        <v>450</v>
      </c>
      <c r="D45" s="327">
        <v>16</v>
      </c>
      <c r="E45" s="316" t="s">
        <v>451</v>
      </c>
    </row>
    <row r="46" spans="1:5" s="255" customFormat="1" ht="61.5" customHeight="1">
      <c r="A46" s="363"/>
      <c r="B46" s="310">
        <v>12</v>
      </c>
      <c r="C46" s="317" t="s">
        <v>452</v>
      </c>
      <c r="D46" s="327"/>
      <c r="E46" s="317"/>
    </row>
    <row r="47" spans="1:5" s="255" customFormat="1" ht="61.5" customHeight="1">
      <c r="A47" s="363"/>
      <c r="B47" s="310">
        <v>13</v>
      </c>
      <c r="C47" s="316" t="s">
        <v>453</v>
      </c>
      <c r="D47" s="327">
        <v>17</v>
      </c>
      <c r="E47" s="317" t="s">
        <v>454</v>
      </c>
    </row>
    <row r="48" spans="1:5" ht="71.25" customHeight="1">
      <c r="A48" s="363"/>
      <c r="B48" s="314">
        <v>14</v>
      </c>
      <c r="C48" s="317" t="s">
        <v>455</v>
      </c>
      <c r="D48" s="327">
        <v>18</v>
      </c>
      <c r="E48" s="316" t="s">
        <v>456</v>
      </c>
    </row>
    <row r="49" spans="1:5" ht="71.25" customHeight="1">
      <c r="A49" s="363"/>
      <c r="B49" s="310">
        <v>15</v>
      </c>
      <c r="C49" s="317" t="s">
        <v>457</v>
      </c>
      <c r="D49" s="327"/>
      <c r="E49" s="317"/>
    </row>
    <row r="50" spans="1:5" ht="71.25" customHeight="1">
      <c r="A50" s="363"/>
      <c r="B50" s="310">
        <v>16</v>
      </c>
      <c r="C50" s="317" t="s">
        <v>458</v>
      </c>
      <c r="D50" s="312">
        <v>19</v>
      </c>
      <c r="E50" s="316" t="s">
        <v>459</v>
      </c>
    </row>
    <row r="51" spans="1:5" ht="75.400000000000006" customHeight="1">
      <c r="A51" s="363" t="s">
        <v>47</v>
      </c>
      <c r="B51" s="310"/>
      <c r="C51" s="317"/>
      <c r="D51" s="328">
        <v>20</v>
      </c>
      <c r="E51" s="323" t="s">
        <v>460</v>
      </c>
    </row>
    <row r="52" spans="1:5" ht="75.400000000000006" customHeight="1">
      <c r="A52" s="363"/>
      <c r="B52" s="314">
        <v>17</v>
      </c>
      <c r="C52" s="321" t="s">
        <v>461</v>
      </c>
      <c r="D52" s="328">
        <v>21</v>
      </c>
      <c r="E52" s="323" t="s">
        <v>462</v>
      </c>
    </row>
    <row r="53" spans="1:5" ht="62.65" customHeight="1">
      <c r="A53" s="363"/>
      <c r="B53" s="314">
        <v>18</v>
      </c>
      <c r="C53" s="321" t="s">
        <v>463</v>
      </c>
      <c r="D53" s="328">
        <v>22</v>
      </c>
      <c r="E53" s="321" t="s">
        <v>464</v>
      </c>
    </row>
    <row r="54" spans="1:5" ht="42.75">
      <c r="A54" s="363"/>
      <c r="B54" s="314">
        <v>19</v>
      </c>
      <c r="C54" s="321" t="s">
        <v>465</v>
      </c>
      <c r="D54" s="328">
        <v>23</v>
      </c>
      <c r="E54" s="321" t="s">
        <v>466</v>
      </c>
    </row>
    <row r="55" spans="1:5" ht="42.75">
      <c r="A55" s="363" t="s">
        <v>48</v>
      </c>
      <c r="B55" s="314">
        <v>20</v>
      </c>
      <c r="C55" s="321" t="s">
        <v>467</v>
      </c>
      <c r="D55" s="328"/>
      <c r="E55" s="321"/>
    </row>
    <row r="56" spans="1:5" ht="42.75">
      <c r="A56" s="363"/>
      <c r="B56" s="310">
        <v>21</v>
      </c>
      <c r="C56" s="316" t="s">
        <v>468</v>
      </c>
      <c r="D56" s="312">
        <v>24</v>
      </c>
      <c r="E56" s="316" t="s">
        <v>469</v>
      </c>
    </row>
    <row r="57" spans="1:5" ht="42.75">
      <c r="A57" s="363"/>
      <c r="B57" s="310">
        <v>22</v>
      </c>
      <c r="C57" s="316" t="s">
        <v>470</v>
      </c>
      <c r="D57" s="312"/>
      <c r="E57" s="316"/>
    </row>
    <row r="58" spans="1:5" ht="42.75">
      <c r="A58" s="363"/>
      <c r="B58" s="310">
        <v>23</v>
      </c>
      <c r="C58" s="316" t="s">
        <v>471</v>
      </c>
      <c r="D58" s="312"/>
      <c r="E58" s="316"/>
    </row>
    <row r="59" spans="1:5" ht="71.25">
      <c r="A59" s="363"/>
      <c r="B59" s="310">
        <v>24</v>
      </c>
      <c r="C59" s="316" t="s">
        <v>472</v>
      </c>
      <c r="D59" s="312">
        <v>25</v>
      </c>
      <c r="E59" s="317" t="s">
        <v>473</v>
      </c>
    </row>
    <row r="60" spans="1:5" ht="28.5">
      <c r="A60" s="363"/>
      <c r="B60" s="327">
        <v>25</v>
      </c>
      <c r="C60" s="316" t="s">
        <v>474</v>
      </c>
      <c r="D60" s="312">
        <v>26</v>
      </c>
      <c r="E60" s="317" t="s">
        <v>475</v>
      </c>
    </row>
    <row r="61" spans="1:5" ht="42.75">
      <c r="A61" s="363"/>
      <c r="B61" s="310"/>
      <c r="C61" s="310"/>
      <c r="D61" s="312">
        <v>27</v>
      </c>
      <c r="E61" s="316" t="s">
        <v>476</v>
      </c>
    </row>
    <row r="62" spans="1:5" ht="42.75">
      <c r="A62" s="363" t="s">
        <v>49</v>
      </c>
      <c r="B62" s="310">
        <v>26</v>
      </c>
      <c r="C62" s="317" t="s">
        <v>477</v>
      </c>
      <c r="D62" s="312">
        <v>28</v>
      </c>
      <c r="E62" s="317" t="s">
        <v>478</v>
      </c>
    </row>
    <row r="63" spans="1:5" ht="28.5">
      <c r="A63" s="363"/>
      <c r="B63" s="314">
        <v>27</v>
      </c>
      <c r="C63" s="321" t="s">
        <v>479</v>
      </c>
      <c r="D63" s="328">
        <v>29</v>
      </c>
      <c r="E63" s="323" t="s">
        <v>480</v>
      </c>
    </row>
    <row r="64" spans="1:5" ht="57">
      <c r="A64" s="363" t="s">
        <v>50</v>
      </c>
      <c r="B64" s="327">
        <v>28</v>
      </c>
      <c r="C64" s="316" t="s">
        <v>481</v>
      </c>
      <c r="D64" s="312">
        <v>30</v>
      </c>
      <c r="E64" s="319" t="s">
        <v>482</v>
      </c>
    </row>
    <row r="65" spans="1:5" ht="57">
      <c r="A65" s="363"/>
      <c r="B65" s="327">
        <v>29</v>
      </c>
      <c r="C65" s="316" t="s">
        <v>483</v>
      </c>
      <c r="D65" s="312"/>
      <c r="E65" s="329"/>
    </row>
    <row r="66" spans="1:5" ht="28.5">
      <c r="A66" s="363"/>
      <c r="B66" s="327">
        <v>30</v>
      </c>
      <c r="C66" s="319" t="s">
        <v>484</v>
      </c>
      <c r="D66" s="312"/>
      <c r="E66" s="329"/>
    </row>
    <row r="67" spans="1:5" ht="45" customHeight="1">
      <c r="A67" s="363"/>
      <c r="B67" s="312">
        <v>31</v>
      </c>
      <c r="C67" s="319" t="s">
        <v>485</v>
      </c>
      <c r="D67" s="312"/>
      <c r="E67" s="329" t="s">
        <v>486</v>
      </c>
    </row>
    <row r="68" spans="1:5" ht="76.900000000000006" customHeight="1">
      <c r="A68" s="363" t="s">
        <v>51</v>
      </c>
      <c r="B68" s="312">
        <v>32</v>
      </c>
      <c r="C68" s="319" t="s">
        <v>487</v>
      </c>
      <c r="D68" s="312">
        <v>31</v>
      </c>
      <c r="E68" s="330" t="s">
        <v>488</v>
      </c>
    </row>
    <row r="69" spans="1:5" ht="50.25" customHeight="1">
      <c r="A69" s="363"/>
      <c r="B69" s="331"/>
      <c r="C69" s="330" t="s">
        <v>52</v>
      </c>
      <c r="D69" s="332"/>
      <c r="E69" s="330"/>
    </row>
    <row r="70" spans="1:5" ht="81.75" customHeight="1">
      <c r="A70" s="363" t="s">
        <v>53</v>
      </c>
      <c r="B70" s="310">
        <v>33</v>
      </c>
      <c r="C70" s="319" t="s">
        <v>489</v>
      </c>
      <c r="D70" s="312">
        <v>32</v>
      </c>
      <c r="E70" s="316" t="s">
        <v>490</v>
      </c>
    </row>
    <row r="71" spans="1:5" ht="49.9" customHeight="1">
      <c r="A71" s="363"/>
      <c r="B71" s="310">
        <v>34</v>
      </c>
      <c r="C71" s="319" t="s">
        <v>491</v>
      </c>
      <c r="D71" s="312"/>
      <c r="E71" s="316"/>
    </row>
    <row r="72" spans="1:5" ht="40.15" customHeight="1">
      <c r="A72" s="363"/>
      <c r="B72" s="310">
        <v>35</v>
      </c>
      <c r="C72" s="319" t="s">
        <v>492</v>
      </c>
      <c r="D72" s="312"/>
      <c r="E72" s="316"/>
    </row>
    <row r="73" spans="1:5" ht="40.15" customHeight="1">
      <c r="A73" s="363" t="s">
        <v>54</v>
      </c>
      <c r="B73" s="333">
        <v>36</v>
      </c>
      <c r="C73" s="317" t="s">
        <v>55</v>
      </c>
      <c r="D73" s="327">
        <v>33</v>
      </c>
      <c r="E73" s="316" t="s">
        <v>493</v>
      </c>
    </row>
    <row r="74" spans="1:5" ht="72" customHeight="1">
      <c r="A74" s="363"/>
      <c r="B74" s="333"/>
      <c r="C74" s="329"/>
      <c r="D74" s="327">
        <v>34</v>
      </c>
      <c r="E74" s="316" t="s">
        <v>494</v>
      </c>
    </row>
    <row r="75" spans="1:5" ht="72" customHeight="1">
      <c r="A75" s="256"/>
      <c r="B75" s="257"/>
      <c r="C75" s="258"/>
      <c r="D75" s="257"/>
      <c r="E75" s="258"/>
    </row>
  </sheetData>
  <mergeCells count="24">
    <mergeCell ref="A62:A63"/>
    <mergeCell ref="A64:A67"/>
    <mergeCell ref="A68:A69"/>
    <mergeCell ref="A70:A72"/>
    <mergeCell ref="A73:A74"/>
    <mergeCell ref="A29:A39"/>
    <mergeCell ref="A40:A41"/>
    <mergeCell ref="A42:A50"/>
    <mergeCell ref="A51:A54"/>
    <mergeCell ref="A55:A61"/>
    <mergeCell ref="A11:A14"/>
    <mergeCell ref="A15:A16"/>
    <mergeCell ref="A23:A26"/>
    <mergeCell ref="A18:A21"/>
    <mergeCell ref="A27:E27"/>
    <mergeCell ref="B1:D1"/>
    <mergeCell ref="B2:C2"/>
    <mergeCell ref="B4:E4"/>
    <mergeCell ref="A9:E9"/>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23"/>
  <sheetViews>
    <sheetView showGridLines="0" topLeftCell="A7" zoomScale="110" zoomScaleNormal="110" workbookViewId="0">
      <selection activeCell="E7" sqref="E7"/>
    </sheetView>
  </sheetViews>
  <sheetFormatPr baseColWidth="10" defaultColWidth="10.42578125" defaultRowHeight="15"/>
  <cols>
    <col min="1" max="1" width="60.7109375" style="275" customWidth="1"/>
    <col min="2" max="2" width="15.7109375" style="276" customWidth="1"/>
    <col min="3" max="5" width="15.7109375" style="277" customWidth="1"/>
    <col min="6" max="6" width="40.7109375" style="275" customWidth="1"/>
    <col min="7" max="7" width="2.7109375" style="262" customWidth="1"/>
    <col min="8" max="16384" width="10.42578125" style="262"/>
  </cols>
  <sheetData>
    <row r="1" spans="1:6" ht="90.75" customHeight="1">
      <c r="A1" s="261"/>
      <c r="B1" s="366" t="s">
        <v>56</v>
      </c>
      <c r="C1" s="366"/>
      <c r="D1" s="366"/>
      <c r="E1" s="366"/>
      <c r="F1" s="261"/>
    </row>
    <row r="2" spans="1:6">
      <c r="A2" s="365" t="s">
        <v>57</v>
      </c>
      <c r="B2" s="365"/>
      <c r="C2" s="365"/>
      <c r="D2" s="365"/>
      <c r="E2" s="365"/>
      <c r="F2" s="365"/>
    </row>
    <row r="3" spans="1:6">
      <c r="A3" s="367" t="s">
        <v>58</v>
      </c>
      <c r="B3" s="368" t="s">
        <v>59</v>
      </c>
      <c r="C3" s="368"/>
      <c r="D3" s="368"/>
      <c r="E3" s="368"/>
      <c r="F3" s="280" t="s">
        <v>60</v>
      </c>
    </row>
    <row r="4" spans="1:6" ht="28.5" customHeight="1">
      <c r="A4" s="367"/>
      <c r="B4" s="263" t="s">
        <v>61</v>
      </c>
      <c r="C4" s="263" t="s">
        <v>62</v>
      </c>
      <c r="D4" s="263" t="s">
        <v>63</v>
      </c>
      <c r="E4" s="263" t="s">
        <v>64</v>
      </c>
      <c r="F4" s="264"/>
    </row>
    <row r="5" spans="1:6" ht="46.5" customHeight="1">
      <c r="A5" s="265" t="s">
        <v>65</v>
      </c>
      <c r="B5" s="266"/>
      <c r="C5" s="267"/>
      <c r="D5" s="267">
        <v>8.9</v>
      </c>
      <c r="E5" s="267">
        <v>13.16</v>
      </c>
      <c r="F5" s="268" t="s">
        <v>66</v>
      </c>
    </row>
    <row r="6" spans="1:6" ht="45">
      <c r="A6" s="269" t="s">
        <v>67</v>
      </c>
      <c r="B6" s="266"/>
      <c r="C6" s="267"/>
      <c r="D6" s="267">
        <v>11</v>
      </c>
      <c r="E6" s="267" t="s">
        <v>68</v>
      </c>
      <c r="F6" s="268" t="s">
        <v>66</v>
      </c>
    </row>
    <row r="7" spans="1:6" ht="30">
      <c r="A7" s="269" t="s">
        <v>69</v>
      </c>
      <c r="B7" s="270"/>
      <c r="C7" s="271"/>
      <c r="D7" s="271">
        <v>1</v>
      </c>
      <c r="E7" s="271" t="s">
        <v>70</v>
      </c>
      <c r="F7" s="268" t="s">
        <v>66</v>
      </c>
    </row>
    <row r="8" spans="1:6" ht="30">
      <c r="A8" s="272" t="s">
        <v>71</v>
      </c>
      <c r="B8" s="270">
        <v>16</v>
      </c>
      <c r="C8" s="271">
        <v>3.4</v>
      </c>
      <c r="D8" s="271" t="s">
        <v>72</v>
      </c>
      <c r="E8" s="271" t="s">
        <v>73</v>
      </c>
      <c r="F8" s="268" t="s">
        <v>66</v>
      </c>
    </row>
    <row r="9" spans="1:6" ht="45">
      <c r="A9" s="272" t="s">
        <v>74</v>
      </c>
      <c r="B9" s="270" t="s">
        <v>75</v>
      </c>
      <c r="C9" s="270">
        <v>7</v>
      </c>
      <c r="D9" s="267" t="s">
        <v>76</v>
      </c>
      <c r="E9" s="267" t="s">
        <v>366</v>
      </c>
      <c r="F9" s="268" t="s">
        <v>66</v>
      </c>
    </row>
    <row r="10" spans="1:6" ht="30">
      <c r="A10" s="269" t="s">
        <v>77</v>
      </c>
      <c r="B10" s="266"/>
      <c r="C10" s="267"/>
      <c r="D10" s="267" t="s">
        <v>78</v>
      </c>
      <c r="E10" s="267">
        <v>28</v>
      </c>
      <c r="F10" s="268" t="s">
        <v>66</v>
      </c>
    </row>
    <row r="11" spans="1:6" ht="30">
      <c r="A11" s="273" t="s">
        <v>79</v>
      </c>
      <c r="B11" s="270"/>
      <c r="C11" s="271"/>
      <c r="D11" s="271" t="s">
        <v>80</v>
      </c>
      <c r="E11" s="271">
        <v>20.21</v>
      </c>
      <c r="F11" s="274" t="s">
        <v>66</v>
      </c>
    </row>
    <row r="12" spans="1:6" ht="45">
      <c r="A12" s="273" t="s">
        <v>81</v>
      </c>
      <c r="B12" s="270"/>
      <c r="C12" s="271"/>
      <c r="D12" s="267" t="s">
        <v>82</v>
      </c>
      <c r="E12" s="271" t="s">
        <v>83</v>
      </c>
      <c r="F12" s="274" t="s">
        <v>66</v>
      </c>
    </row>
    <row r="13" spans="1:6" ht="30">
      <c r="A13" s="273" t="s">
        <v>84</v>
      </c>
      <c r="B13" s="270">
        <v>2.17</v>
      </c>
      <c r="C13" s="271">
        <v>8</v>
      </c>
      <c r="D13" s="271">
        <v>1</v>
      </c>
      <c r="E13" s="271" t="s">
        <v>85</v>
      </c>
      <c r="F13" s="274" t="s">
        <v>86</v>
      </c>
    </row>
    <row r="23" ht="37.5" customHeight="1"/>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2378CC86-38D4-4BC0-AAC9-D922C1ED305E}"/>
    <dataValidation allowBlank="1" showInputMessage="1" showErrorMessage="1" prompt="Proponer y escribir en una frase la estrategia para gestionar la debilidad, la oportunidad, la amenaza o la fortaleza.Usar verbo de acción en infinitivo._x000a_" sqref="G1 A3" xr:uid="{0D5B2E20-1683-4315-9798-715C5B879777}"/>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I5" sqref="I5"/>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11" t="s">
        <v>87</v>
      </c>
      <c r="C2" s="412"/>
      <c r="D2" s="412"/>
      <c r="E2" s="412"/>
      <c r="F2" s="412"/>
      <c r="G2" s="413"/>
    </row>
    <row r="3" spans="2:9" ht="15">
      <c r="B3" s="414" t="s">
        <v>88</v>
      </c>
      <c r="C3" s="415"/>
      <c r="D3" s="416"/>
      <c r="E3" s="416"/>
      <c r="F3" s="416"/>
      <c r="G3" s="417"/>
    </row>
    <row r="4" spans="2:9" ht="88.5" customHeight="1">
      <c r="B4" s="418" t="s">
        <v>89</v>
      </c>
      <c r="C4" s="419"/>
      <c r="D4" s="419"/>
      <c r="E4" s="419"/>
      <c r="F4" s="419"/>
      <c r="G4" s="420"/>
    </row>
    <row r="5" spans="2:9" ht="15">
      <c r="B5" s="124"/>
      <c r="C5" s="136"/>
      <c r="D5" s="137"/>
      <c r="E5" s="138"/>
      <c r="F5" s="138"/>
      <c r="G5" s="138"/>
    </row>
    <row r="6" spans="2:9" ht="16.5" customHeight="1">
      <c r="B6" s="421" t="s">
        <v>90</v>
      </c>
      <c r="C6" s="422"/>
      <c r="D6" s="422"/>
      <c r="E6" s="422"/>
      <c r="F6" s="422"/>
      <c r="G6" s="423"/>
    </row>
    <row r="7" spans="2:9" ht="76.7" customHeight="1">
      <c r="B7" s="421"/>
      <c r="C7" s="422"/>
      <c r="D7" s="422"/>
      <c r="E7" s="422"/>
      <c r="F7" s="422"/>
      <c r="G7" s="423"/>
    </row>
    <row r="8" spans="2:9" ht="15" thickBot="1">
      <c r="B8" s="139"/>
      <c r="C8" s="140"/>
      <c r="D8" s="140"/>
      <c r="E8" s="141"/>
      <c r="F8" s="142"/>
      <c r="G8" s="142"/>
    </row>
    <row r="9" spans="2:9">
      <c r="B9" s="143"/>
      <c r="C9" s="224" t="s">
        <v>91</v>
      </c>
      <c r="D9" s="424" t="s">
        <v>92</v>
      </c>
      <c r="E9" s="425"/>
      <c r="F9" s="426" t="s">
        <v>93</v>
      </c>
      <c r="G9" s="427"/>
    </row>
    <row r="10" spans="2:9" ht="15" customHeight="1">
      <c r="B10" s="144"/>
      <c r="C10" s="126">
        <v>5</v>
      </c>
      <c r="D10" s="409" t="s">
        <v>94</v>
      </c>
      <c r="E10" s="410"/>
      <c r="F10" s="401" t="s">
        <v>95</v>
      </c>
      <c r="G10" s="398"/>
      <c r="H10" s="370"/>
      <c r="I10" s="370"/>
    </row>
    <row r="11" spans="2:9">
      <c r="B11" s="144"/>
      <c r="C11" s="126">
        <v>5</v>
      </c>
      <c r="D11" s="409" t="s">
        <v>96</v>
      </c>
      <c r="E11" s="410"/>
      <c r="F11" s="401" t="s">
        <v>97</v>
      </c>
      <c r="G11" s="398"/>
      <c r="H11" s="370"/>
      <c r="I11" s="370"/>
    </row>
    <row r="12" spans="2:9">
      <c r="B12" s="144"/>
      <c r="C12" s="126">
        <v>5</v>
      </c>
      <c r="D12" s="409" t="s">
        <v>98</v>
      </c>
      <c r="E12" s="410"/>
      <c r="F12" s="401" t="s">
        <v>99</v>
      </c>
      <c r="G12" s="398"/>
      <c r="H12" s="370"/>
      <c r="I12" s="370"/>
    </row>
    <row r="13" spans="2:9" ht="27.75" customHeight="1">
      <c r="B13" s="144"/>
      <c r="C13" s="126">
        <v>5</v>
      </c>
      <c r="D13" s="409" t="s">
        <v>100</v>
      </c>
      <c r="E13" s="410"/>
      <c r="F13" s="401" t="s">
        <v>101</v>
      </c>
      <c r="G13" s="398"/>
      <c r="H13" s="370"/>
      <c r="I13" s="370"/>
    </row>
    <row r="14" spans="2:9">
      <c r="B14" s="144"/>
      <c r="C14" s="126">
        <v>5</v>
      </c>
      <c r="D14" s="409" t="s">
        <v>102</v>
      </c>
      <c r="E14" s="410"/>
      <c r="F14" s="401" t="s">
        <v>103</v>
      </c>
      <c r="G14" s="398"/>
      <c r="H14" s="370"/>
      <c r="I14" s="370"/>
    </row>
    <row r="15" spans="2:9" ht="41.25" customHeight="1">
      <c r="B15" s="144"/>
      <c r="C15" s="126">
        <v>5</v>
      </c>
      <c r="D15" s="409" t="s">
        <v>104</v>
      </c>
      <c r="E15" s="410"/>
      <c r="F15" s="401" t="s">
        <v>105</v>
      </c>
      <c r="G15" s="398"/>
      <c r="H15" s="370"/>
      <c r="I15" s="370"/>
    </row>
    <row r="16" spans="2:9" ht="41.25" customHeight="1">
      <c r="B16" s="144"/>
      <c r="C16" s="126">
        <v>5</v>
      </c>
      <c r="D16" s="402" t="s">
        <v>106</v>
      </c>
      <c r="E16" s="403"/>
      <c r="F16" s="401" t="s">
        <v>107</v>
      </c>
      <c r="G16" s="398"/>
      <c r="H16" s="370"/>
      <c r="I16" s="370"/>
    </row>
    <row r="17" spans="2:9" ht="51.75" customHeight="1">
      <c r="B17" s="144"/>
      <c r="C17" s="126">
        <v>5</v>
      </c>
      <c r="D17" s="403" t="s">
        <v>108</v>
      </c>
      <c r="E17" s="406"/>
      <c r="F17" s="401" t="s">
        <v>109</v>
      </c>
      <c r="G17" s="398"/>
      <c r="H17" s="370"/>
      <c r="I17" s="370"/>
    </row>
    <row r="18" spans="2:9" ht="51.75" customHeight="1">
      <c r="B18" s="144"/>
      <c r="C18" s="126">
        <v>5</v>
      </c>
      <c r="D18" s="407" t="s">
        <v>110</v>
      </c>
      <c r="E18" s="408"/>
      <c r="F18" s="401" t="s">
        <v>111</v>
      </c>
      <c r="G18" s="398"/>
      <c r="H18" s="370"/>
      <c r="I18" s="370"/>
    </row>
    <row r="19" spans="2:9" ht="51.75" customHeight="1">
      <c r="B19" s="144"/>
      <c r="C19" s="126">
        <v>5</v>
      </c>
      <c r="D19" s="225" t="s">
        <v>112</v>
      </c>
      <c r="E19" s="226"/>
      <c r="F19" s="401" t="s">
        <v>113</v>
      </c>
      <c r="G19" s="398"/>
      <c r="H19" s="370"/>
      <c r="I19" s="370"/>
    </row>
    <row r="20" spans="2:9" ht="51.75" customHeight="1">
      <c r="B20" s="144"/>
      <c r="C20" s="126">
        <v>5</v>
      </c>
      <c r="D20" s="225" t="s">
        <v>114</v>
      </c>
      <c r="E20" s="226"/>
      <c r="F20" s="401" t="s">
        <v>115</v>
      </c>
      <c r="G20" s="398"/>
      <c r="H20" s="370"/>
      <c r="I20" s="370"/>
    </row>
    <row r="21" spans="2:9" ht="66.75" customHeight="1">
      <c r="B21" s="144"/>
      <c r="C21" s="126">
        <v>5</v>
      </c>
      <c r="D21" s="402" t="s">
        <v>116</v>
      </c>
      <c r="E21" s="403"/>
      <c r="F21" s="401" t="s">
        <v>117</v>
      </c>
      <c r="G21" s="398"/>
      <c r="H21" s="370"/>
      <c r="I21" s="370"/>
    </row>
    <row r="22" spans="2:9" ht="36" customHeight="1">
      <c r="B22" s="144"/>
      <c r="C22" s="126">
        <v>5</v>
      </c>
      <c r="D22" s="404" t="s">
        <v>118</v>
      </c>
      <c r="E22" s="405"/>
      <c r="F22" s="401" t="s">
        <v>119</v>
      </c>
      <c r="G22" s="398"/>
      <c r="H22" s="371"/>
      <c r="I22" s="371"/>
    </row>
    <row r="23" spans="2:9" ht="26.45" customHeight="1">
      <c r="B23" s="144"/>
      <c r="C23" s="126">
        <v>5</v>
      </c>
      <c r="D23" s="396" t="s">
        <v>120</v>
      </c>
      <c r="E23" s="396"/>
      <c r="F23" s="397" t="s">
        <v>121</v>
      </c>
      <c r="G23" s="398"/>
      <c r="H23" s="370"/>
      <c r="I23" s="370"/>
    </row>
    <row r="24" spans="2:9" ht="26.45" customHeight="1">
      <c r="B24" s="144"/>
      <c r="C24" s="126">
        <v>5</v>
      </c>
      <c r="D24" s="396" t="s">
        <v>122</v>
      </c>
      <c r="E24" s="396"/>
      <c r="F24" s="397" t="s">
        <v>123</v>
      </c>
      <c r="G24" s="398"/>
      <c r="H24" s="370"/>
      <c r="I24" s="370"/>
    </row>
    <row r="25" spans="2:9" ht="26.45" customHeight="1">
      <c r="B25" s="144"/>
      <c r="C25" s="126">
        <v>5</v>
      </c>
      <c r="D25" s="399" t="s">
        <v>124</v>
      </c>
      <c r="E25" s="400"/>
      <c r="F25" s="397" t="s">
        <v>125</v>
      </c>
      <c r="G25" s="398"/>
      <c r="H25" s="370"/>
      <c r="I25" s="370"/>
    </row>
    <row r="26" spans="2:9" ht="27" customHeight="1">
      <c r="B26" s="145"/>
      <c r="C26" s="387" t="s">
        <v>126</v>
      </c>
      <c r="D26" s="388"/>
      <c r="E26" s="388"/>
      <c r="F26" s="388"/>
      <c r="G26" s="389"/>
    </row>
    <row r="27" spans="2:9" ht="27" customHeight="1">
      <c r="B27" s="390" t="s">
        <v>127</v>
      </c>
      <c r="C27" s="391"/>
      <c r="D27" s="391"/>
      <c r="E27" s="391"/>
      <c r="F27" s="391"/>
      <c r="G27" s="392"/>
    </row>
    <row r="28" spans="2:9" ht="10.5" customHeight="1">
      <c r="B28" s="146"/>
      <c r="D28" s="147"/>
      <c r="E28" s="148"/>
      <c r="F28" s="149"/>
      <c r="G28" s="149"/>
    </row>
    <row r="29" spans="2:9">
      <c r="B29" s="146"/>
      <c r="C29" s="150"/>
      <c r="D29" s="393" t="s">
        <v>92</v>
      </c>
      <c r="E29" s="393"/>
      <c r="F29" s="394" t="s">
        <v>93</v>
      </c>
      <c r="G29" s="395"/>
    </row>
    <row r="30" spans="2:9">
      <c r="B30" s="146"/>
      <c r="D30" s="378" t="s">
        <v>94</v>
      </c>
      <c r="E30" s="378"/>
      <c r="F30" s="379" t="s">
        <v>128</v>
      </c>
      <c r="G30" s="380"/>
      <c r="H30" s="370"/>
      <c r="I30" s="370"/>
    </row>
    <row r="31" spans="2:9">
      <c r="B31" s="146"/>
      <c r="D31" s="378" t="s">
        <v>96</v>
      </c>
      <c r="E31" s="378"/>
      <c r="F31" s="379" t="s">
        <v>129</v>
      </c>
      <c r="G31" s="380"/>
      <c r="H31" s="370"/>
      <c r="I31" s="370"/>
    </row>
    <row r="32" spans="2:9">
      <c r="B32" s="146"/>
      <c r="D32" s="378" t="s">
        <v>98</v>
      </c>
      <c r="E32" s="378"/>
      <c r="F32" s="379" t="s">
        <v>130</v>
      </c>
      <c r="G32" s="380"/>
      <c r="H32" s="370"/>
      <c r="I32" s="370"/>
    </row>
    <row r="33" spans="2:9">
      <c r="B33" s="146"/>
      <c r="D33" s="378" t="s">
        <v>100</v>
      </c>
      <c r="E33" s="378"/>
      <c r="F33" s="379" t="s">
        <v>131</v>
      </c>
      <c r="G33" s="380"/>
      <c r="H33" s="370"/>
      <c r="I33" s="370"/>
    </row>
    <row r="34" spans="2:9">
      <c r="B34" s="146"/>
      <c r="D34" s="378" t="s">
        <v>102</v>
      </c>
      <c r="E34" s="378"/>
      <c r="F34" s="379" t="s">
        <v>132</v>
      </c>
      <c r="G34" s="380"/>
      <c r="H34" s="370"/>
      <c r="I34" s="370"/>
    </row>
    <row r="35" spans="2:9" ht="40.9" customHeight="1">
      <c r="B35" s="146"/>
      <c r="D35" s="378" t="s">
        <v>133</v>
      </c>
      <c r="E35" s="378"/>
      <c r="F35" s="379" t="s">
        <v>134</v>
      </c>
      <c r="G35" s="380"/>
      <c r="H35" s="370"/>
      <c r="I35" s="370"/>
    </row>
    <row r="36" spans="2:9" ht="42" customHeight="1">
      <c r="B36" s="125"/>
      <c r="C36" s="151"/>
      <c r="D36" s="378" t="s">
        <v>135</v>
      </c>
      <c r="E36" s="378"/>
      <c r="F36" s="379" t="s">
        <v>136</v>
      </c>
      <c r="G36" s="380"/>
      <c r="H36" s="369"/>
      <c r="I36" s="369"/>
    </row>
    <row r="37" spans="2:9" ht="30.75" customHeight="1">
      <c r="B37" s="125"/>
      <c r="C37" s="151"/>
      <c r="D37" s="378" t="s">
        <v>137</v>
      </c>
      <c r="E37" s="378"/>
      <c r="F37" s="381" t="s">
        <v>138</v>
      </c>
      <c r="G37" s="382"/>
      <c r="H37" s="369"/>
      <c r="I37" s="369"/>
    </row>
    <row r="38" spans="2:9" ht="33" customHeight="1">
      <c r="B38" s="125"/>
      <c r="C38" s="151"/>
      <c r="D38" s="378" t="s">
        <v>139</v>
      </c>
      <c r="E38" s="378"/>
      <c r="F38" s="381" t="s">
        <v>138</v>
      </c>
      <c r="G38" s="382"/>
      <c r="H38" s="369"/>
      <c r="I38" s="369"/>
    </row>
    <row r="39" spans="2:9" ht="30.2" customHeight="1">
      <c r="B39" s="125"/>
      <c r="C39" s="151"/>
      <c r="D39" s="378" t="s">
        <v>140</v>
      </c>
      <c r="E39" s="378"/>
      <c r="F39" s="381" t="s">
        <v>138</v>
      </c>
      <c r="G39" s="382"/>
      <c r="H39" s="369"/>
      <c r="I39" s="369"/>
    </row>
    <row r="40" spans="2:9" ht="30.2" customHeight="1">
      <c r="B40" s="125"/>
      <c r="C40" s="151"/>
      <c r="D40" s="378" t="s">
        <v>141</v>
      </c>
      <c r="E40" s="378"/>
      <c r="F40" s="381" t="s">
        <v>138</v>
      </c>
      <c r="G40" s="382"/>
      <c r="H40" s="369"/>
      <c r="I40" s="369"/>
    </row>
    <row r="41" spans="2:9" ht="30.2" customHeight="1">
      <c r="B41" s="125"/>
      <c r="C41" s="151"/>
      <c r="D41" s="383" t="s">
        <v>142</v>
      </c>
      <c r="E41" s="384"/>
      <c r="F41" s="379" t="s">
        <v>143</v>
      </c>
      <c r="G41" s="380"/>
      <c r="H41" s="369"/>
      <c r="I41" s="369"/>
    </row>
    <row r="42" spans="2:9" ht="35.450000000000003" customHeight="1">
      <c r="B42" s="125"/>
      <c r="C42" s="151"/>
      <c r="D42" s="378" t="s">
        <v>144</v>
      </c>
      <c r="E42" s="378"/>
      <c r="F42" s="379" t="s">
        <v>145</v>
      </c>
      <c r="G42" s="380"/>
      <c r="H42" s="369"/>
      <c r="I42" s="369"/>
    </row>
    <row r="43" spans="2:9" ht="31.7" customHeight="1">
      <c r="B43" s="125"/>
      <c r="C43" s="151"/>
      <c r="D43" s="378" t="s">
        <v>137</v>
      </c>
      <c r="E43" s="378"/>
      <c r="F43" s="381" t="s">
        <v>138</v>
      </c>
      <c r="G43" s="382"/>
      <c r="H43" s="369"/>
      <c r="I43" s="369"/>
    </row>
    <row r="44" spans="2:9" ht="35.450000000000003" customHeight="1">
      <c r="B44" s="125"/>
      <c r="C44" s="151"/>
      <c r="D44" s="378" t="s">
        <v>146</v>
      </c>
      <c r="E44" s="378"/>
      <c r="F44" s="381" t="s">
        <v>138</v>
      </c>
      <c r="G44" s="382"/>
      <c r="H44" s="369"/>
      <c r="I44" s="369"/>
    </row>
    <row r="45" spans="2:9" ht="57.2" customHeight="1">
      <c r="B45" s="125"/>
      <c r="C45" s="151"/>
      <c r="D45" s="378" t="s">
        <v>141</v>
      </c>
      <c r="E45" s="378"/>
      <c r="F45" s="381" t="s">
        <v>138</v>
      </c>
      <c r="G45" s="382"/>
      <c r="H45" s="369"/>
      <c r="I45" s="369"/>
    </row>
    <row r="46" spans="2:9" ht="32.25" customHeight="1">
      <c r="B46" s="125"/>
      <c r="C46" s="151"/>
      <c r="D46" s="378" t="s">
        <v>139</v>
      </c>
      <c r="E46" s="378"/>
      <c r="F46" s="381" t="s">
        <v>138</v>
      </c>
      <c r="G46" s="382"/>
      <c r="H46" s="369"/>
      <c r="I46" s="369"/>
    </row>
    <row r="47" spans="2:9" ht="32.25" customHeight="1">
      <c r="B47" s="125"/>
      <c r="C47" s="151"/>
      <c r="D47" s="383" t="s">
        <v>147</v>
      </c>
      <c r="E47" s="384"/>
      <c r="F47" s="385" t="s">
        <v>148</v>
      </c>
      <c r="G47" s="386"/>
      <c r="H47" s="369"/>
      <c r="I47" s="369"/>
    </row>
    <row r="48" spans="2:9" ht="32.25" customHeight="1">
      <c r="B48" s="125"/>
      <c r="C48" s="151"/>
      <c r="D48" s="378" t="s">
        <v>149</v>
      </c>
      <c r="E48" s="378"/>
      <c r="F48" s="379" t="s">
        <v>150</v>
      </c>
      <c r="G48" s="380"/>
      <c r="H48" s="369"/>
      <c r="I48" s="369"/>
    </row>
    <row r="49" spans="2:9" ht="32.25" customHeight="1">
      <c r="B49" s="125"/>
      <c r="C49" s="151"/>
      <c r="D49" s="378" t="s">
        <v>151</v>
      </c>
      <c r="E49" s="378"/>
      <c r="F49" s="379" t="s">
        <v>152</v>
      </c>
      <c r="G49" s="380"/>
      <c r="H49" s="369"/>
      <c r="I49" s="369"/>
    </row>
    <row r="50" spans="2:9" ht="32.25" customHeight="1">
      <c r="B50" s="125"/>
      <c r="C50" s="151"/>
      <c r="D50" s="378" t="s">
        <v>153</v>
      </c>
      <c r="E50" s="378"/>
      <c r="F50" s="379" t="s">
        <v>154</v>
      </c>
      <c r="G50" s="380"/>
      <c r="H50" s="369"/>
      <c r="I50" s="369"/>
    </row>
    <row r="51" spans="2:9" ht="32.25" customHeight="1">
      <c r="B51" s="125"/>
      <c r="C51" s="151"/>
      <c r="D51" s="147"/>
      <c r="E51" s="147"/>
      <c r="F51" s="149"/>
      <c r="G51" s="149"/>
      <c r="H51" s="369"/>
      <c r="I51" s="369"/>
    </row>
    <row r="52" spans="2:9" ht="32.25" customHeight="1">
      <c r="B52" s="125"/>
      <c r="C52" s="151"/>
      <c r="D52" s="147"/>
      <c r="E52" s="147"/>
      <c r="F52" s="149"/>
      <c r="G52" s="149"/>
    </row>
    <row r="53" spans="2:9" ht="32.25" customHeight="1">
      <c r="B53" s="125"/>
      <c r="C53" s="151"/>
      <c r="D53" s="147"/>
      <c r="E53" s="147"/>
      <c r="F53" s="149"/>
      <c r="G53" s="149"/>
    </row>
    <row r="54" spans="2:9" ht="21.75" customHeight="1">
      <c r="B54" s="372" t="s">
        <v>155</v>
      </c>
      <c r="C54" s="373"/>
      <c r="D54" s="373"/>
      <c r="E54" s="373"/>
      <c r="F54" s="373"/>
      <c r="G54" s="374"/>
    </row>
    <row r="55" spans="2:9" ht="21.75" customHeight="1">
      <c r="B55" s="372" t="s">
        <v>156</v>
      </c>
      <c r="C55" s="373"/>
      <c r="D55" s="373"/>
      <c r="E55" s="373"/>
      <c r="F55" s="373"/>
      <c r="G55" s="374"/>
    </row>
    <row r="56" spans="2:9" ht="20.25" customHeight="1">
      <c r="B56" s="372" t="s">
        <v>157</v>
      </c>
      <c r="C56" s="373"/>
      <c r="D56" s="373"/>
      <c r="E56" s="373"/>
      <c r="F56" s="373"/>
      <c r="G56" s="374"/>
    </row>
    <row r="57" spans="2:9" ht="20.25" customHeight="1">
      <c r="B57" s="372" t="s">
        <v>158</v>
      </c>
      <c r="C57" s="373"/>
      <c r="D57" s="373"/>
      <c r="E57" s="373"/>
      <c r="F57" s="373"/>
      <c r="G57" s="374"/>
    </row>
    <row r="58" spans="2:9" ht="18" customHeight="1" thickBot="1">
      <c r="B58" s="375" t="s">
        <v>159</v>
      </c>
      <c r="C58" s="376"/>
      <c r="D58" s="376"/>
      <c r="E58" s="376"/>
      <c r="F58" s="376"/>
      <c r="G58" s="377"/>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69"/>
  <sheetViews>
    <sheetView showGridLines="0" topLeftCell="A31" zoomScale="80" zoomScaleNormal="80" zoomScalePageLayoutView="50" workbookViewId="0">
      <selection activeCell="F30" sqref="F30:F39"/>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0"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92"/>
      <c r="B1" s="493"/>
      <c r="C1" s="493"/>
      <c r="D1" s="41"/>
      <c r="E1" s="42"/>
      <c r="F1" s="42"/>
      <c r="G1" s="42"/>
      <c r="H1" s="42"/>
      <c r="I1" s="42"/>
      <c r="J1" s="42"/>
      <c r="K1" s="42"/>
      <c r="L1" s="229"/>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94"/>
      <c r="B2" s="495"/>
      <c r="C2" s="495"/>
      <c r="D2" s="36"/>
      <c r="E2" s="35"/>
      <c r="F2" s="35"/>
      <c r="G2" s="35"/>
      <c r="H2" s="35"/>
      <c r="I2" s="35"/>
      <c r="J2" s="35"/>
      <c r="K2" s="35"/>
      <c r="L2" s="223"/>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3"/>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76" t="s">
        <v>160</v>
      </c>
      <c r="B4" s="476"/>
      <c r="C4" s="476"/>
      <c r="D4" s="483" t="s">
        <v>380</v>
      </c>
      <c r="E4" s="484"/>
      <c r="F4" s="484"/>
      <c r="G4" s="484"/>
      <c r="H4" s="484"/>
      <c r="I4" s="484"/>
      <c r="J4" s="484"/>
      <c r="K4" s="484"/>
      <c r="L4" s="484"/>
      <c r="M4" s="484"/>
      <c r="N4" s="485"/>
      <c r="O4" s="198"/>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39.75" customHeight="1">
      <c r="A5" s="476" t="s">
        <v>161</v>
      </c>
      <c r="B5" s="476"/>
      <c r="C5" s="476"/>
      <c r="D5" s="483" t="s">
        <v>381</v>
      </c>
      <c r="E5" s="484"/>
      <c r="F5" s="484"/>
      <c r="G5" s="484"/>
      <c r="H5" s="484"/>
      <c r="I5" s="484"/>
      <c r="J5" s="484"/>
      <c r="K5" s="484"/>
      <c r="L5" s="484"/>
      <c r="M5" s="484"/>
      <c r="N5" s="485"/>
      <c r="O5" s="199"/>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76" t="s">
        <v>162</v>
      </c>
      <c r="B6" s="476"/>
      <c r="C6" s="476"/>
      <c r="D6" s="483" t="s">
        <v>497</v>
      </c>
      <c r="E6" s="484"/>
      <c r="F6" s="484"/>
      <c r="G6" s="484"/>
      <c r="H6" s="484"/>
      <c r="I6" s="484"/>
      <c r="J6" s="484"/>
      <c r="K6" s="484"/>
      <c r="L6" s="484"/>
      <c r="M6" s="484"/>
      <c r="N6" s="485"/>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163</v>
      </c>
      <c r="B7" s="156"/>
      <c r="C7" s="156"/>
      <c r="D7" s="482" t="s">
        <v>164</v>
      </c>
      <c r="E7" s="479" t="s">
        <v>165</v>
      </c>
      <c r="F7" s="480"/>
      <c r="G7" s="480"/>
      <c r="H7" s="481"/>
      <c r="I7" s="489" t="s">
        <v>166</v>
      </c>
      <c r="J7" s="490"/>
      <c r="K7" s="490"/>
      <c r="L7" s="490"/>
      <c r="M7" s="491"/>
      <c r="N7" s="486" t="s">
        <v>167</v>
      </c>
      <c r="O7" s="48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45" customHeight="1" thickTop="1">
      <c r="A8" s="496" t="s">
        <v>168</v>
      </c>
      <c r="B8" s="498" t="s">
        <v>169</v>
      </c>
      <c r="C8" s="133" t="s">
        <v>170</v>
      </c>
      <c r="D8" s="482"/>
      <c r="E8" s="477" t="s">
        <v>108</v>
      </c>
      <c r="F8" s="477" t="s">
        <v>171</v>
      </c>
      <c r="G8" s="477" t="s">
        <v>172</v>
      </c>
      <c r="H8" s="477" t="s">
        <v>114</v>
      </c>
      <c r="I8" s="488" t="s">
        <v>173</v>
      </c>
      <c r="J8" s="127" t="s">
        <v>174</v>
      </c>
      <c r="K8" s="488" t="s">
        <v>166</v>
      </c>
      <c r="L8" s="488" t="s">
        <v>175</v>
      </c>
      <c r="M8" s="488" t="s">
        <v>176</v>
      </c>
      <c r="N8" s="452" t="s">
        <v>177</v>
      </c>
      <c r="O8" s="452" t="s">
        <v>178</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2" customHeight="1" thickBot="1">
      <c r="A9" s="497"/>
      <c r="B9" s="482"/>
      <c r="C9" s="98" t="s">
        <v>179</v>
      </c>
      <c r="D9" s="482"/>
      <c r="E9" s="478"/>
      <c r="F9" s="478"/>
      <c r="G9" s="478"/>
      <c r="H9" s="478"/>
      <c r="I9" s="478"/>
      <c r="J9" s="134" t="s">
        <v>180</v>
      </c>
      <c r="K9" s="478" t="s">
        <v>181</v>
      </c>
      <c r="L9" s="478"/>
      <c r="M9" s="478" t="s">
        <v>181</v>
      </c>
      <c r="N9" s="454"/>
      <c r="O9" s="453"/>
      <c r="P9" s="17"/>
      <c r="Q9" s="19" t="s">
        <v>182</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50.25" customHeight="1" thickBot="1">
      <c r="A10" s="465">
        <v>1</v>
      </c>
      <c r="B10" s="500" t="s">
        <v>183</v>
      </c>
      <c r="C10" s="499" t="s">
        <v>362</v>
      </c>
      <c r="D10" s="160" t="s">
        <v>367</v>
      </c>
      <c r="E10" s="501">
        <v>577</v>
      </c>
      <c r="F10" s="501">
        <v>0</v>
      </c>
      <c r="G10" s="504">
        <f>+F10/E10</f>
        <v>0</v>
      </c>
      <c r="H10" s="45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82" t="s">
        <v>190</v>
      </c>
      <c r="J10" s="97" t="s">
        <v>283</v>
      </c>
      <c r="K10" s="161" t="str">
        <f>IFERROR(CONCATENATE(INDEX('8- Políticas de Administración '!$B$16:$F$53,MATCH('5- Identificación de Riesgos'!J10,'8- Políticas de Administración '!$C$16:$C$54,0),1)," - ",L10),"")</f>
        <v>Leve - 1</v>
      </c>
      <c r="L10" s="195">
        <f>IFERROR(VLOOKUP(INDEX('8- Políticas de Administración '!$B$16:$F$63,MATCH('5- Identificación de Riesgos'!J10,'8- Políticas de Administración '!$C$16:$C$64,0),1),'8- Políticas de Administración '!$B$16:$F$64,5,FALSE),"")</f>
        <v>1</v>
      </c>
      <c r="M10" s="446" t="str">
        <f>IFERROR(CONCATENATE(INDEX('8- Políticas de Administración '!$B$16:$F$53,MATCH(ROUND(AVERAGE(L10:L19),0),'8- Políticas de Administración '!$F$16:$F$53,0),1)," - ",ROUND(AVERAGE(L10:L19),0)),"")</f>
        <v>Leve - 1</v>
      </c>
      <c r="N10" s="449" t="str">
        <f>IFERROR(CONCATENATE(VLOOKUP((LEFT(H10,LEN(H10)-4)&amp;LEFT(M10,LEN(M10)-4)),'9- Matriz de Calor '!$D$18:$E$42,2,0)," - ",RIGHT(H10,1)*RIGHT(M10,1)),"")</f>
        <v>Bajo - 1</v>
      </c>
      <c r="O10" s="458">
        <f>RIGHT(H10,1)*RIGHT(M10,1)</f>
        <v>1</v>
      </c>
      <c r="P10" s="17"/>
    </row>
    <row r="11" spans="1:257" ht="75" customHeight="1">
      <c r="A11" s="466"/>
      <c r="B11" s="471"/>
      <c r="C11" s="447"/>
      <c r="D11" s="170" t="s">
        <v>368</v>
      </c>
      <c r="E11" s="502"/>
      <c r="F11" s="502"/>
      <c r="G11" s="505"/>
      <c r="H11" s="460"/>
      <c r="I11" s="282" t="s">
        <v>184</v>
      </c>
      <c r="J11" s="97" t="s">
        <v>275</v>
      </c>
      <c r="K11" s="161" t="str">
        <f>IFERROR(CONCATENATE(INDEX('8- Políticas de Administración '!$B$16:$F$53,MATCH('5- Identificación de Riesgos'!J10,'8- Políticas de Administración '!$C$16:$C$54,0),1)," - ",L11),"")</f>
        <v>Leve - 1</v>
      </c>
      <c r="L11" s="196">
        <f>IFERROR(VLOOKUP(INDEX('8- Políticas de Administración '!$B$16:$F$63,MATCH('5- Identificación de Riesgos'!J11,'8- Políticas de Administración '!$C$16:$C$64,0),1),'8- Políticas de Administración '!$B$16:$F$64,5,FALSE),"")</f>
        <v>1</v>
      </c>
      <c r="M11" s="447"/>
      <c r="N11" s="450"/>
      <c r="O11" s="458"/>
      <c r="P11" s="17"/>
    </row>
    <row r="12" spans="1:257" ht="39.75" customHeight="1" thickBot="1">
      <c r="A12" s="466"/>
      <c r="B12" s="471"/>
      <c r="C12" s="447"/>
      <c r="D12" s="171" t="s">
        <v>369</v>
      </c>
      <c r="E12" s="502"/>
      <c r="F12" s="502"/>
      <c r="G12" s="505"/>
      <c r="H12" s="460"/>
      <c r="I12" s="162"/>
      <c r="J12" s="97"/>
      <c r="K12" s="162" t="str">
        <f>IFERROR(CONCATENATE(INDEX('8- Políticas de Administración '!$B$16:$F$53,MATCH('5- Identificación de Riesgos'!J12,'8- Políticas de Administración '!$C$16:$C$54,0),1)," - ",L12),"")</f>
        <v/>
      </c>
      <c r="L12" s="196" t="str">
        <f>IFERROR(VLOOKUP(INDEX('8- Políticas de Administración '!$B$16:$F$63,MATCH('5- Identificación de Riesgos'!J12,'8- Políticas de Administración '!$C$16:$C$64,0),1),'8- Políticas de Administración '!$B$16:$F$64,5,FALSE),"")</f>
        <v/>
      </c>
      <c r="M12" s="447"/>
      <c r="N12" s="450"/>
      <c r="O12" s="458"/>
      <c r="P12" s="17"/>
    </row>
    <row r="13" spans="1:257" ht="17.25" thickBot="1">
      <c r="A13" s="466"/>
      <c r="B13" s="471"/>
      <c r="C13" s="447"/>
      <c r="D13" s="171"/>
      <c r="E13" s="502"/>
      <c r="F13" s="502"/>
      <c r="G13" s="505"/>
      <c r="H13" s="460"/>
      <c r="I13" s="162"/>
      <c r="J13" s="97"/>
      <c r="K13" s="161" t="str">
        <f>IFERROR(CONCATENATE(INDEX('8- Políticas de Administración '!$B$16:$F$53,MATCH('5- Identificación de Riesgos'!J13,'8- Políticas de Administración '!$C$16:$C$54,0),1)," - ",L13),"")</f>
        <v/>
      </c>
      <c r="L13" s="196" t="str">
        <f>IFERROR(VLOOKUP(INDEX('8- Políticas de Administración '!$B$16:$F$63,MATCH('5- Identificación de Riesgos'!J13,'8- Políticas de Administración '!$C$16:$C$64,0),1),'8- Políticas de Administración '!$B$16:$F$64,5,FALSE),"")</f>
        <v/>
      </c>
      <c r="M13" s="447"/>
      <c r="N13" s="450"/>
      <c r="O13" s="458"/>
      <c r="P13" s="17"/>
    </row>
    <row r="14" spans="1:257" ht="17.25" thickBot="1">
      <c r="A14" s="466"/>
      <c r="B14" s="471"/>
      <c r="C14" s="447"/>
      <c r="D14" s="170"/>
      <c r="E14" s="502"/>
      <c r="F14" s="502"/>
      <c r="G14" s="505"/>
      <c r="H14" s="460"/>
      <c r="I14" s="162"/>
      <c r="J14" s="97"/>
      <c r="K14" s="161" t="str">
        <f>IFERROR(CONCATENATE(INDEX('8- Políticas de Administración '!$B$16:$F$53,MATCH('5- Identificación de Riesgos'!J14,'8- Políticas de Administración '!$C$16:$C$54,0),1)," - ",L14),"")</f>
        <v/>
      </c>
      <c r="L14" s="196" t="str">
        <f>IFERROR(VLOOKUP(INDEX('8- Políticas de Administración '!$B$16:$F$63,MATCH('5- Identificación de Riesgos'!J14,'8- Políticas de Administración '!$C$16:$C$64,0),1),'8- Políticas de Administración '!$B$16:$F$64,5,FALSE),"")</f>
        <v/>
      </c>
      <c r="M14" s="447"/>
      <c r="N14" s="450"/>
      <c r="O14" s="458"/>
      <c r="P14" s="17"/>
    </row>
    <row r="15" spans="1:257" ht="17.25" thickBot="1">
      <c r="A15" s="466"/>
      <c r="B15" s="471"/>
      <c r="C15" s="447"/>
      <c r="D15" s="170"/>
      <c r="E15" s="502"/>
      <c r="F15" s="502"/>
      <c r="G15" s="505"/>
      <c r="H15" s="460"/>
      <c r="I15" s="162"/>
      <c r="J15" s="97"/>
      <c r="K15" s="161" t="str">
        <f>IFERROR(CONCATENATE(INDEX('8- Políticas de Administración '!$B$16:$F$53,MATCH('5- Identificación de Riesgos'!J15,'8- Políticas de Administración '!$C$16:$C$54,0),1)," - ",L15),"")</f>
        <v/>
      </c>
      <c r="L15" s="196" t="str">
        <f>IFERROR(VLOOKUP(INDEX('8- Políticas de Administración '!$B$16:$F$63,MATCH('5- Identificación de Riesgos'!J15,'8- Políticas de Administración '!$C$16:$C$64,0),1),'8- Políticas de Administración '!$B$16:$F$64,5,FALSE),"")</f>
        <v/>
      </c>
      <c r="M15" s="447"/>
      <c r="N15" s="450"/>
      <c r="O15" s="458"/>
      <c r="P15" s="17"/>
    </row>
    <row r="16" spans="1:257" ht="17.25" thickBot="1">
      <c r="A16" s="466"/>
      <c r="B16" s="471"/>
      <c r="C16" s="447"/>
      <c r="D16" s="170"/>
      <c r="E16" s="502"/>
      <c r="F16" s="502"/>
      <c r="G16" s="505"/>
      <c r="H16" s="460"/>
      <c r="I16" s="162"/>
      <c r="J16" s="97"/>
      <c r="K16" s="161" t="str">
        <f>IFERROR(CONCATENATE(INDEX('8- Políticas de Administración '!$B$16:$F$53,MATCH('5- Identificación de Riesgos'!J16,'8- Políticas de Administración '!$C$16:$C$54,0),1)," - ",L16),"")</f>
        <v/>
      </c>
      <c r="L16" s="196" t="str">
        <f>IFERROR(VLOOKUP(INDEX('8- Políticas de Administración '!$B$16:$F$63,MATCH('5- Identificación de Riesgos'!J16,'8- Políticas de Administración '!$C$16:$C$64,0),1),'8- Políticas de Administración '!$B$16:$F$64,5,FALSE),"")</f>
        <v/>
      </c>
      <c r="M16" s="447"/>
      <c r="N16" s="450"/>
      <c r="O16" s="458"/>
      <c r="P16" s="17"/>
    </row>
    <row r="17" spans="1:16" ht="17.25" thickBot="1">
      <c r="A17" s="466"/>
      <c r="B17" s="471"/>
      <c r="C17" s="447"/>
      <c r="D17" s="170"/>
      <c r="E17" s="502"/>
      <c r="F17" s="502"/>
      <c r="G17" s="505"/>
      <c r="H17" s="460"/>
      <c r="I17" s="162"/>
      <c r="J17" s="97"/>
      <c r="K17" s="161" t="str">
        <f>IFERROR(CONCATENATE(INDEX('8- Políticas de Administración '!$B$16:$F$53,MATCH('5- Identificación de Riesgos'!J17,'8- Políticas de Administración '!$C$16:$C$54,0),1)," - ",L17),"")</f>
        <v/>
      </c>
      <c r="L17" s="196" t="str">
        <f>IFERROR(VLOOKUP(INDEX('8- Políticas de Administración '!$B$16:$F$63,MATCH('5- Identificación de Riesgos'!J17,'8- Políticas de Administración '!$C$16:$C$64,0),1),'8- Políticas de Administración '!$B$16:$F$64,5,FALSE),"")</f>
        <v/>
      </c>
      <c r="M17" s="447"/>
      <c r="N17" s="450"/>
      <c r="O17" s="458"/>
      <c r="P17" s="17"/>
    </row>
    <row r="18" spans="1:16" ht="16.5">
      <c r="A18" s="466"/>
      <c r="B18" s="471"/>
      <c r="C18" s="447"/>
      <c r="D18" s="170"/>
      <c r="E18" s="502"/>
      <c r="F18" s="502"/>
      <c r="G18" s="505"/>
      <c r="H18" s="460"/>
      <c r="I18" s="162"/>
      <c r="J18" s="97"/>
      <c r="K18" s="161" t="str">
        <f>IFERROR(CONCATENATE(INDEX('8- Políticas de Administración '!$B$16:$F$53,MATCH('5- Identificación de Riesgos'!J18,'8- Políticas de Administración '!$C$16:$C$54,0),1)," - ",L18),"")</f>
        <v/>
      </c>
      <c r="L18" s="196" t="str">
        <f>IFERROR(VLOOKUP(INDEX('8- Políticas de Administración '!$B$16:$F$63,MATCH('5- Identificación de Riesgos'!J18,'8- Políticas de Administración '!$C$16:$C$64,0),1),'8- Políticas de Administración '!$B$16:$F$64,5,FALSE),"")</f>
        <v/>
      </c>
      <c r="M18" s="447"/>
      <c r="N18" s="450"/>
      <c r="O18" s="458"/>
      <c r="P18" s="17"/>
    </row>
    <row r="19" spans="1:16" ht="17.25" thickBot="1">
      <c r="A19" s="467"/>
      <c r="B19" s="472"/>
      <c r="C19" s="448"/>
      <c r="D19" s="172"/>
      <c r="E19" s="503"/>
      <c r="F19" s="503"/>
      <c r="G19" s="506"/>
      <c r="H19" s="461"/>
      <c r="I19" s="163"/>
      <c r="J19" s="174"/>
      <c r="K19" s="163" t="str">
        <f>IFERROR(CONCATENATE(INDEX('8- Políticas de Administración '!$B$16:$F$53,MATCH('5- Identificación de Riesgos'!J19,'8- Políticas de Administración '!$C$16:$C$54,0),1)," - ",L19),"")</f>
        <v/>
      </c>
      <c r="L19" s="197" t="str">
        <f>IFERROR(VLOOKUP(INDEX('8- Políticas de Administración '!$B$16:$F$63,MATCH('5- Identificación de Riesgos'!J19,'8- Políticas de Administración '!$C$16:$C$64,0),1),'8- Políticas de Administración '!$B$16:$F$64,5,FALSE),"")</f>
        <v/>
      </c>
      <c r="M19" s="448"/>
      <c r="N19" s="451"/>
      <c r="O19" s="458"/>
      <c r="P19" s="17"/>
    </row>
    <row r="20" spans="1:16" ht="46.5" customHeight="1">
      <c r="A20" s="465">
        <v>2</v>
      </c>
      <c r="B20" s="470" t="s">
        <v>192</v>
      </c>
      <c r="C20" s="473" t="s">
        <v>363</v>
      </c>
      <c r="D20" s="204" t="s">
        <v>193</v>
      </c>
      <c r="E20" s="446">
        <v>3222</v>
      </c>
      <c r="F20" s="446">
        <v>54</v>
      </c>
      <c r="G20" s="462">
        <f t="shared" ref="G20" si="0">F20/E20</f>
        <v>1.6759776536312849E-2</v>
      </c>
      <c r="H20" s="45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184</v>
      </c>
      <c r="J20" s="173" t="s">
        <v>185</v>
      </c>
      <c r="K20" s="161" t="str">
        <f>IFERROR(CONCATENATE(INDEX('8- Políticas de Administración '!$B$16:$F$53,MATCH('5- Identificación de Riesgos'!J20,'8- Políticas de Administración '!$C$16:$C$54,0),1)," - ",L20),"")</f>
        <v>Menor - 2</v>
      </c>
      <c r="L20" s="195">
        <f>IFERROR(VLOOKUP(INDEX('8- Políticas de Administración '!$B$16:$F$63,MATCH('5- Identificación de Riesgos'!J20,'8- Políticas de Administración '!$C$16:$C$64,0),1),'8- Políticas de Administración '!$B$16:$F$64,5,FALSE),"")</f>
        <v>2</v>
      </c>
      <c r="M20" s="446" t="str">
        <f>IFERROR(CONCATENATE(INDEX('8- Políticas de Administración '!$B$16:$F$53,MATCH(ROUND(AVERAGE(L20:L29),0),'8- Políticas de Administración '!$F$16:$F$53,0),1)," - ",ROUND(AVERAGE(L20:L29),0)),"")</f>
        <v>Leve - 1</v>
      </c>
      <c r="N20" s="449" t="str">
        <f>IFERROR(CONCATENATE(VLOOKUP((LEFT(H20,LEN(H20)-4)&amp;LEFT(M20,LEN(M20)-4)),'9- Matriz de Calor '!$D$18:$E$42,2,0)," - ",RIGHT(H20,1)*RIGHT(M20,1)),"")</f>
        <v>Bajo - 1</v>
      </c>
      <c r="O20" s="458">
        <f>RIGHT(H20,1)*RIGHT(M20,1)</f>
        <v>1</v>
      </c>
    </row>
    <row r="21" spans="1:16" ht="31.7" customHeight="1">
      <c r="A21" s="466"/>
      <c r="B21" s="471"/>
      <c r="C21" s="474"/>
      <c r="D21" s="204" t="s">
        <v>370</v>
      </c>
      <c r="E21" s="447"/>
      <c r="F21" s="447"/>
      <c r="G21" s="463"/>
      <c r="H21" s="460"/>
      <c r="I21" s="282" t="s">
        <v>190</v>
      </c>
      <c r="J21" s="97" t="s">
        <v>283</v>
      </c>
      <c r="K21" s="162" t="str">
        <f>IFERROR(CONCATENATE(INDEX('8- Políticas de Administración '!$B$16:$F$53,MATCH('5- Identificación de Riesgos'!J21,'8- Políticas de Administración '!$C$16:$C$54,0),1)," - ",L21),"")</f>
        <v>Leve - 1</v>
      </c>
      <c r="L21" s="196">
        <f>IFERROR(VLOOKUP(INDEX('8- Políticas de Administración '!$B$16:$F$63,MATCH('5- Identificación de Riesgos'!J21,'8- Políticas de Administración '!$C$16:$C$64,0),1),'8- Políticas de Administración '!$B$16:$F$64,5,FALSE),"")</f>
        <v>1</v>
      </c>
      <c r="M21" s="447"/>
      <c r="N21" s="450"/>
      <c r="O21" s="458"/>
    </row>
    <row r="22" spans="1:16" ht="31.7" customHeight="1">
      <c r="A22" s="466"/>
      <c r="B22" s="471"/>
      <c r="C22" s="474"/>
      <c r="D22" s="205" t="s">
        <v>371</v>
      </c>
      <c r="E22" s="447"/>
      <c r="F22" s="447"/>
      <c r="G22" s="463"/>
      <c r="H22" s="460"/>
      <c r="I22" s="282" t="s">
        <v>188</v>
      </c>
      <c r="J22" s="97" t="s">
        <v>189</v>
      </c>
      <c r="K22" s="282" t="str">
        <f>IFERROR(CONCATENATE(INDEX('8- Políticas de Administración '!$B$16:$F$53,MATCH('5- Identificación de Riesgos'!J22,'8- Políticas de Administración '!$C$16:$C$54,0),1)," - ",L22),"")</f>
        <v>Leve - 1</v>
      </c>
      <c r="L22" s="196">
        <f>IFERROR(VLOOKUP(INDEX('8- Políticas de Administración '!$B$16:$F$63,MATCH('5- Identificación de Riesgos'!J22,'8- Políticas de Administración '!$C$16:$C$64,0),1),'8- Políticas de Administración '!$B$16:$F$64,5,FALSE),"")</f>
        <v>1</v>
      </c>
      <c r="M22" s="447"/>
      <c r="N22" s="450"/>
      <c r="O22" s="458"/>
    </row>
    <row r="23" spans="1:16" ht="31.7" customHeight="1">
      <c r="A23" s="466"/>
      <c r="B23" s="471"/>
      <c r="C23" s="474"/>
      <c r="D23" s="204" t="s">
        <v>372</v>
      </c>
      <c r="E23" s="447"/>
      <c r="F23" s="447"/>
      <c r="G23" s="463"/>
      <c r="H23" s="460"/>
      <c r="I23" s="162"/>
      <c r="J23" s="97"/>
      <c r="K23" s="162" t="str">
        <f>IFERROR(CONCATENATE(INDEX('8- Políticas de Administración '!$B$16:$F$53,MATCH('5- Identificación de Riesgos'!J23,'8- Políticas de Administración '!$C$16:$C$54,0),1)," - ",L23),"")</f>
        <v/>
      </c>
      <c r="L23" s="196" t="str">
        <f>IFERROR(VLOOKUP(INDEX('8- Políticas de Administración '!$B$16:$F$63,MATCH('5- Identificación de Riesgos'!J23,'8- Políticas de Administración '!$C$16:$C$64,0),1),'8- Políticas de Administración '!$B$16:$F$64,5,FALSE),"")</f>
        <v/>
      </c>
      <c r="M23" s="447"/>
      <c r="N23" s="450"/>
      <c r="O23" s="458"/>
    </row>
    <row r="24" spans="1:16" ht="31.7" customHeight="1">
      <c r="A24" s="466"/>
      <c r="B24" s="471"/>
      <c r="C24" s="474"/>
      <c r="D24" s="204"/>
      <c r="E24" s="447"/>
      <c r="F24" s="447"/>
      <c r="G24" s="463"/>
      <c r="H24" s="460"/>
      <c r="I24" s="162"/>
      <c r="J24" s="97"/>
      <c r="K24" s="162" t="str">
        <f>IFERROR(CONCATENATE(INDEX('8- Políticas de Administración '!$B$16:$F$53,MATCH('5- Identificación de Riesgos'!J24,'8- Políticas de Administración '!$C$16:$C$54,0),1)," - ",L24),"")</f>
        <v/>
      </c>
      <c r="L24" s="196" t="str">
        <f>IFERROR(VLOOKUP(INDEX('8- Políticas de Administración '!$B$16:$F$63,MATCH('5- Identificación de Riesgos'!J24,'8- Políticas de Administración '!$C$16:$C$64,0),1),'8- Políticas de Administración '!$B$16:$F$64,5,FALSE),"")</f>
        <v/>
      </c>
      <c r="M24" s="447"/>
      <c r="N24" s="450"/>
      <c r="O24" s="458"/>
    </row>
    <row r="25" spans="1:16" ht="31.7" customHeight="1">
      <c r="A25" s="466"/>
      <c r="B25" s="471"/>
      <c r="C25" s="474"/>
      <c r="D25" s="204"/>
      <c r="E25" s="447"/>
      <c r="F25" s="447"/>
      <c r="G25" s="463"/>
      <c r="H25" s="460"/>
      <c r="I25" s="162"/>
      <c r="J25" s="97"/>
      <c r="K25" s="162" t="str">
        <f>IFERROR(CONCATENATE(INDEX('8- Políticas de Administración '!$B$16:$F$53,MATCH('5- Identificación de Riesgos'!J25,'8- Políticas de Administración '!$C$16:$C$54,0),1)," - ",L25),"")</f>
        <v/>
      </c>
      <c r="L25" s="196" t="str">
        <f>IFERROR(VLOOKUP(INDEX('8- Políticas de Administración '!$B$16:$F$63,MATCH('5- Identificación de Riesgos'!J25,'8- Políticas de Administración '!$C$16:$C$64,0),1),'8- Políticas de Administración '!$B$16:$F$64,5,FALSE),"")</f>
        <v/>
      </c>
      <c r="M25" s="447"/>
      <c r="N25" s="450"/>
      <c r="O25" s="458"/>
    </row>
    <row r="26" spans="1:16" ht="31.7" customHeight="1">
      <c r="A26" s="466"/>
      <c r="B26" s="471"/>
      <c r="C26" s="474"/>
      <c r="D26" s="206"/>
      <c r="E26" s="447"/>
      <c r="F26" s="447"/>
      <c r="G26" s="463"/>
      <c r="H26" s="460"/>
      <c r="I26" s="162"/>
      <c r="J26" s="97"/>
      <c r="K26" s="162" t="str">
        <f>IFERROR(CONCATENATE(INDEX('8- Políticas de Administración '!$B$16:$F$53,MATCH('5- Identificación de Riesgos'!J26,'8- Políticas de Administración '!$C$16:$C$54,0),1)," - ",L26),"")</f>
        <v/>
      </c>
      <c r="L26" s="196" t="str">
        <f>IFERROR(VLOOKUP(INDEX('8- Políticas de Administración '!$B$16:$F$63,MATCH('5- Identificación de Riesgos'!J26,'8- Políticas de Administración '!$C$16:$C$64,0),1),'8- Políticas de Administración '!$B$16:$F$64,5,FALSE),"")</f>
        <v/>
      </c>
      <c r="M26" s="447"/>
      <c r="N26" s="450"/>
      <c r="O26" s="458"/>
    </row>
    <row r="27" spans="1:16" ht="31.7" customHeight="1">
      <c r="A27" s="466"/>
      <c r="B27" s="471"/>
      <c r="C27" s="474"/>
      <c r="D27" s="204"/>
      <c r="E27" s="447"/>
      <c r="F27" s="447"/>
      <c r="G27" s="463"/>
      <c r="H27" s="460"/>
      <c r="I27" s="162"/>
      <c r="J27" s="97"/>
      <c r="K27" s="162" t="str">
        <f>IFERROR(CONCATENATE(INDEX('8- Políticas de Administración '!$B$16:$F$53,MATCH('5- Identificación de Riesgos'!J27,'8- Políticas de Administración '!$C$16:$C$54,0),1)," - ",L27),"")</f>
        <v/>
      </c>
      <c r="L27" s="196" t="str">
        <f>IFERROR(VLOOKUP(INDEX('8- Políticas de Administración '!$B$16:$F$63,MATCH('5- Identificación de Riesgos'!J27,'8- Políticas de Administración '!$C$16:$C$64,0),1),'8- Políticas de Administración '!$B$16:$F$64,5,FALSE),"")</f>
        <v/>
      </c>
      <c r="M27" s="447"/>
      <c r="N27" s="450"/>
      <c r="O27" s="458"/>
    </row>
    <row r="28" spans="1:16" ht="31.7" customHeight="1">
      <c r="A28" s="466"/>
      <c r="B28" s="471"/>
      <c r="C28" s="474"/>
      <c r="D28" s="206"/>
      <c r="E28" s="447"/>
      <c r="F28" s="447"/>
      <c r="G28" s="463"/>
      <c r="H28" s="460"/>
      <c r="I28" s="162"/>
      <c r="J28" s="97"/>
      <c r="K28" s="162" t="str">
        <f>IFERROR(CONCATENATE(INDEX('8- Políticas de Administración '!$B$16:$F$53,MATCH('5- Identificación de Riesgos'!J28,'8- Políticas de Administración '!$C$16:$C$54,0),1)," - ",L28),"")</f>
        <v/>
      </c>
      <c r="L28" s="196" t="str">
        <f>IFERROR(VLOOKUP(INDEX('8- Políticas de Administración '!$B$16:$F$63,MATCH('5- Identificación de Riesgos'!J28,'8- Políticas de Administración '!$C$16:$C$64,0),1),'8- Políticas de Administración '!$B$16:$F$64,5,FALSE),"")</f>
        <v/>
      </c>
      <c r="M28" s="447"/>
      <c r="N28" s="450"/>
      <c r="O28" s="458"/>
    </row>
    <row r="29" spans="1:16" ht="31.7" customHeight="1" thickBot="1">
      <c r="A29" s="467"/>
      <c r="B29" s="472"/>
      <c r="C29" s="475"/>
      <c r="D29" s="207"/>
      <c r="E29" s="448"/>
      <c r="F29" s="448"/>
      <c r="G29" s="464"/>
      <c r="H29" s="461"/>
      <c r="I29" s="163"/>
      <c r="J29" s="174"/>
      <c r="K29" s="163" t="str">
        <f>IFERROR(CONCATENATE(INDEX('8- Políticas de Administración '!$B$16:$F$53,MATCH('5- Identificación de Riesgos'!J29,'8- Políticas de Administración '!$C$16:$C$54,0),1)," - ",L29),"")</f>
        <v/>
      </c>
      <c r="L29" s="197" t="str">
        <f>IFERROR(VLOOKUP(INDEX('8- Políticas de Administración '!$B$16:$F$63,MATCH('5- Identificación de Riesgos'!J29,'8- Políticas de Administración '!$C$16:$C$64,0),1),'8- Políticas de Administración '!$B$16:$F$64,5,FALSE),"")</f>
        <v/>
      </c>
      <c r="M29" s="448"/>
      <c r="N29" s="451"/>
      <c r="O29" s="458"/>
    </row>
    <row r="30" spans="1:16" ht="45">
      <c r="A30" s="465">
        <v>3</v>
      </c>
      <c r="B30" s="470" t="s">
        <v>196</v>
      </c>
      <c r="C30" s="440" t="s">
        <v>364</v>
      </c>
      <c r="D30" s="208" t="s">
        <v>197</v>
      </c>
      <c r="E30" s="446">
        <v>4254</v>
      </c>
      <c r="F30" s="446">
        <v>0</v>
      </c>
      <c r="G30" s="462">
        <f t="shared" ref="G30" si="1">F30/E30</f>
        <v>0</v>
      </c>
      <c r="H30" s="45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184</v>
      </c>
      <c r="J30" s="173" t="s">
        <v>185</v>
      </c>
      <c r="K30" s="161" t="str">
        <f>IFERROR(CONCATENATE(INDEX('8- Políticas de Administración '!$B$16:$F$53,MATCH('5- Identificación de Riesgos'!J30,'8- Políticas de Administración '!$C$16:$C$54,0),1)," - ",L30),"")</f>
        <v>Menor - 2</v>
      </c>
      <c r="L30" s="195">
        <f>IFERROR(VLOOKUP(INDEX('8- Políticas de Administración '!$B$16:$F$63,MATCH('5- Identificación de Riesgos'!J30,'8- Políticas de Administración '!$C$16:$C$64,0),1),'8- Políticas de Administración '!$B$16:$F$64,5,FALSE),"")</f>
        <v>2</v>
      </c>
      <c r="M30" s="446" t="str">
        <f>IFERROR(CONCATENATE(INDEX('8- Políticas de Administración '!$B$16:$F$53,MATCH(ROUND(AVERAGE(L30:L39),0),'8- Políticas de Administración '!$F$16:$F$53,0),1)," - ",ROUND(AVERAGE(L30:L39),0)),"")</f>
        <v>Leve - 1</v>
      </c>
      <c r="N30" s="449" t="str">
        <f>IFERROR(CONCATENATE(VLOOKUP((LEFT(H30,LEN(H30)-4)&amp;LEFT(M30,LEN(M30)-4)),'9- Matriz de Calor '!$D$18:$E$42,2,0)," - ",RIGHT(H30,1)*RIGHT(M30,1)),"")</f>
        <v>Bajo - 1</v>
      </c>
      <c r="O30" s="458">
        <f>RIGHT(H30,1)*RIGHT(M30,1)</f>
        <v>1</v>
      </c>
    </row>
    <row r="31" spans="1:16" ht="45">
      <c r="A31" s="466"/>
      <c r="B31" s="471"/>
      <c r="C31" s="441"/>
      <c r="D31" s="284" t="s">
        <v>373</v>
      </c>
      <c r="E31" s="447"/>
      <c r="F31" s="447"/>
      <c r="G31" s="463"/>
      <c r="H31" s="460"/>
      <c r="I31" s="282" t="s">
        <v>188</v>
      </c>
      <c r="J31" s="97" t="s">
        <v>189</v>
      </c>
      <c r="K31" s="162" t="str">
        <f>IFERROR(CONCATENATE(INDEX('8- Políticas de Administración '!$B$16:$F$53,MATCH('5- Identificación de Riesgos'!J31,'8- Políticas de Administración '!$C$16:$C$54,0),1)," - ",L31),"")</f>
        <v>Leve - 1</v>
      </c>
      <c r="L31" s="196">
        <f>IFERROR(VLOOKUP(INDEX('8- Políticas de Administración '!$B$16:$F$63,MATCH('5- Identificación de Riesgos'!J31,'8- Políticas de Administración '!$C$16:$C$64,0),1),'8- Políticas de Administración '!$B$16:$F$64,5,FALSE),"")</f>
        <v>1</v>
      </c>
      <c r="M31" s="447"/>
      <c r="N31" s="450"/>
      <c r="O31" s="458"/>
    </row>
    <row r="32" spans="1:16" ht="30">
      <c r="A32" s="466"/>
      <c r="B32" s="471"/>
      <c r="C32" s="441"/>
      <c r="D32" s="284" t="s">
        <v>374</v>
      </c>
      <c r="E32" s="447"/>
      <c r="F32" s="447"/>
      <c r="G32" s="463"/>
      <c r="H32" s="460"/>
      <c r="I32" s="282" t="s">
        <v>190</v>
      </c>
      <c r="J32" s="97" t="s">
        <v>283</v>
      </c>
      <c r="K32" s="162" t="str">
        <f>IFERROR(CONCATENATE(INDEX('8- Políticas de Administración '!$B$16:$F$53,MATCH('5- Identificación de Riesgos'!J32,'8- Políticas de Administración '!$C$16:$C$54,0),1)," - ",L32),"")</f>
        <v>Leve - 1</v>
      </c>
      <c r="L32" s="196">
        <f>IFERROR(VLOOKUP(INDEX('8- Políticas de Administración '!$B$16:$F$63,MATCH('5- Identificación de Riesgos'!J32,'8- Políticas de Administración '!$C$16:$C$64,0),1),'8- Políticas de Administración '!$B$16:$F$64,5,FALSE),"")</f>
        <v>1</v>
      </c>
      <c r="M32" s="447"/>
      <c r="N32" s="450"/>
      <c r="O32" s="458"/>
    </row>
    <row r="33" spans="1:15">
      <c r="A33" s="466"/>
      <c r="B33" s="471"/>
      <c r="C33" s="441"/>
      <c r="D33" s="203"/>
      <c r="E33" s="447"/>
      <c r="F33" s="447"/>
      <c r="G33" s="463"/>
      <c r="H33" s="460"/>
      <c r="I33" s="162"/>
      <c r="J33" s="97"/>
      <c r="K33" s="162" t="str">
        <f>IFERROR(CONCATENATE(INDEX('8- Políticas de Administración '!$B$16:$F$53,MATCH('5- Identificación de Riesgos'!J33,'8- Políticas de Administración '!$C$16:$C$54,0),1)," - ",L33),"")</f>
        <v/>
      </c>
      <c r="L33" s="196" t="str">
        <f>IFERROR(VLOOKUP(INDEX('8- Políticas de Administración '!$B$16:$F$63,MATCH('5- Identificación de Riesgos'!J33,'8- Políticas de Administración '!$C$16:$C$64,0),1),'8- Políticas de Administración '!$B$16:$F$64,5,FALSE),"")</f>
        <v/>
      </c>
      <c r="M33" s="447"/>
      <c r="N33" s="450"/>
      <c r="O33" s="458"/>
    </row>
    <row r="34" spans="1:15">
      <c r="A34" s="466"/>
      <c r="B34" s="471"/>
      <c r="C34" s="441"/>
      <c r="D34" s="203"/>
      <c r="E34" s="447"/>
      <c r="F34" s="447"/>
      <c r="G34" s="463"/>
      <c r="H34" s="460"/>
      <c r="I34" s="162"/>
      <c r="J34" s="97"/>
      <c r="K34" s="162" t="str">
        <f>IFERROR(CONCATENATE(INDEX('8- Políticas de Administración '!$B$16:$F$53,MATCH('5- Identificación de Riesgos'!J34,'8- Políticas de Administración '!$C$16:$C$54,0),1)," - ",L34),"")</f>
        <v/>
      </c>
      <c r="L34" s="196" t="str">
        <f>IFERROR(VLOOKUP(INDEX('8- Políticas de Administración '!$B$16:$F$63,MATCH('5- Identificación de Riesgos'!J34,'8- Políticas de Administración '!$C$16:$C$64,0),1),'8- Políticas de Administración '!$B$16:$F$64,5,FALSE),"")</f>
        <v/>
      </c>
      <c r="M34" s="447"/>
      <c r="N34" s="450"/>
      <c r="O34" s="458"/>
    </row>
    <row r="35" spans="1:15">
      <c r="A35" s="466"/>
      <c r="B35" s="471"/>
      <c r="C35" s="441"/>
      <c r="D35" s="203"/>
      <c r="E35" s="447"/>
      <c r="F35" s="447"/>
      <c r="G35" s="463"/>
      <c r="H35" s="460"/>
      <c r="I35" s="162"/>
      <c r="J35" s="97"/>
      <c r="K35" s="162" t="str">
        <f>IFERROR(CONCATENATE(INDEX('8- Políticas de Administración '!$B$16:$F$53,MATCH('5- Identificación de Riesgos'!J35,'8- Políticas de Administración '!$C$16:$C$54,0),1)," - ",L35),"")</f>
        <v/>
      </c>
      <c r="L35" s="196" t="str">
        <f>IFERROR(VLOOKUP(INDEX('8- Políticas de Administración '!$B$16:$F$63,MATCH('5- Identificación de Riesgos'!J35,'8- Políticas de Administración '!$C$16:$C$64,0),1),'8- Políticas de Administración '!$B$16:$F$64,5,FALSE),"")</f>
        <v/>
      </c>
      <c r="M35" s="447"/>
      <c r="N35" s="450"/>
      <c r="O35" s="458"/>
    </row>
    <row r="36" spans="1:15">
      <c r="A36" s="466"/>
      <c r="B36" s="471"/>
      <c r="C36" s="441"/>
      <c r="D36" s="164"/>
      <c r="E36" s="447"/>
      <c r="F36" s="447"/>
      <c r="G36" s="463"/>
      <c r="H36" s="460"/>
      <c r="I36" s="162"/>
      <c r="J36" s="97"/>
      <c r="K36" s="162" t="str">
        <f>IFERROR(CONCATENATE(INDEX('8- Políticas de Administración '!$B$16:$F$53,MATCH('5- Identificación de Riesgos'!J36,'8- Políticas de Administración '!$C$16:$C$54,0),1)," - ",L36),"")</f>
        <v/>
      </c>
      <c r="L36" s="196" t="str">
        <f>IFERROR(VLOOKUP(INDEX('8- Políticas de Administración '!$B$16:$F$63,MATCH('5- Identificación de Riesgos'!J36,'8- Políticas de Administración '!$C$16:$C$64,0),1),'8- Políticas de Administración '!$B$16:$F$64,5,FALSE),"")</f>
        <v/>
      </c>
      <c r="M36" s="447"/>
      <c r="N36" s="450"/>
      <c r="O36" s="458"/>
    </row>
    <row r="37" spans="1:15">
      <c r="A37" s="466"/>
      <c r="B37" s="471"/>
      <c r="C37" s="441"/>
      <c r="D37" s="164"/>
      <c r="E37" s="447"/>
      <c r="F37" s="447"/>
      <c r="G37" s="463"/>
      <c r="H37" s="460"/>
      <c r="I37" s="162"/>
      <c r="J37" s="97"/>
      <c r="K37" s="162" t="str">
        <f>IFERROR(CONCATENATE(INDEX('8- Políticas de Administración '!$B$16:$F$53,MATCH('5- Identificación de Riesgos'!J37,'8- Políticas de Administración '!$C$16:$C$54,0),1)," - ",L37),"")</f>
        <v/>
      </c>
      <c r="L37" s="196" t="str">
        <f>IFERROR(VLOOKUP(INDEX('8- Políticas de Administración '!$B$16:$F$63,MATCH('5- Identificación de Riesgos'!J37,'8- Políticas de Administración '!$C$16:$C$64,0),1),'8- Políticas de Administración '!$B$16:$F$64,5,FALSE),"")</f>
        <v/>
      </c>
      <c r="M37" s="447"/>
      <c r="N37" s="450"/>
      <c r="O37" s="458"/>
    </row>
    <row r="38" spans="1:15">
      <c r="A38" s="466"/>
      <c r="B38" s="471"/>
      <c r="C38" s="441"/>
      <c r="D38" s="201"/>
      <c r="E38" s="447"/>
      <c r="F38" s="447"/>
      <c r="G38" s="463"/>
      <c r="H38" s="460"/>
      <c r="I38" s="162"/>
      <c r="J38" s="97"/>
      <c r="K38" s="162" t="str">
        <f>IFERROR(CONCATENATE(INDEX('8- Políticas de Administración '!$B$16:$F$53,MATCH('5- Identificación de Riesgos'!J38,'8- Políticas de Administración '!$C$16:$C$54,0),1)," - ",L38),"")</f>
        <v/>
      </c>
      <c r="L38" s="196" t="str">
        <f>IFERROR(VLOOKUP(INDEX('8- Políticas de Administración '!$B$16:$F$63,MATCH('5- Identificación de Riesgos'!J38,'8- Políticas de Administración '!$C$16:$C$64,0),1),'8- Políticas de Administración '!$B$16:$F$64,5,FALSE),"")</f>
        <v/>
      </c>
      <c r="M38" s="447"/>
      <c r="N38" s="450"/>
      <c r="O38" s="458"/>
    </row>
    <row r="39" spans="1:15" ht="15.75" thickBot="1">
      <c r="A39" s="467"/>
      <c r="B39" s="472"/>
      <c r="C39" s="442"/>
      <c r="D39" s="202"/>
      <c r="E39" s="448"/>
      <c r="F39" s="448"/>
      <c r="G39" s="464"/>
      <c r="H39" s="461"/>
      <c r="I39" s="163"/>
      <c r="J39" s="174"/>
      <c r="K39" s="163" t="str">
        <f>IFERROR(CONCATENATE(INDEX('8- Políticas de Administración '!$B$16:$F$53,MATCH('5- Identificación de Riesgos'!J39,'8- Políticas de Administración '!$C$16:$C$54,0),1)," - ",L39),"")</f>
        <v/>
      </c>
      <c r="L39" s="197" t="str">
        <f>IFERROR(VLOOKUP(INDEX('8- Políticas de Administración '!$B$16:$F$63,MATCH('5- Identificación de Riesgos'!J39,'8- Políticas de Administración '!$C$16:$C$64,0),1),'8- Políticas de Administración '!$B$16:$F$64,5,FALSE),"")</f>
        <v/>
      </c>
      <c r="M39" s="448"/>
      <c r="N39" s="451"/>
      <c r="O39" s="458"/>
    </row>
    <row r="40" spans="1:15" ht="45">
      <c r="A40" s="465">
        <v>4</v>
      </c>
      <c r="B40" s="468" t="s">
        <v>200</v>
      </c>
      <c r="C40" s="440" t="s">
        <v>201</v>
      </c>
      <c r="D40" s="93" t="s">
        <v>376</v>
      </c>
      <c r="E40" s="440">
        <v>31014</v>
      </c>
      <c r="F40" s="440">
        <v>1</v>
      </c>
      <c r="G40" s="434">
        <f>F40/E40</f>
        <v>3.2243502934158766E-5</v>
      </c>
      <c r="H40" s="437"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282" t="s">
        <v>188</v>
      </c>
      <c r="J40" s="97" t="s">
        <v>189</v>
      </c>
      <c r="K40" s="161" t="str">
        <f>IFERROR(CONCATENATE(INDEX('8- Políticas de Administración '!$B$16:$F$53,MATCH('5- Identificación de Riesgos'!J40,'8- Políticas de Administración '!$C$16:$C$54,0),1)," - ",L40),"")</f>
        <v>Leve - 1</v>
      </c>
      <c r="L40" s="195">
        <f>IFERROR(VLOOKUP(INDEX('8- Políticas de Administración '!$B$16:$F$63,MATCH('5- Identificación de Riesgos'!J40,'8- Políticas de Administración '!$C$16:$C$64,0),1),'8- Políticas de Administración '!$B$16:$F$64,5,FALSE),"")</f>
        <v>1</v>
      </c>
      <c r="M40" s="446" t="str">
        <f>IFERROR(CONCATENATE(INDEX('8- Políticas de Administración '!$B$16:$F$53,MATCH(ROUND(AVERAGE(L40:L49),0),'8- Políticas de Administración '!$F$16:$F$53,0),1)," - ",ROUND(AVERAGE(L40:L49),0)),"")</f>
        <v>Leve - 1</v>
      </c>
      <c r="N40" s="449" t="str">
        <f>IFERROR(CONCATENATE(VLOOKUP((LEFT(H40,LEN(H40)-4)&amp;LEFT(M40,LEN(M40)-4)),'9- Matriz de Calor '!$D$18:$E$42,2,0)," - ",RIGHT(H40,1)*RIGHT(M40,1)),"")</f>
        <v>Bajo - 1</v>
      </c>
      <c r="O40" s="455">
        <f>RIGHT(H40,1)*RIGHT(M40,1)</f>
        <v>1</v>
      </c>
    </row>
    <row r="41" spans="1:15" ht="45">
      <c r="A41" s="466"/>
      <c r="B41" s="468"/>
      <c r="C41" s="441"/>
      <c r="D41" s="93" t="s">
        <v>375</v>
      </c>
      <c r="E41" s="441"/>
      <c r="F41" s="441"/>
      <c r="G41" s="435"/>
      <c r="H41" s="438"/>
      <c r="I41" s="282" t="s">
        <v>184</v>
      </c>
      <c r="J41" s="97" t="s">
        <v>275</v>
      </c>
      <c r="K41" s="162" t="str">
        <f>IFERROR(CONCATENATE(INDEX('8- Políticas de Administración '!$B$16:$F$53,MATCH('5- Identificación de Riesgos'!J41,'8- Políticas de Administración '!$C$16:$C$54,0),1)," - ",L41),"")</f>
        <v>Leve - 1</v>
      </c>
      <c r="L41" s="196">
        <f>IFERROR(VLOOKUP(INDEX('8- Políticas de Administración '!$B$16:$F$63,MATCH('5- Identificación de Riesgos'!J41,'8- Políticas de Administración '!$C$16:$C$64,0),1),'8- Políticas de Administración '!$B$16:$F$64,5,FALSE),"")</f>
        <v>1</v>
      </c>
      <c r="M41" s="447"/>
      <c r="N41" s="450"/>
      <c r="O41" s="456"/>
    </row>
    <row r="42" spans="1:15">
      <c r="A42" s="466"/>
      <c r="B42" s="468"/>
      <c r="C42" s="441"/>
      <c r="D42" s="93"/>
      <c r="E42" s="441"/>
      <c r="F42" s="441"/>
      <c r="G42" s="435"/>
      <c r="H42" s="438"/>
      <c r="I42" s="162"/>
      <c r="J42" s="97"/>
      <c r="K42" s="162" t="str">
        <f>IFERROR(CONCATENATE(INDEX('8- Políticas de Administración '!$B$16:$F$53,MATCH('5- Identificación de Riesgos'!J42,'8- Políticas de Administración '!$C$16:$C$54,0),1)," - ",L42),"")</f>
        <v/>
      </c>
      <c r="L42" s="196" t="str">
        <f>IFERROR(VLOOKUP(INDEX('8- Políticas de Administración '!$B$16:$F$63,MATCH('5- Identificación de Riesgos'!J42,'8- Políticas de Administración '!$C$16:$C$64,0),1),'8- Políticas de Administración '!$B$16:$F$64,5,FALSE),"")</f>
        <v/>
      </c>
      <c r="M42" s="447"/>
      <c r="N42" s="450"/>
      <c r="O42" s="456"/>
    </row>
    <row r="43" spans="1:15">
      <c r="A43" s="466"/>
      <c r="B43" s="468"/>
      <c r="C43" s="441"/>
      <c r="D43" s="93"/>
      <c r="E43" s="441"/>
      <c r="F43" s="441"/>
      <c r="G43" s="435"/>
      <c r="H43" s="438"/>
      <c r="I43" s="162"/>
      <c r="J43" s="97"/>
      <c r="K43" s="162" t="str">
        <f>IFERROR(CONCATENATE(INDEX('8- Políticas de Administración '!$B$16:$F$53,MATCH('5- Identificación de Riesgos'!J43,'8- Políticas de Administración '!$C$16:$C$54,0),1)," - ",L43),"")</f>
        <v/>
      </c>
      <c r="L43" s="196" t="str">
        <f>IFERROR(VLOOKUP(INDEX('8- Políticas de Administración '!$B$16:$F$63,MATCH('5- Identificación de Riesgos'!J43,'8- Políticas de Administración '!$C$16:$C$64,0),1),'8- Políticas de Administración '!$B$16:$F$64,5,FALSE),"")</f>
        <v/>
      </c>
      <c r="M43" s="447"/>
      <c r="N43" s="450"/>
      <c r="O43" s="456"/>
    </row>
    <row r="44" spans="1:15">
      <c r="A44" s="466"/>
      <c r="B44" s="468"/>
      <c r="C44" s="441"/>
      <c r="D44" s="93"/>
      <c r="E44" s="441"/>
      <c r="F44" s="441"/>
      <c r="G44" s="435"/>
      <c r="H44" s="438"/>
      <c r="I44" s="162"/>
      <c r="J44" s="97"/>
      <c r="K44" s="162" t="str">
        <f>IFERROR(CONCATENATE(INDEX('8- Políticas de Administración '!$B$16:$F$53,MATCH('5- Identificación de Riesgos'!J44,'8- Políticas de Administración '!$C$16:$C$54,0),1)," - ",L44),"")</f>
        <v/>
      </c>
      <c r="L44" s="196" t="str">
        <f>IFERROR(VLOOKUP(INDEX('8- Políticas de Administración '!$B$16:$F$63,MATCH('5- Identificación de Riesgos'!J44,'8- Políticas de Administración '!$C$16:$C$64,0),1),'8- Políticas de Administración '!$B$16:$F$64,5,FALSE),"")</f>
        <v/>
      </c>
      <c r="M44" s="447"/>
      <c r="N44" s="450"/>
      <c r="O44" s="456"/>
    </row>
    <row r="45" spans="1:15">
      <c r="A45" s="466"/>
      <c r="B45" s="468"/>
      <c r="C45" s="441"/>
      <c r="D45" s="93"/>
      <c r="E45" s="441"/>
      <c r="F45" s="441"/>
      <c r="G45" s="435"/>
      <c r="H45" s="438"/>
      <c r="I45" s="162"/>
      <c r="J45" s="97"/>
      <c r="K45" s="162" t="str">
        <f>IFERROR(CONCATENATE(INDEX('8- Políticas de Administración '!$B$16:$F$53,MATCH('5- Identificación de Riesgos'!J45,'8- Políticas de Administración '!$C$16:$C$54,0),1)," - ",L45),"")</f>
        <v/>
      </c>
      <c r="L45" s="196" t="str">
        <f>IFERROR(VLOOKUP(INDEX('8- Políticas de Administración '!$B$16:$F$63,MATCH('5- Identificación de Riesgos'!J45,'8- Políticas de Administración '!$C$16:$C$64,0),1),'8- Políticas de Administración '!$B$16:$F$64,5,FALSE),"")</f>
        <v/>
      </c>
      <c r="M45" s="447"/>
      <c r="N45" s="450"/>
      <c r="O45" s="456"/>
    </row>
    <row r="46" spans="1:15">
      <c r="A46" s="466"/>
      <c r="B46" s="468"/>
      <c r="C46" s="441"/>
      <c r="D46" s="209"/>
      <c r="E46" s="441"/>
      <c r="F46" s="441"/>
      <c r="G46" s="435"/>
      <c r="H46" s="438"/>
      <c r="I46" s="162"/>
      <c r="J46" s="97"/>
      <c r="K46" s="162" t="str">
        <f>IFERROR(CONCATENATE(INDEX('8- Políticas de Administración '!$B$16:$F$53,MATCH('5- Identificación de Riesgos'!J46,'8- Políticas de Administración '!$C$16:$C$54,0),1)," - ",L46),"")</f>
        <v/>
      </c>
      <c r="L46" s="196" t="str">
        <f>IFERROR(VLOOKUP(INDEX('8- Políticas de Administración '!$B$16:$F$63,MATCH('5- Identificación de Riesgos'!J46,'8- Políticas de Administración '!$C$16:$C$64,0),1),'8- Políticas de Administración '!$B$16:$F$64,5,FALSE),"")</f>
        <v/>
      </c>
      <c r="M46" s="447"/>
      <c r="N46" s="450"/>
      <c r="O46" s="456"/>
    </row>
    <row r="47" spans="1:15">
      <c r="A47" s="466"/>
      <c r="B47" s="468"/>
      <c r="C47" s="441"/>
      <c r="D47" s="209"/>
      <c r="E47" s="441"/>
      <c r="F47" s="441"/>
      <c r="G47" s="435"/>
      <c r="H47" s="438"/>
      <c r="I47" s="162"/>
      <c r="J47" s="97"/>
      <c r="K47" s="162" t="str">
        <f>IFERROR(CONCATENATE(INDEX('8- Políticas de Administración '!$B$16:$F$53,MATCH('5- Identificación de Riesgos'!J47,'8- Políticas de Administración '!$C$16:$C$54,0),1)," - ",L47),"")</f>
        <v/>
      </c>
      <c r="L47" s="196" t="str">
        <f>IFERROR(VLOOKUP(INDEX('8- Políticas de Administración '!$B$16:$F$63,MATCH('5- Identificación de Riesgos'!J47,'8- Políticas de Administración '!$C$16:$C$64,0),1),'8- Políticas de Administración '!$B$16:$F$64,5,FALSE),"")</f>
        <v/>
      </c>
      <c r="M47" s="447"/>
      <c r="N47" s="450"/>
      <c r="O47" s="456"/>
    </row>
    <row r="48" spans="1:15">
      <c r="A48" s="466"/>
      <c r="B48" s="468"/>
      <c r="C48" s="441"/>
      <c r="D48" s="209"/>
      <c r="E48" s="441"/>
      <c r="F48" s="441"/>
      <c r="G48" s="435"/>
      <c r="H48" s="438"/>
      <c r="I48" s="162"/>
      <c r="J48" s="97"/>
      <c r="K48" s="162" t="str">
        <f>IFERROR(CONCATENATE(INDEX('8- Políticas de Administración '!$B$16:$F$53,MATCH('5- Identificación de Riesgos'!J48,'8- Políticas de Administración '!$C$16:$C$54,0),1)," - ",L48),"")</f>
        <v/>
      </c>
      <c r="L48" s="196" t="str">
        <f>IFERROR(VLOOKUP(INDEX('8- Políticas de Administración '!$B$16:$F$63,MATCH('5- Identificación de Riesgos'!J48,'8- Políticas de Administración '!$C$16:$C$64,0),1),'8- Políticas de Administración '!$B$16:$F$64,5,FALSE),"")</f>
        <v/>
      </c>
      <c r="M48" s="447"/>
      <c r="N48" s="450"/>
      <c r="O48" s="456"/>
    </row>
    <row r="49" spans="1:25" ht="15.75" thickBot="1">
      <c r="A49" s="467"/>
      <c r="B49" s="469"/>
      <c r="C49" s="442"/>
      <c r="D49" s="164"/>
      <c r="E49" s="442"/>
      <c r="F49" s="442"/>
      <c r="G49" s="436"/>
      <c r="H49" s="439"/>
      <c r="I49" s="163"/>
      <c r="J49" s="174"/>
      <c r="K49" s="163" t="str">
        <f>IFERROR(CONCATENATE(INDEX('8- Políticas de Administración '!$B$16:$F$53,MATCH('5- Identificación de Riesgos'!J49,'8- Políticas de Administración '!$C$16:$C$54,0),1)," - ",L49),"")</f>
        <v/>
      </c>
      <c r="L49" s="197" t="str">
        <f>IFERROR(VLOOKUP(INDEX('8- Políticas de Administración '!$B$16:$F$63,MATCH('5- Identificación de Riesgos'!J49,'8- Políticas de Administración '!$C$16:$C$64,0),1),'8- Políticas de Administración '!$B$16:$F$64,5,FALSE),"")</f>
        <v/>
      </c>
      <c r="M49" s="448"/>
      <c r="N49" s="451"/>
      <c r="O49" s="457"/>
    </row>
    <row r="50" spans="1:25" ht="42" hidden="1" customHeight="1">
      <c r="A50" s="507">
        <v>5</v>
      </c>
      <c r="B50" s="519" t="s">
        <v>203</v>
      </c>
      <c r="C50" s="440" t="s">
        <v>365</v>
      </c>
      <c r="D50" s="169" t="s">
        <v>377</v>
      </c>
      <c r="E50" s="443">
        <v>3600</v>
      </c>
      <c r="F50" s="431">
        <v>1</v>
      </c>
      <c r="G50" s="434">
        <f t="shared" ref="G50" si="2">F50/E50</f>
        <v>2.7777777777777778E-4</v>
      </c>
      <c r="H50" s="43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184</v>
      </c>
      <c r="J50" s="173" t="s">
        <v>275</v>
      </c>
      <c r="K50" s="161" t="str">
        <f>IFERROR(CONCATENATE(INDEX('8- Políticas de Administración '!$B$16:$F$53,MATCH('5- Identificación de Riesgos'!J50,'8- Políticas de Administración '!$C$16:$C$54,0),1)," - ",L50),"")</f>
        <v>Leve - 1</v>
      </c>
      <c r="L50" s="195">
        <f>IFERROR(VLOOKUP(INDEX('8- Políticas de Administración '!$B$16:$F$63,MATCH('5- Identificación de Riesgos'!J50,'8- Políticas de Administración '!$C$16:$C$64,0),1),'8- Políticas de Administración '!$B$16:$F$64,5,FALSE),"")</f>
        <v>1</v>
      </c>
      <c r="M50" s="446" t="str">
        <f>IFERROR(CONCATENATE(INDEX('8- Políticas de Administración '!$B$16:$F$53,MATCH(ROUND(AVERAGE(L50:L59),0),'8- Políticas de Administración '!$F$16:$F$53,0),1)," - ",ROUND(AVERAGE(L50:L59),0)),"")</f>
        <v>Menor - 2</v>
      </c>
      <c r="N50" s="443" t="str">
        <f>IFERROR(CONCATENATE(VLOOKUP((LEFT(H50,LEN(H50)-4)&amp;LEFT(M50,LEN(M50)-4)),'9- Matriz de Calor '!$D$18:$E$42,2,0)," - ",RIGHT(H50,1)*RIGHT(M50,1)),"")</f>
        <v>Bajo - 2</v>
      </c>
      <c r="Q50" s="428"/>
      <c r="R50" s="429"/>
      <c r="S50" s="429"/>
      <c r="T50" s="429"/>
      <c r="U50" s="429"/>
      <c r="V50" s="429"/>
      <c r="W50" s="429"/>
      <c r="X50" s="429"/>
      <c r="Y50" s="430"/>
    </row>
    <row r="51" spans="1:25" ht="35.450000000000003" hidden="1" customHeight="1">
      <c r="A51" s="508"/>
      <c r="B51" s="520"/>
      <c r="C51" s="441"/>
      <c r="D51" s="210" t="s">
        <v>378</v>
      </c>
      <c r="E51" s="444"/>
      <c r="F51" s="432"/>
      <c r="G51" s="435"/>
      <c r="H51" s="438"/>
      <c r="I51" s="162" t="s">
        <v>186</v>
      </c>
      <c r="J51" s="97" t="s">
        <v>205</v>
      </c>
      <c r="K51" s="162" t="str">
        <f>IFERROR(CONCATENATE(INDEX('8- Políticas de Administración '!$B$16:$F$53,MATCH('5- Identificación de Riesgos'!J51,'8- Políticas de Administración '!$C$16:$C$54,0),1)," - ",L51),"")</f>
        <v>Moderado - 3</v>
      </c>
      <c r="L51" s="196">
        <f>IFERROR(VLOOKUP(INDEX('8- Políticas de Administración '!$B$16:$F$63,MATCH('5- Identificación de Riesgos'!J51,'8- Políticas de Administración '!$C$16:$C$64,0),1),'8- Políticas de Administración '!$B$16:$F$64,5,FALSE),"")</f>
        <v>3</v>
      </c>
      <c r="M51" s="447"/>
      <c r="N51" s="444"/>
      <c r="Q51" s="428"/>
      <c r="R51" s="429"/>
      <c r="S51" s="429"/>
      <c r="T51" s="429"/>
      <c r="U51" s="429"/>
      <c r="V51" s="429"/>
      <c r="W51" s="429"/>
      <c r="X51" s="429"/>
      <c r="Y51" s="430"/>
    </row>
    <row r="52" spans="1:25" ht="16.5" hidden="1" customHeight="1">
      <c r="A52" s="508"/>
      <c r="B52" s="520"/>
      <c r="C52" s="441"/>
      <c r="D52" s="210"/>
      <c r="E52" s="444"/>
      <c r="F52" s="432"/>
      <c r="G52" s="435"/>
      <c r="H52" s="438"/>
      <c r="I52" s="162"/>
      <c r="J52" s="97"/>
      <c r="K52" s="162" t="str">
        <f>IFERROR(CONCATENATE(INDEX('8- Políticas de Administración '!$B$16:$F$53,MATCH('5- Identificación de Riesgos'!J52,'8- Políticas de Administración '!$C$16:$C$54,0),1)," - ",L52),"")</f>
        <v/>
      </c>
      <c r="L52" s="196" t="str">
        <f>IFERROR(VLOOKUP(INDEX('8- Políticas de Administración '!$B$16:$F$63,MATCH('5- Identificación de Riesgos'!J52,'8- Políticas de Administración '!$C$16:$C$64,0),1),'8- Políticas de Administración '!$B$16:$F$64,5,FALSE),"")</f>
        <v/>
      </c>
      <c r="M52" s="447"/>
      <c r="N52" s="444"/>
      <c r="Q52" s="428"/>
      <c r="R52" s="429"/>
      <c r="S52" s="429"/>
      <c r="T52" s="429"/>
      <c r="U52" s="429"/>
      <c r="V52" s="429"/>
      <c r="W52" s="429"/>
      <c r="X52" s="429"/>
      <c r="Y52" s="430"/>
    </row>
    <row r="53" spans="1:25" ht="16.5" hidden="1" customHeight="1">
      <c r="A53" s="508"/>
      <c r="B53" s="520"/>
      <c r="C53" s="441"/>
      <c r="D53" s="170"/>
      <c r="E53" s="444"/>
      <c r="F53" s="432"/>
      <c r="G53" s="435"/>
      <c r="H53" s="438"/>
      <c r="I53" s="162"/>
      <c r="J53" s="97"/>
      <c r="K53" s="162" t="str">
        <f>IFERROR(CONCATENATE(INDEX('8- Políticas de Administración '!$B$16:$F$53,MATCH('5- Identificación de Riesgos'!J53,'8- Políticas de Administración '!$C$16:$C$54,0),1)," - ",L53),"")</f>
        <v/>
      </c>
      <c r="L53" s="196" t="str">
        <f>IFERROR(VLOOKUP(INDEX('8- Políticas de Administración '!$B$16:$F$63,MATCH('5- Identificación de Riesgos'!J53,'8- Políticas de Administración '!$C$16:$C$64,0),1),'8- Políticas de Administración '!$B$16:$F$64,5,FALSE),"")</f>
        <v/>
      </c>
      <c r="M53" s="447"/>
      <c r="N53" s="444"/>
      <c r="Q53" s="428"/>
      <c r="R53" s="429"/>
      <c r="S53" s="429"/>
      <c r="T53" s="429"/>
      <c r="U53" s="429"/>
      <c r="V53" s="429"/>
      <c r="W53" s="429"/>
      <c r="X53" s="429"/>
      <c r="Y53" s="430"/>
    </row>
    <row r="54" spans="1:25" ht="16.5" hidden="1" customHeight="1">
      <c r="A54" s="508"/>
      <c r="B54" s="520"/>
      <c r="C54" s="441"/>
      <c r="D54" s="170"/>
      <c r="E54" s="444"/>
      <c r="F54" s="432"/>
      <c r="G54" s="435"/>
      <c r="H54" s="438"/>
      <c r="I54" s="162"/>
      <c r="J54" s="97"/>
      <c r="K54" s="162" t="str">
        <f>IFERROR(CONCATENATE(INDEX('8- Políticas de Administración '!$B$16:$F$53,MATCH('5- Identificación de Riesgos'!J54,'8- Políticas de Administración '!$C$16:$C$54,0),1)," - ",L54),"")</f>
        <v/>
      </c>
      <c r="L54" s="196" t="str">
        <f>IFERROR(VLOOKUP(INDEX('8- Políticas de Administración '!$B$16:$F$63,MATCH('5- Identificación de Riesgos'!J54,'8- Políticas de Administración '!$C$16:$C$64,0),1),'8- Políticas de Administración '!$B$16:$F$64,5,FALSE),"")</f>
        <v/>
      </c>
      <c r="M54" s="447"/>
      <c r="N54" s="444"/>
      <c r="Q54" s="428"/>
      <c r="R54" s="429"/>
      <c r="S54" s="429"/>
      <c r="T54" s="429"/>
      <c r="U54" s="429"/>
      <c r="V54" s="429"/>
      <c r="W54" s="429"/>
      <c r="X54" s="429"/>
      <c r="Y54" s="430"/>
    </row>
    <row r="55" spans="1:25" ht="16.5" hidden="1" customHeight="1">
      <c r="A55" s="508"/>
      <c r="B55" s="520"/>
      <c r="C55" s="441"/>
      <c r="D55" s="170"/>
      <c r="E55" s="444"/>
      <c r="F55" s="432"/>
      <c r="G55" s="435"/>
      <c r="H55" s="438"/>
      <c r="I55" s="162"/>
      <c r="J55" s="97"/>
      <c r="K55" s="162" t="str">
        <f>IFERROR(CONCATENATE(INDEX('8- Políticas de Administración '!$B$16:$F$53,MATCH('5- Identificación de Riesgos'!J55,'8- Políticas de Administración '!$C$16:$C$54,0),1)," - ",L55),"")</f>
        <v/>
      </c>
      <c r="L55" s="196" t="str">
        <f>IFERROR(VLOOKUP(INDEX('8- Políticas de Administración '!$B$16:$F$63,MATCH('5- Identificación de Riesgos'!J55,'8- Políticas de Administración '!$C$16:$C$64,0),1),'8- Políticas de Administración '!$B$16:$F$64,5,FALSE),"")</f>
        <v/>
      </c>
      <c r="M55" s="447"/>
      <c r="N55" s="444"/>
      <c r="Q55" s="428"/>
      <c r="R55" s="429"/>
      <c r="S55" s="429"/>
      <c r="T55" s="429"/>
      <c r="U55" s="429"/>
      <c r="V55" s="429"/>
      <c r="W55" s="429"/>
      <c r="X55" s="429"/>
      <c r="Y55" s="430"/>
    </row>
    <row r="56" spans="1:25" ht="16.5" hidden="1" customHeight="1">
      <c r="A56" s="508"/>
      <c r="B56" s="520"/>
      <c r="C56" s="441"/>
      <c r="D56" s="170"/>
      <c r="E56" s="444"/>
      <c r="F56" s="432"/>
      <c r="G56" s="435"/>
      <c r="H56" s="438"/>
      <c r="I56" s="162"/>
      <c r="J56" s="97"/>
      <c r="K56" s="162" t="str">
        <f>IFERROR(CONCATENATE(INDEX('8- Políticas de Administración '!$B$16:$F$53,MATCH('5- Identificación de Riesgos'!J56,'8- Políticas de Administración '!$C$16:$C$54,0),1)," - ",L56),"")</f>
        <v/>
      </c>
      <c r="L56" s="196" t="str">
        <f>IFERROR(VLOOKUP(INDEX('8- Políticas de Administración '!$B$16:$F$63,MATCH('5- Identificación de Riesgos'!J56,'8- Políticas de Administración '!$C$16:$C$64,0),1),'8- Políticas de Administración '!$B$16:$F$64,5,FALSE),"")</f>
        <v/>
      </c>
      <c r="M56" s="447"/>
      <c r="N56" s="444"/>
      <c r="Q56" s="428"/>
      <c r="R56" s="429"/>
      <c r="S56" s="429"/>
      <c r="T56" s="429"/>
      <c r="U56" s="429"/>
      <c r="V56" s="429"/>
      <c r="W56" s="429"/>
      <c r="X56" s="429"/>
      <c r="Y56" s="430"/>
    </row>
    <row r="57" spans="1:25" ht="16.5" hidden="1" customHeight="1" thickBot="1">
      <c r="A57" s="508"/>
      <c r="B57" s="520"/>
      <c r="C57" s="441"/>
      <c r="D57" s="170"/>
      <c r="E57" s="444"/>
      <c r="F57" s="432"/>
      <c r="G57" s="435"/>
      <c r="H57" s="438"/>
      <c r="I57" s="162"/>
      <c r="J57" s="97"/>
      <c r="K57" s="162" t="str">
        <f>IFERROR(CONCATENATE(INDEX('8- Políticas de Administración '!$B$16:$F$53,MATCH('5- Identificación de Riesgos'!J57,'8- Políticas de Administración '!$C$16:$C$54,0),1)," - ",L57),"")</f>
        <v/>
      </c>
      <c r="L57" s="197" t="str">
        <f>IFERROR(VLOOKUP(INDEX('8- Políticas de Administración '!$B$16:$F$63,MATCH('5- Identificación de Riesgos'!J57,'8- Políticas de Administración '!$C$16:$C$64,0),1),'8- Políticas de Administración '!$B$16:$F$64,5,FALSE),"")</f>
        <v/>
      </c>
      <c r="M57" s="447"/>
      <c r="N57" s="444"/>
      <c r="Q57" s="428"/>
      <c r="R57" s="429"/>
      <c r="S57" s="429"/>
      <c r="T57" s="429"/>
      <c r="U57" s="429"/>
      <c r="V57" s="429"/>
      <c r="W57" s="429"/>
      <c r="X57" s="429"/>
      <c r="Y57" s="430"/>
    </row>
    <row r="58" spans="1:25" ht="16.5" hidden="1" customHeight="1">
      <c r="A58" s="508"/>
      <c r="B58" s="520"/>
      <c r="C58" s="441"/>
      <c r="D58" s="170"/>
      <c r="E58" s="444"/>
      <c r="F58" s="432"/>
      <c r="G58" s="435"/>
      <c r="H58" s="438"/>
      <c r="I58" s="162"/>
      <c r="J58" s="97"/>
      <c r="K58" s="162" t="str">
        <f>IFERROR(CONCATENATE(INDEX('8- Políticas de Administración '!$B$16:$F$53,MATCH('5- Identificación de Riesgos'!J58,'8- Políticas de Administración '!$C$16:$C$54,0),1)," - ",L58),"")</f>
        <v/>
      </c>
      <c r="L58" s="218" t="str">
        <f>IFERROR(VLOOKUP(INDEX('8- Políticas de Administración '!$B$16:$F$63,MATCH('5- Identificación de Riesgos'!J58,'8- Políticas de Administración '!$C$16:$C$64,0),1),'8- Políticas de Administración '!$B$16:$F$64,5,FALSE),"")</f>
        <v/>
      </c>
      <c r="M58" s="447"/>
      <c r="N58" s="444"/>
      <c r="Q58" s="428"/>
      <c r="R58" s="429"/>
      <c r="S58" s="429"/>
      <c r="T58" s="429"/>
      <c r="U58" s="429"/>
      <c r="V58" s="429"/>
      <c r="W58" s="429"/>
      <c r="X58" s="429"/>
      <c r="Y58" s="430"/>
    </row>
    <row r="59" spans="1:25" ht="16.5" hidden="1" customHeight="1" thickBot="1">
      <c r="A59" s="509"/>
      <c r="B59" s="521"/>
      <c r="C59" s="442"/>
      <c r="D59" s="228"/>
      <c r="E59" s="445"/>
      <c r="F59" s="433"/>
      <c r="G59" s="436"/>
      <c r="H59" s="439"/>
      <c r="I59" s="163"/>
      <c r="J59" s="174"/>
      <c r="K59" s="163" t="str">
        <f>IFERROR(CONCATENATE(INDEX('8- Políticas de Administración '!$B$16:$F$53,MATCH('5- Identificación de Riesgos'!J59,'8- Políticas de Administración '!$C$16:$C$54,0),1)," - ",L59),"")</f>
        <v/>
      </c>
      <c r="L59" s="197" t="str">
        <f>IFERROR(VLOOKUP(INDEX('8- Políticas de Administración '!$B$16:$F$63,MATCH('5- Identificación de Riesgos'!J59,'8- Políticas de Administración '!$C$16:$C$64,0),1),'8- Políticas de Administración '!$B$16:$F$64,5,FALSE),"")</f>
        <v/>
      </c>
      <c r="M59" s="448"/>
      <c r="N59" s="445"/>
    </row>
    <row r="60" spans="1:25" ht="45.75" hidden="1" customHeight="1">
      <c r="A60" s="510">
        <v>6</v>
      </c>
      <c r="B60" s="513" t="s">
        <v>206</v>
      </c>
      <c r="C60" s="516" t="s">
        <v>207</v>
      </c>
      <c r="D60" s="169" t="s">
        <v>379</v>
      </c>
      <c r="E60" s="443">
        <v>3600</v>
      </c>
      <c r="F60" s="431">
        <v>1</v>
      </c>
      <c r="G60" s="434">
        <f t="shared" ref="G60" si="3">F60/E60</f>
        <v>2.7777777777777778E-4</v>
      </c>
      <c r="H60" s="43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81" t="s">
        <v>184</v>
      </c>
      <c r="J60" s="173" t="s">
        <v>275</v>
      </c>
      <c r="K60" s="281" t="str">
        <f>IFERROR(CONCATENATE(INDEX('8- Políticas de Administración '!$B$16:$F$53,MATCH('5- Identificación de Riesgos'!J60,'8- Políticas de Administración '!$C$16:$C$54,0),1)," - ",L60),"")</f>
        <v>Leve - 1</v>
      </c>
      <c r="L60" s="195">
        <f>IFERROR(VLOOKUP(INDEX('8- Políticas de Administración '!$B$16:$F$63,MATCH('5- Identificación de Riesgos'!J60,'8- Políticas de Administración '!$C$16:$C$64,0),1),'8- Políticas de Administración '!$B$16:$F$64,5,FALSE),"")</f>
        <v>1</v>
      </c>
      <c r="M60" s="446" t="str">
        <f>IFERROR(CONCATENATE(INDEX('8- Políticas de Administración '!$B$16:$F$53,MATCH(ROUND(AVERAGE(L60:L69),0),'8- Políticas de Administración '!$F$16:$F$53,0),1)," - ",ROUND(AVERAGE(L60:L69),0)),"")</f>
        <v>Menor - 2</v>
      </c>
      <c r="N60" s="443" t="str">
        <f>IFERROR(CONCATENATE(VLOOKUP((LEFT(H60,LEN(H60)-4)&amp;LEFT(M60,LEN(M60)-4)),'9- Matriz de Calor '!$D$18:$E$42,2,0)," - ",RIGHT(H60,1)*RIGHT(M60,1)),"")</f>
        <v>Bajo - 2</v>
      </c>
    </row>
    <row r="61" spans="1:25" ht="42.75" hidden="1" customHeight="1">
      <c r="A61" s="511"/>
      <c r="B61" s="514"/>
      <c r="C61" s="517"/>
      <c r="D61" s="239" t="s">
        <v>208</v>
      </c>
      <c r="E61" s="444"/>
      <c r="F61" s="432"/>
      <c r="G61" s="435"/>
      <c r="H61" s="438"/>
      <c r="I61" s="282" t="s">
        <v>186</v>
      </c>
      <c r="J61" s="97" t="s">
        <v>205</v>
      </c>
      <c r="K61" s="282" t="str">
        <f>IFERROR(CONCATENATE(INDEX('8- Políticas de Administración '!$B$16:$F$53,MATCH('5- Identificación de Riesgos'!J61,'8- Políticas de Administración '!$C$16:$C$54,0),1)," - ",L61),"")</f>
        <v>Moderado - 3</v>
      </c>
      <c r="L61" s="196">
        <f>IFERROR(VLOOKUP(INDEX('8- Políticas de Administración '!$B$16:$F$63,MATCH('5- Identificación de Riesgos'!J61,'8- Políticas de Administración '!$C$16:$C$64,0),1),'8- Políticas de Administración '!$B$16:$F$64,5,FALSE),"")</f>
        <v>3</v>
      </c>
      <c r="M61" s="447"/>
      <c r="N61" s="444"/>
    </row>
    <row r="62" spans="1:25" ht="18" hidden="1" customHeight="1">
      <c r="A62" s="511"/>
      <c r="B62" s="514"/>
      <c r="C62" s="517"/>
      <c r="D62" s="240"/>
      <c r="E62" s="444"/>
      <c r="F62" s="432"/>
      <c r="G62" s="435"/>
      <c r="H62" s="438"/>
      <c r="I62" s="282"/>
      <c r="J62" s="97"/>
      <c r="K62" s="282" t="str">
        <f>IFERROR(CONCATENATE(INDEX('8- Políticas de Administración '!$B$16:$F$53,MATCH('5- Identificación de Riesgos'!J62,'8- Políticas de Administración '!$C$16:$C$54,0),1)," - ",L62),"")</f>
        <v/>
      </c>
      <c r="L62" s="196" t="str">
        <f>IFERROR(VLOOKUP(INDEX('8- Políticas de Administración '!$B$16:$F$63,MATCH('5- Identificación de Riesgos'!J62,'8- Políticas de Administración '!$C$16:$C$64,0),1),'8- Políticas de Administración '!$B$16:$F$64,5,FALSE),"")</f>
        <v/>
      </c>
      <c r="M62" s="447"/>
      <c r="N62" s="444"/>
    </row>
    <row r="63" spans="1:25" ht="18" hidden="1" customHeight="1">
      <c r="A63" s="511"/>
      <c r="B63" s="514"/>
      <c r="C63" s="517"/>
      <c r="D63" s="240"/>
      <c r="E63" s="444"/>
      <c r="F63" s="432"/>
      <c r="G63" s="435"/>
      <c r="H63" s="438"/>
      <c r="I63" s="282"/>
      <c r="J63" s="97"/>
      <c r="K63" s="282" t="str">
        <f>IFERROR(CONCATENATE(INDEX('8- Políticas de Administración '!$B$16:$F$53,MATCH('5- Identificación de Riesgos'!J63,'8- Políticas de Administración '!$C$16:$C$54,0),1)," - ",L63),"")</f>
        <v/>
      </c>
      <c r="L63" s="196" t="str">
        <f>IFERROR(VLOOKUP(INDEX('8- Políticas de Administración '!$B$16:$F$63,MATCH('5- Identificación de Riesgos'!J63,'8- Políticas de Administración '!$C$16:$C$64,0),1),'8- Políticas de Administración '!$B$16:$F$64,5,FALSE),"")</f>
        <v/>
      </c>
      <c r="M63" s="447"/>
      <c r="N63" s="444"/>
    </row>
    <row r="64" spans="1:25" ht="18" hidden="1" customHeight="1">
      <c r="A64" s="511"/>
      <c r="B64" s="514"/>
      <c r="C64" s="517"/>
      <c r="D64" s="241"/>
      <c r="E64" s="444"/>
      <c r="F64" s="432"/>
      <c r="G64" s="435"/>
      <c r="H64" s="438"/>
      <c r="I64" s="282"/>
      <c r="J64" s="97"/>
      <c r="K64" s="282" t="str">
        <f>IFERROR(CONCATENATE(INDEX('8- Políticas de Administración '!$B$16:$F$53,MATCH('5- Identificación de Riesgos'!J64,'8- Políticas de Administración '!$C$16:$C$54,0),1)," - ",L64),"")</f>
        <v/>
      </c>
      <c r="L64" s="196" t="str">
        <f>IFERROR(VLOOKUP(INDEX('8- Políticas de Administración '!$B$16:$F$63,MATCH('5- Identificación de Riesgos'!J64,'8- Políticas de Administración '!$C$16:$C$64,0),1),'8- Políticas de Administración '!$B$16:$F$64,5,FALSE),"")</f>
        <v/>
      </c>
      <c r="M64" s="447"/>
      <c r="N64" s="444"/>
    </row>
    <row r="65" spans="1:14" ht="18" hidden="1" customHeight="1">
      <c r="A65" s="511"/>
      <c r="B65" s="514"/>
      <c r="C65" s="517"/>
      <c r="D65" s="239"/>
      <c r="E65" s="444"/>
      <c r="F65" s="432"/>
      <c r="G65" s="435"/>
      <c r="H65" s="438"/>
      <c r="I65" s="282"/>
      <c r="J65" s="97"/>
      <c r="K65" s="282" t="str">
        <f>IFERROR(CONCATENATE(INDEX('8- Políticas de Administración '!$B$16:$F$53,MATCH('5- Identificación de Riesgos'!J65,'8- Políticas de Administración '!$C$16:$C$54,0),1)," - ",L65),"")</f>
        <v/>
      </c>
      <c r="L65" s="196" t="str">
        <f>IFERROR(VLOOKUP(INDEX('8- Políticas de Administración '!$B$16:$F$63,MATCH('5- Identificación de Riesgos'!J65,'8- Políticas de Administración '!$C$16:$C$64,0),1),'8- Políticas de Administración '!$B$16:$F$64,5,FALSE),"")</f>
        <v/>
      </c>
      <c r="M65" s="447"/>
      <c r="N65" s="444"/>
    </row>
    <row r="66" spans="1:14" ht="18" hidden="1" customHeight="1">
      <c r="A66" s="511"/>
      <c r="B66" s="514"/>
      <c r="C66" s="517"/>
      <c r="D66" s="239"/>
      <c r="E66" s="444"/>
      <c r="F66" s="432"/>
      <c r="G66" s="435"/>
      <c r="H66" s="438"/>
      <c r="I66" s="282"/>
      <c r="J66" s="97"/>
      <c r="K66" s="282" t="str">
        <f>IFERROR(CONCATENATE(INDEX('8- Políticas de Administración '!$B$16:$F$53,MATCH('5- Identificación de Riesgos'!J66,'8- Políticas de Administración '!$C$16:$C$54,0),1)," - ",L66),"")</f>
        <v/>
      </c>
      <c r="L66" s="196" t="str">
        <f>IFERROR(VLOOKUP(INDEX('8- Políticas de Administración '!$B$16:$F$63,MATCH('5- Identificación de Riesgos'!J66,'8- Políticas de Administración '!$C$16:$C$64,0),1),'8- Políticas de Administración '!$B$16:$F$64,5,FALSE),"")</f>
        <v/>
      </c>
      <c r="M66" s="447"/>
      <c r="N66" s="444"/>
    </row>
    <row r="67" spans="1:14" ht="18" hidden="1" customHeight="1" thickBot="1">
      <c r="A67" s="511"/>
      <c r="B67" s="514"/>
      <c r="C67" s="517"/>
      <c r="D67" s="239"/>
      <c r="E67" s="444"/>
      <c r="F67" s="432"/>
      <c r="G67" s="435"/>
      <c r="H67" s="438"/>
      <c r="I67" s="282"/>
      <c r="J67" s="97"/>
      <c r="K67" s="282"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447"/>
      <c r="N67" s="444"/>
    </row>
    <row r="68" spans="1:14" ht="18" hidden="1" customHeight="1">
      <c r="A68" s="511"/>
      <c r="B68" s="514"/>
      <c r="C68" s="517"/>
      <c r="D68" s="239"/>
      <c r="E68" s="444"/>
      <c r="F68" s="432"/>
      <c r="G68" s="435"/>
      <c r="H68" s="438"/>
      <c r="I68" s="282"/>
      <c r="J68" s="97"/>
      <c r="K68" s="282" t="str">
        <f>IFERROR(CONCATENATE(INDEX('8- Políticas de Administración '!$B$16:$F$53,MATCH('5- Identificación de Riesgos'!J68,'8- Políticas de Administración '!$C$16:$C$54,0),1)," - ",L68),"")</f>
        <v/>
      </c>
      <c r="L68" s="218" t="str">
        <f>IFERROR(VLOOKUP(INDEX('8- Políticas de Administración '!$B$16:$F$63,MATCH('5- Identificación de Riesgos'!J68,'8- Políticas de Administración '!$C$16:$C$64,0),1),'8- Políticas de Administración '!$B$16:$F$64,5,FALSE),"")</f>
        <v/>
      </c>
      <c r="M68" s="447"/>
      <c r="N68" s="444"/>
    </row>
    <row r="69" spans="1:14" ht="18" hidden="1" customHeight="1" thickBot="1">
      <c r="A69" s="512"/>
      <c r="B69" s="515"/>
      <c r="C69" s="518"/>
      <c r="D69" s="242"/>
      <c r="E69" s="445"/>
      <c r="F69" s="433"/>
      <c r="G69" s="436"/>
      <c r="H69" s="439"/>
      <c r="I69" s="283"/>
      <c r="J69" s="174"/>
      <c r="K69" s="283" t="str">
        <f>IFERROR(CONCATENATE(INDEX('8- Políticas de Administración '!$B$16:$F$53,MATCH('5- Identificación de Riesgos'!J69,'8- Políticas de Administración '!$C$16:$C$54,0),1)," - ",L69),"")</f>
        <v/>
      </c>
      <c r="L69" s="197" t="str">
        <f>IFERROR(VLOOKUP(INDEX('8- Políticas de Administración '!$B$16:$F$63,MATCH('5- Identificación de Riesgos'!J69,'8- Políticas de Administración '!$C$16:$C$64,0),1),'8- Políticas de Administración '!$B$16:$F$64,5,FALSE),"")</f>
        <v/>
      </c>
      <c r="M69" s="448"/>
      <c r="N69" s="445"/>
    </row>
  </sheetData>
  <mergeCells count="82">
    <mergeCell ref="A50:A59"/>
    <mergeCell ref="A60:A69"/>
    <mergeCell ref="N50:N59"/>
    <mergeCell ref="H60:H69"/>
    <mergeCell ref="M60:M69"/>
    <mergeCell ref="N60:N69"/>
    <mergeCell ref="B60:B69"/>
    <mergeCell ref="C60:C69"/>
    <mergeCell ref="E60:E69"/>
    <mergeCell ref="F60:F69"/>
    <mergeCell ref="G60:G69"/>
    <mergeCell ref="B50:B5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H20:H29"/>
    <mergeCell ref="F20:F29"/>
    <mergeCell ref="F30:F39"/>
    <mergeCell ref="B20:B29"/>
    <mergeCell ref="C20:C29"/>
    <mergeCell ref="G30:G39"/>
    <mergeCell ref="A30:A39"/>
    <mergeCell ref="E20:E29"/>
    <mergeCell ref="B30:B39"/>
    <mergeCell ref="C30:C39"/>
    <mergeCell ref="E30:E39"/>
    <mergeCell ref="A20:A29"/>
    <mergeCell ref="A40:A49"/>
    <mergeCell ref="B40:B49"/>
    <mergeCell ref="C40:C49"/>
    <mergeCell ref="E40:E49"/>
    <mergeCell ref="F40:F49"/>
    <mergeCell ref="G40:G49"/>
    <mergeCell ref="H40:H49"/>
    <mergeCell ref="M40:M49"/>
    <mergeCell ref="N40:N49"/>
    <mergeCell ref="O8:O9"/>
    <mergeCell ref="N8:N9"/>
    <mergeCell ref="O40:O49"/>
    <mergeCell ref="O10:O19"/>
    <mergeCell ref="O20:O29"/>
    <mergeCell ref="O30:O39"/>
    <mergeCell ref="M30:M39"/>
    <mergeCell ref="N30:N39"/>
    <mergeCell ref="M20:M29"/>
    <mergeCell ref="N20:N29"/>
    <mergeCell ref="H30:H39"/>
    <mergeCell ref="G20:G29"/>
    <mergeCell ref="Q50:Y58"/>
    <mergeCell ref="F50:F59"/>
    <mergeCell ref="G50:G59"/>
    <mergeCell ref="H50:H59"/>
    <mergeCell ref="C50:C59"/>
    <mergeCell ref="E50:E59"/>
    <mergeCell ref="M50:M59"/>
  </mergeCells>
  <conditionalFormatting sqref="H10 H20">
    <cfRule type="containsText" dxfId="618" priority="726" operator="containsText" text="Muy Baja">
      <formula>NOT(ISERROR(SEARCH("Muy Baja",H10)))</formula>
    </cfRule>
    <cfRule type="containsText" dxfId="617" priority="727" operator="containsText" text="Baja">
      <formula>NOT(ISERROR(SEARCH("Baja",H10)))</formula>
    </cfRule>
    <cfRule type="containsText" dxfId="616" priority="728" operator="containsText" text="Muy Alta">
      <formula>NOT(ISERROR(SEARCH("Muy Alta",H10)))</formula>
    </cfRule>
    <cfRule type="containsText" dxfId="615" priority="730" operator="containsText" text="Alta">
      <formula>NOT(ISERROR(SEARCH("Alta",H10)))</formula>
    </cfRule>
    <cfRule type="containsText" dxfId="614" priority="731" operator="containsText" text="Media">
      <formula>NOT(ISERROR(SEARCH("Media",H10)))</formula>
    </cfRule>
    <cfRule type="containsText" dxfId="613" priority="732" operator="containsText" text="Media">
      <formula>NOT(ISERROR(SEARCH("Media",H10)))</formula>
    </cfRule>
    <cfRule type="containsText" dxfId="612" priority="733" operator="containsText" text="Media">
      <formula>NOT(ISERROR(SEARCH("Media",H10)))</formula>
    </cfRule>
    <cfRule type="containsText" dxfId="611" priority="734" operator="containsText" text="Muy Baja">
      <formula>NOT(ISERROR(SEARCH("Muy Baja",H10)))</formula>
    </cfRule>
    <cfRule type="containsText" dxfId="610" priority="735" operator="containsText" text="Baja">
      <formula>NOT(ISERROR(SEARCH("Baja",H10)))</formula>
    </cfRule>
    <cfRule type="containsText" dxfId="609" priority="736" operator="containsText" text="Muy Baja">
      <formula>NOT(ISERROR(SEARCH("Muy Baja",H10)))</formula>
    </cfRule>
    <cfRule type="containsText" dxfId="608" priority="737" operator="containsText" text="Muy Baja">
      <formula>NOT(ISERROR(SEARCH("Muy Baja",H10)))</formula>
    </cfRule>
    <cfRule type="containsText" dxfId="607" priority="738" operator="containsText" text="Muy Baja">
      <formula>NOT(ISERROR(SEARCH("Muy Baja",H10)))</formula>
    </cfRule>
    <cfRule type="containsText" dxfId="606" priority="739" operator="containsText" text="Muy Baja'Tabla probabilidad'!">
      <formula>NOT(ISERROR(SEARCH("Muy Baja'Tabla probabilidad'!",H10)))</formula>
    </cfRule>
    <cfRule type="containsText" dxfId="605" priority="740" operator="containsText" text="Muy bajo">
      <formula>NOT(ISERROR(SEARCH("Muy bajo",H10)))</formula>
    </cfRule>
    <cfRule type="containsText" dxfId="604" priority="741" operator="containsText" text="Alta">
      <formula>NOT(ISERROR(SEARCH("Alta",H10)))</formula>
    </cfRule>
    <cfRule type="containsText" dxfId="603" priority="742" operator="containsText" text="Media">
      <formula>NOT(ISERROR(SEARCH("Media",H10)))</formula>
    </cfRule>
    <cfRule type="containsText" dxfId="602" priority="743" operator="containsText" text="Baja">
      <formula>NOT(ISERROR(SEARCH("Baja",H10)))</formula>
    </cfRule>
    <cfRule type="containsText" dxfId="601" priority="744" operator="containsText" text="Muy baja">
      <formula>NOT(ISERROR(SEARCH("Muy baja",H10)))</formula>
    </cfRule>
    <cfRule type="cellIs" dxfId="600" priority="747" operator="between">
      <formula>1</formula>
      <formula>2</formula>
    </cfRule>
    <cfRule type="cellIs" dxfId="599" priority="748" operator="between">
      <formula>0</formula>
      <formula>2</formula>
    </cfRule>
  </conditionalFormatting>
  <conditionalFormatting sqref="H30">
    <cfRule type="containsText" dxfId="598" priority="333" operator="containsText" text="Muy Baja">
      <formula>NOT(ISERROR(SEARCH("Muy Baja",H30)))</formula>
    </cfRule>
    <cfRule type="containsText" dxfId="597" priority="334" operator="containsText" text="Baja">
      <formula>NOT(ISERROR(SEARCH("Baja",H30)))</formula>
    </cfRule>
    <cfRule type="containsText" dxfId="596" priority="335" operator="containsText" text="Muy Alta">
      <formula>NOT(ISERROR(SEARCH("Muy Alta",H30)))</formula>
    </cfRule>
    <cfRule type="containsText" dxfId="595" priority="337" operator="containsText" text="Alta">
      <formula>NOT(ISERROR(SEARCH("Alta",H30)))</formula>
    </cfRule>
    <cfRule type="containsText" dxfId="594" priority="338" operator="containsText" text="Media">
      <formula>NOT(ISERROR(SEARCH("Media",H30)))</formula>
    </cfRule>
    <cfRule type="containsText" dxfId="593" priority="339" operator="containsText" text="Media">
      <formula>NOT(ISERROR(SEARCH("Media",H30)))</formula>
    </cfRule>
    <cfRule type="containsText" dxfId="592" priority="340" operator="containsText" text="Media">
      <formula>NOT(ISERROR(SEARCH("Media",H30)))</formula>
    </cfRule>
    <cfRule type="containsText" dxfId="591" priority="341" operator="containsText" text="Muy Baja">
      <formula>NOT(ISERROR(SEARCH("Muy Baja",H30)))</formula>
    </cfRule>
    <cfRule type="containsText" dxfId="590" priority="342" operator="containsText" text="Baja">
      <formula>NOT(ISERROR(SEARCH("Baja",H30)))</formula>
    </cfRule>
    <cfRule type="containsText" dxfId="589" priority="343" operator="containsText" text="Muy Baja">
      <formula>NOT(ISERROR(SEARCH("Muy Baja",H30)))</formula>
    </cfRule>
    <cfRule type="containsText" dxfId="588" priority="344" operator="containsText" text="Muy Baja">
      <formula>NOT(ISERROR(SEARCH("Muy Baja",H30)))</formula>
    </cfRule>
    <cfRule type="containsText" dxfId="587" priority="345" operator="containsText" text="Muy Baja">
      <formula>NOT(ISERROR(SEARCH("Muy Baja",H30)))</formula>
    </cfRule>
    <cfRule type="containsText" dxfId="586" priority="346" operator="containsText" text="Muy Baja'Tabla probabilidad'!">
      <formula>NOT(ISERROR(SEARCH("Muy Baja'Tabla probabilidad'!",H30)))</formula>
    </cfRule>
    <cfRule type="containsText" dxfId="585" priority="347" operator="containsText" text="Muy bajo">
      <formula>NOT(ISERROR(SEARCH("Muy bajo",H30)))</formula>
    </cfRule>
    <cfRule type="containsText" dxfId="584" priority="348" operator="containsText" text="Alta">
      <formula>NOT(ISERROR(SEARCH("Alta",H30)))</formula>
    </cfRule>
    <cfRule type="containsText" dxfId="583" priority="349" operator="containsText" text="Media">
      <formula>NOT(ISERROR(SEARCH("Media",H30)))</formula>
    </cfRule>
    <cfRule type="containsText" dxfId="582" priority="350" operator="containsText" text="Baja">
      <formula>NOT(ISERROR(SEARCH("Baja",H30)))</formula>
    </cfRule>
    <cfRule type="containsText" dxfId="581" priority="351" operator="containsText" text="Muy baja">
      <formula>NOT(ISERROR(SEARCH("Muy baja",H30)))</formula>
    </cfRule>
    <cfRule type="cellIs" dxfId="580" priority="354" operator="between">
      <formula>1</formula>
      <formula>2</formula>
    </cfRule>
    <cfRule type="cellIs" dxfId="579" priority="355" operator="between">
      <formula>0</formula>
      <formula>2</formula>
    </cfRule>
  </conditionalFormatting>
  <conditionalFormatting sqref="H40">
    <cfRule type="containsText" dxfId="578" priority="506" operator="containsText" text="Muy Baja">
      <formula>NOT(ISERROR(SEARCH("Muy Baja",H40)))</formula>
    </cfRule>
    <cfRule type="containsText" dxfId="577" priority="507" operator="containsText" text="Baja">
      <formula>NOT(ISERROR(SEARCH("Baja",H40)))</formula>
    </cfRule>
    <cfRule type="containsText" dxfId="576" priority="508" operator="containsText" text="Muy Alta">
      <formula>NOT(ISERROR(SEARCH("Muy Alta",H40)))</formula>
    </cfRule>
    <cfRule type="containsText" dxfId="575" priority="510" operator="containsText" text="Alta">
      <formula>NOT(ISERROR(SEARCH("Alta",H40)))</formula>
    </cfRule>
    <cfRule type="containsText" dxfId="574" priority="511" operator="containsText" text="Media">
      <formula>NOT(ISERROR(SEARCH("Media",H40)))</formula>
    </cfRule>
    <cfRule type="containsText" dxfId="573" priority="512" operator="containsText" text="Media">
      <formula>NOT(ISERROR(SEARCH("Media",H40)))</formula>
    </cfRule>
    <cfRule type="containsText" dxfId="572" priority="513" operator="containsText" text="Media">
      <formula>NOT(ISERROR(SEARCH("Media",H40)))</formula>
    </cfRule>
    <cfRule type="containsText" dxfId="571" priority="514" operator="containsText" text="Muy Baja">
      <formula>NOT(ISERROR(SEARCH("Muy Baja",H40)))</formula>
    </cfRule>
    <cfRule type="containsText" dxfId="570" priority="515" operator="containsText" text="Baja">
      <formula>NOT(ISERROR(SEARCH("Baja",H40)))</formula>
    </cfRule>
    <cfRule type="containsText" dxfId="569" priority="516" operator="containsText" text="Muy Baja">
      <formula>NOT(ISERROR(SEARCH("Muy Baja",H40)))</formula>
    </cfRule>
    <cfRule type="containsText" dxfId="568" priority="517" operator="containsText" text="Muy Baja">
      <formula>NOT(ISERROR(SEARCH("Muy Baja",H40)))</formula>
    </cfRule>
    <cfRule type="containsText" dxfId="567" priority="518" operator="containsText" text="Muy Baja">
      <formula>NOT(ISERROR(SEARCH("Muy Baja",H40)))</formula>
    </cfRule>
    <cfRule type="containsText" dxfId="566" priority="519" operator="containsText" text="Muy Baja'Tabla probabilidad'!">
      <formula>NOT(ISERROR(SEARCH("Muy Baja'Tabla probabilidad'!",H40)))</formula>
    </cfRule>
    <cfRule type="containsText" dxfId="565" priority="520" operator="containsText" text="Muy bajo">
      <formula>NOT(ISERROR(SEARCH("Muy bajo",H40)))</formula>
    </cfRule>
    <cfRule type="containsText" dxfId="564" priority="521" operator="containsText" text="Alta">
      <formula>NOT(ISERROR(SEARCH("Alta",H40)))</formula>
    </cfRule>
    <cfRule type="containsText" dxfId="563" priority="522" operator="containsText" text="Media">
      <formula>NOT(ISERROR(SEARCH("Media",H40)))</formula>
    </cfRule>
    <cfRule type="containsText" dxfId="562" priority="523" operator="containsText" text="Baja">
      <formula>NOT(ISERROR(SEARCH("Baja",H40)))</formula>
    </cfRule>
    <cfRule type="containsText" dxfId="561" priority="524" operator="containsText" text="Muy baja">
      <formula>NOT(ISERROR(SEARCH("Muy baja",H40)))</formula>
    </cfRule>
    <cfRule type="cellIs" dxfId="560" priority="527" operator="between">
      <formula>1</formula>
      <formula>2</formula>
    </cfRule>
    <cfRule type="cellIs" dxfId="559" priority="528" operator="between">
      <formula>0</formula>
      <formula>2</formula>
    </cfRule>
  </conditionalFormatting>
  <conditionalFormatting sqref="H50">
    <cfRule type="containsText" dxfId="558" priority="187" operator="containsText" text="Muy Baja">
      <formula>NOT(ISERROR(SEARCH("Muy Baja",H50)))</formula>
    </cfRule>
    <cfRule type="containsText" dxfId="557" priority="188" operator="containsText" text="Baja">
      <formula>NOT(ISERROR(SEARCH("Baja",H50)))</formula>
    </cfRule>
    <cfRule type="containsText" dxfId="556" priority="189" operator="containsText" text="Muy Alta">
      <formula>NOT(ISERROR(SEARCH("Muy Alta",H50)))</formula>
    </cfRule>
    <cfRule type="containsText" dxfId="555" priority="190" operator="containsText" text="Alta">
      <formula>NOT(ISERROR(SEARCH("Alta",H50)))</formula>
    </cfRule>
    <cfRule type="containsText" dxfId="554" priority="191" operator="containsText" text="Media">
      <formula>NOT(ISERROR(SEARCH("Media",H50)))</formula>
    </cfRule>
    <cfRule type="containsText" dxfId="553" priority="192" operator="containsText" text="Media">
      <formula>NOT(ISERROR(SEARCH("Media",H50)))</formula>
    </cfRule>
    <cfRule type="containsText" dxfId="552" priority="193" operator="containsText" text="Media">
      <formula>NOT(ISERROR(SEARCH("Media",H50)))</formula>
    </cfRule>
    <cfRule type="containsText" dxfId="551" priority="194" operator="containsText" text="Muy Baja">
      <formula>NOT(ISERROR(SEARCH("Muy Baja",H50)))</formula>
    </cfRule>
    <cfRule type="containsText" dxfId="550" priority="195" operator="containsText" text="Baja">
      <formula>NOT(ISERROR(SEARCH("Baja",H50)))</formula>
    </cfRule>
    <cfRule type="containsText" dxfId="549" priority="196" operator="containsText" text="Muy Baja">
      <formula>NOT(ISERROR(SEARCH("Muy Baja",H50)))</formula>
    </cfRule>
    <cfRule type="containsText" dxfId="548" priority="197" operator="containsText" text="Muy Baja">
      <formula>NOT(ISERROR(SEARCH("Muy Baja",H50)))</formula>
    </cfRule>
    <cfRule type="containsText" dxfId="547" priority="198" operator="containsText" text="Muy Baja">
      <formula>NOT(ISERROR(SEARCH("Muy Baja",H50)))</formula>
    </cfRule>
    <cfRule type="containsText" dxfId="546" priority="199" operator="containsText" text="Muy Baja'Tabla probabilidad'!">
      <formula>NOT(ISERROR(SEARCH("Muy Baja'Tabla probabilidad'!",H50)))</formula>
    </cfRule>
    <cfRule type="containsText" dxfId="545" priority="200" operator="containsText" text="Muy bajo">
      <formula>NOT(ISERROR(SEARCH("Muy bajo",H50)))</formula>
    </cfRule>
    <cfRule type="containsText" dxfId="544" priority="201" operator="containsText" text="Alta">
      <formula>NOT(ISERROR(SEARCH("Alta",H50)))</formula>
    </cfRule>
    <cfRule type="containsText" dxfId="543" priority="202" operator="containsText" text="Media">
      <formula>NOT(ISERROR(SEARCH("Media",H50)))</formula>
    </cfRule>
    <cfRule type="containsText" dxfId="542" priority="203" operator="containsText" text="Baja">
      <formula>NOT(ISERROR(SEARCH("Baja",H50)))</formula>
    </cfRule>
    <cfRule type="containsText" dxfId="541" priority="204" operator="containsText" text="Muy baja">
      <formula>NOT(ISERROR(SEARCH("Muy baja",H50)))</formula>
    </cfRule>
    <cfRule type="cellIs" dxfId="540" priority="207" operator="between">
      <formula>1</formula>
      <formula>2</formula>
    </cfRule>
    <cfRule type="cellIs" dxfId="539" priority="208" operator="between">
      <formula>0</formula>
      <formula>2</formula>
    </cfRule>
  </conditionalFormatting>
  <conditionalFormatting sqref="H60">
    <cfRule type="containsText" dxfId="538" priority="11" operator="containsText" text="Muy Baja">
      <formula>NOT(ISERROR(SEARCH("Muy Baja",H60)))</formula>
    </cfRule>
    <cfRule type="containsText" dxfId="537" priority="12" operator="containsText" text="Baja">
      <formula>NOT(ISERROR(SEARCH("Baja",H60)))</formula>
    </cfRule>
    <cfRule type="containsText" dxfId="536" priority="13" operator="containsText" text="Muy Alta">
      <formula>NOT(ISERROR(SEARCH("Muy Alta",H60)))</formula>
    </cfRule>
    <cfRule type="containsText" dxfId="535" priority="14" operator="containsText" text="Alta">
      <formula>NOT(ISERROR(SEARCH("Alta",H60)))</formula>
    </cfRule>
    <cfRule type="containsText" dxfId="534" priority="15" operator="containsText" text="Media">
      <formula>NOT(ISERROR(SEARCH("Media",H60)))</formula>
    </cfRule>
    <cfRule type="containsText" dxfId="533" priority="16" operator="containsText" text="Media">
      <formula>NOT(ISERROR(SEARCH("Media",H60)))</formula>
    </cfRule>
    <cfRule type="containsText" dxfId="532" priority="17" operator="containsText" text="Media">
      <formula>NOT(ISERROR(SEARCH("Media",H60)))</formula>
    </cfRule>
    <cfRule type="containsText" dxfId="531" priority="18" operator="containsText" text="Muy Baja">
      <formula>NOT(ISERROR(SEARCH("Muy Baja",H60)))</formula>
    </cfRule>
    <cfRule type="containsText" dxfId="530" priority="19" operator="containsText" text="Baja">
      <formula>NOT(ISERROR(SEARCH("Baja",H60)))</formula>
    </cfRule>
    <cfRule type="containsText" dxfId="529" priority="20" operator="containsText" text="Muy Baja">
      <formula>NOT(ISERROR(SEARCH("Muy Baja",H60)))</formula>
    </cfRule>
    <cfRule type="containsText" dxfId="528" priority="21" operator="containsText" text="Muy Baja">
      <formula>NOT(ISERROR(SEARCH("Muy Baja",H60)))</formula>
    </cfRule>
    <cfRule type="containsText" dxfId="527" priority="22" operator="containsText" text="Muy Baja">
      <formula>NOT(ISERROR(SEARCH("Muy Baja",H60)))</formula>
    </cfRule>
    <cfRule type="containsText" dxfId="526" priority="23" operator="containsText" text="Muy Baja'Tabla probabilidad'!">
      <formula>NOT(ISERROR(SEARCH("Muy Baja'Tabla probabilidad'!",H60)))</formula>
    </cfRule>
    <cfRule type="containsText" dxfId="525" priority="24" operator="containsText" text="Muy bajo">
      <formula>NOT(ISERROR(SEARCH("Muy bajo",H60)))</formula>
    </cfRule>
    <cfRule type="containsText" dxfId="524" priority="25" operator="containsText" text="Alta">
      <formula>NOT(ISERROR(SEARCH("Alta",H60)))</formula>
    </cfRule>
    <cfRule type="containsText" dxfId="523" priority="26" operator="containsText" text="Media">
      <formula>NOT(ISERROR(SEARCH("Media",H60)))</formula>
    </cfRule>
    <cfRule type="containsText" dxfId="522" priority="27" operator="containsText" text="Baja">
      <formula>NOT(ISERROR(SEARCH("Baja",H60)))</formula>
    </cfRule>
    <cfRule type="containsText" dxfId="521" priority="28" operator="containsText" text="Muy baja">
      <formula>NOT(ISERROR(SEARCH("Muy baja",H60)))</formula>
    </cfRule>
    <cfRule type="cellIs" dxfId="520" priority="31" operator="between">
      <formula>1</formula>
      <formula>2</formula>
    </cfRule>
    <cfRule type="cellIs" dxfId="519" priority="32" operator="between">
      <formula>0</formula>
      <formula>2</formula>
    </cfRule>
  </conditionalFormatting>
  <conditionalFormatting sqref="M10 M20 K10:K69">
    <cfRule type="containsText" dxfId="518" priority="720" operator="containsText" text="Catastrófico">
      <formula>NOT(ISERROR(SEARCH("Catastrófico",K10)))</formula>
    </cfRule>
    <cfRule type="containsText" dxfId="517" priority="721" operator="containsText" text="Mayor">
      <formula>NOT(ISERROR(SEARCH("Mayor",K10)))</formula>
    </cfRule>
    <cfRule type="containsText" dxfId="516" priority="722" operator="containsText" text="Alta">
      <formula>NOT(ISERROR(SEARCH("Alta",K10)))</formula>
    </cfRule>
    <cfRule type="containsText" dxfId="515" priority="724" operator="containsText" text="Menor">
      <formula>NOT(ISERROR(SEARCH("Menor",K10)))</formula>
    </cfRule>
    <cfRule type="containsText" dxfId="514" priority="725" operator="containsText" text="Leve">
      <formula>NOT(ISERROR(SEARCH("Leve",K10)))</formula>
    </cfRule>
  </conditionalFormatting>
  <conditionalFormatting sqref="M30">
    <cfRule type="containsText" dxfId="513" priority="327" operator="containsText" text="Catastrófico">
      <formula>NOT(ISERROR(SEARCH("Catastrófico",M30)))</formula>
    </cfRule>
    <cfRule type="containsText" dxfId="512" priority="328" operator="containsText" text="Mayor">
      <formula>NOT(ISERROR(SEARCH("Mayor",M30)))</formula>
    </cfRule>
    <cfRule type="containsText" dxfId="511" priority="329" operator="containsText" text="Alta">
      <formula>NOT(ISERROR(SEARCH("Alta",M30)))</formula>
    </cfRule>
    <cfRule type="containsText" dxfId="510" priority="330" operator="containsText" text="Moderado">
      <formula>NOT(ISERROR(SEARCH("Moderado",M30)))</formula>
    </cfRule>
    <cfRule type="containsText" dxfId="509" priority="331" operator="containsText" text="Menor">
      <formula>NOT(ISERROR(SEARCH("Menor",M30)))</formula>
    </cfRule>
    <cfRule type="containsText" dxfId="508" priority="332" operator="containsText" text="Leve">
      <formula>NOT(ISERROR(SEARCH("Leve",M30)))</formula>
    </cfRule>
  </conditionalFormatting>
  <conditionalFormatting sqref="M40">
    <cfRule type="containsText" dxfId="507" priority="229" operator="containsText" text="Catastrófico">
      <formula>NOT(ISERROR(SEARCH("Catastrófico",M40)))</formula>
    </cfRule>
    <cfRule type="containsText" dxfId="506" priority="230" operator="containsText" text="Mayor">
      <formula>NOT(ISERROR(SEARCH("Mayor",M40)))</formula>
    </cfRule>
    <cfRule type="containsText" dxfId="505" priority="231" operator="containsText" text="Alta">
      <formula>NOT(ISERROR(SEARCH("Alta",M40)))</formula>
    </cfRule>
    <cfRule type="containsText" dxfId="504" priority="232" operator="containsText" text="Moderado">
      <formula>NOT(ISERROR(SEARCH("Moderado",M40)))</formula>
    </cfRule>
    <cfRule type="containsText" dxfId="503" priority="233" operator="containsText" text="Menor">
      <formula>NOT(ISERROR(SEARCH("Menor",M40)))</formula>
    </cfRule>
    <cfRule type="containsText" dxfId="502" priority="234" operator="containsText" text="Leve">
      <formula>NOT(ISERROR(SEARCH("Leve",M40)))</formula>
    </cfRule>
  </conditionalFormatting>
  <conditionalFormatting sqref="M50">
    <cfRule type="containsText" dxfId="501" priority="93" operator="containsText" text="Catastrófico">
      <formula>NOT(ISERROR(SEARCH("Catastrófico",M50)))</formula>
    </cfRule>
    <cfRule type="containsText" dxfId="500" priority="94" operator="containsText" text="Mayor">
      <formula>NOT(ISERROR(SEARCH("Mayor",M50)))</formula>
    </cfRule>
    <cfRule type="containsText" dxfId="499" priority="95" operator="containsText" text="Alta">
      <formula>NOT(ISERROR(SEARCH("Alta",M50)))</formula>
    </cfRule>
    <cfRule type="containsText" dxfId="498" priority="96" operator="containsText" text="Moderado">
      <formula>NOT(ISERROR(SEARCH("Moderado",M50)))</formula>
    </cfRule>
    <cfRule type="containsText" dxfId="497" priority="97" operator="containsText" text="Menor">
      <formula>NOT(ISERROR(SEARCH("Menor",M50)))</formula>
    </cfRule>
    <cfRule type="containsText" dxfId="496" priority="98" operator="containsText" text="Leve">
      <formula>NOT(ISERROR(SEARCH("Leve",M50)))</formula>
    </cfRule>
  </conditionalFormatting>
  <conditionalFormatting sqref="M60">
    <cfRule type="containsText" dxfId="495" priority="1" operator="containsText" text="Catastrófico">
      <formula>NOT(ISERROR(SEARCH("Catastrófico",M60)))</formula>
    </cfRule>
    <cfRule type="containsText" dxfId="494" priority="2" operator="containsText" text="Mayor">
      <formula>NOT(ISERROR(SEARCH("Mayor",M60)))</formula>
    </cfRule>
    <cfRule type="containsText" dxfId="493" priority="3" operator="containsText" text="Alta">
      <formula>NOT(ISERROR(SEARCH("Alta",M60)))</formula>
    </cfRule>
    <cfRule type="containsText" dxfId="492" priority="4" operator="containsText" text="Moderado">
      <formula>NOT(ISERROR(SEARCH("Moderado",M60)))</formula>
    </cfRule>
    <cfRule type="containsText" dxfId="491" priority="5" operator="containsText" text="Menor">
      <formula>NOT(ISERROR(SEARCH("Menor",M60)))</formula>
    </cfRule>
    <cfRule type="containsText" dxfId="490" priority="6" operator="containsText" text="Leve">
      <formula>NOT(ISERROR(SEARCH("Leve",M60)))</formula>
    </cfRule>
  </conditionalFormatting>
  <conditionalFormatting sqref="M10:N10 M20 K10:K69">
    <cfRule type="containsText" dxfId="489" priority="723" operator="containsText" text="Moderado">
      <formula>NOT(ISERROR(SEARCH("Moderado",K10)))</formula>
    </cfRule>
  </conditionalFormatting>
  <conditionalFormatting sqref="N50">
    <cfRule type="containsText" dxfId="488" priority="161" operator="containsText" text="Extremo">
      <formula>NOT(ISERROR(SEARCH("Extremo",N50)))</formula>
    </cfRule>
    <cfRule type="containsText" dxfId="487" priority="162" operator="containsText" text="Alto">
      <formula>NOT(ISERROR(SEARCH("Alto",N50)))</formula>
    </cfRule>
    <cfRule type="containsText" dxfId="486" priority="163" operator="containsText" text="Bajo">
      <formula>NOT(ISERROR(SEARCH("Bajo",N50)))</formula>
    </cfRule>
    <cfRule type="containsText" dxfId="485" priority="164" operator="containsText" text="Moderado">
      <formula>NOT(ISERROR(SEARCH("Moderado",N50)))</formula>
    </cfRule>
  </conditionalFormatting>
  <conditionalFormatting sqref="N60">
    <cfRule type="containsText" dxfId="484" priority="7" operator="containsText" text="Extremo">
      <formula>NOT(ISERROR(SEARCH("Extremo",N60)))</formula>
    </cfRule>
    <cfRule type="containsText" dxfId="483" priority="8" operator="containsText" text="Alto">
      <formula>NOT(ISERROR(SEARCH("Alto",N60)))</formula>
    </cfRule>
    <cfRule type="containsText" dxfId="482" priority="9" operator="containsText" text="Bajo">
      <formula>NOT(ISERROR(SEARCH("Bajo",N60)))</formula>
    </cfRule>
    <cfRule type="containsText" dxfId="481" priority="10" operator="containsText" text="Moderado">
      <formula>NOT(ISERROR(SEARCH("Moderado",N60)))</formula>
    </cfRule>
  </conditionalFormatting>
  <conditionalFormatting sqref="N8:O8">
    <cfRule type="containsText" dxfId="480" priority="285" operator="containsText" text="3- Moderado">
      <formula>NOT(ISERROR(SEARCH("3- Moderado",N8)))</formula>
    </cfRule>
    <cfRule type="containsText" dxfId="479" priority="286" operator="containsText" text="6- Moderado">
      <formula>NOT(ISERROR(SEARCH("6- Moderado",N8)))</formula>
    </cfRule>
    <cfRule type="containsText" dxfId="478" priority="287" operator="containsText" text="4- Moderado">
      <formula>NOT(ISERROR(SEARCH("4- Moderado",N8)))</formula>
    </cfRule>
    <cfRule type="containsText" dxfId="477" priority="288" operator="containsText" text="3- Bajo">
      <formula>NOT(ISERROR(SEARCH("3- Bajo",N8)))</formula>
    </cfRule>
    <cfRule type="containsText" dxfId="476" priority="289" operator="containsText" text="4- Bajo">
      <formula>NOT(ISERROR(SEARCH("4- Bajo",N8)))</formula>
    </cfRule>
    <cfRule type="containsText" dxfId="475" priority="290" operator="containsText" text="1- Bajo">
      <formula>NOT(ISERROR(SEARCH("1- Bajo",N8)))</formula>
    </cfRule>
  </conditionalFormatting>
  <conditionalFormatting sqref="N10:O10">
    <cfRule type="containsText" dxfId="474" priority="281" operator="containsText" text="Extremo">
      <formula>NOT(ISERROR(SEARCH("Extremo",N10)))</formula>
    </cfRule>
    <cfRule type="containsText" dxfId="473" priority="282" operator="containsText" text="Alto">
      <formula>NOT(ISERROR(SEARCH("Alto",N10)))</formula>
    </cfRule>
    <cfRule type="containsText" dxfId="472" priority="283" operator="containsText" text="Bajo">
      <formula>NOT(ISERROR(SEARCH("Bajo",N10)))</formula>
    </cfRule>
  </conditionalFormatting>
  <conditionalFormatting sqref="N20:O20">
    <cfRule type="containsText" dxfId="471" priority="1307" operator="containsText" text="Extremo">
      <formula>NOT(ISERROR(SEARCH("Extremo",N20)))</formula>
    </cfRule>
    <cfRule type="containsText" dxfId="470" priority="1308" operator="containsText" text="Alto">
      <formula>NOT(ISERROR(SEARCH("Alto",N20)))</formula>
    </cfRule>
    <cfRule type="containsText" dxfId="469" priority="1309" operator="containsText" text="Bajo">
      <formula>NOT(ISERROR(SEARCH("Bajo",N20)))</formula>
    </cfRule>
    <cfRule type="containsText" dxfId="468" priority="1310" operator="containsText" text="Moderado">
      <formula>NOT(ISERROR(SEARCH("Moderado",N20)))</formula>
    </cfRule>
  </conditionalFormatting>
  <conditionalFormatting sqref="N30:O30">
    <cfRule type="containsText" dxfId="467" priority="356" operator="containsText" text="Extremo">
      <formula>NOT(ISERROR(SEARCH("Extremo",N30)))</formula>
    </cfRule>
    <cfRule type="containsText" dxfId="466" priority="357" operator="containsText" text="Alto">
      <formula>NOT(ISERROR(SEARCH("Alto",N30)))</formula>
    </cfRule>
    <cfRule type="containsText" dxfId="465" priority="358" operator="containsText" text="Bajo">
      <formula>NOT(ISERROR(SEARCH("Bajo",N30)))</formula>
    </cfRule>
    <cfRule type="containsText" dxfId="464" priority="359" operator="containsText" text="Moderado">
      <formula>NOT(ISERROR(SEARCH("Moderado",N30)))</formula>
    </cfRule>
  </conditionalFormatting>
  <conditionalFormatting sqref="N40:O40">
    <cfRule type="containsText" dxfId="463" priority="235" operator="containsText" text="Extremo">
      <formula>NOT(ISERROR(SEARCH("Extremo",N40)))</formula>
    </cfRule>
    <cfRule type="containsText" dxfId="462" priority="236" operator="containsText" text="Alto">
      <formula>NOT(ISERROR(SEARCH("Alto",N40)))</formula>
    </cfRule>
    <cfRule type="containsText" dxfId="461" priority="237" operator="containsText" text="Bajo">
      <formula>NOT(ISERROR(SEARCH("Bajo",N40)))</formula>
    </cfRule>
    <cfRule type="containsText" dxfId="460" priority="238" operator="containsText" text="Moderado">
      <formula>NOT(ISERROR(SEARCH("Moderado",N40)))</formula>
    </cfRule>
  </conditionalFormatting>
  <conditionalFormatting sqref="O10">
    <cfRule type="containsText" dxfId="459"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'!$B$5,H40)))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'!$B$5,H40)))</xm:f>
            <xm:f>'8- Políticas de Administración '!$B$5</xm:f>
            <x14:dxf>
              <font>
                <color rgb="FF9C0006"/>
              </font>
              <fill>
                <patternFill>
                  <bgColor rgb="FFFFC7CE"/>
                </patternFill>
              </fill>
            </x14:dxf>
          </x14:cfRule>
          <xm:sqref>H40</xm:sqref>
        </x14:conditionalFormatting>
        <x14:conditionalFormatting xmlns:xm="http://schemas.microsoft.com/office/excel/2006/main">
          <x14:cfRule type="containsText" priority="205" operator="containsText" id="{707A634C-B82F-4D42-BC9F-8E261ACE94B9}">
            <xm:f>NOT(ISERROR(SEARCH('8- Políticas de Administración '!$B$5,H50)))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9" operator="containsText" id="{C58BFB31-8BA8-42E1-987A-2B9B3074CF94}">
            <xm:f>NOT(ISERROR(SEARCH('8- Políticas de Administración '!$B$5,H60)))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I10:I69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69"/>
  <sheetViews>
    <sheetView showGridLines="0" zoomScaleNormal="100" zoomScalePageLayoutView="70" workbookViewId="0">
      <selection activeCell="K70" sqref="K70"/>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8.4257812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4257812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0"/>
      <c r="B1" s="541"/>
      <c r="C1" s="542"/>
      <c r="D1" s="46"/>
      <c r="E1" s="536" t="s">
        <v>211</v>
      </c>
      <c r="F1" s="537"/>
      <c r="G1" s="537"/>
      <c r="H1" s="537"/>
      <c r="I1" s="537"/>
      <c r="J1" s="537"/>
      <c r="K1" s="537"/>
      <c r="L1" s="537"/>
      <c r="M1" s="537"/>
      <c r="N1" s="537"/>
      <c r="O1" s="537"/>
      <c r="P1" s="537"/>
      <c r="Q1" s="537"/>
      <c r="R1" s="537"/>
      <c r="S1" s="537"/>
      <c r="T1" s="537"/>
      <c r="U1" s="537"/>
      <c r="V1" s="53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43"/>
      <c r="B2" s="495"/>
      <c r="C2" s="544"/>
      <c r="D2" s="46"/>
      <c r="E2" s="538"/>
      <c r="F2" s="539"/>
      <c r="G2" s="539"/>
      <c r="H2" s="539"/>
      <c r="I2" s="539"/>
      <c r="J2" s="539"/>
      <c r="K2" s="539"/>
      <c r="L2" s="539"/>
      <c r="M2" s="539"/>
      <c r="N2" s="539"/>
      <c r="O2" s="539"/>
      <c r="P2" s="539"/>
      <c r="Q2" s="539"/>
      <c r="R2" s="539"/>
      <c r="S2" s="539"/>
      <c r="T2" s="539"/>
      <c r="U2" s="539"/>
      <c r="V2" s="539"/>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43"/>
      <c r="B3" s="495"/>
      <c r="C3" s="544"/>
      <c r="D3" s="157"/>
      <c r="E3" s="538"/>
      <c r="F3" s="539"/>
      <c r="G3" s="539"/>
      <c r="H3" s="539"/>
      <c r="I3" s="539"/>
      <c r="J3" s="539"/>
      <c r="K3" s="539"/>
      <c r="L3" s="539"/>
      <c r="M3" s="539"/>
      <c r="N3" s="539"/>
      <c r="O3" s="539"/>
      <c r="P3" s="539"/>
      <c r="Q3" s="539"/>
      <c r="R3" s="539"/>
      <c r="S3" s="539"/>
      <c r="T3" s="539"/>
      <c r="U3" s="539"/>
      <c r="V3" s="539"/>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76" t="s">
        <v>160</v>
      </c>
      <c r="B4" s="476"/>
      <c r="C4" s="558" t="s">
        <v>380</v>
      </c>
      <c r="D4" s="558"/>
      <c r="E4" s="558"/>
      <c r="F4" s="558"/>
      <c r="G4" s="558"/>
      <c r="H4" s="558"/>
      <c r="I4" s="558"/>
      <c r="J4" s="558"/>
      <c r="K4" s="558"/>
      <c r="L4" s="558"/>
      <c r="M4" s="558"/>
      <c r="N4" s="558"/>
      <c r="O4" s="558"/>
      <c r="P4" s="558"/>
      <c r="Q4" s="558"/>
      <c r="R4" s="558"/>
      <c r="S4" s="558"/>
      <c r="T4" s="558"/>
      <c r="U4" s="558"/>
      <c r="V4" s="55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37.5" customHeight="1">
      <c r="A5" s="476" t="s">
        <v>161</v>
      </c>
      <c r="B5" s="476"/>
      <c r="C5" s="562" t="s">
        <v>381</v>
      </c>
      <c r="D5" s="562"/>
      <c r="E5" s="562"/>
      <c r="F5" s="562"/>
      <c r="G5" s="562"/>
      <c r="H5" s="562"/>
      <c r="I5" s="562"/>
      <c r="J5" s="562"/>
      <c r="K5" s="562"/>
      <c r="L5" s="562"/>
      <c r="M5" s="562"/>
      <c r="N5" s="562"/>
      <c r="O5" s="562"/>
      <c r="P5" s="562"/>
      <c r="Q5" s="562"/>
      <c r="R5" s="562"/>
      <c r="S5" s="562"/>
      <c r="T5" s="562"/>
      <c r="U5" s="562"/>
      <c r="V5" s="562"/>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76" t="s">
        <v>162</v>
      </c>
      <c r="B6" s="476"/>
      <c r="C6" s="558" t="s">
        <v>383</v>
      </c>
      <c r="D6" s="558"/>
      <c r="E6" s="558"/>
      <c r="F6" s="558"/>
      <c r="G6" s="558"/>
      <c r="H6" s="558"/>
      <c r="I6" s="558"/>
      <c r="J6" s="558"/>
      <c r="K6" s="558"/>
      <c r="L6" s="558"/>
      <c r="M6" s="558"/>
      <c r="N6" s="558"/>
      <c r="O6" s="558"/>
      <c r="P6" s="558"/>
      <c r="Q6" s="558"/>
      <c r="R6" s="558"/>
      <c r="S6" s="558"/>
      <c r="T6" s="558"/>
      <c r="U6" s="558"/>
      <c r="V6" s="55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45" t="s">
        <v>163</v>
      </c>
      <c r="B7" s="545"/>
      <c r="C7" s="545"/>
      <c r="D7" s="546" t="s">
        <v>212</v>
      </c>
      <c r="E7" s="490"/>
      <c r="F7" s="490"/>
      <c r="G7" s="490"/>
      <c r="H7" s="490"/>
      <c r="I7" s="490"/>
      <c r="J7" s="490"/>
      <c r="K7" s="490"/>
      <c r="L7" s="490"/>
      <c r="M7" s="490"/>
      <c r="N7" s="490"/>
      <c r="O7" s="490"/>
      <c r="P7" s="490"/>
      <c r="Q7" s="490"/>
      <c r="R7" s="491"/>
      <c r="S7" s="132"/>
      <c r="T7" s="545" t="s">
        <v>213</v>
      </c>
      <c r="U7" s="545"/>
      <c r="V7" s="545"/>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2" customHeight="1" thickTop="1" thickBot="1">
      <c r="A8" s="547" t="s">
        <v>168</v>
      </c>
      <c r="B8" s="548" t="s">
        <v>214</v>
      </c>
      <c r="C8" s="550" t="s">
        <v>164</v>
      </c>
      <c r="D8" s="552" t="s">
        <v>215</v>
      </c>
      <c r="E8" s="554" t="s">
        <v>135</v>
      </c>
      <c r="F8" s="555" t="s">
        <v>216</v>
      </c>
      <c r="G8" s="556"/>
      <c r="H8" s="556"/>
      <c r="I8" s="556"/>
      <c r="J8" s="556"/>
      <c r="K8" s="557"/>
      <c r="L8" s="555" t="s">
        <v>217</v>
      </c>
      <c r="M8" s="556"/>
      <c r="N8" s="556"/>
      <c r="O8" s="556"/>
      <c r="P8" s="556"/>
      <c r="Q8" s="556"/>
      <c r="R8" s="556"/>
      <c r="S8" s="557"/>
      <c r="T8" s="60"/>
      <c r="U8" s="61"/>
      <c r="V8" s="89" t="s">
        <v>218</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96"/>
      <c r="B9" s="549"/>
      <c r="C9" s="551"/>
      <c r="D9" s="553"/>
      <c r="E9" s="488"/>
      <c r="F9" s="51" t="s">
        <v>137</v>
      </c>
      <c r="G9" s="51" t="s">
        <v>139</v>
      </c>
      <c r="H9" s="51" t="s">
        <v>219</v>
      </c>
      <c r="I9" s="51" t="s">
        <v>141</v>
      </c>
      <c r="J9" s="135" t="s">
        <v>220</v>
      </c>
      <c r="K9" s="51" t="s">
        <v>147</v>
      </c>
      <c r="L9" s="51" t="s">
        <v>221</v>
      </c>
      <c r="M9" s="127" t="s">
        <v>144</v>
      </c>
      <c r="N9" s="51" t="s">
        <v>222</v>
      </c>
      <c r="O9" s="51" t="s">
        <v>223</v>
      </c>
      <c r="P9" s="51" t="s">
        <v>224</v>
      </c>
      <c r="Q9" s="51" t="s">
        <v>225</v>
      </c>
      <c r="R9" s="135" t="s">
        <v>220</v>
      </c>
      <c r="S9" s="51" t="s">
        <v>226</v>
      </c>
      <c r="T9" s="54" t="s">
        <v>149</v>
      </c>
      <c r="U9" s="54" t="s">
        <v>151</v>
      </c>
      <c r="V9" s="55" t="s">
        <v>227</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85.7" customHeight="1">
      <c r="A10" s="522">
        <f>'5- Identificación de Riesgos'!A10</f>
        <v>1</v>
      </c>
      <c r="B10" s="559" t="str">
        <f>'5- Identificación de Riesgos'!B10</f>
        <v>Vencimiento de Términos</v>
      </c>
      <c r="C10" s="177" t="str">
        <f>'5- Identificación de Riesgos'!D10</f>
        <v>1. Complejidad de los procesos judiciales y solicitudes, lo cual incrementa los tiempos para su resolución.</v>
      </c>
      <c r="D10" s="170"/>
      <c r="E10" s="178" t="s">
        <v>384</v>
      </c>
      <c r="F10" s="282" t="s">
        <v>229</v>
      </c>
      <c r="G10" s="282" t="s">
        <v>229</v>
      </c>
      <c r="H10" s="282" t="s">
        <v>229</v>
      </c>
      <c r="I10" s="282" t="s">
        <v>229</v>
      </c>
      <c r="J10" s="168">
        <f>COUNTIF(F10:I10,"SI")/4</f>
        <v>1</v>
      </c>
      <c r="K10" s="525">
        <f>AVERAGE(J10:J12)</f>
        <v>0.66666666666666663</v>
      </c>
      <c r="L10" s="161" t="str">
        <f>'5- Identificación de Riesgos'!I10</f>
        <v>Incumplimiento de las metas establecidas</v>
      </c>
      <c r="M10" s="213"/>
      <c r="N10" s="161"/>
      <c r="O10" s="161"/>
      <c r="P10" s="161"/>
      <c r="Q10" s="161"/>
      <c r="R10" s="168">
        <f>SUM(COUNTIF(N10,"SI")*25%,COUNTIF(O10,"SI")*40%,COUNTIF(P10,"SI")*25%,COUNTIF(Q10,"SI")*10%)</f>
        <v>0</v>
      </c>
      <c r="S10" s="528">
        <f>AVERAGE(R10:R19)</f>
        <v>0</v>
      </c>
      <c r="T10" s="56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4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49" t="str">
        <f>CONCATENATE(VLOOKUP((LEFT(T10,LEN(T10)-4)&amp;LEFT(U10,LEN(U10)-4)),'9- Matriz de Calor '!$D$18:$E$42,2,0)," - ",RIGHT(T10,1)*RIGHT(U10,1))</f>
        <v>Bajo - 1</v>
      </c>
    </row>
    <row r="11" spans="1:278" ht="117.75" customHeight="1">
      <c r="A11" s="523"/>
      <c r="B11" s="560"/>
      <c r="C11" s="177" t="str">
        <f>'5- Identificación de Riesgos'!D11</f>
        <v>2. Fallas en la planeación  para el desarrollo de las tareas propias del despacho.</v>
      </c>
      <c r="D11" s="170"/>
      <c r="E11" s="183" t="s">
        <v>385</v>
      </c>
      <c r="F11" s="282" t="s">
        <v>229</v>
      </c>
      <c r="G11" s="282" t="s">
        <v>229</v>
      </c>
      <c r="H11" s="282" t="s">
        <v>229</v>
      </c>
      <c r="I11" s="282" t="s">
        <v>229</v>
      </c>
      <c r="J11" s="166">
        <f t="shared" ref="J11:J22" si="0">COUNTIF(F11:I11,"SI")/4</f>
        <v>1</v>
      </c>
      <c r="K11" s="526"/>
      <c r="L11" s="162" t="str">
        <f>'5- Identificación de Riesgos'!I11</f>
        <v>Afectación de reputacion,imagén,  credibilidad, satisfacción de usuarios y PI</v>
      </c>
      <c r="M11" s="217"/>
      <c r="N11" s="162"/>
      <c r="O11" s="162"/>
      <c r="P11" s="162"/>
      <c r="Q11" s="162"/>
      <c r="R11" s="166">
        <f t="shared" ref="R11:R29" si="1">SUM(COUNTIF(N11,"SI")*25%,COUNTIF(O11,"SI")*40%,COUNTIF(P11,"SI")*25%,COUNTIF(Q11,"SI")*10%)</f>
        <v>0</v>
      </c>
      <c r="S11" s="529"/>
      <c r="T11" s="564"/>
      <c r="U11" s="447"/>
      <c r="V11" s="450"/>
    </row>
    <row r="12" spans="1:278" ht="87" customHeight="1">
      <c r="A12" s="523"/>
      <c r="B12" s="560"/>
      <c r="C12" s="177" t="str">
        <f>'5- Identificación de Riesgos'!D12</f>
        <v>3.  Fallas e insuficiencia de las herramientas tecnológicas.</v>
      </c>
      <c r="D12" s="170"/>
      <c r="E12" s="183"/>
      <c r="F12" s="282"/>
      <c r="G12" s="282"/>
      <c r="H12" s="282"/>
      <c r="I12" s="282"/>
      <c r="J12" s="166">
        <f t="shared" si="0"/>
        <v>0</v>
      </c>
      <c r="K12" s="526"/>
      <c r="L12" s="162"/>
      <c r="M12" s="290"/>
      <c r="N12" s="289"/>
      <c r="O12" s="289"/>
      <c r="P12" s="289"/>
      <c r="Q12" s="289"/>
      <c r="R12" s="166">
        <f t="shared" si="1"/>
        <v>0</v>
      </c>
      <c r="S12" s="529"/>
      <c r="T12" s="564"/>
      <c r="U12" s="447"/>
      <c r="V12" s="450"/>
    </row>
    <row r="13" spans="1:278" ht="13.7" customHeight="1">
      <c r="A13" s="523"/>
      <c r="B13" s="560"/>
      <c r="C13" s="177"/>
      <c r="D13" s="170"/>
      <c r="E13" s="183"/>
      <c r="F13" s="162"/>
      <c r="G13" s="162"/>
      <c r="H13" s="162"/>
      <c r="I13" s="162"/>
      <c r="J13" s="166"/>
      <c r="K13" s="526"/>
      <c r="L13" s="162"/>
      <c r="M13" s="290"/>
      <c r="N13" s="289"/>
      <c r="O13" s="289"/>
      <c r="P13" s="289"/>
      <c r="Q13" s="289"/>
      <c r="R13" s="166">
        <f t="shared" si="1"/>
        <v>0</v>
      </c>
      <c r="S13" s="529"/>
      <c r="T13" s="564"/>
      <c r="U13" s="447"/>
      <c r="V13" s="450"/>
    </row>
    <row r="14" spans="1:278" ht="13.7" customHeight="1">
      <c r="A14" s="523"/>
      <c r="B14" s="560"/>
      <c r="C14" s="177"/>
      <c r="D14" s="170"/>
      <c r="E14" s="183"/>
      <c r="F14" s="162"/>
      <c r="G14" s="162"/>
      <c r="H14" s="162"/>
      <c r="I14" s="162"/>
      <c r="J14" s="166"/>
      <c r="K14" s="526"/>
      <c r="L14" s="162"/>
      <c r="M14" s="217"/>
      <c r="N14" s="162"/>
      <c r="O14" s="162"/>
      <c r="P14" s="162"/>
      <c r="Q14" s="162"/>
      <c r="R14" s="166">
        <f t="shared" si="1"/>
        <v>0</v>
      </c>
      <c r="S14" s="529"/>
      <c r="T14" s="564"/>
      <c r="U14" s="447"/>
      <c r="V14" s="450"/>
    </row>
    <row r="15" spans="1:278" ht="13.7" customHeight="1">
      <c r="A15" s="523"/>
      <c r="B15" s="560"/>
      <c r="C15" s="177"/>
      <c r="D15" s="170"/>
      <c r="E15" s="178"/>
      <c r="F15" s="162"/>
      <c r="G15" s="162"/>
      <c r="H15" s="162"/>
      <c r="I15" s="162"/>
      <c r="J15" s="166"/>
      <c r="K15" s="526"/>
      <c r="L15" s="162"/>
      <c r="M15" s="184"/>
      <c r="N15" s="162"/>
      <c r="O15" s="162"/>
      <c r="P15" s="162"/>
      <c r="Q15" s="162"/>
      <c r="R15" s="166">
        <f t="shared" si="1"/>
        <v>0</v>
      </c>
      <c r="S15" s="529"/>
      <c r="T15" s="564"/>
      <c r="U15" s="447"/>
      <c r="V15" s="450"/>
    </row>
    <row r="16" spans="1:278" ht="13.7" customHeight="1">
      <c r="A16" s="523"/>
      <c r="B16" s="560"/>
      <c r="C16" s="177"/>
      <c r="D16" s="170"/>
      <c r="E16" s="178"/>
      <c r="F16" s="162"/>
      <c r="G16" s="162"/>
      <c r="H16" s="162"/>
      <c r="I16" s="162"/>
      <c r="J16" s="166"/>
      <c r="K16" s="526"/>
      <c r="L16" s="162"/>
      <c r="M16" s="184"/>
      <c r="N16" s="162"/>
      <c r="O16" s="162"/>
      <c r="P16" s="162"/>
      <c r="Q16" s="162"/>
      <c r="R16" s="166">
        <f t="shared" si="1"/>
        <v>0</v>
      </c>
      <c r="S16" s="529"/>
      <c r="T16" s="564"/>
      <c r="U16" s="447"/>
      <c r="V16" s="450"/>
    </row>
    <row r="17" spans="1:22" ht="13.7" customHeight="1">
      <c r="A17" s="523"/>
      <c r="B17" s="560"/>
      <c r="C17" s="177"/>
      <c r="D17" s="170"/>
      <c r="E17" s="178"/>
      <c r="F17" s="162"/>
      <c r="G17" s="162"/>
      <c r="H17" s="162"/>
      <c r="I17" s="162"/>
      <c r="J17" s="166"/>
      <c r="K17" s="526"/>
      <c r="L17" s="162"/>
      <c r="M17" s="184"/>
      <c r="N17" s="162"/>
      <c r="O17" s="162"/>
      <c r="P17" s="162"/>
      <c r="Q17" s="162"/>
      <c r="R17" s="166">
        <f t="shared" si="1"/>
        <v>0</v>
      </c>
      <c r="S17" s="529"/>
      <c r="T17" s="564"/>
      <c r="U17" s="447"/>
      <c r="V17" s="450"/>
    </row>
    <row r="18" spans="1:22" ht="13.7" customHeight="1">
      <c r="A18" s="523"/>
      <c r="B18" s="560"/>
      <c r="C18" s="177"/>
      <c r="D18" s="170"/>
      <c r="E18" s="178"/>
      <c r="F18" s="162"/>
      <c r="G18" s="162"/>
      <c r="H18" s="162"/>
      <c r="I18" s="162"/>
      <c r="J18" s="166"/>
      <c r="K18" s="526"/>
      <c r="L18" s="162"/>
      <c r="M18" s="184"/>
      <c r="N18" s="162"/>
      <c r="O18" s="162"/>
      <c r="P18" s="162"/>
      <c r="Q18" s="162"/>
      <c r="R18" s="166">
        <f t="shared" si="1"/>
        <v>0</v>
      </c>
      <c r="S18" s="529"/>
      <c r="T18" s="564"/>
      <c r="U18" s="447"/>
      <c r="V18" s="450"/>
    </row>
    <row r="19" spans="1:22" ht="13.7" customHeight="1" thickBot="1">
      <c r="A19" s="524"/>
      <c r="B19" s="561"/>
      <c r="C19" s="179"/>
      <c r="D19" s="172"/>
      <c r="E19" s="180"/>
      <c r="F19" s="163"/>
      <c r="G19" s="163"/>
      <c r="H19" s="163"/>
      <c r="I19" s="163"/>
      <c r="J19" s="167"/>
      <c r="K19" s="527"/>
      <c r="L19" s="163"/>
      <c r="M19" s="185"/>
      <c r="N19" s="163"/>
      <c r="O19" s="163"/>
      <c r="P19" s="163"/>
      <c r="Q19" s="163"/>
      <c r="R19" s="167">
        <f t="shared" si="1"/>
        <v>0</v>
      </c>
      <c r="S19" s="530"/>
      <c r="T19" s="565"/>
      <c r="U19" s="448"/>
      <c r="V19" s="451"/>
    </row>
    <row r="20" spans="1:22" ht="97.5" customHeight="1">
      <c r="A20" s="522">
        <f>'5- Identificación de Riesgos'!A20</f>
        <v>2</v>
      </c>
      <c r="B20" s="499" t="str">
        <f>'5- Identificación de Riesgos'!B20</f>
        <v xml:space="preserve">Incumplimientos en la realizacion de audiencias </v>
      </c>
      <c r="C20" s="182" t="str">
        <f>'5- Identificación de Riesgos'!D20</f>
        <v xml:space="preserve">1. Inasistencia del Juez </v>
      </c>
      <c r="D20" s="160"/>
      <c r="E20" s="183" t="s">
        <v>386</v>
      </c>
      <c r="F20" s="164" t="s">
        <v>229</v>
      </c>
      <c r="G20" s="164" t="s">
        <v>229</v>
      </c>
      <c r="H20" s="164" t="s">
        <v>229</v>
      </c>
      <c r="I20" s="164" t="s">
        <v>229</v>
      </c>
      <c r="J20" s="165">
        <f>COUNTIF(F20:I20,"SI")/4</f>
        <v>1</v>
      </c>
      <c r="K20" s="532">
        <f>AVERAGE(J20:J23)</f>
        <v>0.6875</v>
      </c>
      <c r="L20" s="164" t="str">
        <f>'5- Identificación de Riesgos'!I20</f>
        <v>Afectación de reputacion,imagén,  credibilidad, satisfacción de usuarios y PI</v>
      </c>
      <c r="M20" s="291"/>
      <c r="N20" s="292"/>
      <c r="O20" s="292"/>
      <c r="P20" s="292"/>
      <c r="Q20" s="292"/>
      <c r="R20" s="165">
        <f t="shared" si="1"/>
        <v>0</v>
      </c>
      <c r="S20" s="532">
        <f t="shared" ref="S20" si="2">AVERAGE(R20:R29)</f>
        <v>0</v>
      </c>
      <c r="T20" s="45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4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49" t="str">
        <f>CONCATENATE(VLOOKUP((LEFT(T20,LEN(T20)-4)&amp;LEFT(U20,LEN(U20)-4)),'9- Matriz de Calor '!$D$18:$E$42,2,0)," - ",RIGHT(T20,1)*RIGHT(U20,1))</f>
        <v>Bajo - 1</v>
      </c>
    </row>
    <row r="21" spans="1:22" ht="96" customHeight="1">
      <c r="A21" s="523"/>
      <c r="B21" s="447"/>
      <c r="C21" s="177" t="str">
        <f>'5- Identificación de Riesgos'!D21</f>
        <v>2. Programación de audiencias sin tener en cuenta tiempos de duración para su realización.</v>
      </c>
      <c r="D21" s="170"/>
      <c r="E21" s="178" t="s">
        <v>387</v>
      </c>
      <c r="F21" s="282" t="s">
        <v>229</v>
      </c>
      <c r="G21" s="282" t="s">
        <v>229</v>
      </c>
      <c r="H21" s="282" t="s">
        <v>229</v>
      </c>
      <c r="I21" s="282" t="s">
        <v>229</v>
      </c>
      <c r="J21" s="286">
        <f>COUNTIF(F21:I21,"SI")/4</f>
        <v>1</v>
      </c>
      <c r="K21" s="526"/>
      <c r="L21" s="162" t="str">
        <f>'5- Identificación de Riesgos'!I21</f>
        <v>Incumplimiento de las metas establecidas</v>
      </c>
      <c r="M21" s="290"/>
      <c r="N21" s="289"/>
      <c r="O21" s="289"/>
      <c r="P21" s="289"/>
      <c r="Q21" s="289"/>
      <c r="R21" s="166">
        <f t="shared" si="1"/>
        <v>0</v>
      </c>
      <c r="S21" s="526"/>
      <c r="T21" s="460"/>
      <c r="U21" s="447"/>
      <c r="V21" s="450"/>
    </row>
    <row r="22" spans="1:22" ht="117.75" customHeight="1">
      <c r="A22" s="523"/>
      <c r="B22" s="447"/>
      <c r="C22" s="177" t="str">
        <f>'5- Identificación de Riesgos'!D22</f>
        <v xml:space="preserve">3 .Notificaciones judiciales erradas o inoportunas </v>
      </c>
      <c r="D22" s="170"/>
      <c r="E22" s="178" t="s">
        <v>501</v>
      </c>
      <c r="F22" s="289" t="s">
        <v>229</v>
      </c>
      <c r="G22" s="289" t="s">
        <v>228</v>
      </c>
      <c r="H22" s="289" t="s">
        <v>229</v>
      </c>
      <c r="I22" s="289" t="s">
        <v>229</v>
      </c>
      <c r="J22" s="166">
        <f t="shared" si="0"/>
        <v>0.75</v>
      </c>
      <c r="K22" s="526"/>
      <c r="L22" s="162" t="str">
        <f>'5- Identificación de Riesgos'!I22</f>
        <v>Interrupción o afectación en la prestación del servicio judicial</v>
      </c>
      <c r="M22" s="287"/>
      <c r="N22" s="162"/>
      <c r="O22" s="162"/>
      <c r="P22" s="162"/>
      <c r="Q22" s="162"/>
      <c r="R22" s="166">
        <f t="shared" si="1"/>
        <v>0</v>
      </c>
      <c r="S22" s="526"/>
      <c r="T22" s="460"/>
      <c r="U22" s="447"/>
      <c r="V22" s="450"/>
    </row>
    <row r="23" spans="1:22" ht="46.5" customHeight="1">
      <c r="A23" s="523"/>
      <c r="B23" s="447"/>
      <c r="C23" s="177" t="str">
        <f>'5- Identificación de Riesgos'!D23</f>
        <v>4.Fallas en el servicio de internet,  conectividad  irregular.</v>
      </c>
      <c r="D23" s="170"/>
      <c r="E23" s="288"/>
      <c r="F23" s="289"/>
      <c r="G23" s="289"/>
      <c r="H23" s="289"/>
      <c r="I23" s="289"/>
      <c r="J23" s="166">
        <v>0</v>
      </c>
      <c r="K23" s="526"/>
      <c r="L23" s="162"/>
      <c r="M23" s="217"/>
      <c r="N23" s="162"/>
      <c r="O23" s="162"/>
      <c r="P23" s="162"/>
      <c r="Q23" s="162"/>
      <c r="R23" s="166">
        <f t="shared" si="1"/>
        <v>0</v>
      </c>
      <c r="S23" s="526"/>
      <c r="T23" s="460"/>
      <c r="U23" s="447"/>
      <c r="V23" s="450"/>
    </row>
    <row r="24" spans="1:22" ht="10.5" customHeight="1">
      <c r="A24" s="523"/>
      <c r="B24" s="447"/>
      <c r="C24" s="177"/>
      <c r="D24" s="170"/>
      <c r="E24" s="288"/>
      <c r="F24" s="289"/>
      <c r="G24" s="289"/>
      <c r="H24" s="289"/>
      <c r="I24" s="289"/>
      <c r="J24" s="166"/>
      <c r="K24" s="526"/>
      <c r="L24" s="162"/>
      <c r="M24" s="217"/>
      <c r="N24" s="162"/>
      <c r="O24" s="162"/>
      <c r="P24" s="162"/>
      <c r="Q24" s="162"/>
      <c r="R24" s="166">
        <f t="shared" si="1"/>
        <v>0</v>
      </c>
      <c r="S24" s="526"/>
      <c r="T24" s="460"/>
      <c r="U24" s="447"/>
      <c r="V24" s="450"/>
    </row>
    <row r="25" spans="1:22" ht="10.5" customHeight="1">
      <c r="A25" s="523"/>
      <c r="B25" s="447"/>
      <c r="C25" s="177"/>
      <c r="D25" s="170"/>
      <c r="E25" s="178"/>
      <c r="F25" s="162"/>
      <c r="G25" s="162"/>
      <c r="H25" s="162"/>
      <c r="I25" s="162"/>
      <c r="J25" s="166"/>
      <c r="K25" s="526"/>
      <c r="L25" s="162"/>
      <c r="M25" s="184"/>
      <c r="N25" s="162"/>
      <c r="O25" s="162"/>
      <c r="P25" s="162"/>
      <c r="Q25" s="162"/>
      <c r="R25" s="166">
        <f t="shared" si="1"/>
        <v>0</v>
      </c>
      <c r="S25" s="526"/>
      <c r="T25" s="460"/>
      <c r="U25" s="447"/>
      <c r="V25" s="450"/>
    </row>
    <row r="26" spans="1:22" ht="10.5" customHeight="1">
      <c r="A26" s="523"/>
      <c r="B26" s="447"/>
      <c r="C26" s="177"/>
      <c r="D26" s="170"/>
      <c r="E26" s="178"/>
      <c r="F26" s="162"/>
      <c r="G26" s="162"/>
      <c r="H26" s="162"/>
      <c r="I26" s="162"/>
      <c r="J26" s="166"/>
      <c r="K26" s="526"/>
      <c r="L26" s="162"/>
      <c r="M26" s="184"/>
      <c r="N26" s="162"/>
      <c r="O26" s="162"/>
      <c r="P26" s="162"/>
      <c r="Q26" s="162"/>
      <c r="R26" s="166">
        <f t="shared" si="1"/>
        <v>0</v>
      </c>
      <c r="S26" s="526"/>
      <c r="T26" s="460"/>
      <c r="U26" s="447"/>
      <c r="V26" s="450"/>
    </row>
    <row r="27" spans="1:22" ht="10.5" customHeight="1">
      <c r="A27" s="523"/>
      <c r="B27" s="447"/>
      <c r="C27" s="177"/>
      <c r="D27" s="170"/>
      <c r="E27" s="178"/>
      <c r="F27" s="162"/>
      <c r="G27" s="162"/>
      <c r="H27" s="162"/>
      <c r="I27" s="162"/>
      <c r="J27" s="166"/>
      <c r="K27" s="526"/>
      <c r="L27" s="162"/>
      <c r="M27" s="184"/>
      <c r="N27" s="162"/>
      <c r="O27" s="162"/>
      <c r="P27" s="162"/>
      <c r="Q27" s="162"/>
      <c r="R27" s="166">
        <f t="shared" si="1"/>
        <v>0</v>
      </c>
      <c r="S27" s="526"/>
      <c r="T27" s="460"/>
      <c r="U27" s="447"/>
      <c r="V27" s="450"/>
    </row>
    <row r="28" spans="1:22" ht="10.5" customHeight="1">
      <c r="A28" s="523"/>
      <c r="B28" s="447"/>
      <c r="C28" s="177"/>
      <c r="D28" s="170"/>
      <c r="E28" s="178"/>
      <c r="F28" s="162"/>
      <c r="G28" s="162"/>
      <c r="H28" s="162"/>
      <c r="I28" s="162"/>
      <c r="J28" s="166"/>
      <c r="K28" s="526"/>
      <c r="L28" s="162"/>
      <c r="M28" s="184"/>
      <c r="N28" s="162"/>
      <c r="O28" s="162"/>
      <c r="P28" s="162"/>
      <c r="Q28" s="162"/>
      <c r="R28" s="166">
        <f t="shared" si="1"/>
        <v>0</v>
      </c>
      <c r="S28" s="526"/>
      <c r="T28" s="460"/>
      <c r="U28" s="447"/>
      <c r="V28" s="450"/>
    </row>
    <row r="29" spans="1:22" ht="15.75" thickBot="1">
      <c r="A29" s="566"/>
      <c r="B29" s="531"/>
      <c r="C29" s="219"/>
      <c r="D29" s="212"/>
      <c r="E29" s="222"/>
      <c r="F29" s="211"/>
      <c r="G29" s="211"/>
      <c r="H29" s="211"/>
      <c r="I29" s="211"/>
      <c r="J29" s="220"/>
      <c r="K29" s="533"/>
      <c r="L29" s="211"/>
      <c r="M29" s="221"/>
      <c r="N29" s="211"/>
      <c r="O29" s="211"/>
      <c r="P29" s="211"/>
      <c r="Q29" s="211"/>
      <c r="R29" s="220">
        <f t="shared" si="1"/>
        <v>0</v>
      </c>
      <c r="S29" s="533"/>
      <c r="T29" s="535"/>
      <c r="U29" s="531"/>
      <c r="V29" s="534"/>
    </row>
    <row r="30" spans="1:22" ht="157.69999999999999" customHeight="1" thickBot="1">
      <c r="A30" s="522">
        <f>'5- Identificación de Riesgos'!A30</f>
        <v>3</v>
      </c>
      <c r="B30" s="446" t="str">
        <f>'5- Identificación de Riesgos'!B30</f>
        <v xml:space="preserve"> Efectuar notificaciones que no cumplan con los requistos</v>
      </c>
      <c r="C30" s="175" t="str">
        <f>'5- Identificación de Riesgos'!D30</f>
        <v>1. Errores en la digitación</v>
      </c>
      <c r="D30" s="169"/>
      <c r="E30" s="176" t="s">
        <v>502</v>
      </c>
      <c r="F30" s="161" t="s">
        <v>229</v>
      </c>
      <c r="G30" s="161" t="s">
        <v>229</v>
      </c>
      <c r="H30" s="161" t="s">
        <v>229</v>
      </c>
      <c r="I30" s="161" t="s">
        <v>229</v>
      </c>
      <c r="J30" s="168">
        <f t="shared" ref="J30:J69" si="3">COUNTIF(F30:I30,"SI")/4</f>
        <v>1</v>
      </c>
      <c r="K30" s="525">
        <f>AVERAGE(J30:J32)</f>
        <v>0.91666666666666663</v>
      </c>
      <c r="L30" s="161" t="str">
        <f>'5- Identificación de Riesgos'!I30</f>
        <v>Afectación de reputacion,imagén,  credibilidad, satisfacción de usuarios y PI</v>
      </c>
      <c r="M30" s="293"/>
      <c r="N30" s="294"/>
      <c r="O30" s="294"/>
      <c r="P30" s="294"/>
      <c r="Q30" s="294"/>
      <c r="R30" s="168">
        <f t="shared" ref="R30:R49" si="4">SUM(COUNTIF(N30,"SI")*25%,COUNTIF(O30,"SI")*40%,COUNTIF(P30,"SI")*25%,COUNTIF(Q30,"SI")*10%)</f>
        <v>0</v>
      </c>
      <c r="S30" s="528">
        <f t="shared" ref="S30" si="5">AVERAGE(R30:R39)</f>
        <v>0</v>
      </c>
      <c r="T30" s="56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4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49" t="str">
        <f>CONCATENATE(VLOOKUP((LEFT(T30,LEN(T30)-4)&amp;LEFT(U30,LEN(U30)-4)),'9- Matriz de Calor '!$D$18:$E$42,2,0)," - ",RIGHT(T30,1)*RIGHT(U30,1))</f>
        <v>Bajo - 1</v>
      </c>
    </row>
    <row r="31" spans="1:22" ht="137.25" customHeight="1" thickBot="1">
      <c r="A31" s="523"/>
      <c r="B31" s="447"/>
      <c r="C31" s="177" t="str">
        <f>'5- Identificación de Riesgos'!D31</f>
        <v>2. Falta de información pertinente para realizar la actividad (correos errados, falta de información para realizar la actividad)</v>
      </c>
      <c r="D31" s="170"/>
      <c r="E31" s="176" t="s">
        <v>388</v>
      </c>
      <c r="F31" s="282" t="s">
        <v>228</v>
      </c>
      <c r="G31" s="282" t="s">
        <v>229</v>
      </c>
      <c r="H31" s="282" t="s">
        <v>229</v>
      </c>
      <c r="I31" s="282" t="s">
        <v>229</v>
      </c>
      <c r="J31" s="166">
        <f t="shared" si="3"/>
        <v>0.75</v>
      </c>
      <c r="K31" s="526"/>
      <c r="L31" s="162" t="str">
        <f>'5- Identificación de Riesgos'!I31</f>
        <v>Interrupción o afectación en la prestación del servicio judicial</v>
      </c>
      <c r="M31" s="217"/>
      <c r="N31" s="162"/>
      <c r="O31" s="162"/>
      <c r="P31" s="162"/>
      <c r="Q31" s="162"/>
      <c r="R31" s="166">
        <f t="shared" si="4"/>
        <v>0</v>
      </c>
      <c r="S31" s="529"/>
      <c r="T31" s="564"/>
      <c r="U31" s="447"/>
      <c r="V31" s="450"/>
    </row>
    <row r="32" spans="1:22" ht="143.44999999999999" customHeight="1" thickBot="1">
      <c r="A32" s="523"/>
      <c r="B32" s="447"/>
      <c r="C32" s="177" t="str">
        <f>'5- Identificación de Riesgos'!D32</f>
        <v>3. Carencia de vinculación de partes y terceros que genera nulidades</v>
      </c>
      <c r="D32" s="170"/>
      <c r="E32" s="176" t="s">
        <v>389</v>
      </c>
      <c r="F32" s="282" t="s">
        <v>229</v>
      </c>
      <c r="G32" s="282" t="s">
        <v>229</v>
      </c>
      <c r="H32" s="282" t="s">
        <v>229</v>
      </c>
      <c r="I32" s="282" t="s">
        <v>229</v>
      </c>
      <c r="J32" s="166">
        <f t="shared" si="3"/>
        <v>1</v>
      </c>
      <c r="K32" s="526"/>
      <c r="L32" s="162" t="str">
        <f>'5- Identificación de Riesgos'!I32</f>
        <v>Incumplimiento de las metas establecidas</v>
      </c>
      <c r="M32" s="217"/>
      <c r="N32" s="162"/>
      <c r="O32" s="162"/>
      <c r="P32" s="162"/>
      <c r="Q32" s="162"/>
      <c r="R32" s="166">
        <f t="shared" si="4"/>
        <v>0</v>
      </c>
      <c r="S32" s="529"/>
      <c r="T32" s="564"/>
      <c r="U32" s="447"/>
      <c r="V32" s="450"/>
    </row>
    <row r="33" spans="1:22" ht="20.25" customHeight="1" thickBot="1">
      <c r="A33" s="523"/>
      <c r="B33" s="447"/>
      <c r="C33" s="177"/>
      <c r="D33" s="170"/>
      <c r="E33" s="176"/>
      <c r="F33" s="162"/>
      <c r="G33" s="162"/>
      <c r="H33" s="162"/>
      <c r="I33" s="162"/>
      <c r="J33" s="166"/>
      <c r="K33" s="526"/>
      <c r="L33" s="162"/>
      <c r="M33" s="184"/>
      <c r="N33" s="162"/>
      <c r="O33" s="162"/>
      <c r="P33" s="162"/>
      <c r="Q33" s="162"/>
      <c r="R33" s="166">
        <f t="shared" si="4"/>
        <v>0</v>
      </c>
      <c r="S33" s="529"/>
      <c r="T33" s="564"/>
      <c r="U33" s="447"/>
      <c r="V33" s="450"/>
    </row>
    <row r="34" spans="1:22" ht="20.25" customHeight="1">
      <c r="A34" s="523"/>
      <c r="B34" s="447"/>
      <c r="C34" s="177"/>
      <c r="D34" s="170"/>
      <c r="E34" s="176"/>
      <c r="F34" s="162"/>
      <c r="G34" s="162"/>
      <c r="H34" s="162"/>
      <c r="I34" s="162"/>
      <c r="J34" s="166"/>
      <c r="K34" s="526"/>
      <c r="L34" s="162"/>
      <c r="M34" s="184"/>
      <c r="N34" s="162"/>
      <c r="O34" s="162"/>
      <c r="P34" s="162"/>
      <c r="Q34" s="162"/>
      <c r="R34" s="166">
        <f t="shared" si="4"/>
        <v>0</v>
      </c>
      <c r="S34" s="529"/>
      <c r="T34" s="564"/>
      <c r="U34" s="447"/>
      <c r="V34" s="450"/>
    </row>
    <row r="35" spans="1:22" ht="20.25" customHeight="1">
      <c r="A35" s="523"/>
      <c r="B35" s="447"/>
      <c r="C35" s="177"/>
      <c r="D35" s="170"/>
      <c r="E35" s="178"/>
      <c r="F35" s="162"/>
      <c r="G35" s="162"/>
      <c r="H35" s="162"/>
      <c r="I35" s="162"/>
      <c r="J35" s="166"/>
      <c r="K35" s="526"/>
      <c r="L35" s="162"/>
      <c r="M35" s="184"/>
      <c r="N35" s="162"/>
      <c r="O35" s="162"/>
      <c r="P35" s="162"/>
      <c r="Q35" s="162"/>
      <c r="R35" s="166">
        <f t="shared" si="4"/>
        <v>0</v>
      </c>
      <c r="S35" s="529"/>
      <c r="T35" s="564"/>
      <c r="U35" s="447"/>
      <c r="V35" s="450"/>
    </row>
    <row r="36" spans="1:22" ht="20.25" customHeight="1">
      <c r="A36" s="523"/>
      <c r="B36" s="447"/>
      <c r="C36" s="177"/>
      <c r="D36" s="170"/>
      <c r="E36" s="178"/>
      <c r="F36" s="162"/>
      <c r="G36" s="162"/>
      <c r="H36" s="162"/>
      <c r="I36" s="162"/>
      <c r="J36" s="166"/>
      <c r="K36" s="526"/>
      <c r="L36" s="162"/>
      <c r="M36" s="184"/>
      <c r="N36" s="162"/>
      <c r="O36" s="162"/>
      <c r="P36" s="162"/>
      <c r="Q36" s="162"/>
      <c r="R36" s="166">
        <f t="shared" si="4"/>
        <v>0</v>
      </c>
      <c r="S36" s="529"/>
      <c r="T36" s="564"/>
      <c r="U36" s="447"/>
      <c r="V36" s="450"/>
    </row>
    <row r="37" spans="1:22" ht="20.25" customHeight="1">
      <c r="A37" s="523"/>
      <c r="B37" s="447"/>
      <c r="C37" s="177"/>
      <c r="D37" s="170"/>
      <c r="E37" s="178"/>
      <c r="F37" s="162"/>
      <c r="G37" s="162"/>
      <c r="H37" s="162"/>
      <c r="I37" s="162"/>
      <c r="J37" s="166"/>
      <c r="K37" s="526"/>
      <c r="L37" s="162"/>
      <c r="M37" s="184"/>
      <c r="N37" s="162"/>
      <c r="O37" s="162"/>
      <c r="P37" s="162"/>
      <c r="Q37" s="162"/>
      <c r="R37" s="166">
        <f t="shared" si="4"/>
        <v>0</v>
      </c>
      <c r="S37" s="529"/>
      <c r="T37" s="564"/>
      <c r="U37" s="447"/>
      <c r="V37" s="450"/>
    </row>
    <row r="38" spans="1:22" ht="20.25" customHeight="1">
      <c r="A38" s="523"/>
      <c r="B38" s="447"/>
      <c r="C38" s="177"/>
      <c r="D38" s="170"/>
      <c r="E38" s="178"/>
      <c r="F38" s="162"/>
      <c r="G38" s="162"/>
      <c r="H38" s="162"/>
      <c r="I38" s="162"/>
      <c r="J38" s="166"/>
      <c r="K38" s="526"/>
      <c r="L38" s="162"/>
      <c r="M38" s="184"/>
      <c r="N38" s="162"/>
      <c r="O38" s="162"/>
      <c r="P38" s="162"/>
      <c r="Q38" s="162"/>
      <c r="R38" s="166">
        <f t="shared" si="4"/>
        <v>0</v>
      </c>
      <c r="S38" s="529"/>
      <c r="T38" s="564"/>
      <c r="U38" s="447"/>
      <c r="V38" s="450"/>
    </row>
    <row r="39" spans="1:22" ht="20.25" customHeight="1" thickBot="1">
      <c r="A39" s="524"/>
      <c r="B39" s="448"/>
      <c r="C39" s="219"/>
      <c r="D39" s="212"/>
      <c r="E39" s="222"/>
      <c r="F39" s="211"/>
      <c r="G39" s="211"/>
      <c r="H39" s="211"/>
      <c r="I39" s="211"/>
      <c r="J39" s="220"/>
      <c r="K39" s="527"/>
      <c r="L39" s="211"/>
      <c r="M39" s="221"/>
      <c r="N39" s="211"/>
      <c r="O39" s="211"/>
      <c r="P39" s="211"/>
      <c r="Q39" s="211"/>
      <c r="R39" s="220">
        <f t="shared" si="4"/>
        <v>0</v>
      </c>
      <c r="S39" s="530"/>
      <c r="T39" s="565"/>
      <c r="U39" s="448"/>
      <c r="V39" s="451"/>
    </row>
    <row r="40" spans="1:22" ht="72.75" customHeight="1">
      <c r="A40" s="522">
        <v>4</v>
      </c>
      <c r="B40" s="446" t="str">
        <f>'5- Identificación de Riesgos'!B40</f>
        <v>Pérdida de documentos</v>
      </c>
      <c r="C40" s="175" t="str">
        <f>'5- Identificación de Riesgos'!D40</f>
        <v>1. Falta de software institucional estandarizado para la especialidad para el control del archivo de documentos tanto físicos como virtuales.</v>
      </c>
      <c r="D40" s="169"/>
      <c r="E40" s="288" t="s">
        <v>390</v>
      </c>
      <c r="F40" s="295" t="s">
        <v>229</v>
      </c>
      <c r="G40" s="295" t="s">
        <v>229</v>
      </c>
      <c r="H40" s="295" t="s">
        <v>229</v>
      </c>
      <c r="I40" s="295" t="s">
        <v>229</v>
      </c>
      <c r="J40" s="296">
        <f t="shared" si="3"/>
        <v>1</v>
      </c>
      <c r="K40" s="525">
        <f>AVERAGE(J40:J41)</f>
        <v>0.5</v>
      </c>
      <c r="L40" s="161" t="str">
        <f>'5- Identificación de Riesgos'!I40</f>
        <v>Interrupción o afectación en la prestación del servicio judicial</v>
      </c>
      <c r="M40" s="214"/>
      <c r="N40" s="161"/>
      <c r="O40" s="161"/>
      <c r="P40" s="161"/>
      <c r="Q40" s="161"/>
      <c r="R40" s="168">
        <f t="shared" si="4"/>
        <v>0</v>
      </c>
      <c r="S40" s="525">
        <f t="shared" ref="S40" si="6">AVERAGE(R40:R49)</f>
        <v>0</v>
      </c>
      <c r="T40" s="45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4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49" t="str">
        <f>CONCATENATE(VLOOKUP((LEFT(T40,LEN(T40)-4)&amp;LEFT(U40,LEN(U40)-4)),'9- Matriz de Calor '!$D$18:$E$42,2,0)," - ",RIGHT(T40,1)*RIGHT(U40,1))</f>
        <v>Bajo - 1</v>
      </c>
    </row>
    <row r="41" spans="1:22" ht="84.75" customHeight="1">
      <c r="A41" s="523"/>
      <c r="B41" s="447"/>
      <c r="C41" s="177" t="str">
        <f>'5- Identificación de Riesgos'!D41</f>
        <v>2. Desconocimiento e inaplicabilidad de las Tablas de Retención Documental (TRD)</v>
      </c>
      <c r="D41" s="170"/>
      <c r="E41" s="288"/>
      <c r="F41" s="282"/>
      <c r="G41" s="282"/>
      <c r="H41" s="282"/>
      <c r="I41" s="282"/>
      <c r="J41" s="166">
        <f t="shared" si="3"/>
        <v>0</v>
      </c>
      <c r="K41" s="526"/>
      <c r="L41" s="162"/>
      <c r="M41" s="215"/>
      <c r="N41" s="162"/>
      <c r="O41" s="162"/>
      <c r="P41" s="162"/>
      <c r="Q41" s="162"/>
      <c r="R41" s="166">
        <f t="shared" si="4"/>
        <v>0</v>
      </c>
      <c r="S41" s="526"/>
      <c r="T41" s="460"/>
      <c r="U41" s="447"/>
      <c r="V41" s="450"/>
    </row>
    <row r="42" spans="1:22" ht="21.75" customHeight="1">
      <c r="A42" s="523"/>
      <c r="B42" s="447"/>
      <c r="C42" s="177">
        <f>'5- Identificación de Riesgos'!D42</f>
        <v>0</v>
      </c>
      <c r="D42" s="170"/>
      <c r="E42" s="288"/>
      <c r="F42" s="162"/>
      <c r="G42" s="162"/>
      <c r="H42" s="162"/>
      <c r="I42" s="162"/>
      <c r="J42" s="285">
        <f t="shared" si="3"/>
        <v>0</v>
      </c>
      <c r="K42" s="526"/>
      <c r="L42" s="162"/>
      <c r="M42" s="184"/>
      <c r="N42" s="162"/>
      <c r="O42" s="162"/>
      <c r="P42" s="162"/>
      <c r="Q42" s="162"/>
      <c r="R42" s="166">
        <f t="shared" si="4"/>
        <v>0</v>
      </c>
      <c r="S42" s="526"/>
      <c r="T42" s="460"/>
      <c r="U42" s="447"/>
      <c r="V42" s="450"/>
    </row>
    <row r="43" spans="1:22" ht="89.25" hidden="1">
      <c r="A43" s="523"/>
      <c r="B43" s="447"/>
      <c r="C43" s="177">
        <f>'5- Identificación de Riesgos'!D43</f>
        <v>0</v>
      </c>
      <c r="D43" s="170"/>
      <c r="E43" s="216" t="s">
        <v>230</v>
      </c>
      <c r="F43" s="162"/>
      <c r="G43" s="162"/>
      <c r="H43" s="162"/>
      <c r="I43" s="162"/>
      <c r="J43" s="285">
        <f t="shared" si="3"/>
        <v>0</v>
      </c>
      <c r="K43" s="526"/>
      <c r="L43" s="162"/>
      <c r="M43" s="184"/>
      <c r="N43" s="162"/>
      <c r="O43" s="162"/>
      <c r="P43" s="162"/>
      <c r="Q43" s="162"/>
      <c r="R43" s="166">
        <f t="shared" si="4"/>
        <v>0</v>
      </c>
      <c r="S43" s="526"/>
      <c r="T43" s="460"/>
      <c r="U43" s="447"/>
      <c r="V43" s="450"/>
    </row>
    <row r="44" spans="1:22">
      <c r="A44" s="523"/>
      <c r="B44" s="447"/>
      <c r="C44" s="177">
        <f>'5- Identificación de Riesgos'!D44</f>
        <v>0</v>
      </c>
      <c r="D44" s="170"/>
      <c r="E44" s="170"/>
      <c r="F44" s="162"/>
      <c r="G44" s="162"/>
      <c r="H44" s="162"/>
      <c r="I44" s="162"/>
      <c r="J44" s="285">
        <f t="shared" si="3"/>
        <v>0</v>
      </c>
      <c r="K44" s="526"/>
      <c r="L44" s="162"/>
      <c r="M44" s="184"/>
      <c r="N44" s="162"/>
      <c r="O44" s="162"/>
      <c r="P44" s="162"/>
      <c r="Q44" s="162"/>
      <c r="R44" s="166">
        <f t="shared" si="4"/>
        <v>0</v>
      </c>
      <c r="S44" s="526"/>
      <c r="T44" s="460"/>
      <c r="U44" s="447"/>
      <c r="V44" s="450"/>
    </row>
    <row r="45" spans="1:22">
      <c r="A45" s="523"/>
      <c r="B45" s="447"/>
      <c r="C45" s="177">
        <f>'5- Identificación de Riesgos'!D45</f>
        <v>0</v>
      </c>
      <c r="D45" s="170"/>
      <c r="E45" s="178"/>
      <c r="F45" s="162"/>
      <c r="G45" s="162"/>
      <c r="H45" s="162"/>
      <c r="I45" s="162"/>
      <c r="J45" s="285">
        <f t="shared" si="3"/>
        <v>0</v>
      </c>
      <c r="K45" s="526"/>
      <c r="L45" s="162"/>
      <c r="M45" s="184"/>
      <c r="N45" s="162"/>
      <c r="O45" s="162"/>
      <c r="P45" s="162"/>
      <c r="Q45" s="162"/>
      <c r="R45" s="166">
        <f t="shared" si="4"/>
        <v>0</v>
      </c>
      <c r="S45" s="526"/>
      <c r="T45" s="460"/>
      <c r="U45" s="447"/>
      <c r="V45" s="450"/>
    </row>
    <row r="46" spans="1:22">
      <c r="A46" s="523"/>
      <c r="B46" s="447"/>
      <c r="C46" s="177">
        <f>'5- Identificación de Riesgos'!D46</f>
        <v>0</v>
      </c>
      <c r="D46" s="170"/>
      <c r="E46" s="178"/>
      <c r="F46" s="162"/>
      <c r="G46" s="162"/>
      <c r="H46" s="162"/>
      <c r="I46" s="162"/>
      <c r="J46" s="285">
        <f t="shared" si="3"/>
        <v>0</v>
      </c>
      <c r="K46" s="526"/>
      <c r="L46" s="162"/>
      <c r="M46" s="184"/>
      <c r="N46" s="162"/>
      <c r="O46" s="162"/>
      <c r="P46" s="162"/>
      <c r="Q46" s="162"/>
      <c r="R46" s="166">
        <f t="shared" si="4"/>
        <v>0</v>
      </c>
      <c r="S46" s="526"/>
      <c r="T46" s="460"/>
      <c r="U46" s="447"/>
      <c r="V46" s="450"/>
    </row>
    <row r="47" spans="1:22">
      <c r="A47" s="523"/>
      <c r="B47" s="447"/>
      <c r="C47" s="177">
        <f>'5- Identificación de Riesgos'!D47</f>
        <v>0</v>
      </c>
      <c r="D47" s="170"/>
      <c r="E47" s="178"/>
      <c r="F47" s="162"/>
      <c r="G47" s="162"/>
      <c r="H47" s="162"/>
      <c r="I47" s="162"/>
      <c r="J47" s="285">
        <f t="shared" si="3"/>
        <v>0</v>
      </c>
      <c r="K47" s="526"/>
      <c r="L47" s="162"/>
      <c r="M47" s="184"/>
      <c r="N47" s="162"/>
      <c r="O47" s="162"/>
      <c r="P47" s="162"/>
      <c r="Q47" s="162"/>
      <c r="R47" s="166">
        <f t="shared" si="4"/>
        <v>0</v>
      </c>
      <c r="S47" s="526"/>
      <c r="T47" s="460"/>
      <c r="U47" s="447"/>
      <c r="V47" s="450"/>
    </row>
    <row r="48" spans="1:22">
      <c r="A48" s="523"/>
      <c r="B48" s="447"/>
      <c r="C48" s="177">
        <f>'5- Identificación de Riesgos'!D48</f>
        <v>0</v>
      </c>
      <c r="D48" s="170"/>
      <c r="E48" s="178"/>
      <c r="F48" s="162"/>
      <c r="G48" s="162"/>
      <c r="H48" s="162"/>
      <c r="I48" s="162"/>
      <c r="J48" s="285">
        <f t="shared" si="3"/>
        <v>0</v>
      </c>
      <c r="K48" s="526"/>
      <c r="L48" s="162"/>
      <c r="M48" s="184"/>
      <c r="N48" s="162"/>
      <c r="O48" s="162"/>
      <c r="P48" s="162"/>
      <c r="Q48" s="162"/>
      <c r="R48" s="166">
        <f t="shared" si="4"/>
        <v>0</v>
      </c>
      <c r="S48" s="526"/>
      <c r="T48" s="460"/>
      <c r="U48" s="447"/>
      <c r="V48" s="450"/>
    </row>
    <row r="49" spans="1:22" ht="24.75" customHeight="1" thickBot="1">
      <c r="A49" s="524"/>
      <c r="B49" s="448"/>
      <c r="C49" s="179">
        <f>'5- Identificación de Riesgos'!D49</f>
        <v>0</v>
      </c>
      <c r="D49" s="172"/>
      <c r="E49" s="181"/>
      <c r="F49" s="163"/>
      <c r="G49" s="163"/>
      <c r="H49" s="163"/>
      <c r="I49" s="163"/>
      <c r="J49" s="285">
        <f t="shared" si="3"/>
        <v>0</v>
      </c>
      <c r="K49" s="527"/>
      <c r="L49" s="163"/>
      <c r="M49" s="185"/>
      <c r="N49" s="163"/>
      <c r="O49" s="163"/>
      <c r="P49" s="163"/>
      <c r="Q49" s="163"/>
      <c r="R49" s="167">
        <f t="shared" si="4"/>
        <v>0</v>
      </c>
      <c r="S49" s="527"/>
      <c r="T49" s="461"/>
      <c r="U49" s="448"/>
      <c r="V49" s="451"/>
    </row>
    <row r="50" spans="1:22" ht="27" hidden="1" customHeight="1">
      <c r="A50" s="567">
        <v>5</v>
      </c>
      <c r="B50" s="446" t="str">
        <f>'5- Identificación de Riesgos'!B50</f>
        <v xml:space="preserve">Recibir , ofrecer, prometer , entregar o aceptar dádivas o beneficios a nombre propio o de terceros para  expedir, alterar,retener , extraviar o entregar  documentos  sin el lleno de requisitos legales </v>
      </c>
      <c r="C50" s="175" t="str">
        <f>'5- Identificación de Riesgos'!D50</f>
        <v xml:space="preserve">1.Falta de ética  de los servidores judiciales 
</v>
      </c>
      <c r="D50" s="169"/>
      <c r="E50" s="176" t="s">
        <v>231</v>
      </c>
      <c r="F50" s="161"/>
      <c r="G50" s="161"/>
      <c r="H50" s="161"/>
      <c r="I50" s="161"/>
      <c r="J50" s="285">
        <f t="shared" si="3"/>
        <v>0</v>
      </c>
      <c r="K50" s="570">
        <f>AVERAGE(J50:J57)</f>
        <v>0</v>
      </c>
      <c r="L50" s="161" t="str">
        <f>'5- Identificación de Riesgos'!I50</f>
        <v>Afectación de reputacion,imagén,  credibilidad, satisfacción de usuarios y PI</v>
      </c>
      <c r="M50" s="214" t="s">
        <v>232</v>
      </c>
      <c r="N50" s="161" t="s">
        <v>229</v>
      </c>
      <c r="O50" s="161" t="s">
        <v>229</v>
      </c>
      <c r="P50" s="161" t="s">
        <v>229</v>
      </c>
      <c r="Q50" s="161" t="s">
        <v>229</v>
      </c>
      <c r="R50" s="168">
        <f t="shared" ref="R50:R58" si="7">SUM(COUNTIF(N50,"SI")*25%,COUNTIF(O50,"SI")*40%,COUNTIF(P50,"SI")*25%,COUNTIF(Q50,"SI")*10%)</f>
        <v>1</v>
      </c>
      <c r="S50" s="570">
        <f>AVERAGE(R50:R57)</f>
        <v>0.125</v>
      </c>
      <c r="T50" s="45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4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49" t="str">
        <f>CONCATENATE(VLOOKUP((LEFT(T50,LEN(T50)-4)&amp;LEFT(U50,LEN(U50)-4)),'9- Matriz de Calor '!$D$18:$E$42,2,0)," - ",RIGHT(T50,1)*RIGHT(U50,1))</f>
        <v>Bajo - 2</v>
      </c>
    </row>
    <row r="51" spans="1:22" ht="27" hidden="1" customHeight="1">
      <c r="A51" s="568"/>
      <c r="B51" s="447"/>
      <c r="C51" s="177" t="str">
        <f>'5- Identificación de Riesgos'!D51</f>
        <v xml:space="preserve">2.  Fallas en los controles de los procesos </v>
      </c>
      <c r="D51" s="170"/>
      <c r="E51" s="178"/>
      <c r="F51" s="162"/>
      <c r="G51" s="162"/>
      <c r="H51" s="162"/>
      <c r="I51" s="162"/>
      <c r="J51" s="285">
        <f t="shared" si="3"/>
        <v>0</v>
      </c>
      <c r="K51" s="571"/>
      <c r="L51" s="162" t="str">
        <f>'5- Identificación de Riesgos'!I51</f>
        <v>Afectación Económica</v>
      </c>
      <c r="M51" s="243" t="s">
        <v>233</v>
      </c>
      <c r="N51" s="162"/>
      <c r="O51" s="162"/>
      <c r="P51" s="162"/>
      <c r="Q51" s="162"/>
      <c r="R51" s="166">
        <f t="shared" si="7"/>
        <v>0</v>
      </c>
      <c r="S51" s="571"/>
      <c r="T51" s="460"/>
      <c r="U51" s="447"/>
      <c r="V51" s="450"/>
    </row>
    <row r="52" spans="1:22" ht="27" hidden="1" customHeight="1">
      <c r="A52" s="568"/>
      <c r="B52" s="447"/>
      <c r="C52" s="177"/>
      <c r="D52" s="170"/>
      <c r="E52" s="178"/>
      <c r="F52" s="162"/>
      <c r="G52" s="162"/>
      <c r="H52" s="162"/>
      <c r="I52" s="162"/>
      <c r="J52" s="285">
        <f t="shared" si="3"/>
        <v>0</v>
      </c>
      <c r="K52" s="571"/>
      <c r="L52" s="162">
        <f>'5- Identificación de Riesgos'!I52</f>
        <v>0</v>
      </c>
      <c r="M52" s="215"/>
      <c r="N52" s="162"/>
      <c r="O52" s="162"/>
      <c r="P52" s="162"/>
      <c r="Q52" s="162"/>
      <c r="R52" s="166">
        <f t="shared" si="7"/>
        <v>0</v>
      </c>
      <c r="S52" s="571"/>
      <c r="T52" s="460"/>
      <c r="U52" s="447"/>
      <c r="V52" s="450"/>
    </row>
    <row r="53" spans="1:22" ht="27" hidden="1" customHeight="1">
      <c r="A53" s="568"/>
      <c r="B53" s="447"/>
      <c r="C53" s="177"/>
      <c r="D53" s="170"/>
      <c r="E53" s="178"/>
      <c r="F53" s="162"/>
      <c r="G53" s="162"/>
      <c r="H53" s="162"/>
      <c r="I53" s="162"/>
      <c r="J53" s="285">
        <f t="shared" si="3"/>
        <v>0</v>
      </c>
      <c r="K53" s="571"/>
      <c r="L53" s="162">
        <f>'5- Identificación de Riesgos'!I53</f>
        <v>0</v>
      </c>
      <c r="M53" s="215"/>
      <c r="N53" s="162"/>
      <c r="O53" s="162"/>
      <c r="P53" s="162"/>
      <c r="Q53" s="162"/>
      <c r="R53" s="166">
        <f t="shared" si="7"/>
        <v>0</v>
      </c>
      <c r="S53" s="571"/>
      <c r="T53" s="460"/>
      <c r="U53" s="447"/>
      <c r="V53" s="450"/>
    </row>
    <row r="54" spans="1:22" ht="27" hidden="1" customHeight="1">
      <c r="A54" s="568"/>
      <c r="B54" s="447"/>
      <c r="C54" s="177"/>
      <c r="D54" s="170"/>
      <c r="E54" s="170"/>
      <c r="F54" s="162"/>
      <c r="G54" s="162"/>
      <c r="H54" s="162"/>
      <c r="I54" s="162"/>
      <c r="J54" s="285">
        <f t="shared" si="3"/>
        <v>0</v>
      </c>
      <c r="K54" s="571"/>
      <c r="L54" s="162">
        <f>'5- Identificación de Riesgos'!I54</f>
        <v>0</v>
      </c>
      <c r="M54" s="215"/>
      <c r="N54" s="162"/>
      <c r="O54" s="162"/>
      <c r="P54" s="162"/>
      <c r="Q54" s="162"/>
      <c r="R54" s="166">
        <f t="shared" si="7"/>
        <v>0</v>
      </c>
      <c r="S54" s="571"/>
      <c r="T54" s="460"/>
      <c r="U54" s="447"/>
      <c r="V54" s="450"/>
    </row>
    <row r="55" spans="1:22" ht="27" hidden="1" customHeight="1">
      <c r="A55" s="568"/>
      <c r="B55" s="447"/>
      <c r="C55" s="177"/>
      <c r="D55" s="170"/>
      <c r="E55" s="178"/>
      <c r="F55" s="162"/>
      <c r="G55" s="162"/>
      <c r="H55" s="162"/>
      <c r="I55" s="162"/>
      <c r="J55" s="285">
        <f t="shared" si="3"/>
        <v>0</v>
      </c>
      <c r="K55" s="571"/>
      <c r="L55" s="162">
        <f>'5- Identificación de Riesgos'!I55</f>
        <v>0</v>
      </c>
      <c r="M55" s="215"/>
      <c r="N55" s="162"/>
      <c r="O55" s="162"/>
      <c r="P55" s="162"/>
      <c r="Q55" s="162"/>
      <c r="R55" s="166">
        <f t="shared" si="7"/>
        <v>0</v>
      </c>
      <c r="S55" s="571"/>
      <c r="T55" s="460"/>
      <c r="U55" s="447"/>
      <c r="V55" s="450"/>
    </row>
    <row r="56" spans="1:22" ht="27" hidden="1" customHeight="1">
      <c r="A56" s="568"/>
      <c r="B56" s="447"/>
      <c r="C56" s="177"/>
      <c r="D56" s="170"/>
      <c r="E56" s="178"/>
      <c r="F56" s="162"/>
      <c r="G56" s="162"/>
      <c r="H56" s="162"/>
      <c r="I56" s="162"/>
      <c r="J56" s="285">
        <f t="shared" si="3"/>
        <v>0</v>
      </c>
      <c r="K56" s="571"/>
      <c r="L56" s="162">
        <f>'5- Identificación de Riesgos'!I56</f>
        <v>0</v>
      </c>
      <c r="M56" s="215"/>
      <c r="N56" s="162"/>
      <c r="O56" s="162"/>
      <c r="P56" s="162"/>
      <c r="Q56" s="162"/>
      <c r="R56" s="166">
        <f t="shared" si="7"/>
        <v>0</v>
      </c>
      <c r="S56" s="571"/>
      <c r="T56" s="460"/>
      <c r="U56" s="447"/>
      <c r="V56" s="450"/>
    </row>
    <row r="57" spans="1:22" ht="27" hidden="1" customHeight="1">
      <c r="A57" s="568"/>
      <c r="B57" s="447"/>
      <c r="C57" s="177"/>
      <c r="D57" s="170"/>
      <c r="E57" s="178"/>
      <c r="F57" s="162"/>
      <c r="G57" s="162"/>
      <c r="H57" s="162"/>
      <c r="I57" s="162"/>
      <c r="J57" s="285">
        <f t="shared" si="3"/>
        <v>0</v>
      </c>
      <c r="K57" s="571"/>
      <c r="L57" s="162">
        <f>'5- Identificación de Riesgos'!I57</f>
        <v>0</v>
      </c>
      <c r="M57" s="215"/>
      <c r="N57" s="162"/>
      <c r="O57" s="162"/>
      <c r="P57" s="162"/>
      <c r="Q57" s="162"/>
      <c r="R57" s="285">
        <f t="shared" si="7"/>
        <v>0</v>
      </c>
      <c r="S57" s="571"/>
      <c r="T57" s="460"/>
      <c r="U57" s="447"/>
      <c r="V57" s="450"/>
    </row>
    <row r="58" spans="1:22" ht="27" hidden="1" customHeight="1">
      <c r="A58" s="568"/>
      <c r="B58" s="447"/>
      <c r="C58" s="177"/>
      <c r="D58" s="170"/>
      <c r="E58" s="178"/>
      <c r="F58" s="162"/>
      <c r="G58" s="162"/>
      <c r="H58" s="162"/>
      <c r="I58" s="162"/>
      <c r="J58" s="285">
        <f t="shared" si="3"/>
        <v>0</v>
      </c>
      <c r="K58" s="571"/>
      <c r="L58" s="162">
        <f>'5- Identificación de Riesgos'!I58</f>
        <v>0</v>
      </c>
      <c r="M58" s="215"/>
      <c r="N58" s="162"/>
      <c r="O58" s="162"/>
      <c r="P58" s="162"/>
      <c r="Q58" s="162"/>
      <c r="R58" s="285">
        <f t="shared" si="7"/>
        <v>0</v>
      </c>
      <c r="S58" s="571"/>
      <c r="T58" s="460"/>
      <c r="U58" s="447"/>
      <c r="V58" s="450"/>
    </row>
    <row r="59" spans="1:22" ht="27" hidden="1" customHeight="1" thickBot="1">
      <c r="A59" s="569"/>
      <c r="B59" s="448"/>
      <c r="C59" s="179"/>
      <c r="D59" s="172"/>
      <c r="E59" s="180"/>
      <c r="F59" s="163"/>
      <c r="G59" s="163"/>
      <c r="H59" s="163"/>
      <c r="I59" s="163"/>
      <c r="J59" s="285">
        <f t="shared" si="3"/>
        <v>0</v>
      </c>
      <c r="K59" s="572"/>
      <c r="L59" s="163">
        <f>'5- Identificación de Riesgos'!I59</f>
        <v>0</v>
      </c>
      <c r="M59" s="227"/>
      <c r="N59" s="163"/>
      <c r="O59" s="163"/>
      <c r="P59" s="163"/>
      <c r="Q59" s="163"/>
      <c r="R59" s="167">
        <f t="shared" ref="R59:R67" si="8">SUM(COUNTIF(N59,"SI")*25%,COUNTIF(O59,"SI")*40%,COUNTIF(P59,"SI")*25%,COUNTIF(Q59,"SI")*10%)</f>
        <v>0</v>
      </c>
      <c r="S59" s="572"/>
      <c r="T59" s="461"/>
      <c r="U59" s="448"/>
      <c r="V59" s="451"/>
    </row>
    <row r="60" spans="1:22" ht="21.2" hidden="1" customHeight="1" thickBot="1">
      <c r="A60" s="567">
        <v>6</v>
      </c>
      <c r="B60" s="446" t="str">
        <f>'5- Identificación de Riesgos'!B60</f>
        <v xml:space="preserve">Recibir, ofrecer, prometer, entregar o aceptar dadivas  o beneficios a nombre propio o de terceros para  demorar, retener, alterar o direccionar fallos judiciales </v>
      </c>
      <c r="C60" s="175" t="str">
        <f>'5- Identificación de Riesgos'!D60</f>
        <v xml:space="preserve">1. Falta de ética  de los servidores judiciales 
</v>
      </c>
      <c r="D60" s="169"/>
      <c r="E60" s="176" t="s">
        <v>231</v>
      </c>
      <c r="F60" s="161"/>
      <c r="G60" s="161"/>
      <c r="H60" s="161"/>
      <c r="I60" s="161"/>
      <c r="J60" s="285">
        <f t="shared" si="3"/>
        <v>0</v>
      </c>
      <c r="K60" s="525">
        <f>AVERAGE(J60:J67)</f>
        <v>0</v>
      </c>
      <c r="L60" s="161" t="str">
        <f>'5- Identificación de Riesgos'!I60</f>
        <v>Afectación de reputacion,imagén,  credibilidad, satisfacción de usuarios y PI</v>
      </c>
      <c r="M60" s="214" t="s">
        <v>234</v>
      </c>
      <c r="N60" s="161"/>
      <c r="O60" s="161"/>
      <c r="P60" s="161"/>
      <c r="Q60" s="161"/>
      <c r="R60" s="168">
        <f t="shared" si="8"/>
        <v>0</v>
      </c>
      <c r="S60" s="525">
        <f>AVERAGE(R60:R67)</f>
        <v>0</v>
      </c>
      <c r="T60" s="459"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4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49" t="str">
        <f>CONCATENATE(VLOOKUP((LEFT(T60,LEN(T60)-4)&amp;LEFT(U60,LEN(U60)-4)),'9- Matriz de Calor '!$D$18:$E$42,2,0)," - ",RIGHT(T60,1)*RIGHT(U60,1))</f>
        <v>Bajo - 2</v>
      </c>
    </row>
    <row r="61" spans="1:22" ht="21.2" hidden="1" customHeight="1">
      <c r="A61" s="568"/>
      <c r="B61" s="447"/>
      <c r="C61" s="177" t="str">
        <f>'5- Identificación de Riesgos'!D61</f>
        <v xml:space="preserve">2. Desconocimiento del Código de Etica y Buen Gobierno.   </v>
      </c>
      <c r="D61" s="170"/>
      <c r="E61" s="178"/>
      <c r="F61" s="162"/>
      <c r="G61" s="162"/>
      <c r="H61" s="162"/>
      <c r="I61" s="162"/>
      <c r="J61" s="285">
        <f t="shared" si="3"/>
        <v>0</v>
      </c>
      <c r="K61" s="526"/>
      <c r="L61" s="162" t="str">
        <f>'5- Identificación de Riesgos'!I61</f>
        <v>Afectación Económica</v>
      </c>
      <c r="M61" s="214" t="s">
        <v>235</v>
      </c>
      <c r="N61" s="162"/>
      <c r="O61" s="162"/>
      <c r="P61" s="162"/>
      <c r="Q61" s="162"/>
      <c r="R61" s="166">
        <f t="shared" si="8"/>
        <v>0</v>
      </c>
      <c r="S61" s="526"/>
      <c r="T61" s="460"/>
      <c r="U61" s="447"/>
      <c r="V61" s="450"/>
    </row>
    <row r="62" spans="1:22" ht="21.2" hidden="1" customHeight="1">
      <c r="A62" s="568"/>
      <c r="B62" s="447"/>
      <c r="C62" s="177">
        <f>'5- Identificación de Riesgos'!D62</f>
        <v>0</v>
      </c>
      <c r="D62" s="170"/>
      <c r="E62" s="178"/>
      <c r="F62" s="162"/>
      <c r="G62" s="162"/>
      <c r="H62" s="162"/>
      <c r="I62" s="162"/>
      <c r="J62" s="285">
        <f t="shared" si="3"/>
        <v>0</v>
      </c>
      <c r="K62" s="526"/>
      <c r="L62" s="162"/>
      <c r="M62" s="217"/>
      <c r="N62" s="162"/>
      <c r="O62" s="162"/>
      <c r="P62" s="162"/>
      <c r="Q62" s="162"/>
      <c r="R62" s="166">
        <f t="shared" si="8"/>
        <v>0</v>
      </c>
      <c r="S62" s="526"/>
      <c r="T62" s="460"/>
      <c r="U62" s="447"/>
      <c r="V62" s="450"/>
    </row>
    <row r="63" spans="1:22" ht="21.2" hidden="1" customHeight="1">
      <c r="A63" s="568"/>
      <c r="B63" s="447"/>
      <c r="C63" s="177"/>
      <c r="D63" s="170"/>
      <c r="E63" s="178"/>
      <c r="F63" s="162"/>
      <c r="G63" s="162"/>
      <c r="H63" s="162"/>
      <c r="I63" s="162"/>
      <c r="J63" s="285">
        <f t="shared" si="3"/>
        <v>0</v>
      </c>
      <c r="K63" s="526"/>
      <c r="L63" s="162">
        <f>'5- Identificación de Riesgos'!I63</f>
        <v>0</v>
      </c>
      <c r="M63" s="215"/>
      <c r="N63" s="162"/>
      <c r="O63" s="162"/>
      <c r="P63" s="162"/>
      <c r="Q63" s="162"/>
      <c r="R63" s="166">
        <f t="shared" si="8"/>
        <v>0</v>
      </c>
      <c r="S63" s="526"/>
      <c r="T63" s="460"/>
      <c r="U63" s="447"/>
      <c r="V63" s="450"/>
    </row>
    <row r="64" spans="1:22" ht="21.2" hidden="1" customHeight="1">
      <c r="A64" s="568"/>
      <c r="B64" s="447"/>
      <c r="C64" s="177"/>
      <c r="D64" s="170"/>
      <c r="E64" s="170"/>
      <c r="F64" s="162"/>
      <c r="G64" s="162"/>
      <c r="H64" s="162"/>
      <c r="I64" s="162"/>
      <c r="J64" s="285">
        <f t="shared" si="3"/>
        <v>0</v>
      </c>
      <c r="K64" s="526"/>
      <c r="L64" s="162">
        <f>'5- Identificación de Riesgos'!I64</f>
        <v>0</v>
      </c>
      <c r="M64" s="215"/>
      <c r="N64" s="162"/>
      <c r="O64" s="162"/>
      <c r="P64" s="162"/>
      <c r="Q64" s="162"/>
      <c r="R64" s="166">
        <f t="shared" si="8"/>
        <v>0</v>
      </c>
      <c r="S64" s="526"/>
      <c r="T64" s="460"/>
      <c r="U64" s="447"/>
      <c r="V64" s="450"/>
    </row>
    <row r="65" spans="1:22" ht="21.2" hidden="1" customHeight="1">
      <c r="A65" s="568"/>
      <c r="B65" s="447"/>
      <c r="C65" s="177"/>
      <c r="D65" s="170"/>
      <c r="E65" s="178"/>
      <c r="F65" s="162"/>
      <c r="G65" s="162"/>
      <c r="H65" s="162"/>
      <c r="I65" s="162"/>
      <c r="J65" s="285">
        <f t="shared" si="3"/>
        <v>0</v>
      </c>
      <c r="K65" s="526"/>
      <c r="L65" s="162">
        <f>'5- Identificación de Riesgos'!I65</f>
        <v>0</v>
      </c>
      <c r="M65" s="215"/>
      <c r="N65" s="162"/>
      <c r="O65" s="162"/>
      <c r="P65" s="162"/>
      <c r="Q65" s="162"/>
      <c r="R65" s="166">
        <f t="shared" si="8"/>
        <v>0</v>
      </c>
      <c r="S65" s="526"/>
      <c r="T65" s="460"/>
      <c r="U65" s="447"/>
      <c r="V65" s="450"/>
    </row>
    <row r="66" spans="1:22" ht="21.2" hidden="1" customHeight="1">
      <c r="A66" s="568"/>
      <c r="B66" s="447"/>
      <c r="C66" s="177"/>
      <c r="D66" s="170"/>
      <c r="E66" s="178"/>
      <c r="F66" s="162"/>
      <c r="G66" s="162"/>
      <c r="H66" s="162"/>
      <c r="I66" s="162"/>
      <c r="J66" s="285">
        <f t="shared" si="3"/>
        <v>0</v>
      </c>
      <c r="K66" s="526"/>
      <c r="L66" s="162">
        <f>'5- Identificación de Riesgos'!I66</f>
        <v>0</v>
      </c>
      <c r="M66" s="215"/>
      <c r="N66" s="162"/>
      <c r="O66" s="162"/>
      <c r="P66" s="162"/>
      <c r="Q66" s="162"/>
      <c r="R66" s="166">
        <f t="shared" si="8"/>
        <v>0</v>
      </c>
      <c r="S66" s="526"/>
      <c r="T66" s="460"/>
      <c r="U66" s="447"/>
      <c r="V66" s="450"/>
    </row>
    <row r="67" spans="1:22" ht="21.2" hidden="1" customHeight="1">
      <c r="A67" s="568"/>
      <c r="B67" s="447"/>
      <c r="C67" s="177"/>
      <c r="D67" s="170"/>
      <c r="E67" s="178"/>
      <c r="F67" s="162"/>
      <c r="G67" s="162"/>
      <c r="H67" s="162"/>
      <c r="I67" s="162"/>
      <c r="J67" s="285">
        <f t="shared" si="3"/>
        <v>0</v>
      </c>
      <c r="K67" s="526"/>
      <c r="L67" s="162">
        <f>'5- Identificación de Riesgos'!I67</f>
        <v>0</v>
      </c>
      <c r="M67" s="215"/>
      <c r="N67" s="162"/>
      <c r="O67" s="162"/>
      <c r="P67" s="162"/>
      <c r="Q67" s="162"/>
      <c r="R67" s="166">
        <f t="shared" si="8"/>
        <v>0</v>
      </c>
      <c r="S67" s="526"/>
      <c r="T67" s="460"/>
      <c r="U67" s="447"/>
      <c r="V67" s="450"/>
    </row>
    <row r="68" spans="1:22" ht="21.2" hidden="1" customHeight="1">
      <c r="A68" s="568"/>
      <c r="B68" s="447"/>
      <c r="C68" s="177">
        <f>'5- Identificación de Riesgos'!D68</f>
        <v>0</v>
      </c>
      <c r="D68" s="170"/>
      <c r="E68" s="178"/>
      <c r="F68" s="162"/>
      <c r="G68" s="162"/>
      <c r="H68" s="162"/>
      <c r="I68" s="162"/>
      <c r="J68" s="285">
        <f t="shared" si="3"/>
        <v>0</v>
      </c>
      <c r="K68" s="231"/>
      <c r="L68" s="162">
        <f>'5- Identificación de Riesgos'!I68</f>
        <v>0</v>
      </c>
      <c r="M68" s="215"/>
      <c r="N68" s="162"/>
      <c r="O68" s="162"/>
      <c r="P68" s="162"/>
      <c r="Q68" s="162"/>
      <c r="R68" s="166"/>
      <c r="S68" s="231"/>
      <c r="T68" s="460"/>
      <c r="U68" s="447"/>
      <c r="V68" s="450"/>
    </row>
    <row r="69" spans="1:22" ht="21.2" hidden="1" customHeight="1" thickBot="1">
      <c r="A69" s="569"/>
      <c r="B69" s="448"/>
      <c r="C69" s="179">
        <f>'5- Identificación de Riesgos'!D69</f>
        <v>0</v>
      </c>
      <c r="D69" s="172"/>
      <c r="E69" s="180"/>
      <c r="F69" s="163"/>
      <c r="G69" s="163"/>
      <c r="H69" s="163"/>
      <c r="I69" s="163"/>
      <c r="J69" s="285">
        <f t="shared" si="3"/>
        <v>0</v>
      </c>
      <c r="K69" s="232"/>
      <c r="L69" s="163">
        <f>'5- Identificación de Riesgos'!I69</f>
        <v>0</v>
      </c>
      <c r="M69" s="227"/>
      <c r="N69" s="163"/>
      <c r="O69" s="163"/>
      <c r="P69" s="163"/>
      <c r="Q69" s="163"/>
      <c r="R69" s="167">
        <f t="shared" ref="R69" si="9">SUM(COUNTIF(N69,"SI")*25%,COUNTIF(O69,"SI")*40%,COUNTIF(P69,"SI")*25%,COUNTIF(Q69,"SI")*10%)</f>
        <v>0</v>
      </c>
      <c r="S69" s="232"/>
      <c r="T69" s="461"/>
      <c r="U69" s="448"/>
      <c r="V69" s="451"/>
    </row>
  </sheetData>
  <mergeCells count="60">
    <mergeCell ref="T50:T59"/>
    <mergeCell ref="U50:U59"/>
    <mergeCell ref="A60:A69"/>
    <mergeCell ref="B60:B69"/>
    <mergeCell ref="B50:B59"/>
    <mergeCell ref="A50:A59"/>
    <mergeCell ref="K60:K67"/>
    <mergeCell ref="S60:S67"/>
    <mergeCell ref="T60:T69"/>
    <mergeCell ref="U60:U69"/>
    <mergeCell ref="S50:S59"/>
    <mergeCell ref="K50:K59"/>
    <mergeCell ref="V60:V69"/>
    <mergeCell ref="V50:V5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s>
  <conditionalFormatting sqref="T10 T20 T30">
    <cfRule type="containsText" dxfId="448" priority="488" operator="containsText" text="Muy Baja">
      <formula>NOT(ISERROR(SEARCH("Muy Baja",T10)))</formula>
    </cfRule>
    <cfRule type="containsText" dxfId="447" priority="489" operator="containsText" text="Baja">
      <formula>NOT(ISERROR(SEARCH("Baja",T10)))</formula>
    </cfRule>
    <cfRule type="containsText" dxfId="446" priority="490" operator="containsText" text="Muy Alta">
      <formula>NOT(ISERROR(SEARCH("Muy Alta",T10)))</formula>
    </cfRule>
    <cfRule type="containsText" dxfId="445" priority="492" operator="containsText" text="Alta">
      <formula>NOT(ISERROR(SEARCH("Alta",T10)))</formula>
    </cfRule>
    <cfRule type="containsText" dxfId="444" priority="493" operator="containsText" text="Media">
      <formula>NOT(ISERROR(SEARCH("Media",T10)))</formula>
    </cfRule>
    <cfRule type="containsText" dxfId="443" priority="494" operator="containsText" text="Media">
      <formula>NOT(ISERROR(SEARCH("Media",T10)))</formula>
    </cfRule>
    <cfRule type="containsText" dxfId="442" priority="495" operator="containsText" text="Media">
      <formula>NOT(ISERROR(SEARCH("Media",T10)))</formula>
    </cfRule>
    <cfRule type="containsText" dxfId="441" priority="496" operator="containsText" text="Muy Baja">
      <formula>NOT(ISERROR(SEARCH("Muy Baja",T10)))</formula>
    </cfRule>
    <cfRule type="containsText" dxfId="440" priority="497" operator="containsText" text="Baja">
      <formula>NOT(ISERROR(SEARCH("Baja",T10)))</formula>
    </cfRule>
    <cfRule type="containsText" dxfId="439" priority="498" operator="containsText" text="Muy Baja">
      <formula>NOT(ISERROR(SEARCH("Muy Baja",T10)))</formula>
    </cfRule>
    <cfRule type="containsText" dxfId="438" priority="499" operator="containsText" text="Muy Baja">
      <formula>NOT(ISERROR(SEARCH("Muy Baja",T10)))</formula>
    </cfRule>
    <cfRule type="containsText" dxfId="437" priority="500" operator="containsText" text="Muy Baja">
      <formula>NOT(ISERROR(SEARCH("Muy Baja",T10)))</formula>
    </cfRule>
    <cfRule type="containsText" dxfId="436" priority="501" operator="containsText" text="Muy Baja'Tabla probabilidad'!">
      <formula>NOT(ISERROR(SEARCH("Muy Baja'Tabla probabilidad'!",T10)))</formula>
    </cfRule>
    <cfRule type="containsText" dxfId="435" priority="502" operator="containsText" text="Muy bajo">
      <formula>NOT(ISERROR(SEARCH("Muy bajo",T10)))</formula>
    </cfRule>
    <cfRule type="containsText" dxfId="434" priority="503" operator="containsText" text="Alta">
      <formula>NOT(ISERROR(SEARCH("Alta",T10)))</formula>
    </cfRule>
    <cfRule type="containsText" dxfId="433" priority="504" operator="containsText" text="Media">
      <formula>NOT(ISERROR(SEARCH("Media",T10)))</formula>
    </cfRule>
    <cfRule type="containsText" dxfId="432" priority="505" operator="containsText" text="Baja">
      <formula>NOT(ISERROR(SEARCH("Baja",T10)))</formula>
    </cfRule>
    <cfRule type="containsText" dxfId="431" priority="506" operator="containsText" text="Muy baja">
      <formula>NOT(ISERROR(SEARCH("Muy baja",T10)))</formula>
    </cfRule>
    <cfRule type="cellIs" dxfId="430" priority="509" operator="between">
      <formula>1</formula>
      <formula>2</formula>
    </cfRule>
    <cfRule type="cellIs" dxfId="429" priority="510" operator="between">
      <formula>0</formula>
      <formula>2</formula>
    </cfRule>
  </conditionalFormatting>
  <conditionalFormatting sqref="T40 T60 T50">
    <cfRule type="containsText" dxfId="428" priority="258" operator="containsText" text="Muy Baja">
      <formula>NOT(ISERROR(SEARCH("Muy Baja",T40)))</formula>
    </cfRule>
    <cfRule type="containsText" dxfId="427" priority="259" operator="containsText" text="Baja">
      <formula>NOT(ISERROR(SEARCH("Baja",T40)))</formula>
    </cfRule>
    <cfRule type="containsText" dxfId="426" priority="260" operator="containsText" text="Muy Alta">
      <formula>NOT(ISERROR(SEARCH("Muy Alta",T40)))</formula>
    </cfRule>
    <cfRule type="containsText" dxfId="425" priority="262" operator="containsText" text="Alta">
      <formula>NOT(ISERROR(SEARCH("Alta",T40)))</formula>
    </cfRule>
    <cfRule type="containsText" dxfId="424" priority="263" operator="containsText" text="Media">
      <formula>NOT(ISERROR(SEARCH("Media",T40)))</formula>
    </cfRule>
    <cfRule type="containsText" dxfId="423" priority="264" operator="containsText" text="Media">
      <formula>NOT(ISERROR(SEARCH("Media",T40)))</formula>
    </cfRule>
    <cfRule type="containsText" dxfId="422" priority="265" operator="containsText" text="Media">
      <formula>NOT(ISERROR(SEARCH("Media",T40)))</formula>
    </cfRule>
    <cfRule type="containsText" dxfId="421" priority="266" operator="containsText" text="Muy Baja">
      <formula>NOT(ISERROR(SEARCH("Muy Baja",T40)))</formula>
    </cfRule>
    <cfRule type="containsText" dxfId="420" priority="267" operator="containsText" text="Baja">
      <formula>NOT(ISERROR(SEARCH("Baja",T40)))</formula>
    </cfRule>
    <cfRule type="containsText" dxfId="419" priority="268" operator="containsText" text="Muy Baja">
      <formula>NOT(ISERROR(SEARCH("Muy Baja",T40)))</formula>
    </cfRule>
    <cfRule type="containsText" dxfId="418" priority="269" operator="containsText" text="Muy Baja">
      <formula>NOT(ISERROR(SEARCH("Muy Baja",T40)))</formula>
    </cfRule>
    <cfRule type="containsText" dxfId="417" priority="270" operator="containsText" text="Muy Baja">
      <formula>NOT(ISERROR(SEARCH("Muy Baja",T40)))</formula>
    </cfRule>
    <cfRule type="containsText" dxfId="416" priority="271" operator="containsText" text="Muy Baja'Tabla probabilidad'!">
      <formula>NOT(ISERROR(SEARCH("Muy Baja'Tabla probabilidad'!",T40)))</formula>
    </cfRule>
    <cfRule type="containsText" dxfId="415" priority="272" operator="containsText" text="Muy bajo">
      <formula>NOT(ISERROR(SEARCH("Muy bajo",T40)))</formula>
    </cfRule>
    <cfRule type="containsText" dxfId="414" priority="273" operator="containsText" text="Alta">
      <formula>NOT(ISERROR(SEARCH("Alta",T40)))</formula>
    </cfRule>
    <cfRule type="containsText" dxfId="413" priority="274" operator="containsText" text="Media">
      <formula>NOT(ISERROR(SEARCH("Media",T40)))</formula>
    </cfRule>
    <cfRule type="containsText" dxfId="412" priority="275" operator="containsText" text="Baja">
      <formula>NOT(ISERROR(SEARCH("Baja",T40)))</formula>
    </cfRule>
    <cfRule type="containsText" dxfId="411" priority="276" operator="containsText" text="Muy baja">
      <formula>NOT(ISERROR(SEARCH("Muy baja",T40)))</formula>
    </cfRule>
    <cfRule type="cellIs" dxfId="410" priority="279" operator="between">
      <formula>1</formula>
      <formula>2</formula>
    </cfRule>
    <cfRule type="cellIs" dxfId="409" priority="280" operator="between">
      <formula>0</formula>
      <formula>2</formula>
    </cfRule>
  </conditionalFormatting>
  <conditionalFormatting sqref="U10 U20 U30">
    <cfRule type="containsText" dxfId="408" priority="482" operator="containsText" text="Catastrófico">
      <formula>NOT(ISERROR(SEARCH("Catastrófico",U10)))</formula>
    </cfRule>
    <cfRule type="containsText" dxfId="407" priority="483" operator="containsText" text="Mayor">
      <formula>NOT(ISERROR(SEARCH("Mayor",U10)))</formula>
    </cfRule>
    <cfRule type="containsText" dxfId="406" priority="484" operator="containsText" text="Alta">
      <formula>NOT(ISERROR(SEARCH("Alta",U10)))</formula>
    </cfRule>
    <cfRule type="containsText" dxfId="405" priority="485" operator="containsText" text="Moderado">
      <formula>NOT(ISERROR(SEARCH("Moderado",U10)))</formula>
    </cfRule>
    <cfRule type="containsText" dxfId="404" priority="486" operator="containsText" text="Menor">
      <formula>NOT(ISERROR(SEARCH("Menor",U10)))</formula>
    </cfRule>
    <cfRule type="containsText" dxfId="403" priority="487" operator="containsText" text="Leve">
      <formula>NOT(ISERROR(SEARCH("Leve",U10)))</formula>
    </cfRule>
  </conditionalFormatting>
  <conditionalFormatting sqref="U40 U60 U50">
    <cfRule type="containsText" dxfId="402" priority="252" operator="containsText" text="Catastrófico">
      <formula>NOT(ISERROR(SEARCH("Catastrófico",U40)))</formula>
    </cfRule>
    <cfRule type="containsText" dxfId="401" priority="253" operator="containsText" text="Mayor">
      <formula>NOT(ISERROR(SEARCH("Mayor",U40)))</formula>
    </cfRule>
    <cfRule type="containsText" dxfId="400" priority="254" operator="containsText" text="Alta">
      <formula>NOT(ISERROR(SEARCH("Alta",U40)))</formula>
    </cfRule>
    <cfRule type="containsText" dxfId="399" priority="255" operator="containsText" text="Moderado">
      <formula>NOT(ISERROR(SEARCH("Moderado",U40)))</formula>
    </cfRule>
    <cfRule type="containsText" dxfId="398" priority="256" operator="containsText" text="Menor">
      <formula>NOT(ISERROR(SEARCH("Menor",U40)))</formula>
    </cfRule>
    <cfRule type="containsText" dxfId="397" priority="257" operator="containsText" text="Leve">
      <formula>NOT(ISERROR(SEARCH("Leve",U40)))</formula>
    </cfRule>
  </conditionalFormatting>
  <conditionalFormatting sqref="V10 V20">
    <cfRule type="containsText" dxfId="396" priority="446" operator="containsText" text="Extremo">
      <formula>NOT(ISERROR(SEARCH("Extremo",V10)))</formula>
    </cfRule>
    <cfRule type="containsText" dxfId="395" priority="447" operator="containsText" text="Alto">
      <formula>NOT(ISERROR(SEARCH("Alto",V10)))</formula>
    </cfRule>
    <cfRule type="containsText" dxfId="394" priority="448" operator="containsText" text="Bajo">
      <formula>NOT(ISERROR(SEARCH("Bajo",V10)))</formula>
    </cfRule>
    <cfRule type="containsText" dxfId="393" priority="449" operator="containsText" text="Moderado">
      <formula>NOT(ISERROR(SEARCH("Moderado",V10)))</formula>
    </cfRule>
  </conditionalFormatting>
  <conditionalFormatting sqref="V30">
    <cfRule type="containsText" dxfId="392" priority="413" operator="containsText" text="Extremo">
      <formula>NOT(ISERROR(SEARCH("Extremo",V30)))</formula>
    </cfRule>
    <cfRule type="containsText" dxfId="391" priority="414" operator="containsText" text="Alto">
      <formula>NOT(ISERROR(SEARCH("Alto",V30)))</formula>
    </cfRule>
    <cfRule type="containsText" dxfId="390" priority="415" operator="containsText" text="Bajo">
      <formula>NOT(ISERROR(SEARCH("Bajo",V30)))</formula>
    </cfRule>
    <cfRule type="containsText" dxfId="389" priority="416" operator="containsText" text="Moderado">
      <formula>NOT(ISERROR(SEARCH("Moderado",V30)))</formula>
    </cfRule>
  </conditionalFormatting>
  <conditionalFormatting sqref="V40 V60 V50">
    <cfRule type="containsText" dxfId="388" priority="248" operator="containsText" text="Extremo">
      <formula>NOT(ISERROR(SEARCH("Extremo",V40)))</formula>
    </cfRule>
    <cfRule type="containsText" dxfId="387" priority="249" operator="containsText" text="Alto">
      <formula>NOT(ISERROR(SEARCH("Alto",V40)))</formula>
    </cfRule>
    <cfRule type="containsText" dxfId="386" priority="250" operator="containsText" text="Bajo">
      <formula>NOT(ISERROR(SEARCH("Bajo",V40)))</formula>
    </cfRule>
    <cfRule type="containsText" dxfId="385" priority="251" operator="containsText" text="Moderado">
      <formula>NOT(ISERROR(SEARCH("Moderado",V40)))</formula>
    </cfRule>
  </conditionalFormatting>
  <dataValidations xWindow="1052" yWindow="621" count="2">
    <dataValidation allowBlank="1" showInputMessage="1" showErrorMessage="1" prompt="Enunciar cuál es el control" sqref="E45:E48 E25:E28 E30:E38 E50:E51 E53 E63 E10:E23 E55:E61 E65:E69 E40:E43" xr:uid="{00000000-0002-0000-0500-000000000000}"/>
    <dataValidation type="list" allowBlank="1" showInputMessage="1" showErrorMessage="1" sqref="N10:Q69 F10:I6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0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0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xm:sqref>
        </x14:conditionalFormatting>
        <x14:conditionalFormatting xmlns:xm="http://schemas.microsoft.com/office/excel/2006/main">
          <x14:cfRule type="containsText" priority="277" operator="containsText" id="{A5173A80-D256-4C96-9694-525C9DB1E3BD}">
            <xm:f>NOT(ISERROR(SEARCH('8- Políticas de Administración '!$B$5,T40)))</xm:f>
            <xm:f>'8- Políticas de Administración '!$B$5</xm:f>
            <x14:dxf>
              <font>
                <color rgb="FF006100"/>
              </font>
              <fill>
                <patternFill>
                  <bgColor rgb="FFC6EFCE"/>
                </patternFill>
              </fill>
            </x14:dxf>
          </x14:cfRule>
          <x14:cfRule type="containsText" priority="278" operator="containsText" id="{FB927DED-08A8-4972-857B-A4A884F0DD0D}">
            <xm:f>NOT(ISERROR(SEARCH('8- Políticas de Administración '!$B$5,T40)))</xm:f>
            <xm:f>'8- Políticas de Administración '!$B$5</xm:f>
            <x14:dxf>
              <font>
                <color rgb="FF9C0006"/>
              </font>
              <fill>
                <patternFill>
                  <bgColor rgb="FFFFC7CE"/>
                </patternFill>
              </fill>
            </x14:dxf>
          </x14:cfRule>
          <xm:sqref>T40 T60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F1" zoomScale="120" zoomScaleNormal="120" zoomScalePageLayoutView="70" workbookViewId="0">
      <selection activeCell="R10" sqref="R1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22.28515625" style="16" customWidth="1"/>
    <col min="16" max="16" width="24.42578125" style="16" customWidth="1"/>
    <col min="17" max="17" width="18.7109375" style="16" customWidth="1"/>
    <col min="18" max="269" width="11.42578125" style="16"/>
    <col min="270" max="16384" width="11.42578125" style="21"/>
  </cols>
  <sheetData>
    <row r="1" spans="1:269" s="18" customFormat="1" ht="27.75" customHeight="1">
      <c r="A1" s="593"/>
      <c r="B1" s="593"/>
      <c r="C1" s="593"/>
      <c r="D1" s="593"/>
      <c r="E1" s="593"/>
      <c r="F1" s="592" t="s">
        <v>236</v>
      </c>
      <c r="G1" s="592"/>
      <c r="H1" s="592"/>
      <c r="I1" s="592"/>
      <c r="J1" s="592"/>
      <c r="K1" s="592"/>
      <c r="L1" s="592"/>
      <c r="M1" s="592"/>
      <c r="N1" s="592"/>
      <c r="O1" s="592"/>
      <c r="P1" s="592"/>
      <c r="Q1" s="59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3"/>
      <c r="B2" s="593"/>
      <c r="C2" s="593"/>
      <c r="D2" s="593"/>
      <c r="E2" s="593"/>
      <c r="F2" s="592"/>
      <c r="G2" s="592"/>
      <c r="H2" s="592"/>
      <c r="I2" s="592"/>
      <c r="J2" s="592"/>
      <c r="K2" s="592"/>
      <c r="L2" s="592"/>
      <c r="M2" s="592"/>
      <c r="N2" s="592"/>
      <c r="O2" s="592"/>
      <c r="P2" s="592"/>
      <c r="Q2" s="59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3"/>
      <c r="B3" s="593"/>
      <c r="C3" s="593"/>
      <c r="D3" s="593"/>
      <c r="E3" s="593"/>
      <c r="F3" s="592"/>
      <c r="G3" s="592"/>
      <c r="H3" s="592"/>
      <c r="I3" s="592"/>
      <c r="J3" s="592"/>
      <c r="K3" s="592"/>
      <c r="L3" s="592"/>
      <c r="M3" s="592"/>
      <c r="N3" s="592"/>
      <c r="O3" s="592"/>
      <c r="P3" s="592"/>
      <c r="Q3" s="59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76" t="s">
        <v>160</v>
      </c>
      <c r="B4" s="476"/>
      <c r="C4" s="562" t="s">
        <v>380</v>
      </c>
      <c r="D4" s="562"/>
      <c r="E4" s="562"/>
      <c r="F4" s="562"/>
      <c r="G4" s="562"/>
      <c r="H4" s="562"/>
      <c r="I4" s="562"/>
      <c r="J4" s="562"/>
      <c r="K4" s="562"/>
      <c r="L4" s="562"/>
      <c r="M4" s="562"/>
      <c r="N4" s="562"/>
      <c r="O4" s="562"/>
      <c r="P4" s="562"/>
      <c r="Q4" s="562"/>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76" t="s">
        <v>161</v>
      </c>
      <c r="B5" s="476"/>
      <c r="C5" s="562" t="s">
        <v>381</v>
      </c>
      <c r="D5" s="562"/>
      <c r="E5" s="562"/>
      <c r="F5" s="562"/>
      <c r="G5" s="562"/>
      <c r="H5" s="562"/>
      <c r="I5" s="562"/>
      <c r="J5" s="562"/>
      <c r="K5" s="562"/>
      <c r="L5" s="562"/>
      <c r="M5" s="562"/>
      <c r="N5" s="562"/>
      <c r="O5" s="562"/>
      <c r="P5" s="562"/>
      <c r="Q5" s="562"/>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76" t="s">
        <v>162</v>
      </c>
      <c r="B6" s="476"/>
      <c r="C6" s="558" t="s">
        <v>497</v>
      </c>
      <c r="D6" s="558"/>
      <c r="E6" s="558"/>
      <c r="F6" s="558"/>
      <c r="G6" s="558"/>
      <c r="H6" s="558"/>
      <c r="I6" s="558"/>
      <c r="J6" s="558"/>
      <c r="K6" s="558"/>
      <c r="L6" s="558"/>
      <c r="M6" s="558"/>
      <c r="N6" s="558"/>
      <c r="O6" s="558"/>
      <c r="P6" s="558"/>
      <c r="Q6" s="558"/>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45" t="s">
        <v>237</v>
      </c>
      <c r="B7" s="545"/>
      <c r="C7" s="545"/>
      <c r="D7" s="545"/>
      <c r="E7" s="545"/>
      <c r="F7" s="545" t="s">
        <v>178</v>
      </c>
      <c r="G7" s="545"/>
      <c r="H7" s="545"/>
      <c r="I7" s="90"/>
      <c r="J7" s="490" t="s">
        <v>238</v>
      </c>
      <c r="K7" s="490"/>
      <c r="L7" s="490"/>
      <c r="M7" s="490"/>
      <c r="N7" s="49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7" t="s">
        <v>168</v>
      </c>
      <c r="B8" s="548" t="s">
        <v>214</v>
      </c>
      <c r="C8" s="587" t="s">
        <v>170</v>
      </c>
      <c r="D8" s="589" t="s">
        <v>180</v>
      </c>
      <c r="E8" s="548" t="s">
        <v>164</v>
      </c>
      <c r="F8" s="582" t="s">
        <v>239</v>
      </c>
      <c r="G8" s="582" t="s">
        <v>240</v>
      </c>
      <c r="H8" s="582" t="s">
        <v>241</v>
      </c>
      <c r="I8" s="584"/>
      <c r="J8" s="582" t="s">
        <v>242</v>
      </c>
      <c r="K8" s="582" t="s">
        <v>243</v>
      </c>
      <c r="L8" s="582" t="s">
        <v>244</v>
      </c>
      <c r="M8" s="582" t="s">
        <v>245</v>
      </c>
      <c r="N8" s="582" t="s">
        <v>246</v>
      </c>
      <c r="O8" s="582" t="s">
        <v>247</v>
      </c>
      <c r="P8" s="582" t="s">
        <v>248</v>
      </c>
      <c r="Q8" s="582" t="s">
        <v>249</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7" customHeight="1" thickTop="1" thickBot="1">
      <c r="A9" s="496"/>
      <c r="B9" s="549"/>
      <c r="C9" s="588"/>
      <c r="D9" s="590"/>
      <c r="E9" s="549"/>
      <c r="F9" s="583"/>
      <c r="G9" s="583"/>
      <c r="H9" s="583"/>
      <c r="I9" s="585"/>
      <c r="J9" s="583"/>
      <c r="K9" s="583"/>
      <c r="L9" s="583"/>
      <c r="M9" s="583"/>
      <c r="N9" s="583"/>
      <c r="O9" s="583"/>
      <c r="P9" s="583"/>
      <c r="Q9" s="583"/>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7" customHeight="1">
      <c r="A10" s="559">
        <f>'5- Identificación de Riesgos'!A10</f>
        <v>1</v>
      </c>
      <c r="B10" s="440" t="str">
        <f>'5- Identificación de Riesgos'!B10</f>
        <v>Vencimiento de Términos</v>
      </c>
      <c r="C10" s="446" t="str">
        <f>'5- Identificación de Riesgos'!C10</f>
        <v>Se deciden acciones constitucionales  después del  término legal establecido para decidir sobre los conflictos presentados a los jueces.</v>
      </c>
      <c r="D10" s="446" t="s">
        <v>190</v>
      </c>
      <c r="E10" s="186" t="str">
        <f>'5- Identificación de Riesgos'!D10</f>
        <v>1. Complejidad de los procesos judiciales y solicitudes, lo cual incrementa los tiempos para su resolución.</v>
      </c>
      <c r="F10" s="459" t="str">
        <f>'5- Identificación de Riesgos'!H10</f>
        <v>Muy Baja - 1</v>
      </c>
      <c r="G10" s="446" t="str">
        <f>'5- Identificación de Riesgos'!M10</f>
        <v>Leve - 1</v>
      </c>
      <c r="H10" s="446" t="str">
        <f>'5- Identificación de Riesgos'!N10</f>
        <v>Bajo - 1</v>
      </c>
      <c r="I10" s="158"/>
      <c r="J10" s="591" t="str">
        <f>'6- Valoración Controles'!T10</f>
        <v>Muy Baja - 1</v>
      </c>
      <c r="K10" s="591" t="str">
        <f>'6- Valoración Controles'!U10</f>
        <v>Leve - 1</v>
      </c>
      <c r="L10" s="586" t="e">
        <f>AVERAGE(#REF!)</f>
        <v>#REF!</v>
      </c>
      <c r="M10" s="440" t="str">
        <f>'6- Valoración Controles'!V10</f>
        <v>Bajo - 1</v>
      </c>
      <c r="N10" s="440" t="s">
        <v>251</v>
      </c>
      <c r="O10" s="187"/>
      <c r="P10" s="187"/>
      <c r="Q10" s="188"/>
    </row>
    <row r="11" spans="1:269" ht="13.7" customHeight="1">
      <c r="A11" s="560"/>
      <c r="B11" s="441"/>
      <c r="C11" s="447"/>
      <c r="D11" s="447"/>
      <c r="E11" s="189" t="str">
        <f>'5- Identificación de Riesgos'!D11</f>
        <v>2. Fallas en la planeación  para el desarrollo de las tareas propias del despacho.</v>
      </c>
      <c r="F11" s="460"/>
      <c r="G11" s="578"/>
      <c r="H11" s="447"/>
      <c r="I11" s="91"/>
      <c r="J11" s="579"/>
      <c r="K11" s="579"/>
      <c r="L11" s="573"/>
      <c r="M11" s="441"/>
      <c r="N11" s="441"/>
      <c r="O11" s="190"/>
      <c r="P11" s="190">
        <v>5</v>
      </c>
      <c r="Q11" s="191"/>
    </row>
    <row r="12" spans="1:269" ht="13.7" customHeight="1">
      <c r="A12" s="560"/>
      <c r="B12" s="441"/>
      <c r="C12" s="447"/>
      <c r="D12" s="447"/>
      <c r="E12" s="200" t="str">
        <f>'5- Identificación de Riesgos'!D12</f>
        <v>3.  Fallas e insuficiencia de las herramientas tecnológicas.</v>
      </c>
      <c r="F12" s="460"/>
      <c r="G12" s="578"/>
      <c r="H12" s="447"/>
      <c r="I12" s="91"/>
      <c r="J12" s="579"/>
      <c r="K12" s="579"/>
      <c r="L12" s="573"/>
      <c r="M12" s="441"/>
      <c r="N12" s="441"/>
      <c r="O12" s="190"/>
      <c r="P12" s="190"/>
      <c r="Q12" s="191"/>
    </row>
    <row r="13" spans="1:269" ht="13.7" customHeight="1">
      <c r="A13" s="560"/>
      <c r="B13" s="441"/>
      <c r="C13" s="447"/>
      <c r="D13" s="447"/>
      <c r="E13" s="189">
        <f>'5- Identificación de Riesgos'!D13</f>
        <v>0</v>
      </c>
      <c r="F13" s="460"/>
      <c r="G13" s="578"/>
      <c r="H13" s="447"/>
      <c r="I13" s="91"/>
      <c r="J13" s="579"/>
      <c r="K13" s="579"/>
      <c r="L13" s="573"/>
      <c r="M13" s="441"/>
      <c r="N13" s="441"/>
      <c r="O13" s="190"/>
      <c r="P13" s="190"/>
      <c r="Q13" s="191"/>
    </row>
    <row r="14" spans="1:269" ht="13.7" customHeight="1">
      <c r="A14" s="560"/>
      <c r="B14" s="441"/>
      <c r="C14" s="447"/>
      <c r="D14" s="447"/>
      <c r="E14" s="189">
        <f>'5- Identificación de Riesgos'!D14</f>
        <v>0</v>
      </c>
      <c r="F14" s="460"/>
      <c r="G14" s="578"/>
      <c r="H14" s="447"/>
      <c r="I14" s="91"/>
      <c r="J14" s="579"/>
      <c r="K14" s="579"/>
      <c r="L14" s="573"/>
      <c r="M14" s="441"/>
      <c r="N14" s="441"/>
      <c r="O14" s="190"/>
      <c r="P14" s="190"/>
      <c r="Q14" s="191"/>
    </row>
    <row r="15" spans="1:269" ht="13.7" customHeight="1">
      <c r="A15" s="560"/>
      <c r="B15" s="441"/>
      <c r="C15" s="447"/>
      <c r="D15" s="447"/>
      <c r="E15" s="189">
        <f>'5- Identificación de Riesgos'!D15</f>
        <v>0</v>
      </c>
      <c r="F15" s="460"/>
      <c r="G15" s="578"/>
      <c r="H15" s="447"/>
      <c r="I15" s="91"/>
      <c r="J15" s="579"/>
      <c r="K15" s="579"/>
      <c r="L15" s="573"/>
      <c r="M15" s="441"/>
      <c r="N15" s="441"/>
      <c r="O15" s="190"/>
      <c r="P15" s="190"/>
      <c r="Q15" s="191"/>
    </row>
    <row r="16" spans="1:269" ht="13.7" customHeight="1">
      <c r="A16" s="560"/>
      <c r="B16" s="441"/>
      <c r="C16" s="447"/>
      <c r="D16" s="447"/>
      <c r="E16" s="189">
        <f>'5- Identificación de Riesgos'!D16</f>
        <v>0</v>
      </c>
      <c r="F16" s="460"/>
      <c r="G16" s="578"/>
      <c r="H16" s="447"/>
      <c r="I16" s="91"/>
      <c r="J16" s="579"/>
      <c r="K16" s="579"/>
      <c r="L16" s="573"/>
      <c r="M16" s="441"/>
      <c r="N16" s="441"/>
      <c r="O16" s="190"/>
      <c r="P16" s="190"/>
      <c r="Q16" s="191"/>
    </row>
    <row r="17" spans="1:17" ht="13.7" customHeight="1">
      <c r="A17" s="560"/>
      <c r="B17" s="441"/>
      <c r="C17" s="447"/>
      <c r="D17" s="447"/>
      <c r="E17" s="189">
        <f>'5- Identificación de Riesgos'!D17</f>
        <v>0</v>
      </c>
      <c r="F17" s="460"/>
      <c r="G17" s="578"/>
      <c r="H17" s="447"/>
      <c r="I17" s="91"/>
      <c r="J17" s="579"/>
      <c r="K17" s="579"/>
      <c r="L17" s="573"/>
      <c r="M17" s="441"/>
      <c r="N17" s="441"/>
      <c r="O17" s="190"/>
      <c r="P17" s="190"/>
      <c r="Q17" s="191"/>
    </row>
    <row r="18" spans="1:17" ht="13.7" customHeight="1">
      <c r="A18" s="560"/>
      <c r="B18" s="441"/>
      <c r="C18" s="447"/>
      <c r="D18" s="447"/>
      <c r="E18" s="189">
        <f>'5- Identificación de Riesgos'!D18</f>
        <v>0</v>
      </c>
      <c r="F18" s="460"/>
      <c r="G18" s="578"/>
      <c r="H18" s="447"/>
      <c r="I18" s="91"/>
      <c r="J18" s="579"/>
      <c r="K18" s="579"/>
      <c r="L18" s="573"/>
      <c r="M18" s="441"/>
      <c r="N18" s="441"/>
      <c r="O18" s="190"/>
      <c r="P18" s="190"/>
      <c r="Q18" s="191"/>
    </row>
    <row r="19" spans="1:17" ht="13.7" customHeight="1">
      <c r="A19" s="560"/>
      <c r="B19" s="499"/>
      <c r="C19" s="447"/>
      <c r="D19" s="447"/>
      <c r="E19" s="189">
        <f>'5- Identificación de Riesgos'!D19</f>
        <v>0</v>
      </c>
      <c r="F19" s="460"/>
      <c r="G19" s="578"/>
      <c r="H19" s="447"/>
      <c r="I19" s="92"/>
      <c r="J19" s="580"/>
      <c r="K19" s="580"/>
      <c r="L19" s="574"/>
      <c r="M19" s="499"/>
      <c r="N19" s="499"/>
      <c r="O19" s="190"/>
      <c r="P19" s="190"/>
      <c r="Q19" s="191"/>
    </row>
    <row r="20" spans="1:17" ht="13.7" customHeight="1">
      <c r="A20" s="577">
        <f>'5- Identificación de Riesgos'!A20</f>
        <v>2</v>
      </c>
      <c r="B20" s="441" t="str">
        <f>'5- Identificación de Riesgos'!B20</f>
        <v xml:space="preserve">Incumplimientos en la realizacion de audiencias </v>
      </c>
      <c r="C20" s="499" t="str">
        <f>'5- Identificación de Riesgos'!C20</f>
        <v>No se cumple la realización de audiencias programada por cada Despacho</v>
      </c>
      <c r="D20" s="499" t="s">
        <v>190</v>
      </c>
      <c r="E20" s="189" t="str">
        <f>'5- Identificación de Riesgos'!D20</f>
        <v xml:space="preserve">1. Inasistencia del Juez </v>
      </c>
      <c r="F20" s="576" t="str">
        <f>'5- Identificación de Riesgos'!H20</f>
        <v>Muy Baja - 1</v>
      </c>
      <c r="G20" s="499" t="str">
        <f>'5- Identificación de Riesgos'!M20</f>
        <v>Leve - 1</v>
      </c>
      <c r="H20" s="499" t="str">
        <f>'5- Identificación de Riesgos'!N20</f>
        <v>Bajo - 1</v>
      </c>
      <c r="I20" s="91"/>
      <c r="J20" s="579" t="str">
        <f>'6- Valoración Controles'!T20</f>
        <v>Muy Baja - 1</v>
      </c>
      <c r="K20" s="579" t="str">
        <f>'6- Valoración Controles'!U20</f>
        <v>Leve - 1</v>
      </c>
      <c r="L20" s="573" t="e">
        <f>AVERAGE(#REF!)</f>
        <v>#REF!</v>
      </c>
      <c r="M20" s="441" t="str">
        <f>'6- Valoración Controles'!V20</f>
        <v>Bajo - 1</v>
      </c>
      <c r="N20" s="441" t="s">
        <v>251</v>
      </c>
      <c r="O20" s="190"/>
      <c r="P20" s="190"/>
      <c r="Q20" s="191"/>
    </row>
    <row r="21" spans="1:17" ht="13.7" customHeight="1">
      <c r="A21" s="560"/>
      <c r="B21" s="441"/>
      <c r="C21" s="447"/>
      <c r="D21" s="447"/>
      <c r="E21" s="189" t="str">
        <f>'5- Identificación de Riesgos'!D21</f>
        <v>2. Programación de audiencias sin tener en cuenta tiempos de duración para su realización.</v>
      </c>
      <c r="F21" s="460"/>
      <c r="G21" s="578"/>
      <c r="H21" s="447"/>
      <c r="I21" s="91"/>
      <c r="J21" s="579"/>
      <c r="K21" s="579"/>
      <c r="L21" s="573"/>
      <c r="M21" s="441"/>
      <c r="N21" s="441"/>
      <c r="O21" s="190"/>
      <c r="P21" s="190"/>
      <c r="Q21" s="191"/>
    </row>
    <row r="22" spans="1:17" ht="13.7" customHeight="1">
      <c r="A22" s="560"/>
      <c r="B22" s="441"/>
      <c r="C22" s="447"/>
      <c r="D22" s="447"/>
      <c r="E22" s="189" t="str">
        <f>'5- Identificación de Riesgos'!D22</f>
        <v xml:space="preserve">3 .Notificaciones judiciales erradas o inoportunas </v>
      </c>
      <c r="F22" s="460"/>
      <c r="G22" s="578"/>
      <c r="H22" s="447"/>
      <c r="I22" s="91"/>
      <c r="J22" s="579"/>
      <c r="K22" s="579"/>
      <c r="L22" s="573"/>
      <c r="M22" s="441"/>
      <c r="N22" s="441"/>
      <c r="O22" s="190"/>
      <c r="P22" s="190"/>
      <c r="Q22" s="191"/>
    </row>
    <row r="23" spans="1:17" ht="13.7" customHeight="1">
      <c r="A23" s="560"/>
      <c r="B23" s="441"/>
      <c r="C23" s="447"/>
      <c r="D23" s="447"/>
      <c r="E23" s="189" t="str">
        <f>'5- Identificación de Riesgos'!D23</f>
        <v>4.Fallas en el servicio de internet,  conectividad  irregular.</v>
      </c>
      <c r="F23" s="460"/>
      <c r="G23" s="578"/>
      <c r="H23" s="447"/>
      <c r="I23" s="91"/>
      <c r="J23" s="579"/>
      <c r="K23" s="579"/>
      <c r="L23" s="573"/>
      <c r="M23" s="441"/>
      <c r="N23" s="441"/>
      <c r="O23" s="190"/>
      <c r="P23" s="190"/>
      <c r="Q23" s="191"/>
    </row>
    <row r="24" spans="1:17" ht="13.7" customHeight="1">
      <c r="A24" s="560"/>
      <c r="B24" s="441"/>
      <c r="C24" s="447"/>
      <c r="D24" s="447"/>
      <c r="E24" s="189">
        <f>'5- Identificación de Riesgos'!D24</f>
        <v>0</v>
      </c>
      <c r="F24" s="460"/>
      <c r="G24" s="578"/>
      <c r="H24" s="447"/>
      <c r="I24" s="91"/>
      <c r="J24" s="579"/>
      <c r="K24" s="579"/>
      <c r="L24" s="573"/>
      <c r="M24" s="441"/>
      <c r="N24" s="441"/>
      <c r="O24" s="190"/>
      <c r="P24" s="190"/>
      <c r="Q24" s="191"/>
    </row>
    <row r="25" spans="1:17" ht="13.7" customHeight="1">
      <c r="A25" s="560"/>
      <c r="B25" s="441"/>
      <c r="C25" s="447"/>
      <c r="D25" s="447"/>
      <c r="E25" s="189">
        <f>'5- Identificación de Riesgos'!D25</f>
        <v>0</v>
      </c>
      <c r="F25" s="460"/>
      <c r="G25" s="578"/>
      <c r="H25" s="447"/>
      <c r="I25" s="91"/>
      <c r="J25" s="579"/>
      <c r="K25" s="579"/>
      <c r="L25" s="573"/>
      <c r="M25" s="441"/>
      <c r="N25" s="441"/>
      <c r="O25" s="190"/>
      <c r="P25" s="190"/>
      <c r="Q25" s="191"/>
    </row>
    <row r="26" spans="1:17" ht="13.7" customHeight="1">
      <c r="A26" s="560"/>
      <c r="B26" s="441"/>
      <c r="C26" s="447"/>
      <c r="D26" s="447"/>
      <c r="E26" s="189">
        <f>'5- Identificación de Riesgos'!D26</f>
        <v>0</v>
      </c>
      <c r="F26" s="460"/>
      <c r="G26" s="578"/>
      <c r="H26" s="447"/>
      <c r="I26" s="91"/>
      <c r="J26" s="579"/>
      <c r="K26" s="579"/>
      <c r="L26" s="573"/>
      <c r="M26" s="441"/>
      <c r="N26" s="441"/>
      <c r="O26" s="190"/>
      <c r="P26" s="190"/>
      <c r="Q26" s="191"/>
    </row>
    <row r="27" spans="1:17" ht="13.7" customHeight="1">
      <c r="A27" s="560"/>
      <c r="B27" s="441"/>
      <c r="C27" s="447"/>
      <c r="D27" s="447"/>
      <c r="E27" s="189">
        <f>'5- Identificación de Riesgos'!D27</f>
        <v>0</v>
      </c>
      <c r="F27" s="460"/>
      <c r="G27" s="578"/>
      <c r="H27" s="447"/>
      <c r="I27" s="91"/>
      <c r="J27" s="579"/>
      <c r="K27" s="579"/>
      <c r="L27" s="573"/>
      <c r="M27" s="441"/>
      <c r="N27" s="441"/>
      <c r="O27" s="190"/>
      <c r="P27" s="190"/>
      <c r="Q27" s="191"/>
    </row>
    <row r="28" spans="1:17" ht="13.7" customHeight="1">
      <c r="A28" s="560"/>
      <c r="B28" s="441"/>
      <c r="C28" s="447"/>
      <c r="D28" s="447"/>
      <c r="E28" s="189">
        <f>'5- Identificación de Riesgos'!D28</f>
        <v>0</v>
      </c>
      <c r="F28" s="460"/>
      <c r="G28" s="578"/>
      <c r="H28" s="447"/>
      <c r="I28" s="91"/>
      <c r="J28" s="579"/>
      <c r="K28" s="579"/>
      <c r="L28" s="573"/>
      <c r="M28" s="441"/>
      <c r="N28" s="441"/>
      <c r="O28" s="190"/>
      <c r="P28" s="190"/>
      <c r="Q28" s="191"/>
    </row>
    <row r="29" spans="1:17" ht="13.7" customHeight="1">
      <c r="A29" s="560"/>
      <c r="B29" s="499"/>
      <c r="C29" s="447"/>
      <c r="D29" s="447"/>
      <c r="E29" s="189">
        <f>'5- Identificación de Riesgos'!D29</f>
        <v>0</v>
      </c>
      <c r="F29" s="460"/>
      <c r="G29" s="578"/>
      <c r="H29" s="447"/>
      <c r="I29" s="92"/>
      <c r="J29" s="580"/>
      <c r="K29" s="580"/>
      <c r="L29" s="574"/>
      <c r="M29" s="499"/>
      <c r="N29" s="499"/>
      <c r="O29" s="190"/>
      <c r="P29" s="190"/>
      <c r="Q29" s="191"/>
    </row>
    <row r="30" spans="1:17" ht="13.7" customHeight="1">
      <c r="A30" s="577">
        <f>'5- Identificación de Riesgos'!A30</f>
        <v>3</v>
      </c>
      <c r="B30" s="441" t="str">
        <f>'5- Identificación de Riesgos'!B30</f>
        <v xml:space="preserve"> Efectuar notificaciones que no cumplan con los requistos</v>
      </c>
      <c r="C30" s="499" t="str">
        <f>'5- Identificación de Riesgos'!C30</f>
        <v xml:space="preserve">No se realizan las  notificaciones , no se erfectuan  oportunamente o no se aplica  a la normatividad </v>
      </c>
      <c r="D30" s="499" t="s">
        <v>190</v>
      </c>
      <c r="E30" s="189" t="str">
        <f>'5- Identificación de Riesgos'!D30</f>
        <v>1. Errores en la digitación</v>
      </c>
      <c r="F30" s="576" t="str">
        <f>'5- Identificación de Riesgos'!H30</f>
        <v>Muy Baja - 1</v>
      </c>
      <c r="G30" s="499" t="str">
        <f>'5- Identificación de Riesgos'!M30</f>
        <v>Leve - 1</v>
      </c>
      <c r="H30" s="499" t="str">
        <f>'5- Identificación de Riesgos'!N30</f>
        <v>Bajo - 1</v>
      </c>
      <c r="I30" s="91"/>
      <c r="J30" s="579" t="str">
        <f>'6- Valoración Controles'!T30</f>
        <v>Muy Baja - 1</v>
      </c>
      <c r="K30" s="579" t="str">
        <f>'6- Valoración Controles'!U30</f>
        <v>Leve - 1</v>
      </c>
      <c r="L30" s="573" t="e">
        <f>AVERAGE(#REF!)</f>
        <v>#REF!</v>
      </c>
      <c r="M30" s="441" t="str">
        <f>'6- Valoración Controles'!V30</f>
        <v>Bajo - 1</v>
      </c>
      <c r="N30" s="441" t="s">
        <v>251</v>
      </c>
      <c r="O30" s="190"/>
      <c r="P30" s="190"/>
      <c r="Q30" s="191"/>
    </row>
    <row r="31" spans="1:17" ht="13.7" customHeight="1">
      <c r="A31" s="560"/>
      <c r="B31" s="441"/>
      <c r="C31" s="447"/>
      <c r="D31" s="447"/>
      <c r="E31" s="189" t="str">
        <f>'5- Identificación de Riesgos'!D31</f>
        <v>2. Falta de información pertinente para realizar la actividad (correos errados, falta de información para realizar la actividad)</v>
      </c>
      <c r="F31" s="460"/>
      <c r="G31" s="578"/>
      <c r="H31" s="447"/>
      <c r="I31" s="91"/>
      <c r="J31" s="579"/>
      <c r="K31" s="579"/>
      <c r="L31" s="573"/>
      <c r="M31" s="441"/>
      <c r="N31" s="441"/>
      <c r="O31" s="190"/>
      <c r="P31" s="190"/>
      <c r="Q31" s="191"/>
    </row>
    <row r="32" spans="1:17" ht="13.7" customHeight="1">
      <c r="A32" s="560"/>
      <c r="B32" s="441"/>
      <c r="C32" s="447"/>
      <c r="D32" s="447"/>
      <c r="E32" s="189" t="str">
        <f>'5- Identificación de Riesgos'!D32</f>
        <v>3. Carencia de vinculación de partes y terceros que genera nulidades</v>
      </c>
      <c r="F32" s="460"/>
      <c r="G32" s="578"/>
      <c r="H32" s="447"/>
      <c r="I32" s="91"/>
      <c r="J32" s="579"/>
      <c r="K32" s="579"/>
      <c r="L32" s="573"/>
      <c r="M32" s="441"/>
      <c r="N32" s="441"/>
      <c r="O32" s="190"/>
      <c r="P32" s="190"/>
      <c r="Q32" s="191"/>
    </row>
    <row r="33" spans="1:17" ht="13.7" customHeight="1">
      <c r="A33" s="560"/>
      <c r="B33" s="441"/>
      <c r="C33" s="447"/>
      <c r="D33" s="447"/>
      <c r="E33" s="189">
        <f>'5- Identificación de Riesgos'!D33</f>
        <v>0</v>
      </c>
      <c r="F33" s="460"/>
      <c r="G33" s="578"/>
      <c r="H33" s="447"/>
      <c r="I33" s="91"/>
      <c r="J33" s="579"/>
      <c r="K33" s="579"/>
      <c r="L33" s="573"/>
      <c r="M33" s="441"/>
      <c r="N33" s="441"/>
      <c r="O33" s="190"/>
      <c r="P33" s="190"/>
      <c r="Q33" s="191"/>
    </row>
    <row r="34" spans="1:17" ht="13.7" customHeight="1">
      <c r="A34" s="560"/>
      <c r="B34" s="441"/>
      <c r="C34" s="447"/>
      <c r="D34" s="447"/>
      <c r="E34" s="189">
        <f>'5- Identificación de Riesgos'!D34</f>
        <v>0</v>
      </c>
      <c r="F34" s="460"/>
      <c r="G34" s="578"/>
      <c r="H34" s="447"/>
      <c r="I34" s="91"/>
      <c r="J34" s="579"/>
      <c r="K34" s="579"/>
      <c r="L34" s="573"/>
      <c r="M34" s="441"/>
      <c r="N34" s="441"/>
      <c r="O34" s="190"/>
      <c r="P34" s="190"/>
      <c r="Q34" s="191"/>
    </row>
    <row r="35" spans="1:17" ht="13.7" customHeight="1">
      <c r="A35" s="560"/>
      <c r="B35" s="441"/>
      <c r="C35" s="447"/>
      <c r="D35" s="447"/>
      <c r="E35" s="189">
        <f>'5- Identificación de Riesgos'!D35</f>
        <v>0</v>
      </c>
      <c r="F35" s="460"/>
      <c r="G35" s="578"/>
      <c r="H35" s="447"/>
      <c r="I35" s="91"/>
      <c r="J35" s="579"/>
      <c r="K35" s="579"/>
      <c r="L35" s="573"/>
      <c r="M35" s="441"/>
      <c r="N35" s="441"/>
      <c r="O35" s="190"/>
      <c r="P35" s="190"/>
      <c r="Q35" s="191"/>
    </row>
    <row r="36" spans="1:17" ht="13.7" customHeight="1">
      <c r="A36" s="560"/>
      <c r="B36" s="441"/>
      <c r="C36" s="447"/>
      <c r="D36" s="447"/>
      <c r="E36" s="189">
        <f>'5- Identificación de Riesgos'!D36</f>
        <v>0</v>
      </c>
      <c r="F36" s="460"/>
      <c r="G36" s="578"/>
      <c r="H36" s="447"/>
      <c r="I36" s="91"/>
      <c r="J36" s="579"/>
      <c r="K36" s="579"/>
      <c r="L36" s="573"/>
      <c r="M36" s="441"/>
      <c r="N36" s="441"/>
      <c r="O36" s="190"/>
      <c r="P36" s="190"/>
      <c r="Q36" s="191"/>
    </row>
    <row r="37" spans="1:17" ht="13.7" customHeight="1">
      <c r="A37" s="560"/>
      <c r="B37" s="441"/>
      <c r="C37" s="447"/>
      <c r="D37" s="447"/>
      <c r="E37" s="189">
        <f>'5- Identificación de Riesgos'!D37</f>
        <v>0</v>
      </c>
      <c r="F37" s="460"/>
      <c r="G37" s="578"/>
      <c r="H37" s="447"/>
      <c r="I37" s="91"/>
      <c r="J37" s="579"/>
      <c r="K37" s="579"/>
      <c r="L37" s="573"/>
      <c r="M37" s="441"/>
      <c r="N37" s="441"/>
      <c r="O37" s="190"/>
      <c r="P37" s="190"/>
      <c r="Q37" s="191"/>
    </row>
    <row r="38" spans="1:17" ht="13.7" customHeight="1">
      <c r="A38" s="560"/>
      <c r="B38" s="441"/>
      <c r="C38" s="447"/>
      <c r="D38" s="447"/>
      <c r="E38" s="189">
        <f>'5- Identificación de Riesgos'!D38</f>
        <v>0</v>
      </c>
      <c r="F38" s="460"/>
      <c r="G38" s="578"/>
      <c r="H38" s="447"/>
      <c r="I38" s="91"/>
      <c r="J38" s="579"/>
      <c r="K38" s="579"/>
      <c r="L38" s="573"/>
      <c r="M38" s="441"/>
      <c r="N38" s="441"/>
      <c r="O38" s="190"/>
      <c r="P38" s="190"/>
      <c r="Q38" s="191"/>
    </row>
    <row r="39" spans="1:17" ht="13.7" customHeight="1">
      <c r="A39" s="560"/>
      <c r="B39" s="499"/>
      <c r="C39" s="447"/>
      <c r="D39" s="447"/>
      <c r="E39" s="189">
        <f>'5- Identificación de Riesgos'!D39</f>
        <v>0</v>
      </c>
      <c r="F39" s="460"/>
      <c r="G39" s="578"/>
      <c r="H39" s="447"/>
      <c r="I39" s="92"/>
      <c r="J39" s="580"/>
      <c r="K39" s="580"/>
      <c r="L39" s="574"/>
      <c r="M39" s="499"/>
      <c r="N39" s="499"/>
      <c r="O39" s="190"/>
      <c r="P39" s="190"/>
      <c r="Q39" s="191"/>
    </row>
    <row r="40" spans="1:17" ht="13.7" customHeight="1">
      <c r="A40" s="575">
        <v>4</v>
      </c>
      <c r="B40" s="441" t="str">
        <f>'5- Identificación de Riesgos'!B40</f>
        <v>Pérdida de documentos</v>
      </c>
      <c r="C40" s="499" t="str">
        <f>'5- Identificación de Riesgos'!C40</f>
        <v>Extravío temporal o definitivo de los  documentos de los procesos judiciales</v>
      </c>
      <c r="D40" s="499" t="s">
        <v>190</v>
      </c>
      <c r="E40" s="189" t="str">
        <f>'5- Identificación de Riesgos'!D40</f>
        <v>1. Falta de software institucional estandarizado para la especialidad para el control del archivo de documentos tanto físicos como virtuales.</v>
      </c>
      <c r="F40" s="576" t="str">
        <f>'5- Identificación de Riesgos'!H40</f>
        <v>Muy Baja - 1</v>
      </c>
      <c r="G40" s="499" t="str">
        <f>'5- Identificación de Riesgos'!M40</f>
        <v>Leve - 1</v>
      </c>
      <c r="H40" s="499" t="str">
        <f>'5- Identificación de Riesgos'!N40</f>
        <v>Bajo - 1</v>
      </c>
      <c r="I40" s="91"/>
      <c r="J40" s="579" t="str">
        <f>'6- Valoración Controles'!T40</f>
        <v>Muy Baja - 1</v>
      </c>
      <c r="K40" s="579" t="str">
        <f>'6- Valoración Controles'!U40</f>
        <v>Leve - 1</v>
      </c>
      <c r="L40" s="573" t="e">
        <f>AVERAGE(#REF!)</f>
        <v>#REF!</v>
      </c>
      <c r="M40" s="441" t="str">
        <f>'6- Valoración Controles'!V40</f>
        <v>Bajo - 1</v>
      </c>
      <c r="N40" s="441" t="s">
        <v>251</v>
      </c>
      <c r="O40" s="190"/>
      <c r="P40" s="190"/>
      <c r="Q40" s="191"/>
    </row>
    <row r="41" spans="1:17" ht="13.7" customHeight="1">
      <c r="A41" s="466"/>
      <c r="B41" s="441"/>
      <c r="C41" s="447"/>
      <c r="D41" s="447"/>
      <c r="E41" s="189" t="str">
        <f>'5- Identificación de Riesgos'!D41</f>
        <v>2. Desconocimiento e inaplicabilidad de las Tablas de Retención Documental (TRD)</v>
      </c>
      <c r="F41" s="460"/>
      <c r="G41" s="578"/>
      <c r="H41" s="447"/>
      <c r="I41" s="91"/>
      <c r="J41" s="579"/>
      <c r="K41" s="579"/>
      <c r="L41" s="573"/>
      <c r="M41" s="441"/>
      <c r="N41" s="441"/>
      <c r="O41" s="190"/>
      <c r="P41" s="190"/>
      <c r="Q41" s="191"/>
    </row>
    <row r="42" spans="1:17" ht="13.7" customHeight="1">
      <c r="A42" s="466"/>
      <c r="B42" s="441"/>
      <c r="C42" s="447"/>
      <c r="D42" s="447"/>
      <c r="E42" s="189">
        <f>'5- Identificación de Riesgos'!D42</f>
        <v>0</v>
      </c>
      <c r="F42" s="460"/>
      <c r="G42" s="578"/>
      <c r="H42" s="447"/>
      <c r="I42" s="91"/>
      <c r="J42" s="579"/>
      <c r="K42" s="579"/>
      <c r="L42" s="573"/>
      <c r="M42" s="441"/>
      <c r="N42" s="441"/>
      <c r="O42" s="190"/>
      <c r="P42" s="190"/>
      <c r="Q42" s="191"/>
    </row>
    <row r="43" spans="1:17" ht="13.7" customHeight="1">
      <c r="A43" s="466"/>
      <c r="B43" s="441"/>
      <c r="C43" s="447"/>
      <c r="D43" s="447"/>
      <c r="E43" s="189">
        <f>'5- Identificación de Riesgos'!D43</f>
        <v>0</v>
      </c>
      <c r="F43" s="460"/>
      <c r="G43" s="578"/>
      <c r="H43" s="447"/>
      <c r="I43" s="91"/>
      <c r="J43" s="579"/>
      <c r="K43" s="579"/>
      <c r="L43" s="573"/>
      <c r="M43" s="441"/>
      <c r="N43" s="441"/>
      <c r="O43" s="190"/>
      <c r="P43" s="190"/>
      <c r="Q43" s="191"/>
    </row>
    <row r="44" spans="1:17" ht="13.7" customHeight="1">
      <c r="A44" s="466"/>
      <c r="B44" s="441"/>
      <c r="C44" s="447"/>
      <c r="D44" s="447"/>
      <c r="E44" s="189">
        <f>'5- Identificación de Riesgos'!D44</f>
        <v>0</v>
      </c>
      <c r="F44" s="460"/>
      <c r="G44" s="578"/>
      <c r="H44" s="447"/>
      <c r="I44" s="91"/>
      <c r="J44" s="579"/>
      <c r="K44" s="579"/>
      <c r="L44" s="573"/>
      <c r="M44" s="441"/>
      <c r="N44" s="441"/>
      <c r="O44" s="190"/>
      <c r="P44" s="190"/>
      <c r="Q44" s="191"/>
    </row>
    <row r="45" spans="1:17" ht="13.7" customHeight="1">
      <c r="A45" s="466"/>
      <c r="B45" s="441"/>
      <c r="C45" s="447"/>
      <c r="D45" s="447"/>
      <c r="E45" s="189">
        <f>'5- Identificación de Riesgos'!D45</f>
        <v>0</v>
      </c>
      <c r="F45" s="460"/>
      <c r="G45" s="578"/>
      <c r="H45" s="447"/>
      <c r="I45" s="91"/>
      <c r="J45" s="579"/>
      <c r="K45" s="579"/>
      <c r="L45" s="573"/>
      <c r="M45" s="441"/>
      <c r="N45" s="441"/>
      <c r="O45" s="190"/>
      <c r="P45" s="190"/>
      <c r="Q45" s="191"/>
    </row>
    <row r="46" spans="1:17" ht="13.7" customHeight="1">
      <c r="A46" s="466"/>
      <c r="B46" s="441"/>
      <c r="C46" s="447"/>
      <c r="D46" s="447"/>
      <c r="E46" s="189">
        <f>'5- Identificación de Riesgos'!D46</f>
        <v>0</v>
      </c>
      <c r="F46" s="460"/>
      <c r="G46" s="578"/>
      <c r="H46" s="447"/>
      <c r="I46" s="91"/>
      <c r="J46" s="579"/>
      <c r="K46" s="579"/>
      <c r="L46" s="573"/>
      <c r="M46" s="441"/>
      <c r="N46" s="441"/>
      <c r="O46" s="190"/>
      <c r="P46" s="190"/>
      <c r="Q46" s="191"/>
    </row>
    <row r="47" spans="1:17" ht="13.7" customHeight="1">
      <c r="A47" s="466"/>
      <c r="B47" s="441"/>
      <c r="C47" s="447"/>
      <c r="D47" s="447"/>
      <c r="E47" s="189">
        <f>'5- Identificación de Riesgos'!D47</f>
        <v>0</v>
      </c>
      <c r="F47" s="460"/>
      <c r="G47" s="578"/>
      <c r="H47" s="447"/>
      <c r="I47" s="91"/>
      <c r="J47" s="579"/>
      <c r="K47" s="579"/>
      <c r="L47" s="573"/>
      <c r="M47" s="441"/>
      <c r="N47" s="441"/>
      <c r="O47" s="190"/>
      <c r="P47" s="190"/>
      <c r="Q47" s="191"/>
    </row>
    <row r="48" spans="1:17" ht="13.7" customHeight="1">
      <c r="A48" s="466"/>
      <c r="B48" s="441"/>
      <c r="C48" s="447"/>
      <c r="D48" s="447"/>
      <c r="E48" s="189">
        <f>'5- Identificación de Riesgos'!D48</f>
        <v>0</v>
      </c>
      <c r="F48" s="460"/>
      <c r="G48" s="578"/>
      <c r="H48" s="447"/>
      <c r="I48" s="91"/>
      <c r="J48" s="579"/>
      <c r="K48" s="579"/>
      <c r="L48" s="573"/>
      <c r="M48" s="441"/>
      <c r="N48" s="441"/>
      <c r="O48" s="190"/>
      <c r="P48" s="190"/>
      <c r="Q48" s="191"/>
    </row>
    <row r="49" spans="1:17" ht="13.7" customHeight="1" thickBot="1">
      <c r="A49" s="467"/>
      <c r="B49" s="442"/>
      <c r="C49" s="448"/>
      <c r="D49" s="448"/>
      <c r="E49" s="192">
        <f>'5- Identificación de Riesgos'!D49</f>
        <v>0</v>
      </c>
      <c r="F49" s="461"/>
      <c r="G49" s="581"/>
      <c r="H49" s="448"/>
      <c r="I49" s="159"/>
      <c r="J49" s="580"/>
      <c r="K49" s="580"/>
      <c r="L49" s="574"/>
      <c r="M49" s="499"/>
      <c r="N49" s="442"/>
      <c r="O49" s="193"/>
      <c r="P49" s="193"/>
      <c r="Q49" s="194"/>
    </row>
    <row r="50" spans="1:17" ht="13.7" hidden="1" customHeight="1">
      <c r="A50" s="594">
        <v>5</v>
      </c>
      <c r="B50" s="441" t="str">
        <f>'5- Identificación de Riesgos'!B50</f>
        <v xml:space="preserve">Recibir , ofrecer, prometer , entregar o aceptar dádivas o beneficios a nombre propio o de terceros para  expedir, alterar,retener , extraviar o entregar  documentos  sin el lleno de requisitos legales </v>
      </c>
      <c r="C50" s="499" t="str">
        <f>'5- Identificación de Riesgos'!C50</f>
        <v xml:space="preserve"> Realizar trámites sin el cumplimiento de los requisitos legales  o  con informacion falsa</v>
      </c>
      <c r="D50" s="499" t="s">
        <v>190</v>
      </c>
      <c r="E50" s="189" t="str">
        <f>'5- Identificación de Riesgos'!D50</f>
        <v xml:space="preserve">1.Falta de ética  de los servidores judiciales 
</v>
      </c>
      <c r="F50" s="576" t="str">
        <f>'5- Identificación de Riesgos'!H50</f>
        <v>Muy Baja - 1</v>
      </c>
      <c r="G50" s="499" t="str">
        <f>'5- Identificación de Riesgos'!M50</f>
        <v>Menor - 2</v>
      </c>
      <c r="H50" s="499" t="str">
        <f>'5- Identificación de Riesgos'!N50</f>
        <v>Bajo - 2</v>
      </c>
      <c r="I50" s="91"/>
      <c r="J50" s="579" t="str">
        <f>'6- Valoración Controles'!T50</f>
        <v>Muy Baja - 1</v>
      </c>
      <c r="K50" s="579" t="str">
        <f>'6- Valoración Controles'!U50</f>
        <v>Menor - 2</v>
      </c>
      <c r="L50" s="573" t="e">
        <f>AVERAGE(#REF!)</f>
        <v>#REF!</v>
      </c>
      <c r="M50" s="441" t="str">
        <f>'6- Valoración Controles'!V50</f>
        <v>Bajo - 2</v>
      </c>
      <c r="N50" s="441" t="s">
        <v>251</v>
      </c>
      <c r="O50" s="190"/>
      <c r="P50" s="190"/>
      <c r="Q50" s="191"/>
    </row>
    <row r="51" spans="1:17" ht="13.7" hidden="1" customHeight="1">
      <c r="A51" s="508"/>
      <c r="B51" s="441"/>
      <c r="C51" s="447"/>
      <c r="D51" s="447"/>
      <c r="E51" s="189" t="str">
        <f>'5- Identificación de Riesgos'!D51</f>
        <v xml:space="preserve">2.  Fallas en los controles de los procesos </v>
      </c>
      <c r="F51" s="460"/>
      <c r="G51" s="578"/>
      <c r="H51" s="447"/>
      <c r="I51" s="91"/>
      <c r="J51" s="579"/>
      <c r="K51" s="579"/>
      <c r="L51" s="573"/>
      <c r="M51" s="441"/>
      <c r="N51" s="441"/>
      <c r="O51" s="190"/>
      <c r="P51" s="190"/>
      <c r="Q51" s="191"/>
    </row>
    <row r="52" spans="1:17" ht="13.7" hidden="1" customHeight="1">
      <c r="A52" s="508"/>
      <c r="B52" s="441"/>
      <c r="C52" s="447"/>
      <c r="D52" s="447"/>
      <c r="E52" s="189">
        <f>'5- Identificación de Riesgos'!D52</f>
        <v>0</v>
      </c>
      <c r="F52" s="460"/>
      <c r="G52" s="578"/>
      <c r="H52" s="447"/>
      <c r="I52" s="91"/>
      <c r="J52" s="579"/>
      <c r="K52" s="579"/>
      <c r="L52" s="573"/>
      <c r="M52" s="441"/>
      <c r="N52" s="441"/>
      <c r="O52" s="190"/>
      <c r="P52" s="190"/>
      <c r="Q52" s="191"/>
    </row>
    <row r="53" spans="1:17" ht="13.7" hidden="1" customHeight="1">
      <c r="A53" s="508"/>
      <c r="B53" s="441"/>
      <c r="C53" s="447"/>
      <c r="D53" s="447"/>
      <c r="E53" s="189">
        <f>'5- Identificación de Riesgos'!D53</f>
        <v>0</v>
      </c>
      <c r="F53" s="460"/>
      <c r="G53" s="578"/>
      <c r="H53" s="447"/>
      <c r="I53" s="91"/>
      <c r="J53" s="579"/>
      <c r="K53" s="579"/>
      <c r="L53" s="573"/>
      <c r="M53" s="441"/>
      <c r="N53" s="441"/>
      <c r="O53" s="190"/>
      <c r="P53" s="190"/>
      <c r="Q53" s="191"/>
    </row>
    <row r="54" spans="1:17" ht="13.7" hidden="1" customHeight="1">
      <c r="A54" s="508"/>
      <c r="B54" s="441"/>
      <c r="C54" s="447"/>
      <c r="D54" s="447"/>
      <c r="E54" s="189">
        <f>'5- Identificación de Riesgos'!D54</f>
        <v>0</v>
      </c>
      <c r="F54" s="460"/>
      <c r="G54" s="578"/>
      <c r="H54" s="447"/>
      <c r="I54" s="91"/>
      <c r="J54" s="579"/>
      <c r="K54" s="579"/>
      <c r="L54" s="573"/>
      <c r="M54" s="441"/>
      <c r="N54" s="441"/>
      <c r="O54" s="190"/>
      <c r="P54" s="190"/>
      <c r="Q54" s="191"/>
    </row>
    <row r="55" spans="1:17" ht="13.7" hidden="1" customHeight="1">
      <c r="A55" s="508"/>
      <c r="B55" s="441"/>
      <c r="C55" s="447"/>
      <c r="D55" s="447"/>
      <c r="E55" s="189">
        <f>'5- Identificación de Riesgos'!D55</f>
        <v>0</v>
      </c>
      <c r="F55" s="460"/>
      <c r="G55" s="578"/>
      <c r="H55" s="447"/>
      <c r="I55" s="91"/>
      <c r="J55" s="579"/>
      <c r="K55" s="579"/>
      <c r="L55" s="573"/>
      <c r="M55" s="441"/>
      <c r="N55" s="441"/>
      <c r="O55" s="190"/>
      <c r="P55" s="190"/>
      <c r="Q55" s="191"/>
    </row>
    <row r="56" spans="1:17" ht="13.7" hidden="1" customHeight="1">
      <c r="A56" s="508"/>
      <c r="B56" s="441"/>
      <c r="C56" s="447"/>
      <c r="D56" s="447"/>
      <c r="E56" s="189">
        <f>'5- Identificación de Riesgos'!D56</f>
        <v>0</v>
      </c>
      <c r="F56" s="460"/>
      <c r="G56" s="578"/>
      <c r="H56" s="447"/>
      <c r="I56" s="91"/>
      <c r="J56" s="579"/>
      <c r="K56" s="579"/>
      <c r="L56" s="573"/>
      <c r="M56" s="441"/>
      <c r="N56" s="441"/>
      <c r="O56" s="190"/>
      <c r="P56" s="190"/>
      <c r="Q56" s="191"/>
    </row>
    <row r="57" spans="1:17" ht="13.7" hidden="1" customHeight="1">
      <c r="A57" s="508"/>
      <c r="B57" s="441"/>
      <c r="C57" s="447"/>
      <c r="D57" s="447"/>
      <c r="E57" s="189">
        <f>'5- Identificación de Riesgos'!D57</f>
        <v>0</v>
      </c>
      <c r="F57" s="460"/>
      <c r="G57" s="578"/>
      <c r="H57" s="447"/>
      <c r="I57" s="91"/>
      <c r="J57" s="579"/>
      <c r="K57" s="579"/>
      <c r="L57" s="573"/>
      <c r="M57" s="441"/>
      <c r="N57" s="441"/>
      <c r="O57" s="190"/>
      <c r="P57" s="190"/>
      <c r="Q57" s="191"/>
    </row>
    <row r="58" spans="1:17" ht="13.7" hidden="1" customHeight="1">
      <c r="A58" s="508"/>
      <c r="B58" s="441"/>
      <c r="C58" s="447"/>
      <c r="D58" s="447"/>
      <c r="E58" s="189">
        <f>'5- Identificación de Riesgos'!D58</f>
        <v>0</v>
      </c>
      <c r="F58" s="460"/>
      <c r="G58" s="578"/>
      <c r="H58" s="447"/>
      <c r="I58" s="91"/>
      <c r="J58" s="579"/>
      <c r="K58" s="579"/>
      <c r="L58" s="573"/>
      <c r="M58" s="441"/>
      <c r="N58" s="441"/>
      <c r="O58" s="190"/>
      <c r="P58" s="190"/>
      <c r="Q58" s="191"/>
    </row>
    <row r="59" spans="1:17" ht="13.7" hidden="1" customHeight="1" thickBot="1">
      <c r="A59" s="509"/>
      <c r="B59" s="442"/>
      <c r="C59" s="448"/>
      <c r="D59" s="448"/>
      <c r="E59" s="192">
        <f>'5- Identificación de Riesgos'!D59</f>
        <v>0</v>
      </c>
      <c r="F59" s="461"/>
      <c r="G59" s="581"/>
      <c r="H59" s="448"/>
      <c r="I59" s="159"/>
      <c r="J59" s="580"/>
      <c r="K59" s="580"/>
      <c r="L59" s="574"/>
      <c r="M59" s="499"/>
      <c r="N59" s="442"/>
      <c r="O59" s="193"/>
      <c r="P59" s="193"/>
      <c r="Q59" s="194"/>
    </row>
    <row r="60" spans="1:17" ht="13.7" hidden="1" customHeight="1">
      <c r="A60" s="594">
        <v>6</v>
      </c>
      <c r="B60" s="441" t="str">
        <f>'5- Identificación de Riesgos'!B60</f>
        <v xml:space="preserve">Recibir, ofrecer, prometer, entregar o aceptar dadivas  o beneficios a nombre propio o de terceros para  demorar, retener, alterar o direccionar fallos judiciales </v>
      </c>
      <c r="C60" s="499" t="str">
        <f>'5- Identificación de Riesgos'!C60</f>
        <v xml:space="preserve">Proferir  sentencias judiciales incumplmiendo los principios de la administracion de justicia o sin la observancia de los Codigos  Procesales en la materia </v>
      </c>
      <c r="D60" s="499" t="s">
        <v>190</v>
      </c>
      <c r="E60" s="189" t="e">
        <f>'5- Identificación de Riesgos'!#REF!</f>
        <v>#REF!</v>
      </c>
      <c r="F60" s="576" t="str">
        <f>'5- Identificación de Riesgos'!H60</f>
        <v>Muy Baja - 1</v>
      </c>
      <c r="G60" s="499" t="str">
        <f>'5- Identificación de Riesgos'!M60</f>
        <v>Menor - 2</v>
      </c>
      <c r="H60" s="499" t="str">
        <f>'5- Identificación de Riesgos'!N60</f>
        <v>Bajo - 2</v>
      </c>
      <c r="I60" s="91"/>
      <c r="J60" s="579" t="str">
        <f>'6- Valoración Controles'!T60</f>
        <v>Muy Baja - 1</v>
      </c>
      <c r="K60" s="579" t="str">
        <f>'6- Valoración Controles'!U60</f>
        <v>Menor - 2</v>
      </c>
      <c r="L60" s="573" t="e">
        <f>AVERAGE(#REF!)</f>
        <v>#REF!</v>
      </c>
      <c r="M60" s="441" t="str">
        <f>'6- Valoración Controles'!V60</f>
        <v>Bajo - 2</v>
      </c>
      <c r="N60" s="441" t="s">
        <v>251</v>
      </c>
      <c r="O60" s="190"/>
      <c r="P60" s="190"/>
      <c r="Q60" s="191"/>
    </row>
    <row r="61" spans="1:17" ht="13.7" hidden="1" customHeight="1">
      <c r="A61" s="508"/>
      <c r="B61" s="441"/>
      <c r="C61" s="447"/>
      <c r="D61" s="447"/>
      <c r="E61" s="189" t="e">
        <f>'5- Identificación de Riesgos'!#REF!</f>
        <v>#REF!</v>
      </c>
      <c r="F61" s="460"/>
      <c r="G61" s="578"/>
      <c r="H61" s="447"/>
      <c r="I61" s="91"/>
      <c r="J61" s="579"/>
      <c r="K61" s="579"/>
      <c r="L61" s="573"/>
      <c r="M61" s="441"/>
      <c r="N61" s="441"/>
      <c r="O61" s="190"/>
      <c r="P61" s="190"/>
      <c r="Q61" s="191"/>
    </row>
    <row r="62" spans="1:17" ht="13.7" hidden="1" customHeight="1">
      <c r="A62" s="508"/>
      <c r="B62" s="441"/>
      <c r="C62" s="447"/>
      <c r="D62" s="447"/>
      <c r="E62" s="189" t="e">
        <f>'5- Identificación de Riesgos'!#REF!</f>
        <v>#REF!</v>
      </c>
      <c r="F62" s="460"/>
      <c r="G62" s="578"/>
      <c r="H62" s="447"/>
      <c r="I62" s="91"/>
      <c r="J62" s="579"/>
      <c r="K62" s="579"/>
      <c r="L62" s="573"/>
      <c r="M62" s="441"/>
      <c r="N62" s="441"/>
      <c r="O62" s="190"/>
      <c r="P62" s="190"/>
      <c r="Q62" s="191"/>
    </row>
    <row r="63" spans="1:17" ht="13.7" hidden="1" customHeight="1">
      <c r="A63" s="508"/>
      <c r="B63" s="441"/>
      <c r="C63" s="447"/>
      <c r="D63" s="447"/>
      <c r="E63" s="189" t="e">
        <f>'5- Identificación de Riesgos'!#REF!</f>
        <v>#REF!</v>
      </c>
      <c r="F63" s="460"/>
      <c r="G63" s="578"/>
      <c r="H63" s="447"/>
      <c r="I63" s="91"/>
      <c r="J63" s="579"/>
      <c r="K63" s="579"/>
      <c r="L63" s="573"/>
      <c r="M63" s="441"/>
      <c r="N63" s="441"/>
      <c r="O63" s="190"/>
      <c r="P63" s="190"/>
      <c r="Q63" s="191"/>
    </row>
    <row r="64" spans="1:17" ht="13.7" hidden="1" customHeight="1">
      <c r="A64" s="508"/>
      <c r="B64" s="441"/>
      <c r="C64" s="447"/>
      <c r="D64" s="447"/>
      <c r="E64" s="189" t="e">
        <f>'5- Identificación de Riesgos'!#REF!</f>
        <v>#REF!</v>
      </c>
      <c r="F64" s="460"/>
      <c r="G64" s="578"/>
      <c r="H64" s="447"/>
      <c r="I64" s="91"/>
      <c r="J64" s="579"/>
      <c r="K64" s="579"/>
      <c r="L64" s="573"/>
      <c r="M64" s="441"/>
      <c r="N64" s="441"/>
      <c r="O64" s="190"/>
      <c r="P64" s="190"/>
      <c r="Q64" s="191"/>
    </row>
    <row r="65" spans="1:17" ht="13.7" hidden="1" customHeight="1">
      <c r="A65" s="508"/>
      <c r="B65" s="441"/>
      <c r="C65" s="447"/>
      <c r="D65" s="447"/>
      <c r="E65" s="189" t="e">
        <f>'5- Identificación de Riesgos'!#REF!</f>
        <v>#REF!</v>
      </c>
      <c r="F65" s="460"/>
      <c r="G65" s="578"/>
      <c r="H65" s="447"/>
      <c r="I65" s="91"/>
      <c r="J65" s="579"/>
      <c r="K65" s="579"/>
      <c r="L65" s="573"/>
      <c r="M65" s="441"/>
      <c r="N65" s="441"/>
      <c r="O65" s="190"/>
      <c r="P65" s="190"/>
      <c r="Q65" s="191"/>
    </row>
    <row r="66" spans="1:17" ht="13.7" hidden="1" customHeight="1">
      <c r="A66" s="508"/>
      <c r="B66" s="441"/>
      <c r="C66" s="447"/>
      <c r="D66" s="447"/>
      <c r="E66" s="189" t="e">
        <f>'5- Identificación de Riesgos'!#REF!</f>
        <v>#REF!</v>
      </c>
      <c r="F66" s="460"/>
      <c r="G66" s="578"/>
      <c r="H66" s="447"/>
      <c r="I66" s="91"/>
      <c r="J66" s="579"/>
      <c r="K66" s="579"/>
      <c r="L66" s="573"/>
      <c r="M66" s="441"/>
      <c r="N66" s="441"/>
      <c r="O66" s="190"/>
      <c r="P66" s="190"/>
      <c r="Q66" s="191"/>
    </row>
    <row r="67" spans="1:17" ht="13.7" hidden="1" customHeight="1">
      <c r="A67" s="508"/>
      <c r="B67" s="441"/>
      <c r="C67" s="447"/>
      <c r="D67" s="447"/>
      <c r="E67" s="189" t="e">
        <f>'5- Identificación de Riesgos'!#REF!</f>
        <v>#REF!</v>
      </c>
      <c r="F67" s="460"/>
      <c r="G67" s="578"/>
      <c r="H67" s="447"/>
      <c r="I67" s="91"/>
      <c r="J67" s="579"/>
      <c r="K67" s="579"/>
      <c r="L67" s="573"/>
      <c r="M67" s="441"/>
      <c r="N67" s="441"/>
      <c r="O67" s="190"/>
      <c r="P67" s="190"/>
      <c r="Q67" s="191"/>
    </row>
    <row r="68" spans="1:17" ht="13.7" hidden="1" customHeight="1">
      <c r="A68" s="508"/>
      <c r="B68" s="441"/>
      <c r="C68" s="447"/>
      <c r="D68" s="447"/>
      <c r="E68" s="189" t="e">
        <f>'5- Identificación de Riesgos'!#REF!</f>
        <v>#REF!</v>
      </c>
      <c r="F68" s="460"/>
      <c r="G68" s="578"/>
      <c r="H68" s="447"/>
      <c r="I68" s="91"/>
      <c r="J68" s="579"/>
      <c r="K68" s="579"/>
      <c r="L68" s="573"/>
      <c r="M68" s="441"/>
      <c r="N68" s="441"/>
      <c r="O68" s="190"/>
      <c r="P68" s="190"/>
      <c r="Q68" s="191"/>
    </row>
    <row r="69" spans="1:17" ht="13.7" hidden="1" customHeight="1" thickBot="1">
      <c r="A69" s="509"/>
      <c r="B69" s="442"/>
      <c r="C69" s="448"/>
      <c r="D69" s="448"/>
      <c r="E69" s="192" t="e">
        <f>'5- Identificación de Riesgos'!#REF!</f>
        <v>#REF!</v>
      </c>
      <c r="F69" s="461"/>
      <c r="G69" s="581"/>
      <c r="H69" s="448"/>
      <c r="I69" s="159"/>
      <c r="J69" s="580"/>
      <c r="K69" s="580"/>
      <c r="L69" s="574"/>
      <c r="M69" s="499"/>
      <c r="N69" s="442"/>
      <c r="O69" s="193"/>
      <c r="P69" s="193"/>
      <c r="Q69" s="194"/>
    </row>
  </sheetData>
  <mergeCells count="100">
    <mergeCell ref="A60:A69"/>
    <mergeCell ref="B60:B69"/>
    <mergeCell ref="C60:C69"/>
    <mergeCell ref="D60:D69"/>
    <mergeCell ref="F60:F69"/>
    <mergeCell ref="M60:M69"/>
    <mergeCell ref="N60:N69"/>
    <mergeCell ref="G60:G69"/>
    <mergeCell ref="H60:H69"/>
    <mergeCell ref="J60:J69"/>
    <mergeCell ref="K60:K69"/>
    <mergeCell ref="L60:L69"/>
    <mergeCell ref="C5:Q5"/>
    <mergeCell ref="C6:Q6"/>
    <mergeCell ref="L8:L9"/>
    <mergeCell ref="A50:A59"/>
    <mergeCell ref="B50:B59"/>
    <mergeCell ref="C50:C59"/>
    <mergeCell ref="D50:D59"/>
    <mergeCell ref="F50:F59"/>
    <mergeCell ref="G50:G59"/>
    <mergeCell ref="H50:H59"/>
    <mergeCell ref="J50:J59"/>
    <mergeCell ref="K50:K59"/>
    <mergeCell ref="J40:J49"/>
    <mergeCell ref="K40:K49"/>
    <mergeCell ref="L40:L49"/>
    <mergeCell ref="H30:H3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M30:M39"/>
    <mergeCell ref="M10:M19"/>
    <mergeCell ref="N10:N19"/>
    <mergeCell ref="C10:C19"/>
    <mergeCell ref="D10:D19"/>
    <mergeCell ref="H20:H29"/>
    <mergeCell ref="J20:J29"/>
    <mergeCell ref="L20:L29"/>
    <mergeCell ref="M20:M29"/>
    <mergeCell ref="N20:N29"/>
    <mergeCell ref="N30:N39"/>
    <mergeCell ref="K20:K29"/>
    <mergeCell ref="G10:G19"/>
    <mergeCell ref="H10:H19"/>
    <mergeCell ref="J10:J19"/>
    <mergeCell ref="K10:K19"/>
    <mergeCell ref="L50:L59"/>
    <mergeCell ref="M50:M59"/>
    <mergeCell ref="N50:N59"/>
    <mergeCell ref="M40:M49"/>
    <mergeCell ref="N40:N49"/>
    <mergeCell ref="A6:B6"/>
    <mergeCell ref="F20:F29"/>
    <mergeCell ref="G20:G29"/>
    <mergeCell ref="A20:A29"/>
    <mergeCell ref="B20:B29"/>
    <mergeCell ref="D20:D29"/>
    <mergeCell ref="C20:C29"/>
    <mergeCell ref="A10:A19"/>
    <mergeCell ref="B10:B19"/>
    <mergeCell ref="C8:C9"/>
    <mergeCell ref="D8:D9"/>
    <mergeCell ref="B8:B9"/>
    <mergeCell ref="F10:F19"/>
    <mergeCell ref="K8:K9"/>
    <mergeCell ref="I8:I9"/>
    <mergeCell ref="E8:E9"/>
    <mergeCell ref="L10:L19"/>
    <mergeCell ref="J8:J9"/>
    <mergeCell ref="H8:H9"/>
    <mergeCell ref="L30:L39"/>
    <mergeCell ref="A40:A49"/>
    <mergeCell ref="B40:B49"/>
    <mergeCell ref="C40:C49"/>
    <mergeCell ref="D40:D49"/>
    <mergeCell ref="F40:F49"/>
    <mergeCell ref="A30:A39"/>
    <mergeCell ref="B30:B39"/>
    <mergeCell ref="C30:C39"/>
    <mergeCell ref="D30:D39"/>
    <mergeCell ref="F30:F39"/>
    <mergeCell ref="G30:G39"/>
    <mergeCell ref="J30:J39"/>
    <mergeCell ref="K30:K39"/>
    <mergeCell ref="G40:G49"/>
    <mergeCell ref="H40:H49"/>
  </mergeCells>
  <conditionalFormatting sqref="F10 F20 F30 F40">
    <cfRule type="containsText" dxfId="380" priority="587" operator="containsText" text="Muy Baja">
      <formula>NOT(ISERROR(SEARCH("Muy Baja",F10)))</formula>
    </cfRule>
    <cfRule type="containsText" dxfId="379" priority="588" operator="containsText" text="Baja">
      <formula>NOT(ISERROR(SEARCH("Baja",F10)))</formula>
    </cfRule>
    <cfRule type="containsText" dxfId="378" priority="589" operator="containsText" text="Muy Alta">
      <formula>NOT(ISERROR(SEARCH("Muy Alta",F10)))</formula>
    </cfRule>
    <cfRule type="containsText" dxfId="377" priority="591" operator="containsText" text="Alta">
      <formula>NOT(ISERROR(SEARCH("Alta",F10)))</formula>
    </cfRule>
    <cfRule type="containsText" dxfId="376" priority="592" operator="containsText" text="Media">
      <formula>NOT(ISERROR(SEARCH("Media",F10)))</formula>
    </cfRule>
    <cfRule type="containsText" dxfId="375" priority="593" operator="containsText" text="Media">
      <formula>NOT(ISERROR(SEARCH("Media",F10)))</formula>
    </cfRule>
    <cfRule type="containsText" dxfId="374" priority="594" operator="containsText" text="Media">
      <formula>NOT(ISERROR(SEARCH("Media",F10)))</formula>
    </cfRule>
    <cfRule type="containsText" dxfId="373" priority="595" operator="containsText" text="Muy Baja">
      <formula>NOT(ISERROR(SEARCH("Muy Baja",F10)))</formula>
    </cfRule>
    <cfRule type="containsText" dxfId="372" priority="596" operator="containsText" text="Baja">
      <formula>NOT(ISERROR(SEARCH("Baja",F10)))</formula>
    </cfRule>
    <cfRule type="containsText" dxfId="371" priority="597" operator="containsText" text="Muy Baja">
      <formula>NOT(ISERROR(SEARCH("Muy Baja",F10)))</formula>
    </cfRule>
    <cfRule type="containsText" dxfId="370" priority="598" operator="containsText" text="Muy Baja">
      <formula>NOT(ISERROR(SEARCH("Muy Baja",F10)))</formula>
    </cfRule>
    <cfRule type="containsText" dxfId="369" priority="599" operator="containsText" text="Muy Baja">
      <formula>NOT(ISERROR(SEARCH("Muy Baja",F10)))</formula>
    </cfRule>
    <cfRule type="containsText" dxfId="368" priority="600" operator="containsText" text="Muy Baja'Tabla probabilidad'!">
      <formula>NOT(ISERROR(SEARCH("Muy Baja'Tabla probabilidad'!",F10)))</formula>
    </cfRule>
    <cfRule type="containsText" dxfId="367" priority="601" operator="containsText" text="Muy bajo">
      <formula>NOT(ISERROR(SEARCH("Muy bajo",F10)))</formula>
    </cfRule>
    <cfRule type="containsText" dxfId="366" priority="602" operator="containsText" text="Alta">
      <formula>NOT(ISERROR(SEARCH("Alta",F10)))</formula>
    </cfRule>
    <cfRule type="containsText" dxfId="365" priority="603" operator="containsText" text="Media">
      <formula>NOT(ISERROR(SEARCH("Media",F10)))</formula>
    </cfRule>
    <cfRule type="containsText" dxfId="364" priority="604" operator="containsText" text="Baja">
      <formula>NOT(ISERROR(SEARCH("Baja",F10)))</formula>
    </cfRule>
    <cfRule type="containsText" dxfId="363" priority="605" operator="containsText" text="Muy baja">
      <formula>NOT(ISERROR(SEARCH("Muy baja",F10)))</formula>
    </cfRule>
    <cfRule type="cellIs" dxfId="362" priority="608" operator="between">
      <formula>1</formula>
      <formula>2</formula>
    </cfRule>
    <cfRule type="cellIs" dxfId="361" priority="609" operator="between">
      <formula>0</formula>
      <formula>2</formula>
    </cfRule>
  </conditionalFormatting>
  <conditionalFormatting sqref="F50">
    <cfRule type="containsText" dxfId="360" priority="189" operator="containsText" text="Muy Baja">
      <formula>NOT(ISERROR(SEARCH("Muy Baja",F50)))</formula>
    </cfRule>
    <cfRule type="containsText" dxfId="359" priority="190" operator="containsText" text="Baja">
      <formula>NOT(ISERROR(SEARCH("Baja",F50)))</formula>
    </cfRule>
    <cfRule type="containsText" dxfId="358" priority="191" operator="containsText" text="Muy Alta">
      <formula>NOT(ISERROR(SEARCH("Muy Alta",F50)))</formula>
    </cfRule>
    <cfRule type="containsText" dxfId="357" priority="192" operator="containsText" text="Alta">
      <formula>NOT(ISERROR(SEARCH("Alta",F50)))</formula>
    </cfRule>
    <cfRule type="containsText" dxfId="356" priority="193" operator="containsText" text="Media">
      <formula>NOT(ISERROR(SEARCH("Media",F50)))</formula>
    </cfRule>
    <cfRule type="containsText" dxfId="355" priority="194" operator="containsText" text="Media">
      <formula>NOT(ISERROR(SEARCH("Media",F50)))</formula>
    </cfRule>
    <cfRule type="containsText" dxfId="354" priority="195" operator="containsText" text="Media">
      <formula>NOT(ISERROR(SEARCH("Media",F50)))</formula>
    </cfRule>
    <cfRule type="containsText" dxfId="353" priority="196" operator="containsText" text="Muy Baja">
      <formula>NOT(ISERROR(SEARCH("Muy Baja",F50)))</formula>
    </cfRule>
    <cfRule type="containsText" dxfId="352" priority="197" operator="containsText" text="Baja">
      <formula>NOT(ISERROR(SEARCH("Baja",F50)))</formula>
    </cfRule>
    <cfRule type="containsText" dxfId="351" priority="198" operator="containsText" text="Muy Baja">
      <formula>NOT(ISERROR(SEARCH("Muy Baja",F50)))</formula>
    </cfRule>
    <cfRule type="containsText" dxfId="350" priority="199" operator="containsText" text="Muy Baja">
      <formula>NOT(ISERROR(SEARCH("Muy Baja",F50)))</formula>
    </cfRule>
    <cfRule type="containsText" dxfId="349" priority="200" operator="containsText" text="Muy Baja">
      <formula>NOT(ISERROR(SEARCH("Muy Baja",F50)))</formula>
    </cfRule>
    <cfRule type="containsText" dxfId="348" priority="201" operator="containsText" text="Muy Baja'Tabla probabilidad'!">
      <formula>NOT(ISERROR(SEARCH("Muy Baja'Tabla probabilidad'!",F50)))</formula>
    </cfRule>
    <cfRule type="containsText" dxfId="347" priority="202" operator="containsText" text="Muy bajo">
      <formula>NOT(ISERROR(SEARCH("Muy bajo",F50)))</formula>
    </cfRule>
    <cfRule type="containsText" dxfId="346" priority="203" operator="containsText" text="Alta">
      <formula>NOT(ISERROR(SEARCH("Alta",F50)))</formula>
    </cfRule>
    <cfRule type="containsText" dxfId="345" priority="204" operator="containsText" text="Media">
      <formula>NOT(ISERROR(SEARCH("Media",F50)))</formula>
    </cfRule>
    <cfRule type="containsText" dxfId="344" priority="205" operator="containsText" text="Baja">
      <formula>NOT(ISERROR(SEARCH("Baja",F50)))</formula>
    </cfRule>
    <cfRule type="containsText" dxfId="343" priority="206" operator="containsText" text="Muy baja">
      <formula>NOT(ISERROR(SEARCH("Muy baja",F50)))</formula>
    </cfRule>
    <cfRule type="cellIs" dxfId="342" priority="209" operator="between">
      <formula>1</formula>
      <formula>2</formula>
    </cfRule>
    <cfRule type="cellIs" dxfId="341" priority="210" operator="between">
      <formula>0</formula>
      <formula>2</formula>
    </cfRule>
  </conditionalFormatting>
  <conditionalFormatting sqref="F60">
    <cfRule type="containsText" dxfId="340" priority="63" operator="containsText" text="Muy Baja">
      <formula>NOT(ISERROR(SEARCH("Muy Baja",F60)))</formula>
    </cfRule>
    <cfRule type="containsText" dxfId="339" priority="64" operator="containsText" text="Baja">
      <formula>NOT(ISERROR(SEARCH("Baja",F60)))</formula>
    </cfRule>
    <cfRule type="containsText" dxfId="338" priority="65" operator="containsText" text="Muy Alta">
      <formula>NOT(ISERROR(SEARCH("Muy Alta",F60)))</formula>
    </cfRule>
    <cfRule type="containsText" dxfId="337" priority="66" operator="containsText" text="Alta">
      <formula>NOT(ISERROR(SEARCH("Alta",F60)))</formula>
    </cfRule>
    <cfRule type="containsText" dxfId="336" priority="67" operator="containsText" text="Media">
      <formula>NOT(ISERROR(SEARCH("Media",F60)))</formula>
    </cfRule>
    <cfRule type="containsText" dxfId="335" priority="68" operator="containsText" text="Media">
      <formula>NOT(ISERROR(SEARCH("Media",F60)))</formula>
    </cfRule>
    <cfRule type="containsText" dxfId="334" priority="69" operator="containsText" text="Media">
      <formula>NOT(ISERROR(SEARCH("Media",F60)))</formula>
    </cfRule>
    <cfRule type="containsText" dxfId="333" priority="70" operator="containsText" text="Muy Baja">
      <formula>NOT(ISERROR(SEARCH("Muy Baja",F60)))</formula>
    </cfRule>
    <cfRule type="containsText" dxfId="332" priority="71" operator="containsText" text="Baja">
      <formula>NOT(ISERROR(SEARCH("Baja",F60)))</formula>
    </cfRule>
    <cfRule type="containsText" dxfId="331" priority="72" operator="containsText" text="Muy Baja">
      <formula>NOT(ISERROR(SEARCH("Muy Baja",F60)))</formula>
    </cfRule>
    <cfRule type="containsText" dxfId="330" priority="73" operator="containsText" text="Muy Baja">
      <formula>NOT(ISERROR(SEARCH("Muy Baja",F60)))</formula>
    </cfRule>
    <cfRule type="containsText" dxfId="329" priority="74" operator="containsText" text="Muy Baja">
      <formula>NOT(ISERROR(SEARCH("Muy Baja",F60)))</formula>
    </cfRule>
    <cfRule type="containsText" dxfId="328" priority="75" operator="containsText" text="Muy Baja'Tabla probabilidad'!">
      <formula>NOT(ISERROR(SEARCH("Muy Baja'Tabla probabilidad'!",F60)))</formula>
    </cfRule>
    <cfRule type="containsText" dxfId="327" priority="76" operator="containsText" text="Muy bajo">
      <formula>NOT(ISERROR(SEARCH("Muy bajo",F60)))</formula>
    </cfRule>
    <cfRule type="containsText" dxfId="326" priority="77" operator="containsText" text="Alta">
      <formula>NOT(ISERROR(SEARCH("Alta",F60)))</formula>
    </cfRule>
    <cfRule type="containsText" dxfId="325" priority="78" operator="containsText" text="Media">
      <formula>NOT(ISERROR(SEARCH("Media",F60)))</formula>
    </cfRule>
    <cfRule type="containsText" dxfId="324" priority="79" operator="containsText" text="Baja">
      <formula>NOT(ISERROR(SEARCH("Baja",F60)))</formula>
    </cfRule>
    <cfRule type="containsText" dxfId="323" priority="80" operator="containsText" text="Muy baja">
      <formula>NOT(ISERROR(SEARCH("Muy baja",F60)))</formula>
    </cfRule>
    <cfRule type="cellIs" dxfId="322" priority="83" operator="between">
      <formula>1</formula>
      <formula>2</formula>
    </cfRule>
    <cfRule type="cellIs" dxfId="321" priority="84" operator="between">
      <formula>0</formula>
      <formula>2</formula>
    </cfRule>
  </conditionalFormatting>
  <conditionalFormatting sqref="G10 G20 G30 G40">
    <cfRule type="containsText" dxfId="320" priority="581" operator="containsText" text="Catastrófico">
      <formula>NOT(ISERROR(SEARCH("Catastrófico",G10)))</formula>
    </cfRule>
    <cfRule type="containsText" dxfId="319" priority="582" operator="containsText" text="Mayor">
      <formula>NOT(ISERROR(SEARCH("Mayor",G10)))</formula>
    </cfRule>
    <cfRule type="containsText" dxfId="318" priority="583" operator="containsText" text="Alta">
      <formula>NOT(ISERROR(SEARCH("Alta",G10)))</formula>
    </cfRule>
    <cfRule type="containsText" dxfId="317" priority="584" operator="containsText" text="Moderado">
      <formula>NOT(ISERROR(SEARCH("Moderado",G10)))</formula>
    </cfRule>
    <cfRule type="containsText" dxfId="316" priority="585" operator="containsText" text="Menor">
      <formula>NOT(ISERROR(SEARCH("Menor",G10)))</formula>
    </cfRule>
    <cfRule type="containsText" dxfId="315" priority="586" operator="containsText" text="Leve">
      <formula>NOT(ISERROR(SEARCH("Leve",G10)))</formula>
    </cfRule>
  </conditionalFormatting>
  <conditionalFormatting sqref="G50">
    <cfRule type="containsText" dxfId="314" priority="183" operator="containsText" text="Catastrófico">
      <formula>NOT(ISERROR(SEARCH("Catastrófico",G50)))</formula>
    </cfRule>
    <cfRule type="containsText" dxfId="313" priority="184" operator="containsText" text="Mayor">
      <formula>NOT(ISERROR(SEARCH("Mayor",G50)))</formula>
    </cfRule>
    <cfRule type="containsText" dxfId="312" priority="185" operator="containsText" text="Alta">
      <formula>NOT(ISERROR(SEARCH("Alta",G50)))</formula>
    </cfRule>
    <cfRule type="containsText" dxfId="311" priority="186" operator="containsText" text="Moderado">
      <formula>NOT(ISERROR(SEARCH("Moderado",G50)))</formula>
    </cfRule>
    <cfRule type="containsText" dxfId="310" priority="187" operator="containsText" text="Menor">
      <formula>NOT(ISERROR(SEARCH("Menor",G50)))</formula>
    </cfRule>
    <cfRule type="containsText" dxfId="309" priority="188" operator="containsText" text="Leve">
      <formula>NOT(ISERROR(SEARCH("Leve",G50)))</formula>
    </cfRule>
  </conditionalFormatting>
  <conditionalFormatting sqref="G60">
    <cfRule type="containsText" dxfId="308" priority="57" operator="containsText" text="Catastrófico">
      <formula>NOT(ISERROR(SEARCH("Catastrófico",G60)))</formula>
    </cfRule>
    <cfRule type="containsText" dxfId="307" priority="58" operator="containsText" text="Mayor">
      <formula>NOT(ISERROR(SEARCH("Mayor",G60)))</formula>
    </cfRule>
    <cfRule type="containsText" dxfId="306" priority="59" operator="containsText" text="Alta">
      <formula>NOT(ISERROR(SEARCH("Alta",G60)))</formula>
    </cfRule>
    <cfRule type="containsText" dxfId="305" priority="60" operator="containsText" text="Moderado">
      <formula>NOT(ISERROR(SEARCH("Moderado",G60)))</formula>
    </cfRule>
    <cfRule type="containsText" dxfId="304" priority="61" operator="containsText" text="Menor">
      <formula>NOT(ISERROR(SEARCH("Menor",G60)))</formula>
    </cfRule>
    <cfRule type="containsText" dxfId="303" priority="62" operator="containsText" text="Leve">
      <formula>NOT(ISERROR(SEARCH("Leve",G60)))</formula>
    </cfRule>
  </conditionalFormatting>
  <conditionalFormatting sqref="H10:I10 H20:I20 H30:I30 H40:I40">
    <cfRule type="containsText" dxfId="302" priority="576" operator="containsText" text="Extremo">
      <formula>NOT(ISERROR(SEARCH("Extremo",H10)))</formula>
    </cfRule>
    <cfRule type="containsText" dxfId="301" priority="577" operator="containsText" text="Alto">
      <formula>NOT(ISERROR(SEARCH("Alto",H10)))</formula>
    </cfRule>
    <cfRule type="containsText" dxfId="300" priority="578" operator="containsText" text="Bajo">
      <formula>NOT(ISERROR(SEARCH("Bajo",H10)))</formula>
    </cfRule>
    <cfRule type="containsText" dxfId="299" priority="579" operator="containsText" text="Moderado">
      <formula>NOT(ISERROR(SEARCH("Moderado",H10)))</formula>
    </cfRule>
    <cfRule type="containsText" dxfId="298" priority="580" operator="containsText" text="Extremo">
      <formula>NOT(ISERROR(SEARCH("Extremo",H10)))</formula>
    </cfRule>
  </conditionalFormatting>
  <conditionalFormatting sqref="H50:I50">
    <cfRule type="containsText" dxfId="297" priority="178" operator="containsText" text="Extremo">
      <formula>NOT(ISERROR(SEARCH("Extremo",H50)))</formula>
    </cfRule>
    <cfRule type="containsText" dxfId="296" priority="179" operator="containsText" text="Alto">
      <formula>NOT(ISERROR(SEARCH("Alto",H50)))</formula>
    </cfRule>
    <cfRule type="containsText" dxfId="295" priority="180" operator="containsText" text="Bajo">
      <formula>NOT(ISERROR(SEARCH("Bajo",H50)))</formula>
    </cfRule>
    <cfRule type="containsText" dxfId="294" priority="181" operator="containsText" text="Moderado">
      <formula>NOT(ISERROR(SEARCH("Moderado",H50)))</formula>
    </cfRule>
    <cfRule type="containsText" dxfId="293" priority="182" operator="containsText" text="Extremo">
      <formula>NOT(ISERROR(SEARCH("Extremo",H50)))</formula>
    </cfRule>
  </conditionalFormatting>
  <conditionalFormatting sqref="H60:I60">
    <cfRule type="containsText" dxfId="292" priority="52" operator="containsText" text="Extremo">
      <formula>NOT(ISERROR(SEARCH("Extremo",H60)))</formula>
    </cfRule>
    <cfRule type="containsText" dxfId="291" priority="53" operator="containsText" text="Alto">
      <formula>NOT(ISERROR(SEARCH("Alto",H60)))</formula>
    </cfRule>
    <cfRule type="containsText" dxfId="290" priority="54" operator="containsText" text="Bajo">
      <formula>NOT(ISERROR(SEARCH("Bajo",H60)))</formula>
    </cfRule>
    <cfRule type="containsText" dxfId="289" priority="55" operator="containsText" text="Moderado">
      <formula>NOT(ISERROR(SEARCH("Moderado",H60)))</formula>
    </cfRule>
    <cfRule type="containsText" dxfId="288" priority="56" operator="containsText" text="Extremo">
      <formula>NOT(ISERROR(SEARCH("Extremo",H60)))</formula>
    </cfRule>
  </conditionalFormatting>
  <conditionalFormatting sqref="J10:J39">
    <cfRule type="containsText" dxfId="287" priority="545" operator="containsText" text="Muy Alta">
      <formula>NOT(ISERROR(SEARCH("Muy Alta",J10)))</formula>
    </cfRule>
    <cfRule type="containsText" dxfId="286" priority="546" operator="containsText" text="Alta">
      <formula>NOT(ISERROR(SEARCH("Alta",J10)))</formula>
    </cfRule>
    <cfRule type="containsText" dxfId="285" priority="547" operator="containsText" text="Media">
      <formula>NOT(ISERROR(SEARCH("Media",J10)))</formula>
    </cfRule>
    <cfRule type="containsText" dxfId="284" priority="548" operator="containsText" text="Baja">
      <formula>NOT(ISERROR(SEARCH("Baja",J10)))</formula>
    </cfRule>
    <cfRule type="containsText" dxfId="283" priority="549" operator="containsText" text="Muy Baja">
      <formula>NOT(ISERROR(SEARCH("Muy Baja",J10)))</formula>
    </cfRule>
  </conditionalFormatting>
  <conditionalFormatting sqref="J10:J69">
    <cfRule type="containsText" dxfId="282" priority="263" operator="containsText" text="Muy Baja">
      <formula>NOT(ISERROR(SEARCH("Muy Baja",J10)))</formula>
    </cfRule>
  </conditionalFormatting>
  <conditionalFormatting sqref="J40:J69">
    <cfRule type="containsText" dxfId="281" priority="253" operator="containsText" text="Muy Baja">
      <formula>NOT(ISERROR(SEARCH("Muy Baja",J40)))</formula>
    </cfRule>
    <cfRule type="containsText" dxfId="280" priority="259" operator="containsText" text="Muy Alta">
      <formula>NOT(ISERROR(SEARCH("Muy Alta",J40)))</formula>
    </cfRule>
    <cfRule type="containsText" dxfId="279" priority="260" operator="containsText" text="Alta">
      <formula>NOT(ISERROR(SEARCH("Alta",J40)))</formula>
    </cfRule>
    <cfRule type="containsText" dxfId="278" priority="261" operator="containsText" text="Media">
      <formula>NOT(ISERROR(SEARCH("Media",J40)))</formula>
    </cfRule>
    <cfRule type="containsText" dxfId="277" priority="262" operator="containsText" text="Baja">
      <formula>NOT(ISERROR(SEARCH("Baja",J40)))</formula>
    </cfRule>
  </conditionalFormatting>
  <conditionalFormatting sqref="K10:K69">
    <cfRule type="containsText" dxfId="276" priority="254" operator="containsText" text="Catastrófico">
      <formula>NOT(ISERROR(SEARCH("Catastrófico",K10)))</formula>
    </cfRule>
    <cfRule type="containsText" dxfId="275" priority="255" operator="containsText" text="Moderado">
      <formula>NOT(ISERROR(SEARCH("Moderado",K10)))</formula>
    </cfRule>
    <cfRule type="containsText" dxfId="274" priority="256" operator="containsText" text="Menor">
      <formula>NOT(ISERROR(SEARCH("Menor",K10)))</formula>
    </cfRule>
    <cfRule type="containsText" dxfId="273" priority="257" operator="containsText" text="Leve">
      <formula>NOT(ISERROR(SEARCH("Leve",K10)))</formula>
    </cfRule>
    <cfRule type="containsText" dxfId="272" priority="258" operator="containsText" text="Mayor">
      <formula>NOT(ISERROR(SEARCH("Mayor",K10)))</formula>
    </cfRule>
  </conditionalFormatting>
  <conditionalFormatting sqref="M10 M20 M30">
    <cfRule type="containsText" dxfId="271" priority="550" operator="containsText" text="Extremo">
      <formula>NOT(ISERROR(SEARCH("Extremo",M10)))</formula>
    </cfRule>
    <cfRule type="containsText" dxfId="270" priority="551" operator="containsText" text="Alto">
      <formula>NOT(ISERROR(SEARCH("Alto",M10)))</formula>
    </cfRule>
    <cfRule type="containsText" dxfId="269" priority="552" operator="containsText" text="Moderado">
      <formula>NOT(ISERROR(SEARCH("Moderado",M10)))</formula>
    </cfRule>
    <cfRule type="containsText" dxfId="268" priority="553" operator="containsText" text="Menor">
      <formula>NOT(ISERROR(SEARCH("Menor",M10)))</formula>
    </cfRule>
    <cfRule type="containsText" dxfId="267" priority="554" operator="containsText" text="Bajo">
      <formula>NOT(ISERROR(SEARCH("Bajo",M10)))</formula>
    </cfRule>
    <cfRule type="containsText" dxfId="266" priority="555" operator="containsText" text="Moderado">
      <formula>NOT(ISERROR(SEARCH("Moderado",M10)))</formula>
    </cfRule>
    <cfRule type="containsText" dxfId="265" priority="556" operator="containsText" text="Extremo">
      <formula>NOT(ISERROR(SEARCH("Extremo",M10)))</formula>
    </cfRule>
    <cfRule type="containsText" dxfId="264" priority="557" operator="containsText" text="Baja">
      <formula>NOT(ISERROR(SEARCH("Baja",M10)))</formula>
    </cfRule>
    <cfRule type="containsText" dxfId="263" priority="558" operator="containsText" text="Alto">
      <formula>NOT(ISERROR(SEARCH("Alto",M10)))</formula>
    </cfRule>
  </conditionalFormatting>
  <conditionalFormatting sqref="M40 M50 M60">
    <cfRule type="containsText" dxfId="262" priority="264" operator="containsText" text="Extremo">
      <formula>NOT(ISERROR(SEARCH("Extremo",M40)))</formula>
    </cfRule>
    <cfRule type="containsText" dxfId="261" priority="265" operator="containsText" text="Alto">
      <formula>NOT(ISERROR(SEARCH("Alto",M40)))</formula>
    </cfRule>
    <cfRule type="containsText" dxfId="260" priority="266" operator="containsText" text="Moderado">
      <formula>NOT(ISERROR(SEARCH("Moderado",M40)))</formula>
    </cfRule>
    <cfRule type="containsText" dxfId="259" priority="267" operator="containsText" text="Menor">
      <formula>NOT(ISERROR(SEARCH("Menor",M40)))</formula>
    </cfRule>
    <cfRule type="containsText" dxfId="258" priority="268" operator="containsText" text="Bajo">
      <formula>NOT(ISERROR(SEARCH("Bajo",M40)))</formula>
    </cfRule>
    <cfRule type="containsText" dxfId="257" priority="269" operator="containsText" text="Moderado">
      <formula>NOT(ISERROR(SEARCH("Moderado",M40)))</formula>
    </cfRule>
    <cfRule type="containsText" dxfId="256" priority="270" operator="containsText" text="Extremo">
      <formula>NOT(ISERROR(SEARCH("Extremo",M40)))</formula>
    </cfRule>
    <cfRule type="containsText" dxfId="255" priority="271" operator="containsText" text="Baja">
      <formula>NOT(ISERROR(SEARCH("Baja",M40)))</formula>
    </cfRule>
    <cfRule type="containsText" dxfId="254" priority="272" operator="containsText" text="Alto">
      <formula>NOT(ISERROR(SEARCH("Alto",M40)))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xm:sqref>
        </x14:conditionalFormatting>
        <x14:conditionalFormatting xmlns:xm="http://schemas.microsoft.com/office/excel/2006/main">
          <x14:cfRule type="containsText" priority="207" operator="containsText" id="{37B1FF55-3E45-460B-95E7-60D085119331}">
            <xm:f>NOT(ISERROR(SEARCH('8- Políticas de Administración '!$B$5,F50)))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'!$B$5,F50)))</xm:f>
            <xm:f>'8- Políticas de Administración '!$B$5</xm:f>
            <x14:dxf>
              <font>
                <color rgb="FF9C0006"/>
              </font>
              <fill>
                <patternFill>
                  <bgColor rgb="FFFFC7CE"/>
                </patternFill>
              </fill>
            </x14:dxf>
          </x14:cfRule>
          <xm:sqref>F50</xm:sqref>
        </x14:conditionalFormatting>
        <x14:conditionalFormatting xmlns:xm="http://schemas.microsoft.com/office/excel/2006/main">
          <x14:cfRule type="containsText" priority="81"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topLeftCell="A7" zoomScale="70" zoomScaleNormal="70" workbookViewId="0">
      <selection activeCell="F6" sqref="F6:F10"/>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38" customWidth="1"/>
    <col min="16" max="32" width="11.5703125" style="99"/>
    <col min="33" max="36" width="11.42578125" style="3"/>
    <col min="37" max="138" width="11.42578125" style="2"/>
  </cols>
  <sheetData>
    <row r="1" spans="1:138" s="2" customFormat="1">
      <c r="E1" s="47"/>
      <c r="N1" s="128"/>
      <c r="O1" s="233"/>
      <c r="P1" s="3"/>
      <c r="Q1" s="3"/>
      <c r="R1" s="3"/>
      <c r="S1" s="3"/>
      <c r="T1" s="3"/>
      <c r="U1" s="3"/>
      <c r="V1" s="3"/>
      <c r="W1" s="3"/>
      <c r="X1" s="3"/>
      <c r="Y1" s="3"/>
      <c r="Z1" s="3"/>
      <c r="AA1" s="3"/>
      <c r="AB1" s="3"/>
      <c r="AC1" s="3"/>
      <c r="AD1" s="3"/>
      <c r="AE1" s="3"/>
      <c r="AF1" s="3"/>
      <c r="AG1" s="3"/>
      <c r="AH1" s="3"/>
      <c r="AI1" s="3"/>
      <c r="AJ1" s="3"/>
    </row>
    <row r="2" spans="1:138" ht="24" thickBot="1">
      <c r="A2" s="2"/>
      <c r="B2" s="604" t="s">
        <v>252</v>
      </c>
      <c r="C2" s="604"/>
      <c r="D2" s="604"/>
      <c r="E2" s="604"/>
      <c r="F2" s="88"/>
      <c r="G2" s="2"/>
      <c r="H2" s="2"/>
      <c r="I2" s="2"/>
      <c r="J2" s="2"/>
      <c r="K2" s="2"/>
      <c r="L2" s="2"/>
      <c r="M2" s="2"/>
      <c r="N2" s="128"/>
      <c r="O2" s="233"/>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3"/>
      <c r="P3" s="3"/>
      <c r="Q3" s="3"/>
      <c r="R3" s="3"/>
      <c r="S3" s="3"/>
      <c r="T3" s="3"/>
      <c r="U3" s="3"/>
      <c r="V3" s="3"/>
      <c r="W3" s="3"/>
      <c r="X3" s="3"/>
      <c r="Y3" s="3"/>
      <c r="Z3" s="3"/>
      <c r="AA3" s="3"/>
      <c r="AB3" s="3"/>
      <c r="AC3" s="3"/>
      <c r="AD3" s="3"/>
      <c r="AE3" s="3"/>
      <c r="AF3" s="3"/>
    </row>
    <row r="4" spans="1:138" ht="21">
      <c r="A4" s="2"/>
      <c r="B4" s="63"/>
      <c r="C4" s="64" t="s">
        <v>253</v>
      </c>
      <c r="D4" s="64"/>
      <c r="E4" s="64" t="s">
        <v>254</v>
      </c>
      <c r="F4" s="65"/>
      <c r="G4" s="2"/>
      <c r="H4" s="2"/>
      <c r="I4" s="2"/>
      <c r="J4" s="2"/>
      <c r="K4" s="2"/>
      <c r="L4" s="2"/>
      <c r="M4" s="2"/>
      <c r="N4" s="128"/>
      <c r="O4" s="233"/>
      <c r="P4" s="3"/>
      <c r="Q4" s="3"/>
      <c r="R4" s="3"/>
      <c r="S4" s="3"/>
      <c r="T4" s="3"/>
      <c r="U4" s="3"/>
      <c r="V4" s="3"/>
      <c r="W4" s="3"/>
      <c r="X4" s="3"/>
      <c r="Y4" s="3"/>
      <c r="Z4" s="3"/>
      <c r="AA4" s="3"/>
      <c r="AB4" s="3"/>
      <c r="AC4" s="3"/>
      <c r="AD4" s="3"/>
      <c r="AE4" s="3"/>
      <c r="AF4" s="3"/>
    </row>
    <row r="5" spans="1:138" ht="40.5">
      <c r="A5" s="2"/>
      <c r="B5" s="63"/>
      <c r="C5" s="64" t="s">
        <v>255</v>
      </c>
      <c r="D5" s="64"/>
      <c r="E5" s="66" t="s">
        <v>256</v>
      </c>
      <c r="F5" s="64" t="s">
        <v>254</v>
      </c>
      <c r="G5" s="2"/>
      <c r="H5" s="2"/>
      <c r="I5" s="2"/>
      <c r="J5" s="2"/>
      <c r="K5" s="2"/>
      <c r="L5" s="2"/>
      <c r="M5" s="2"/>
      <c r="N5" s="128"/>
      <c r="O5" s="233"/>
      <c r="P5" s="3"/>
      <c r="Q5" s="3"/>
      <c r="R5" s="3"/>
      <c r="S5" s="3"/>
      <c r="T5" s="3"/>
      <c r="U5" s="3"/>
      <c r="V5" s="3"/>
      <c r="W5" s="3"/>
      <c r="X5" s="3"/>
      <c r="Y5" s="3"/>
      <c r="Z5" s="3"/>
      <c r="AA5" s="3"/>
      <c r="AB5" s="3"/>
      <c r="AC5" s="3"/>
      <c r="AD5" s="3"/>
      <c r="AE5" s="3"/>
      <c r="AF5" s="3"/>
    </row>
    <row r="6" spans="1:138" ht="20.25">
      <c r="A6" s="2"/>
      <c r="B6" s="67" t="s">
        <v>257</v>
      </c>
      <c r="C6" s="113" t="s">
        <v>258</v>
      </c>
      <c r="D6" s="68">
        <v>0.04</v>
      </c>
      <c r="E6" s="69" t="s">
        <v>259</v>
      </c>
      <c r="F6" s="70">
        <v>1</v>
      </c>
      <c r="G6" s="2"/>
      <c r="H6" s="52"/>
      <c r="I6" s="2"/>
      <c r="J6" s="2"/>
      <c r="K6" s="2"/>
      <c r="L6" s="2"/>
      <c r="M6" s="2"/>
      <c r="N6" s="128"/>
      <c r="O6" s="234"/>
      <c r="P6" s="3"/>
      <c r="Q6" s="3"/>
      <c r="R6" s="3"/>
      <c r="S6" s="3"/>
      <c r="T6" s="3"/>
      <c r="U6" s="3"/>
      <c r="V6" s="3"/>
      <c r="W6" s="3"/>
      <c r="X6" s="3"/>
      <c r="Y6" s="3"/>
      <c r="Z6" s="3"/>
      <c r="AA6" s="3"/>
      <c r="AB6" s="3"/>
      <c r="AC6" s="3"/>
      <c r="AD6" s="3"/>
      <c r="AE6" s="3"/>
      <c r="AF6" s="3"/>
    </row>
    <row r="7" spans="1:138" ht="20.25">
      <c r="A7" s="2"/>
      <c r="B7" s="71" t="s">
        <v>260</v>
      </c>
      <c r="C7" s="113" t="s">
        <v>261</v>
      </c>
      <c r="D7" s="68">
        <v>0.09</v>
      </c>
      <c r="E7" s="69" t="s">
        <v>262</v>
      </c>
      <c r="F7" s="70">
        <v>2</v>
      </c>
      <c r="G7" s="2"/>
      <c r="H7" s="2"/>
      <c r="I7" s="2"/>
      <c r="J7" s="2"/>
      <c r="K7" s="2"/>
      <c r="L7" s="2"/>
      <c r="M7" s="2"/>
      <c r="N7" s="128"/>
      <c r="O7" s="234"/>
      <c r="P7" s="3"/>
      <c r="Q7" s="3"/>
      <c r="R7" s="3"/>
      <c r="S7" s="3"/>
      <c r="T7" s="3"/>
      <c r="U7" s="3"/>
      <c r="V7" s="3"/>
      <c r="W7" s="3"/>
      <c r="X7" s="3"/>
      <c r="Y7" s="3"/>
      <c r="Z7" s="3"/>
      <c r="AA7" s="3"/>
      <c r="AB7" s="3"/>
      <c r="AC7" s="3"/>
      <c r="AD7" s="3"/>
      <c r="AE7" s="3"/>
      <c r="AF7" s="3"/>
    </row>
    <row r="8" spans="1:138" ht="20.25">
      <c r="A8" s="2"/>
      <c r="B8" s="72" t="s">
        <v>263</v>
      </c>
      <c r="C8" s="113" t="s">
        <v>264</v>
      </c>
      <c r="D8" s="68">
        <v>0.28999999999999998</v>
      </c>
      <c r="E8" s="69" t="s">
        <v>265</v>
      </c>
      <c r="F8" s="70">
        <v>3</v>
      </c>
      <c r="G8" s="2"/>
      <c r="H8" s="2"/>
      <c r="I8" s="2"/>
      <c r="J8" s="2"/>
      <c r="K8" s="2"/>
      <c r="L8" s="2"/>
      <c r="M8" s="2"/>
      <c r="N8" s="128"/>
      <c r="O8" s="234"/>
      <c r="P8" s="3"/>
      <c r="Q8" s="3"/>
      <c r="R8" s="3"/>
      <c r="S8" s="3"/>
      <c r="T8" s="3"/>
      <c r="U8" s="3"/>
      <c r="V8" s="3"/>
      <c r="W8" s="3"/>
      <c r="X8" s="3"/>
      <c r="Y8" s="3"/>
      <c r="Z8" s="3"/>
      <c r="AA8" s="3"/>
      <c r="AB8" s="3"/>
      <c r="AC8" s="3"/>
      <c r="AD8" s="3"/>
      <c r="AE8" s="3"/>
      <c r="AF8" s="3"/>
    </row>
    <row r="9" spans="1:138" ht="20.25">
      <c r="A9" s="2"/>
      <c r="B9" s="73" t="s">
        <v>266</v>
      </c>
      <c r="C9" s="113" t="s">
        <v>267</v>
      </c>
      <c r="D9" s="68">
        <v>0.49</v>
      </c>
      <c r="E9" s="69" t="s">
        <v>268</v>
      </c>
      <c r="F9" s="70">
        <v>4</v>
      </c>
      <c r="G9" s="2"/>
      <c r="H9" s="2"/>
      <c r="I9" s="2"/>
      <c r="J9" s="2"/>
      <c r="K9" s="2"/>
      <c r="L9" s="2"/>
      <c r="M9" s="2"/>
      <c r="N9" s="128"/>
      <c r="O9" s="234"/>
      <c r="P9" s="3"/>
      <c r="Q9" s="3"/>
      <c r="R9" s="3"/>
      <c r="S9" s="3"/>
      <c r="T9" s="3"/>
      <c r="U9" s="3"/>
      <c r="V9" s="3"/>
      <c r="W9" s="3"/>
      <c r="X9" s="3"/>
      <c r="Y9" s="3"/>
      <c r="Z9" s="3"/>
      <c r="AA9" s="3"/>
      <c r="AB9" s="3"/>
      <c r="AC9" s="3"/>
      <c r="AD9" s="3"/>
      <c r="AE9" s="3"/>
      <c r="AF9" s="3"/>
    </row>
    <row r="10" spans="1:138" ht="20.25">
      <c r="A10" s="2"/>
      <c r="B10" s="74" t="s">
        <v>269</v>
      </c>
      <c r="C10" s="113" t="s">
        <v>270</v>
      </c>
      <c r="D10" s="68">
        <v>1</v>
      </c>
      <c r="E10" s="69" t="s">
        <v>271</v>
      </c>
      <c r="F10" s="70">
        <v>5</v>
      </c>
      <c r="G10" s="2"/>
      <c r="H10" s="2"/>
      <c r="I10" s="93" t="s">
        <v>272</v>
      </c>
      <c r="J10" s="2"/>
      <c r="K10" s="2"/>
      <c r="L10" s="2"/>
      <c r="M10" s="2"/>
      <c r="N10" s="128"/>
      <c r="O10" s="234"/>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3"/>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3"/>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3"/>
      <c r="P13" s="3"/>
      <c r="Q13" s="3"/>
      <c r="R13" s="3"/>
      <c r="S13" s="3"/>
      <c r="T13" s="3"/>
      <c r="U13" s="3"/>
      <c r="V13" s="3"/>
      <c r="W13" s="3"/>
      <c r="X13" s="3"/>
      <c r="Y13" s="3"/>
      <c r="Z13" s="3"/>
      <c r="AA13" s="3"/>
      <c r="AB13" s="3"/>
      <c r="AC13" s="3"/>
      <c r="AD13" s="3"/>
      <c r="AE13" s="3"/>
      <c r="AF13" s="3"/>
    </row>
    <row r="14" spans="1:138" ht="23.25">
      <c r="A14" s="2"/>
      <c r="B14" s="605" t="s">
        <v>273</v>
      </c>
      <c r="C14" s="605"/>
      <c r="D14" s="605"/>
      <c r="E14" s="605"/>
      <c r="F14" s="101"/>
      <c r="G14" s="62"/>
      <c r="H14" s="2"/>
      <c r="I14" s="2"/>
      <c r="J14" s="2"/>
      <c r="K14" s="2"/>
      <c r="L14" s="2"/>
      <c r="M14" s="2"/>
      <c r="N14" s="128"/>
      <c r="O14" s="233"/>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3"/>
      <c r="P15" s="3"/>
      <c r="Q15" s="3"/>
      <c r="R15" s="3"/>
      <c r="S15" s="3"/>
      <c r="T15" s="3"/>
      <c r="U15" s="3"/>
      <c r="V15" s="3"/>
      <c r="W15" s="3"/>
      <c r="X15" s="3"/>
      <c r="Y15" s="3"/>
      <c r="Z15" s="3"/>
      <c r="AA15" s="3"/>
      <c r="AB15" s="3"/>
      <c r="AC15" s="3"/>
      <c r="AD15" s="3"/>
      <c r="AE15" s="3"/>
      <c r="AF15" s="3"/>
    </row>
    <row r="16" spans="1:138" s="78" customFormat="1" ht="20.25">
      <c r="A16" s="76"/>
      <c r="B16" s="103"/>
      <c r="C16" s="603" t="s">
        <v>184</v>
      </c>
      <c r="D16" s="603"/>
      <c r="E16" s="603"/>
      <c r="F16" s="104"/>
      <c r="G16" s="76"/>
      <c r="H16" s="76"/>
      <c r="I16" s="94" t="s">
        <v>180</v>
      </c>
      <c r="J16" s="76"/>
      <c r="K16" s="76"/>
      <c r="L16" s="76"/>
      <c r="M16" s="76"/>
      <c r="N16" s="129"/>
      <c r="O16" s="235"/>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700000000000003" customHeight="1">
      <c r="A17" s="76"/>
      <c r="B17" s="67" t="s">
        <v>274</v>
      </c>
      <c r="C17" s="601" t="s">
        <v>275</v>
      </c>
      <c r="D17" s="601"/>
      <c r="E17" s="601"/>
      <c r="F17" s="105">
        <v>1</v>
      </c>
      <c r="G17" s="76"/>
      <c r="H17" s="76"/>
      <c r="I17" s="93" t="s">
        <v>184</v>
      </c>
      <c r="J17" s="76"/>
      <c r="K17" s="76"/>
      <c r="L17" s="76"/>
      <c r="M17" s="76"/>
      <c r="N17" s="129"/>
      <c r="O17" s="236"/>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276</v>
      </c>
      <c r="C18" s="601" t="s">
        <v>185</v>
      </c>
      <c r="D18" s="601"/>
      <c r="E18" s="601"/>
      <c r="F18" s="105">
        <v>2</v>
      </c>
      <c r="G18" s="76"/>
      <c r="H18" s="76"/>
      <c r="I18" s="93" t="s">
        <v>186</v>
      </c>
      <c r="J18" s="76"/>
      <c r="K18" s="76"/>
      <c r="L18" s="76"/>
      <c r="M18" s="76"/>
      <c r="N18" s="129"/>
      <c r="O18" s="236"/>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277</v>
      </c>
      <c r="C19" s="601" t="s">
        <v>278</v>
      </c>
      <c r="D19" s="601"/>
      <c r="E19" s="601"/>
      <c r="F19" s="105">
        <v>3</v>
      </c>
      <c r="G19" s="76"/>
      <c r="H19" s="76"/>
      <c r="I19" s="93" t="s">
        <v>190</v>
      </c>
      <c r="J19" s="76"/>
      <c r="K19" s="76"/>
      <c r="L19" s="76"/>
      <c r="M19" s="76"/>
      <c r="N19" s="129"/>
      <c r="O19" s="236"/>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279</v>
      </c>
      <c r="C20" s="601" t="s">
        <v>209</v>
      </c>
      <c r="D20" s="601"/>
      <c r="E20" s="601"/>
      <c r="F20" s="105">
        <v>4</v>
      </c>
      <c r="G20" s="76"/>
      <c r="H20" s="76"/>
      <c r="I20" s="93" t="s">
        <v>188</v>
      </c>
      <c r="J20" s="76"/>
      <c r="K20" s="76"/>
      <c r="L20" s="76"/>
      <c r="M20" s="76"/>
      <c r="N20" s="129"/>
      <c r="O20" s="236"/>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280</v>
      </c>
      <c r="C21" s="601" t="s">
        <v>204</v>
      </c>
      <c r="D21" s="601"/>
      <c r="E21" s="601"/>
      <c r="F21" s="105">
        <v>5</v>
      </c>
      <c r="G21" s="76"/>
      <c r="H21" s="76"/>
      <c r="I21" s="93" t="str">
        <f>C48</f>
        <v>Interrupción o afectación en la prestación del servicio administrativo</v>
      </c>
      <c r="J21" s="76"/>
      <c r="K21" s="76"/>
      <c r="L21" s="76"/>
      <c r="M21" s="76"/>
      <c r="N21" s="129"/>
      <c r="O21" s="236"/>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5"/>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5"/>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2" t="s">
        <v>186</v>
      </c>
      <c r="D24" s="602"/>
      <c r="E24" s="602"/>
      <c r="F24" s="85"/>
      <c r="G24" s="76"/>
      <c r="H24" s="76"/>
      <c r="I24" s="76"/>
      <c r="J24" s="76"/>
      <c r="K24" s="76"/>
      <c r="L24" s="76"/>
      <c r="M24" s="76"/>
      <c r="N24" s="129"/>
      <c r="O24" s="235"/>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274</v>
      </c>
      <c r="C25" s="601" t="s">
        <v>281</v>
      </c>
      <c r="D25" s="601"/>
      <c r="E25" s="601"/>
      <c r="F25" s="105">
        <v>1</v>
      </c>
      <c r="G25" s="76"/>
      <c r="H25" s="76"/>
      <c r="I25" s="76"/>
      <c r="J25" s="76"/>
      <c r="K25" s="76"/>
      <c r="L25" s="76"/>
      <c r="M25" s="76"/>
      <c r="N25" s="129"/>
      <c r="O25" s="237"/>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276</v>
      </c>
      <c r="C26" s="601" t="s">
        <v>282</v>
      </c>
      <c r="D26" s="601"/>
      <c r="E26" s="601"/>
      <c r="F26" s="105">
        <v>2</v>
      </c>
      <c r="G26" s="76"/>
      <c r="H26" s="76"/>
      <c r="I26" s="84"/>
      <c r="J26" s="84"/>
      <c r="K26" s="84"/>
      <c r="L26" s="84"/>
      <c r="M26" s="84"/>
      <c r="N26" s="130"/>
      <c r="O26" s="237"/>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277</v>
      </c>
      <c r="C27" s="601" t="s">
        <v>205</v>
      </c>
      <c r="D27" s="601"/>
      <c r="E27" s="601"/>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7"/>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279</v>
      </c>
      <c r="C28" s="601" t="s">
        <v>210</v>
      </c>
      <c r="D28" s="601"/>
      <c r="E28" s="601"/>
      <c r="F28" s="105">
        <v>4</v>
      </c>
      <c r="G28" s="76"/>
      <c r="H28" s="76"/>
      <c r="I28" s="84" t="str">
        <v xml:space="preserve">Si el hecho llegara a presentarse, tendría bajo impacto o efecto sobre la entidad.
</v>
      </c>
      <c r="J28" s="84"/>
      <c r="K28" s="84"/>
      <c r="L28" s="84"/>
      <c r="M28" s="84"/>
      <c r="N28" s="130"/>
      <c r="O28" s="237"/>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280</v>
      </c>
      <c r="C29" s="601" t="s">
        <v>187</v>
      </c>
      <c r="D29" s="601"/>
      <c r="E29" s="601"/>
      <c r="F29" s="105">
        <v>5</v>
      </c>
      <c r="G29" s="76"/>
      <c r="H29" s="76"/>
      <c r="I29" s="84" t="str">
        <v xml:space="preserve">Si el hecho llegara a presentarse, tendría medianas consecuencias o efectos sobre la entidad.
</v>
      </c>
      <c r="J29" s="84"/>
      <c r="K29" s="84"/>
      <c r="L29" s="84"/>
      <c r="M29" s="84"/>
      <c r="N29" s="130"/>
      <c r="O29" s="237"/>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5"/>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5"/>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03" t="s">
        <v>190</v>
      </c>
      <c r="D32" s="603"/>
      <c r="E32" s="603"/>
      <c r="F32" s="85"/>
      <c r="I32" s="84"/>
      <c r="J32" s="84"/>
      <c r="K32" s="84"/>
      <c r="L32" s="84"/>
      <c r="M32" s="84"/>
      <c r="N32" s="130"/>
      <c r="O32" s="235"/>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274</v>
      </c>
      <c r="C33" s="601" t="s">
        <v>283</v>
      </c>
      <c r="D33" s="601"/>
      <c r="E33" s="601"/>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5"/>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276</v>
      </c>
      <c r="C34" s="601" t="s">
        <v>194</v>
      </c>
      <c r="D34" s="601"/>
      <c r="E34" s="601"/>
      <c r="F34" s="107">
        <v>2</v>
      </c>
      <c r="I34" s="84" t="str">
        <v xml:space="preserve">Si el hecho llegara a presentarse, tendría bajo impacto o efecto sobre la entidad.
</v>
      </c>
      <c r="J34" s="84"/>
      <c r="K34" s="84"/>
      <c r="L34" s="84"/>
      <c r="M34" s="84"/>
      <c r="N34" s="130"/>
      <c r="O34" s="235"/>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277</v>
      </c>
      <c r="C35" s="601" t="s">
        <v>191</v>
      </c>
      <c r="D35" s="601"/>
      <c r="E35" s="601"/>
      <c r="F35" s="107">
        <v>3</v>
      </c>
      <c r="I35" s="84" t="str">
        <v xml:space="preserve">Si el hecho llegara a presentarse, tendría medianas consecuencias o efectos sobre la entidad.
</v>
      </c>
      <c r="J35" s="84"/>
      <c r="K35" s="84"/>
      <c r="L35" s="84"/>
      <c r="M35" s="84"/>
      <c r="N35" s="130"/>
      <c r="O35" s="235"/>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279</v>
      </c>
      <c r="C36" s="601" t="s">
        <v>284</v>
      </c>
      <c r="D36" s="601"/>
      <c r="E36" s="601"/>
      <c r="F36" s="107">
        <v>4</v>
      </c>
      <c r="I36" s="84" t="str">
        <v xml:space="preserve">Si el hecho llegara a presentarse, tendría altas consecuencias o efectos sobre la entidad
</v>
      </c>
      <c r="J36" s="84"/>
      <c r="K36" s="84"/>
      <c r="L36" s="84"/>
      <c r="M36" s="84"/>
      <c r="N36" s="130"/>
      <c r="O36" s="235"/>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280</v>
      </c>
      <c r="C37" s="601" t="s">
        <v>285</v>
      </c>
      <c r="D37" s="601"/>
      <c r="E37" s="601"/>
      <c r="F37" s="107">
        <v>5</v>
      </c>
      <c r="I37" s="84" t="str">
        <v xml:space="preserve">Si el hecho llegara a presentarse, tendría desastrosas consecuencias o efectos sobre la entidad.
</v>
      </c>
      <c r="J37" s="84"/>
      <c r="K37" s="84"/>
      <c r="L37" s="84"/>
      <c r="M37" s="84"/>
      <c r="N37" s="130"/>
      <c r="O37" s="235"/>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5"/>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5"/>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03" t="s">
        <v>188</v>
      </c>
      <c r="D40" s="603"/>
      <c r="E40" s="603"/>
      <c r="F40" s="85"/>
      <c r="N40" s="129"/>
      <c r="O40" s="235"/>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274</v>
      </c>
      <c r="C41" s="601" t="s">
        <v>189</v>
      </c>
      <c r="D41" s="601"/>
      <c r="E41" s="601"/>
      <c r="F41" s="107">
        <v>1</v>
      </c>
      <c r="N41" s="129"/>
      <c r="O41" s="235"/>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276</v>
      </c>
      <c r="C42" s="601" t="s">
        <v>195</v>
      </c>
      <c r="D42" s="601"/>
      <c r="E42" s="601"/>
      <c r="F42" s="107">
        <v>2</v>
      </c>
      <c r="N42" s="129"/>
      <c r="O42" s="235"/>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277</v>
      </c>
      <c r="C43" s="601" t="s">
        <v>286</v>
      </c>
      <c r="D43" s="601"/>
      <c r="E43" s="601"/>
      <c r="F43" s="107">
        <v>3</v>
      </c>
      <c r="N43" s="129"/>
      <c r="O43" s="235"/>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279</v>
      </c>
      <c r="C44" s="601" t="s">
        <v>202</v>
      </c>
      <c r="D44" s="601"/>
      <c r="E44" s="601"/>
      <c r="F44" s="107">
        <v>4</v>
      </c>
      <c r="N44" s="129"/>
      <c r="O44" s="235"/>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280</v>
      </c>
      <c r="C45" s="601" t="s">
        <v>287</v>
      </c>
      <c r="D45" s="601"/>
      <c r="E45" s="601"/>
      <c r="F45" s="107">
        <v>5</v>
      </c>
      <c r="N45" s="129"/>
      <c r="O45" s="235"/>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288</v>
      </c>
      <c r="D46" s="84"/>
      <c r="F46" s="85"/>
      <c r="N46" s="129"/>
      <c r="O46" s="235"/>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5"/>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2" t="s">
        <v>199</v>
      </c>
      <c r="D48" s="602"/>
      <c r="E48" s="602"/>
      <c r="F48" s="85"/>
      <c r="N48" s="129"/>
      <c r="O48" s="235"/>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274</v>
      </c>
      <c r="C49" s="598" t="s">
        <v>289</v>
      </c>
      <c r="D49" s="599"/>
      <c r="E49" s="600"/>
      <c r="F49" s="70">
        <v>1</v>
      </c>
      <c r="N49" s="129"/>
      <c r="O49" s="235"/>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276</v>
      </c>
      <c r="C50" s="598" t="s">
        <v>198</v>
      </c>
      <c r="D50" s="599"/>
      <c r="E50" s="600"/>
      <c r="F50" s="70">
        <v>2</v>
      </c>
      <c r="N50" s="129"/>
      <c r="O50" s="235"/>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277</v>
      </c>
      <c r="C51" s="598" t="s">
        <v>290</v>
      </c>
      <c r="D51" s="599"/>
      <c r="E51" s="600"/>
      <c r="F51" s="70">
        <v>3</v>
      </c>
      <c r="N51" s="129"/>
      <c r="O51" s="235"/>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279</v>
      </c>
      <c r="C52" s="598" t="s">
        <v>291</v>
      </c>
      <c r="D52" s="599"/>
      <c r="E52" s="600"/>
      <c r="F52" s="70">
        <v>4</v>
      </c>
      <c r="N52" s="129"/>
      <c r="O52" s="235"/>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280</v>
      </c>
      <c r="C53" s="598" t="s">
        <v>292</v>
      </c>
      <c r="D53" s="599"/>
      <c r="E53" s="600"/>
      <c r="F53" s="70">
        <v>5</v>
      </c>
      <c r="N53" s="129"/>
      <c r="O53" s="235"/>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5"/>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5"/>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272</v>
      </c>
      <c r="D56" s="96"/>
      <c r="E56" s="96"/>
      <c r="F56" s="85"/>
      <c r="N56" s="129"/>
      <c r="O56" s="235"/>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274</v>
      </c>
      <c r="C57" s="595" t="s">
        <v>293</v>
      </c>
      <c r="D57" s="596"/>
      <c r="E57" s="597"/>
      <c r="F57" s="70">
        <v>1</v>
      </c>
      <c r="N57" s="129"/>
      <c r="O57" s="235"/>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276</v>
      </c>
      <c r="C58" s="595" t="s">
        <v>294</v>
      </c>
      <c r="D58" s="596"/>
      <c r="E58" s="597"/>
      <c r="F58" s="70">
        <v>2</v>
      </c>
      <c r="N58" s="129"/>
      <c r="O58" s="235"/>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277</v>
      </c>
      <c r="C59" s="595" t="s">
        <v>295</v>
      </c>
      <c r="D59" s="596"/>
      <c r="E59" s="597"/>
      <c r="F59" s="70">
        <v>3</v>
      </c>
      <c r="N59" s="129"/>
      <c r="O59" s="235"/>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279</v>
      </c>
      <c r="C60" s="595" t="s">
        <v>296</v>
      </c>
      <c r="D60" s="596"/>
      <c r="E60" s="597"/>
      <c r="F60" s="70">
        <v>4</v>
      </c>
      <c r="N60" s="129"/>
      <c r="O60" s="235"/>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280</v>
      </c>
      <c r="C61" s="595" t="s">
        <v>297</v>
      </c>
      <c r="D61" s="596"/>
      <c r="E61" s="597"/>
      <c r="F61" s="70">
        <v>5</v>
      </c>
      <c r="N61" s="129"/>
      <c r="O61" s="235"/>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5"/>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5"/>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5"/>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5"/>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5"/>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5"/>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5"/>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5"/>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5"/>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5"/>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5"/>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5"/>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5"/>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5"/>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5"/>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5"/>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5"/>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5"/>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5"/>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5"/>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5"/>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5"/>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5"/>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5"/>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5"/>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5"/>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5"/>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5"/>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5"/>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5"/>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5"/>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5"/>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5"/>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5"/>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5"/>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5"/>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5"/>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5"/>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5"/>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5"/>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5"/>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5"/>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5"/>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5"/>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5"/>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5"/>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5"/>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5"/>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5"/>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5"/>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5"/>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5"/>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5"/>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5"/>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5"/>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5"/>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5"/>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5"/>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5"/>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5"/>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5"/>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5"/>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5"/>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5"/>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5"/>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5"/>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5"/>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5"/>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5"/>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5"/>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5"/>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5"/>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5"/>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5"/>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5"/>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5"/>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5"/>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5"/>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5"/>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5"/>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5"/>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5"/>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5"/>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5"/>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5"/>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5"/>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5"/>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5"/>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5"/>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5"/>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5"/>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5"/>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5"/>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5"/>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5"/>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5"/>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5"/>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5"/>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5"/>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5"/>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5"/>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5"/>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5"/>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5"/>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5"/>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5"/>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5"/>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5"/>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5"/>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5"/>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5"/>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5"/>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5"/>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5"/>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5"/>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5"/>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5"/>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5"/>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5"/>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5"/>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5"/>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5"/>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5"/>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5"/>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5"/>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5"/>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5"/>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5"/>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5"/>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5"/>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5"/>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5"/>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5"/>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5"/>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5"/>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5"/>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5"/>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3"/>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3"/>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3"/>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3"/>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3"/>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3"/>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3"/>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3"/>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3"/>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3"/>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3"/>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3"/>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3"/>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3"/>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3"/>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3"/>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3"/>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3"/>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3"/>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3"/>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3"/>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3"/>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3"/>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3"/>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3"/>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3"/>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3"/>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3"/>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3"/>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3"/>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3"/>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3"/>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3"/>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3"/>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3"/>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3"/>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3"/>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3"/>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3"/>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3"/>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3"/>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3"/>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3"/>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3"/>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3"/>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3"/>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3"/>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3"/>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3"/>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3"/>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3"/>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3"/>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3"/>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3"/>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3"/>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3"/>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3"/>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3"/>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3"/>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3"/>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3"/>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3"/>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3"/>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3"/>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3"/>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3"/>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3"/>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3"/>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3"/>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3"/>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3"/>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3"/>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3"/>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3"/>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3"/>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3"/>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3"/>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3"/>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3"/>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3"/>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3"/>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3"/>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3"/>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3"/>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3"/>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3"/>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3"/>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3"/>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3"/>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3"/>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3"/>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3"/>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3"/>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3"/>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3"/>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3"/>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3"/>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3"/>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3"/>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3"/>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3"/>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3"/>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3"/>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3"/>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3"/>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3"/>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3"/>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3"/>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3"/>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3"/>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3"/>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3"/>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3"/>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3"/>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3"/>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3"/>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3"/>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3"/>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3"/>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3"/>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3"/>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3"/>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3"/>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3"/>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3"/>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3"/>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3"/>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3"/>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3"/>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3"/>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3"/>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3"/>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3"/>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3"/>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3"/>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3"/>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3"/>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3"/>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3"/>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3"/>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3"/>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3"/>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3"/>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3"/>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3"/>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3"/>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3"/>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3"/>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3"/>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3"/>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3"/>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3"/>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3"/>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3"/>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3"/>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3"/>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3"/>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3"/>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3"/>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3"/>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3"/>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3"/>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3"/>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3"/>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3"/>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3"/>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3"/>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3"/>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3"/>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3"/>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3"/>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3"/>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3"/>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3"/>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3"/>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3"/>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3"/>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3"/>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3"/>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3"/>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3"/>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3"/>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3"/>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3"/>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3"/>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3"/>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3"/>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3"/>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3"/>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3"/>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3"/>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3"/>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3"/>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3"/>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3"/>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3"/>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3"/>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3"/>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3"/>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3"/>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3"/>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3"/>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3"/>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3"/>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3"/>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3"/>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3"/>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3"/>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3"/>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3"/>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3"/>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3"/>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3"/>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3"/>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3"/>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3"/>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3"/>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3"/>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3"/>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3"/>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3"/>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3"/>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3"/>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3"/>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3"/>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3"/>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3"/>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3"/>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3"/>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3"/>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3"/>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3"/>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3"/>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3"/>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3"/>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3"/>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3"/>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3"/>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3"/>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3"/>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3"/>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3"/>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3"/>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3"/>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3"/>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3"/>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3"/>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3"/>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3"/>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3"/>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3"/>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3"/>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3"/>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3"/>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3"/>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3"/>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3"/>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3"/>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3"/>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3"/>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3"/>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3"/>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3"/>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3"/>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3"/>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3"/>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3"/>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3"/>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3"/>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3"/>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3"/>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3"/>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3"/>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3"/>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3"/>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3"/>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3"/>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3"/>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3"/>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3"/>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3"/>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3"/>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3"/>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3"/>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3"/>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3"/>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3"/>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3"/>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3"/>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3"/>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3"/>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3"/>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3"/>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3"/>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3"/>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3"/>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3"/>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3"/>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3"/>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3"/>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3"/>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3"/>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3"/>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3"/>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3"/>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3"/>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3"/>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3"/>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3"/>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3"/>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3"/>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3"/>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3"/>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3"/>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3"/>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3"/>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3"/>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3"/>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3"/>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3"/>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3"/>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3"/>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3"/>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3"/>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3"/>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3"/>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3"/>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3"/>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3"/>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3"/>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3"/>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3"/>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3"/>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3"/>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3"/>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3"/>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3"/>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3"/>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3"/>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3"/>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3"/>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3"/>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3"/>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3"/>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3"/>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3"/>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3"/>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3"/>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3"/>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3"/>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3"/>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3"/>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3"/>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3"/>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3"/>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3"/>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3"/>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3"/>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3"/>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3"/>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3"/>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3"/>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3"/>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3"/>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3"/>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3"/>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3"/>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3"/>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3"/>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3"/>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3"/>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3"/>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3"/>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3"/>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3"/>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3"/>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3"/>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3"/>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3"/>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3"/>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3"/>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3"/>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3"/>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3"/>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3"/>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3"/>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3"/>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3"/>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3"/>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3"/>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3"/>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3"/>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3"/>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3"/>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3"/>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3"/>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3"/>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3"/>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3"/>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3"/>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3"/>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3"/>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3"/>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3"/>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3"/>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3"/>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3"/>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3"/>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3"/>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3"/>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3"/>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3"/>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3"/>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3"/>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3"/>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3"/>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3"/>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3"/>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3"/>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3"/>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3"/>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3"/>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3"/>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3"/>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3"/>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3"/>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3"/>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3"/>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3"/>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3"/>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3"/>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3"/>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3"/>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3"/>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3"/>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3"/>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3"/>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3"/>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3"/>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3"/>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3"/>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3"/>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3"/>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3"/>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3"/>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3"/>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3"/>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3"/>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3"/>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3"/>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3"/>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3"/>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3"/>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3"/>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3"/>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3"/>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3"/>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3"/>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3"/>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3"/>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3"/>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3"/>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3"/>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3"/>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3"/>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3"/>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3"/>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3"/>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3"/>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3"/>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3"/>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3"/>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3"/>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3"/>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3"/>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3"/>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3"/>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3"/>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3"/>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3"/>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3"/>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3"/>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3"/>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3"/>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3"/>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3"/>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3"/>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3"/>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3"/>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3"/>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3"/>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3"/>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3"/>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3"/>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3"/>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3"/>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3"/>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3"/>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3"/>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3"/>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3"/>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3"/>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3"/>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3"/>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3"/>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3"/>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3"/>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3"/>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3"/>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3"/>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3"/>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3"/>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3"/>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3"/>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3"/>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3"/>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3"/>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3"/>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3"/>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3"/>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Q11" sqref="Q11: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08" t="s">
        <v>298</v>
      </c>
      <c r="C4" s="609"/>
      <c r="D4" s="609"/>
      <c r="E4" s="610" t="s">
        <v>299</v>
      </c>
      <c r="F4" s="610"/>
      <c r="G4" s="610"/>
      <c r="H4" s="610"/>
      <c r="I4" s="611"/>
      <c r="Q4" s="612" t="s">
        <v>300</v>
      </c>
      <c r="R4" s="612"/>
    </row>
    <row r="5" spans="2:19">
      <c r="B5" s="608"/>
      <c r="C5" s="609"/>
      <c r="D5" s="609"/>
      <c r="E5" s="610"/>
      <c r="F5" s="610"/>
      <c r="G5" s="610"/>
      <c r="H5" s="610"/>
      <c r="I5" s="611"/>
      <c r="Q5" s="612"/>
      <c r="R5" s="612"/>
    </row>
    <row r="6" spans="2:19">
      <c r="B6" s="608"/>
      <c r="C6" s="609"/>
      <c r="D6" s="609"/>
      <c r="E6" s="610"/>
      <c r="F6" s="610"/>
      <c r="G6" s="610"/>
      <c r="H6" s="610"/>
      <c r="I6" s="611"/>
      <c r="Q6" s="612"/>
      <c r="R6" s="612"/>
    </row>
    <row r="7" spans="2:19" ht="15.75" thickBot="1">
      <c r="B7" s="117"/>
      <c r="I7" s="118"/>
    </row>
    <row r="8" spans="2:19" ht="62.45" customHeight="1" thickBot="1">
      <c r="B8" s="613" t="s">
        <v>254</v>
      </c>
      <c r="C8" s="614"/>
      <c r="D8" s="56" t="s">
        <v>301</v>
      </c>
      <c r="E8" s="57">
        <v>5</v>
      </c>
      <c r="F8" s="57">
        <v>10</v>
      </c>
      <c r="G8" s="57">
        <v>15</v>
      </c>
      <c r="H8" s="57">
        <v>20</v>
      </c>
      <c r="I8" s="119">
        <v>25</v>
      </c>
      <c r="K8" s="615" t="s">
        <v>302</v>
      </c>
      <c r="L8" s="616"/>
      <c r="M8" s="616"/>
      <c r="N8" s="616"/>
      <c r="O8" s="616"/>
      <c r="P8" s="617"/>
      <c r="Q8" s="618" t="s">
        <v>303</v>
      </c>
      <c r="R8" s="618"/>
      <c r="S8" s="16" t="s">
        <v>304</v>
      </c>
    </row>
    <row r="9" spans="2:19" ht="62.45" customHeight="1" thickBot="1">
      <c r="B9" s="613"/>
      <c r="C9" s="614"/>
      <c r="D9" s="56" t="s">
        <v>305</v>
      </c>
      <c r="E9" s="58">
        <v>4</v>
      </c>
      <c r="F9" s="58">
        <v>8</v>
      </c>
      <c r="G9" s="57">
        <v>12</v>
      </c>
      <c r="H9" s="57">
        <v>16</v>
      </c>
      <c r="I9" s="119">
        <v>20</v>
      </c>
      <c r="K9" s="619" t="s">
        <v>306</v>
      </c>
      <c r="L9" s="620"/>
      <c r="M9" s="620"/>
      <c r="N9" s="620"/>
      <c r="O9" s="620"/>
      <c r="P9" s="620"/>
      <c r="Q9" s="621" t="s">
        <v>307</v>
      </c>
      <c r="R9" s="622"/>
      <c r="S9" s="16" t="s">
        <v>250</v>
      </c>
    </row>
    <row r="10" spans="2:19" ht="62.45" customHeight="1" thickBot="1">
      <c r="B10" s="613"/>
      <c r="C10" s="614"/>
      <c r="D10" s="56" t="s">
        <v>308</v>
      </c>
      <c r="E10" s="58">
        <v>3</v>
      </c>
      <c r="F10" s="58">
        <v>6</v>
      </c>
      <c r="G10" s="58">
        <v>9</v>
      </c>
      <c r="H10" s="57">
        <v>12</v>
      </c>
      <c r="I10" s="119">
        <v>15</v>
      </c>
      <c r="K10" s="623" t="s">
        <v>277</v>
      </c>
      <c r="L10" s="624"/>
      <c r="M10" s="624"/>
      <c r="N10" s="624"/>
      <c r="O10" s="624"/>
      <c r="P10" s="624"/>
      <c r="Q10" s="618" t="s">
        <v>309</v>
      </c>
      <c r="R10" s="618"/>
      <c r="S10" s="16" t="s">
        <v>310</v>
      </c>
    </row>
    <row r="11" spans="2:19" ht="62.45" customHeight="1">
      <c r="B11" s="613"/>
      <c r="C11" s="614"/>
      <c r="D11" s="56" t="s">
        <v>311</v>
      </c>
      <c r="E11" s="59">
        <v>2</v>
      </c>
      <c r="F11" s="58">
        <v>4</v>
      </c>
      <c r="G11" s="58">
        <v>6</v>
      </c>
      <c r="H11" s="57">
        <v>8</v>
      </c>
      <c r="I11" s="119">
        <v>10</v>
      </c>
      <c r="K11" s="625" t="s">
        <v>312</v>
      </c>
      <c r="L11" s="626"/>
      <c r="M11" s="626"/>
      <c r="N11" s="626"/>
      <c r="O11" s="626"/>
      <c r="P11" s="626"/>
      <c r="Q11" s="618" t="s">
        <v>251</v>
      </c>
      <c r="R11" s="627"/>
      <c r="S11" s="16" t="s">
        <v>251</v>
      </c>
    </row>
    <row r="12" spans="2:19" ht="62.45" customHeight="1">
      <c r="B12" s="613"/>
      <c r="C12" s="614"/>
      <c r="D12" s="56" t="s">
        <v>313</v>
      </c>
      <c r="E12" s="59">
        <v>1</v>
      </c>
      <c r="F12" s="59">
        <v>2</v>
      </c>
      <c r="G12" s="58">
        <v>3</v>
      </c>
      <c r="H12" s="57">
        <v>4</v>
      </c>
      <c r="I12" s="119">
        <v>5</v>
      </c>
    </row>
    <row r="13" spans="2:19" ht="62.45" customHeight="1" thickBot="1">
      <c r="B13" s="120"/>
      <c r="C13" s="606" t="s">
        <v>314</v>
      </c>
      <c r="D13" s="607"/>
      <c r="E13" s="121" t="s">
        <v>315</v>
      </c>
      <c r="F13" s="121" t="s">
        <v>316</v>
      </c>
      <c r="G13" s="121" t="s">
        <v>317</v>
      </c>
      <c r="H13" s="121" t="s">
        <v>318</v>
      </c>
      <c r="I13" s="122" t="s">
        <v>319</v>
      </c>
    </row>
    <row r="17" spans="4:6">
      <c r="D17" s="16"/>
      <c r="E17" s="16"/>
      <c r="F17" s="16"/>
    </row>
    <row r="18" spans="4:6" ht="15.75">
      <c r="D18" s="21" t="s">
        <v>320</v>
      </c>
      <c r="E18" s="123" t="s">
        <v>312</v>
      </c>
      <c r="F18" s="123">
        <v>1</v>
      </c>
    </row>
    <row r="19" spans="4:6">
      <c r="D19" s="21" t="s">
        <v>321</v>
      </c>
      <c r="E19" s="21" t="s">
        <v>312</v>
      </c>
      <c r="F19" s="21">
        <v>2</v>
      </c>
    </row>
    <row r="20" spans="4:6">
      <c r="D20" s="21" t="s">
        <v>322</v>
      </c>
      <c r="E20" s="21" t="s">
        <v>277</v>
      </c>
      <c r="F20" s="21">
        <v>2</v>
      </c>
    </row>
    <row r="21" spans="4:6">
      <c r="D21" s="21" t="s">
        <v>323</v>
      </c>
      <c r="E21" s="21" t="s">
        <v>324</v>
      </c>
      <c r="F21" s="21">
        <v>3</v>
      </c>
    </row>
    <row r="22" spans="4:6">
      <c r="D22" s="21" t="s">
        <v>325</v>
      </c>
      <c r="E22" s="21" t="s">
        <v>302</v>
      </c>
      <c r="F22" s="21">
        <v>4</v>
      </c>
    </row>
    <row r="23" spans="4:6">
      <c r="D23" s="21" t="s">
        <v>326</v>
      </c>
      <c r="E23" s="21" t="s">
        <v>312</v>
      </c>
      <c r="F23" s="21">
        <v>1</v>
      </c>
    </row>
    <row r="24" spans="4:6">
      <c r="D24" s="21" t="s">
        <v>327</v>
      </c>
      <c r="E24" s="21" t="s">
        <v>277</v>
      </c>
      <c r="F24" s="21">
        <v>2</v>
      </c>
    </row>
    <row r="25" spans="4:6">
      <c r="D25" s="21" t="s">
        <v>328</v>
      </c>
      <c r="E25" s="21" t="s">
        <v>277</v>
      </c>
      <c r="F25" s="21">
        <v>2</v>
      </c>
    </row>
    <row r="26" spans="4:6">
      <c r="D26" s="21" t="s">
        <v>329</v>
      </c>
      <c r="E26" s="21" t="s">
        <v>306</v>
      </c>
      <c r="F26" s="21">
        <v>3</v>
      </c>
    </row>
    <row r="27" spans="4:6">
      <c r="D27" s="21" t="s">
        <v>330</v>
      </c>
      <c r="E27" s="21" t="s">
        <v>302</v>
      </c>
      <c r="F27" s="21">
        <v>4</v>
      </c>
    </row>
    <row r="28" spans="4:6">
      <c r="D28" s="21" t="s">
        <v>331</v>
      </c>
      <c r="E28" s="21" t="s">
        <v>277</v>
      </c>
      <c r="F28" s="21">
        <v>2</v>
      </c>
    </row>
    <row r="29" spans="4:6">
      <c r="D29" s="21" t="s">
        <v>332</v>
      </c>
      <c r="E29" s="21" t="s">
        <v>277</v>
      </c>
      <c r="F29" s="21">
        <v>2</v>
      </c>
    </row>
    <row r="30" spans="4:6">
      <c r="D30" s="21" t="s">
        <v>333</v>
      </c>
      <c r="E30" s="21" t="s">
        <v>277</v>
      </c>
      <c r="F30" s="21">
        <v>2</v>
      </c>
    </row>
    <row r="31" spans="4:6">
      <c r="D31" s="21" t="s">
        <v>334</v>
      </c>
      <c r="E31" s="21" t="s">
        <v>306</v>
      </c>
      <c r="F31" s="21">
        <v>3</v>
      </c>
    </row>
    <row r="32" spans="4:6">
      <c r="D32" s="21" t="s">
        <v>335</v>
      </c>
      <c r="E32" s="21" t="s">
        <v>302</v>
      </c>
      <c r="F32" s="21">
        <v>4</v>
      </c>
    </row>
    <row r="33" spans="4:6">
      <c r="D33" s="21" t="s">
        <v>336</v>
      </c>
      <c r="E33" s="21" t="s">
        <v>277</v>
      </c>
      <c r="F33" s="21">
        <v>2</v>
      </c>
    </row>
    <row r="34" spans="4:6">
      <c r="D34" s="21" t="s">
        <v>337</v>
      </c>
      <c r="E34" s="21" t="s">
        <v>277</v>
      </c>
      <c r="F34" s="21">
        <v>2</v>
      </c>
    </row>
    <row r="35" spans="4:6">
      <c r="D35" s="21" t="s">
        <v>338</v>
      </c>
      <c r="E35" s="21" t="s">
        <v>306</v>
      </c>
      <c r="F35" s="21">
        <v>3</v>
      </c>
    </row>
    <row r="36" spans="4:6">
      <c r="D36" s="21" t="s">
        <v>339</v>
      </c>
      <c r="E36" s="21" t="s">
        <v>306</v>
      </c>
      <c r="F36" s="21">
        <v>3</v>
      </c>
    </row>
    <row r="37" spans="4:6">
      <c r="D37" s="21" t="s">
        <v>340</v>
      </c>
      <c r="E37" s="21" t="s">
        <v>302</v>
      </c>
      <c r="F37" s="21">
        <v>4</v>
      </c>
    </row>
    <row r="38" spans="4:6">
      <c r="D38" s="21" t="s">
        <v>341</v>
      </c>
      <c r="E38" s="21" t="s">
        <v>306</v>
      </c>
      <c r="F38" s="21">
        <v>3</v>
      </c>
    </row>
    <row r="39" spans="4:6">
      <c r="D39" s="21" t="s">
        <v>342</v>
      </c>
      <c r="E39" s="21" t="s">
        <v>306</v>
      </c>
      <c r="F39" s="21">
        <v>3</v>
      </c>
    </row>
    <row r="40" spans="4:6">
      <c r="D40" s="21" t="s">
        <v>343</v>
      </c>
      <c r="E40" s="21" t="s">
        <v>306</v>
      </c>
      <c r="F40" s="21">
        <v>3</v>
      </c>
    </row>
    <row r="41" spans="4:6">
      <c r="D41" s="21" t="s">
        <v>344</v>
      </c>
      <c r="E41" s="21" t="s">
        <v>306</v>
      </c>
      <c r="F41" s="21">
        <v>3</v>
      </c>
    </row>
    <row r="42" spans="4:6">
      <c r="D42" s="21" t="s">
        <v>345</v>
      </c>
      <c r="E42" s="21" t="s">
        <v>302</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A6" zoomScale="80" zoomScaleNormal="80" workbookViewId="0">
      <selection activeCell="I50" sqref="I50:I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48"/>
      <c r="B1" s="649"/>
      <c r="C1" s="652"/>
      <c r="D1" s="652"/>
      <c r="E1" s="652"/>
      <c r="F1" s="652"/>
      <c r="G1" s="652"/>
      <c r="H1" s="652"/>
      <c r="I1" s="652"/>
      <c r="J1" s="653"/>
      <c r="K1" s="647"/>
      <c r="L1" s="647"/>
      <c r="M1" s="64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0"/>
      <c r="B2" s="651"/>
      <c r="C2" s="654"/>
      <c r="D2" s="654"/>
      <c r="E2" s="654"/>
      <c r="F2" s="654"/>
      <c r="G2" s="654"/>
      <c r="H2" s="654"/>
      <c r="I2" s="654"/>
      <c r="J2" s="655"/>
      <c r="K2" s="647"/>
      <c r="L2" s="647"/>
      <c r="M2" s="64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54"/>
      <c r="D3" s="654"/>
      <c r="E3" s="654"/>
      <c r="F3" s="654"/>
      <c r="G3" s="654"/>
      <c r="H3" s="654"/>
      <c r="I3" s="654"/>
      <c r="J3" s="655"/>
      <c r="K3" s="647"/>
      <c r="L3" s="647"/>
      <c r="M3" s="64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6" t="s">
        <v>160</v>
      </c>
      <c r="B4" s="476"/>
      <c r="C4" s="558" t="s">
        <v>380</v>
      </c>
      <c r="D4" s="558"/>
      <c r="E4" s="558"/>
      <c r="F4" s="558"/>
      <c r="G4" s="558"/>
      <c r="H4" s="558"/>
      <c r="I4" s="558"/>
      <c r="J4" s="558"/>
      <c r="K4" s="558"/>
      <c r="L4" s="558"/>
      <c r="M4" s="55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6" t="s">
        <v>161</v>
      </c>
      <c r="B5" s="476"/>
      <c r="C5" s="562" t="s">
        <v>381</v>
      </c>
      <c r="D5" s="562"/>
      <c r="E5" s="562"/>
      <c r="F5" s="562"/>
      <c r="G5" s="562"/>
      <c r="H5" s="562"/>
      <c r="I5" s="562"/>
      <c r="J5" s="562"/>
      <c r="K5" s="562"/>
      <c r="L5" s="562"/>
      <c r="M5" s="56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6" t="s">
        <v>162</v>
      </c>
      <c r="B6" s="476"/>
      <c r="C6" s="673" t="s">
        <v>497</v>
      </c>
      <c r="D6" s="674"/>
      <c r="E6" s="674"/>
      <c r="F6" s="674"/>
      <c r="G6" s="674"/>
      <c r="H6" s="674"/>
      <c r="I6" s="674"/>
      <c r="J6" s="674"/>
      <c r="K6" s="674"/>
      <c r="L6" s="674"/>
      <c r="M6" s="67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68" t="s">
        <v>346</v>
      </c>
      <c r="B7" s="669"/>
      <c r="C7" s="670"/>
      <c r="D7" s="671" t="s">
        <v>347</v>
      </c>
      <c r="E7" s="671"/>
      <c r="F7" s="671"/>
      <c r="G7" s="672" t="s">
        <v>348</v>
      </c>
      <c r="H7" s="663" t="s">
        <v>349</v>
      </c>
      <c r="I7" s="665" t="s">
        <v>350</v>
      </c>
      <c r="J7" s="666"/>
      <c r="K7" s="665" t="s">
        <v>351</v>
      </c>
      <c r="L7" s="666"/>
      <c r="M7" s="667" t="s">
        <v>352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102</v>
      </c>
      <c r="C8" s="34" t="s">
        <v>104</v>
      </c>
      <c r="D8" s="27" t="s">
        <v>114</v>
      </c>
      <c r="E8" s="27" t="s">
        <v>353</v>
      </c>
      <c r="F8" s="27" t="s">
        <v>354</v>
      </c>
      <c r="G8" s="672"/>
      <c r="H8" s="664"/>
      <c r="I8" s="28" t="s">
        <v>355</v>
      </c>
      <c r="J8" s="28" t="s">
        <v>356</v>
      </c>
      <c r="K8" s="28" t="s">
        <v>357</v>
      </c>
      <c r="L8" s="28" t="s">
        <v>358</v>
      </c>
      <c r="M8" s="66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6"/>
      <c r="B9" s="657"/>
      <c r="C9" s="657"/>
      <c r="D9" s="657"/>
      <c r="E9" s="657"/>
      <c r="F9" s="657"/>
      <c r="G9" s="657"/>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8">
        <f>'7- Mapa Final'!A10</f>
        <v>1</v>
      </c>
      <c r="B10" s="659" t="str">
        <f>'7- Mapa Final'!B10</f>
        <v>Vencimiento de Términos</v>
      </c>
      <c r="C10" s="659" t="str">
        <f>'7- Mapa Final'!C10</f>
        <v>Se deciden acciones constitucionales  después del  término legal establecido para decidir sobre los conflictos presentados a los jueces.</v>
      </c>
      <c r="D10" s="676" t="str">
        <f>'7- Mapa Final'!J10</f>
        <v>Muy Baja - 1</v>
      </c>
      <c r="E10" s="677" t="str">
        <f>'7- Mapa Final'!K10</f>
        <v>Leve - 1</v>
      </c>
      <c r="F10" s="660" t="str">
        <f>'7- Mapa Final'!M10</f>
        <v>Bajo - 1</v>
      </c>
      <c r="G10" s="446" t="s">
        <v>251</v>
      </c>
      <c r="H10" s="661"/>
      <c r="I10" s="661"/>
      <c r="J10" s="661"/>
      <c r="K10" s="638">
        <v>45292</v>
      </c>
      <c r="L10" s="638">
        <v>45382</v>
      </c>
      <c r="M10" s="640" t="s">
        <v>498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28"/>
      <c r="B11" s="630"/>
      <c r="C11" s="630"/>
      <c r="D11" s="633"/>
      <c r="E11" s="636"/>
      <c r="F11" s="642"/>
      <c r="G11" s="447"/>
      <c r="H11" s="639"/>
      <c r="I11" s="639"/>
      <c r="J11" s="639"/>
      <c r="K11" s="639"/>
      <c r="L11" s="639"/>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28"/>
      <c r="B12" s="630"/>
      <c r="C12" s="630"/>
      <c r="D12" s="633"/>
      <c r="E12" s="636"/>
      <c r="F12" s="642"/>
      <c r="G12" s="447"/>
      <c r="H12" s="639"/>
      <c r="I12" s="639"/>
      <c r="J12" s="639"/>
      <c r="K12" s="639"/>
      <c r="L12" s="639"/>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28"/>
      <c r="B13" s="630"/>
      <c r="C13" s="630"/>
      <c r="D13" s="633"/>
      <c r="E13" s="636"/>
      <c r="F13" s="642"/>
      <c r="G13" s="447"/>
      <c r="H13" s="639"/>
      <c r="I13" s="639"/>
      <c r="J13" s="639"/>
      <c r="K13" s="639"/>
      <c r="L13" s="639"/>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28"/>
      <c r="B14" s="630"/>
      <c r="C14" s="630"/>
      <c r="D14" s="633"/>
      <c r="E14" s="636"/>
      <c r="F14" s="642"/>
      <c r="G14" s="447"/>
      <c r="H14" s="639"/>
      <c r="I14" s="639"/>
      <c r="J14" s="639"/>
      <c r="K14" s="639"/>
      <c r="L14" s="639"/>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28"/>
      <c r="B15" s="630"/>
      <c r="C15" s="630"/>
      <c r="D15" s="633"/>
      <c r="E15" s="636"/>
      <c r="F15" s="642"/>
      <c r="G15" s="447"/>
      <c r="H15" s="639"/>
      <c r="I15" s="639"/>
      <c r="J15" s="639"/>
      <c r="K15" s="639"/>
      <c r="L15" s="639"/>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28"/>
      <c r="B16" s="630"/>
      <c r="C16" s="630"/>
      <c r="D16" s="633"/>
      <c r="E16" s="636"/>
      <c r="F16" s="642"/>
      <c r="G16" s="447"/>
      <c r="H16" s="639"/>
      <c r="I16" s="639"/>
      <c r="J16" s="639"/>
      <c r="K16" s="639"/>
      <c r="L16" s="639"/>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28"/>
      <c r="B17" s="630"/>
      <c r="C17" s="630"/>
      <c r="D17" s="633"/>
      <c r="E17" s="636"/>
      <c r="F17" s="642"/>
      <c r="G17" s="447"/>
      <c r="H17" s="639"/>
      <c r="I17" s="639"/>
      <c r="J17" s="639"/>
      <c r="K17" s="639"/>
      <c r="L17" s="639"/>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28"/>
      <c r="B18" s="630"/>
      <c r="C18" s="630"/>
      <c r="D18" s="633"/>
      <c r="E18" s="636"/>
      <c r="F18" s="642"/>
      <c r="G18" s="447"/>
      <c r="H18" s="639"/>
      <c r="I18" s="639"/>
      <c r="J18" s="639"/>
      <c r="K18" s="639"/>
      <c r="L18" s="639"/>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28"/>
      <c r="B19" s="630"/>
      <c r="C19" s="630"/>
      <c r="D19" s="633"/>
      <c r="E19" s="636"/>
      <c r="F19" s="642"/>
      <c r="G19" s="447"/>
      <c r="H19" s="639"/>
      <c r="I19" s="639"/>
      <c r="J19" s="639"/>
      <c r="K19" s="639"/>
      <c r="L19" s="639"/>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8">
        <f>'7- Mapa Final'!A20</f>
        <v>2</v>
      </c>
      <c r="B20" s="630" t="str">
        <f>'7- Mapa Final'!B20</f>
        <v xml:space="preserve">Incumplimientos en la realizacion de audiencias </v>
      </c>
      <c r="C20" s="630" t="str">
        <f>'7- Mapa Final'!C20</f>
        <v>No se cumple la realización de audiencias programada por cada Despacho</v>
      </c>
      <c r="D20" s="632" t="str">
        <f>'7- Mapa Final'!J20</f>
        <v>Muy Baja - 1</v>
      </c>
      <c r="E20" s="635" t="str">
        <f>'7- Mapa Final'!K20</f>
        <v>Leve - 1</v>
      </c>
      <c r="F20" s="642" t="str">
        <f>'7- Mapa Final'!M20</f>
        <v>Bajo - 1</v>
      </c>
      <c r="G20" s="446" t="s">
        <v>251</v>
      </c>
      <c r="H20" s="639"/>
      <c r="I20" s="639"/>
      <c r="J20" s="639"/>
      <c r="K20" s="638">
        <v>45292</v>
      </c>
      <c r="L20" s="638">
        <v>45382</v>
      </c>
      <c r="M20" s="640" t="s">
        <v>498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8"/>
      <c r="B21" s="630"/>
      <c r="C21" s="630"/>
      <c r="D21" s="633"/>
      <c r="E21" s="636"/>
      <c r="F21" s="642"/>
      <c r="G21" s="447"/>
      <c r="H21" s="639"/>
      <c r="I21" s="639"/>
      <c r="J21" s="639"/>
      <c r="K21" s="639"/>
      <c r="L21" s="639"/>
      <c r="M21" s="64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8"/>
      <c r="B22" s="630"/>
      <c r="C22" s="630"/>
      <c r="D22" s="633"/>
      <c r="E22" s="636"/>
      <c r="F22" s="642"/>
      <c r="G22" s="447"/>
      <c r="H22" s="639"/>
      <c r="I22" s="639"/>
      <c r="J22" s="639"/>
      <c r="K22" s="639"/>
      <c r="L22" s="639"/>
      <c r="M22" s="64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8"/>
      <c r="B23" s="630"/>
      <c r="C23" s="630"/>
      <c r="D23" s="633"/>
      <c r="E23" s="636"/>
      <c r="F23" s="642"/>
      <c r="G23" s="447"/>
      <c r="H23" s="639"/>
      <c r="I23" s="639"/>
      <c r="J23" s="639"/>
      <c r="K23" s="639"/>
      <c r="L23" s="639"/>
      <c r="M23" s="64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28"/>
      <c r="B24" s="630"/>
      <c r="C24" s="630"/>
      <c r="D24" s="633"/>
      <c r="E24" s="636"/>
      <c r="F24" s="642"/>
      <c r="G24" s="447"/>
      <c r="H24" s="639"/>
      <c r="I24" s="639"/>
      <c r="J24" s="639"/>
      <c r="K24" s="639"/>
      <c r="L24" s="639"/>
      <c r="M24" s="64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8"/>
      <c r="B25" s="630"/>
      <c r="C25" s="630"/>
      <c r="D25" s="633"/>
      <c r="E25" s="636"/>
      <c r="F25" s="642"/>
      <c r="G25" s="447"/>
      <c r="H25" s="639"/>
      <c r="I25" s="639"/>
      <c r="J25" s="639"/>
      <c r="K25" s="639"/>
      <c r="L25" s="639"/>
      <c r="M25" s="641"/>
      <c r="N25" s="33"/>
      <c r="O25" s="33"/>
    </row>
    <row r="26" spans="1:169">
      <c r="A26" s="628"/>
      <c r="B26" s="630"/>
      <c r="C26" s="630"/>
      <c r="D26" s="633"/>
      <c r="E26" s="636"/>
      <c r="F26" s="642"/>
      <c r="G26" s="447"/>
      <c r="H26" s="639"/>
      <c r="I26" s="639"/>
      <c r="J26" s="639"/>
      <c r="K26" s="639"/>
      <c r="L26" s="639"/>
      <c r="M26" s="641"/>
      <c r="N26" s="33"/>
      <c r="O26" s="33"/>
    </row>
    <row r="27" spans="1:169">
      <c r="A27" s="628"/>
      <c r="B27" s="630"/>
      <c r="C27" s="630"/>
      <c r="D27" s="633"/>
      <c r="E27" s="636"/>
      <c r="F27" s="642"/>
      <c r="G27" s="447"/>
      <c r="H27" s="639"/>
      <c r="I27" s="639"/>
      <c r="J27" s="639"/>
      <c r="K27" s="639"/>
      <c r="L27" s="639"/>
      <c r="M27" s="641"/>
      <c r="N27" s="33"/>
      <c r="O27" s="33"/>
    </row>
    <row r="28" spans="1:169">
      <c r="A28" s="628"/>
      <c r="B28" s="630"/>
      <c r="C28" s="630"/>
      <c r="D28" s="633"/>
      <c r="E28" s="636"/>
      <c r="F28" s="642"/>
      <c r="G28" s="447"/>
      <c r="H28" s="639"/>
      <c r="I28" s="639"/>
      <c r="J28" s="639"/>
      <c r="K28" s="639"/>
      <c r="L28" s="639"/>
      <c r="M28" s="641"/>
      <c r="N28" s="33"/>
      <c r="O28" s="33"/>
    </row>
    <row r="29" spans="1:169" ht="15.75" thickBot="1">
      <c r="A29" s="628"/>
      <c r="B29" s="630"/>
      <c r="C29" s="630"/>
      <c r="D29" s="633"/>
      <c r="E29" s="636"/>
      <c r="F29" s="642"/>
      <c r="G29" s="447"/>
      <c r="H29" s="639"/>
      <c r="I29" s="639"/>
      <c r="J29" s="639"/>
      <c r="K29" s="639"/>
      <c r="L29" s="639"/>
      <c r="M29" s="641"/>
      <c r="N29" s="33"/>
      <c r="O29" s="33"/>
    </row>
    <row r="30" spans="1:169" s="25" customFormat="1" ht="12.75" customHeight="1">
      <c r="A30" s="628">
        <f>'7- Mapa Final'!A30</f>
        <v>3</v>
      </c>
      <c r="B30" s="630" t="str">
        <f>'7- Mapa Final'!B30</f>
        <v xml:space="preserve"> Efectuar notificaciones que no cumplan con los requistos</v>
      </c>
      <c r="C30" s="630" t="str">
        <f>'7- Mapa Final'!C30</f>
        <v xml:space="preserve">No se realizan las  notificaciones , no se erfectuan  oportunamente o no se aplica  a la normatividad </v>
      </c>
      <c r="D30" s="632" t="str">
        <f>'7- Mapa Final'!J30</f>
        <v>Muy Baja - 1</v>
      </c>
      <c r="E30" s="635" t="str">
        <f>'7- Mapa Final'!K30</f>
        <v>Leve - 1</v>
      </c>
      <c r="F30" s="642" t="str">
        <f>'7- Mapa Final'!M30</f>
        <v>Bajo - 1</v>
      </c>
      <c r="G30" s="446" t="s">
        <v>251</v>
      </c>
      <c r="H30" s="639"/>
      <c r="I30" s="639"/>
      <c r="J30" s="639"/>
      <c r="K30" s="638">
        <v>45292</v>
      </c>
      <c r="L30" s="638">
        <v>45382</v>
      </c>
      <c r="M30" s="640" t="s">
        <v>498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8"/>
      <c r="B31" s="630"/>
      <c r="C31" s="630"/>
      <c r="D31" s="633"/>
      <c r="E31" s="636"/>
      <c r="F31" s="642"/>
      <c r="G31" s="447"/>
      <c r="H31" s="639"/>
      <c r="I31" s="639"/>
      <c r="J31" s="639"/>
      <c r="K31" s="639"/>
      <c r="L31" s="639"/>
      <c r="M31" s="64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8"/>
      <c r="B32" s="630"/>
      <c r="C32" s="630"/>
      <c r="D32" s="633"/>
      <c r="E32" s="636"/>
      <c r="F32" s="642"/>
      <c r="G32" s="447"/>
      <c r="H32" s="639"/>
      <c r="I32" s="639"/>
      <c r="J32" s="639"/>
      <c r="K32" s="639"/>
      <c r="L32" s="639"/>
      <c r="M32" s="64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8"/>
      <c r="B33" s="630"/>
      <c r="C33" s="630"/>
      <c r="D33" s="633"/>
      <c r="E33" s="636"/>
      <c r="F33" s="642"/>
      <c r="G33" s="447"/>
      <c r="H33" s="639"/>
      <c r="I33" s="639"/>
      <c r="J33" s="639"/>
      <c r="K33" s="639"/>
      <c r="L33" s="639"/>
      <c r="M33" s="64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28"/>
      <c r="B34" s="630"/>
      <c r="C34" s="630"/>
      <c r="D34" s="633"/>
      <c r="E34" s="636"/>
      <c r="F34" s="642"/>
      <c r="G34" s="447"/>
      <c r="H34" s="639"/>
      <c r="I34" s="639"/>
      <c r="J34" s="639"/>
      <c r="K34" s="639"/>
      <c r="L34" s="639"/>
      <c r="M34" s="64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8"/>
      <c r="B35" s="630"/>
      <c r="C35" s="630"/>
      <c r="D35" s="633"/>
      <c r="E35" s="636"/>
      <c r="F35" s="642"/>
      <c r="G35" s="447"/>
      <c r="H35" s="639"/>
      <c r="I35" s="639"/>
      <c r="J35" s="639"/>
      <c r="K35" s="639"/>
      <c r="L35" s="639"/>
      <c r="M35" s="641"/>
      <c r="N35" s="33"/>
      <c r="O35" s="33"/>
    </row>
    <row r="36" spans="1:169">
      <c r="A36" s="628"/>
      <c r="B36" s="630"/>
      <c r="C36" s="630"/>
      <c r="D36" s="633"/>
      <c r="E36" s="636"/>
      <c r="F36" s="642"/>
      <c r="G36" s="447"/>
      <c r="H36" s="639"/>
      <c r="I36" s="639"/>
      <c r="J36" s="639"/>
      <c r="K36" s="639"/>
      <c r="L36" s="639"/>
      <c r="M36" s="641"/>
      <c r="N36" s="33"/>
      <c r="O36" s="33"/>
    </row>
    <row r="37" spans="1:169">
      <c r="A37" s="628"/>
      <c r="B37" s="630"/>
      <c r="C37" s="630"/>
      <c r="D37" s="633"/>
      <c r="E37" s="636"/>
      <c r="F37" s="642"/>
      <c r="G37" s="447"/>
      <c r="H37" s="639"/>
      <c r="I37" s="639"/>
      <c r="J37" s="639"/>
      <c r="K37" s="639"/>
      <c r="L37" s="639"/>
      <c r="M37" s="641"/>
      <c r="N37" s="33"/>
      <c r="O37" s="33"/>
    </row>
    <row r="38" spans="1:169">
      <c r="A38" s="628"/>
      <c r="B38" s="630"/>
      <c r="C38" s="630"/>
      <c r="D38" s="633"/>
      <c r="E38" s="636"/>
      <c r="F38" s="642"/>
      <c r="G38" s="447"/>
      <c r="H38" s="639"/>
      <c r="I38" s="639"/>
      <c r="J38" s="639"/>
      <c r="K38" s="639"/>
      <c r="L38" s="639"/>
      <c r="M38" s="641"/>
      <c r="N38" s="33"/>
      <c r="O38" s="33"/>
    </row>
    <row r="39" spans="1:169" ht="15.75" thickBot="1">
      <c r="A39" s="628"/>
      <c r="B39" s="630"/>
      <c r="C39" s="630"/>
      <c r="D39" s="633"/>
      <c r="E39" s="636"/>
      <c r="F39" s="642"/>
      <c r="G39" s="447"/>
      <c r="H39" s="639"/>
      <c r="I39" s="639"/>
      <c r="J39" s="639"/>
      <c r="K39" s="639"/>
      <c r="L39" s="639"/>
      <c r="M39" s="641"/>
      <c r="N39" s="33"/>
      <c r="O39" s="33"/>
    </row>
    <row r="40" spans="1:169" s="25" customFormat="1" ht="12.75" hidden="1" customHeight="1">
      <c r="A40" s="628" t="e">
        <f>'7- Mapa Final'!#REF!</f>
        <v>#REF!</v>
      </c>
      <c r="B40" s="630" t="e">
        <f>'7- Mapa Final'!#REF!</f>
        <v>#REF!</v>
      </c>
      <c r="C40" s="630" t="e">
        <f>'7- Mapa Final'!#REF!</f>
        <v>#REF!</v>
      </c>
      <c r="D40" s="632" t="e">
        <f>'7- Mapa Final'!#REF!</f>
        <v>#REF!</v>
      </c>
      <c r="E40" s="635" t="e">
        <f>'7- Mapa Final'!#REF!</f>
        <v>#REF!</v>
      </c>
      <c r="F40" s="642" t="e">
        <f>'7- Mapa Final'!#REF!</f>
        <v>#REF!</v>
      </c>
      <c r="G40" s="446" t="s">
        <v>251</v>
      </c>
      <c r="H40" s="639"/>
      <c r="I40" s="639"/>
      <c r="J40" s="639"/>
      <c r="K40" s="638">
        <v>45292</v>
      </c>
      <c r="L40" s="638">
        <v>45382</v>
      </c>
      <c r="M40" s="645" t="s">
        <v>382</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28"/>
      <c r="B41" s="630"/>
      <c r="C41" s="630"/>
      <c r="D41" s="633"/>
      <c r="E41" s="636"/>
      <c r="F41" s="642"/>
      <c r="G41" s="447"/>
      <c r="H41" s="639"/>
      <c r="I41" s="639"/>
      <c r="J41" s="639"/>
      <c r="K41" s="639"/>
      <c r="L41" s="639"/>
      <c r="M41" s="646"/>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28"/>
      <c r="B42" s="630"/>
      <c r="C42" s="630"/>
      <c r="D42" s="633"/>
      <c r="E42" s="636"/>
      <c r="F42" s="642"/>
      <c r="G42" s="447"/>
      <c r="H42" s="639"/>
      <c r="I42" s="639"/>
      <c r="J42" s="639"/>
      <c r="K42" s="639"/>
      <c r="L42" s="639"/>
      <c r="M42" s="646"/>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28"/>
      <c r="B43" s="630"/>
      <c r="C43" s="630"/>
      <c r="D43" s="633"/>
      <c r="E43" s="636"/>
      <c r="F43" s="642"/>
      <c r="G43" s="447"/>
      <c r="H43" s="639"/>
      <c r="I43" s="639"/>
      <c r="J43" s="639"/>
      <c r="K43" s="639"/>
      <c r="L43" s="639"/>
      <c r="M43" s="646"/>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28"/>
      <c r="B44" s="630"/>
      <c r="C44" s="630"/>
      <c r="D44" s="633"/>
      <c r="E44" s="636"/>
      <c r="F44" s="642"/>
      <c r="G44" s="447"/>
      <c r="H44" s="639"/>
      <c r="I44" s="639"/>
      <c r="J44" s="639"/>
      <c r="K44" s="639"/>
      <c r="L44" s="639"/>
      <c r="M44" s="646"/>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28"/>
      <c r="B45" s="630"/>
      <c r="C45" s="630"/>
      <c r="D45" s="633"/>
      <c r="E45" s="636"/>
      <c r="F45" s="642"/>
      <c r="G45" s="447"/>
      <c r="H45" s="639"/>
      <c r="I45" s="639"/>
      <c r="J45" s="639"/>
      <c r="K45" s="639"/>
      <c r="L45" s="639"/>
      <c r="M45" s="646"/>
      <c r="N45" s="33"/>
      <c r="O45" s="33"/>
    </row>
    <row r="46" spans="1:169" ht="15" hidden="1" customHeight="1">
      <c r="A46" s="628"/>
      <c r="B46" s="630"/>
      <c r="C46" s="630"/>
      <c r="D46" s="633"/>
      <c r="E46" s="636"/>
      <c r="F46" s="642"/>
      <c r="G46" s="447"/>
      <c r="H46" s="639"/>
      <c r="I46" s="639"/>
      <c r="J46" s="639"/>
      <c r="K46" s="639"/>
      <c r="L46" s="639"/>
      <c r="M46" s="646"/>
      <c r="N46" s="33"/>
      <c r="O46" s="33"/>
    </row>
    <row r="47" spans="1:169" ht="15" hidden="1" customHeight="1">
      <c r="A47" s="628"/>
      <c r="B47" s="630"/>
      <c r="C47" s="630"/>
      <c r="D47" s="633"/>
      <c r="E47" s="636"/>
      <c r="F47" s="642"/>
      <c r="G47" s="447"/>
      <c r="H47" s="639"/>
      <c r="I47" s="639"/>
      <c r="J47" s="639"/>
      <c r="K47" s="639"/>
      <c r="L47" s="639"/>
      <c r="M47" s="646"/>
      <c r="N47" s="33"/>
      <c r="O47" s="33"/>
    </row>
    <row r="48" spans="1:169" ht="15" hidden="1" customHeight="1">
      <c r="A48" s="628"/>
      <c r="B48" s="630"/>
      <c r="C48" s="630"/>
      <c r="D48" s="633"/>
      <c r="E48" s="636"/>
      <c r="F48" s="642"/>
      <c r="G48" s="447"/>
      <c r="H48" s="639"/>
      <c r="I48" s="639"/>
      <c r="J48" s="639"/>
      <c r="K48" s="639"/>
      <c r="L48" s="639"/>
      <c r="M48" s="646"/>
      <c r="N48" s="33"/>
      <c r="O48" s="33"/>
    </row>
    <row r="49" spans="1:169" ht="15" hidden="1" customHeight="1">
      <c r="A49" s="628"/>
      <c r="B49" s="630"/>
      <c r="C49" s="630"/>
      <c r="D49" s="633"/>
      <c r="E49" s="636"/>
      <c r="F49" s="642"/>
      <c r="G49" s="447"/>
      <c r="H49" s="639"/>
      <c r="I49" s="639"/>
      <c r="J49" s="639"/>
      <c r="K49" s="639"/>
      <c r="L49" s="639"/>
      <c r="M49" s="646"/>
      <c r="N49" s="33"/>
      <c r="O49" s="33"/>
    </row>
    <row r="50" spans="1:169" s="25" customFormat="1" ht="12.75">
      <c r="A50" s="628">
        <v>4</v>
      </c>
      <c r="B50" s="630" t="str">
        <f>'7- Mapa Final'!B40</f>
        <v>Pérdida de documentos</v>
      </c>
      <c r="C50" s="630" t="str">
        <f>'7- Mapa Final'!C40</f>
        <v>Extravío temporal o definitivo de los  documentos de los procesos judiciales</v>
      </c>
      <c r="D50" s="632" t="str">
        <f>'7- Mapa Final'!J40</f>
        <v>Muy Baja - 1</v>
      </c>
      <c r="E50" s="635" t="str">
        <f>'7- Mapa Final'!K40</f>
        <v>Leve - 1</v>
      </c>
      <c r="F50" s="642" t="str">
        <f>'7- Mapa Final'!M40</f>
        <v>Bajo - 1</v>
      </c>
      <c r="G50" s="446" t="s">
        <v>251</v>
      </c>
      <c r="H50" s="639"/>
      <c r="I50" s="639"/>
      <c r="J50" s="639"/>
      <c r="K50" s="638">
        <v>45292</v>
      </c>
      <c r="L50" s="638">
        <v>45382</v>
      </c>
      <c r="M50" s="640" t="s">
        <v>498</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8"/>
      <c r="B51" s="630"/>
      <c r="C51" s="630"/>
      <c r="D51" s="633"/>
      <c r="E51" s="636"/>
      <c r="F51" s="642"/>
      <c r="G51" s="447"/>
      <c r="H51" s="639"/>
      <c r="I51" s="639"/>
      <c r="J51" s="639"/>
      <c r="K51" s="639"/>
      <c r="L51" s="639"/>
      <c r="M51" s="64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8"/>
      <c r="B52" s="630"/>
      <c r="C52" s="630"/>
      <c r="D52" s="633"/>
      <c r="E52" s="636"/>
      <c r="F52" s="642"/>
      <c r="G52" s="447"/>
      <c r="H52" s="639"/>
      <c r="I52" s="639"/>
      <c r="J52" s="639"/>
      <c r="K52" s="639"/>
      <c r="L52" s="639"/>
      <c r="M52" s="64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8"/>
      <c r="B53" s="630"/>
      <c r="C53" s="630"/>
      <c r="D53" s="633"/>
      <c r="E53" s="636"/>
      <c r="F53" s="642"/>
      <c r="G53" s="447"/>
      <c r="H53" s="639"/>
      <c r="I53" s="639"/>
      <c r="J53" s="639"/>
      <c r="K53" s="639"/>
      <c r="L53" s="639"/>
      <c r="M53" s="64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28"/>
      <c r="B54" s="630"/>
      <c r="C54" s="630"/>
      <c r="D54" s="633"/>
      <c r="E54" s="636"/>
      <c r="F54" s="642"/>
      <c r="G54" s="447"/>
      <c r="H54" s="639"/>
      <c r="I54" s="639"/>
      <c r="J54" s="639"/>
      <c r="K54" s="639"/>
      <c r="L54" s="639"/>
      <c r="M54" s="64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8"/>
      <c r="B55" s="630"/>
      <c r="C55" s="630"/>
      <c r="D55" s="633"/>
      <c r="E55" s="636"/>
      <c r="F55" s="642"/>
      <c r="G55" s="447"/>
      <c r="H55" s="639"/>
      <c r="I55" s="639"/>
      <c r="J55" s="639"/>
      <c r="K55" s="639"/>
      <c r="L55" s="639"/>
      <c r="M55" s="641"/>
      <c r="N55" s="33"/>
      <c r="O55" s="33"/>
    </row>
    <row r="56" spans="1:169">
      <c r="A56" s="628"/>
      <c r="B56" s="630"/>
      <c r="C56" s="630"/>
      <c r="D56" s="633"/>
      <c r="E56" s="636"/>
      <c r="F56" s="642"/>
      <c r="G56" s="447"/>
      <c r="H56" s="639"/>
      <c r="I56" s="639"/>
      <c r="J56" s="639"/>
      <c r="K56" s="639"/>
      <c r="L56" s="639"/>
      <c r="M56" s="641"/>
      <c r="N56" s="33"/>
      <c r="O56" s="33"/>
    </row>
    <row r="57" spans="1:169">
      <c r="A57" s="628"/>
      <c r="B57" s="630"/>
      <c r="C57" s="630"/>
      <c r="D57" s="633"/>
      <c r="E57" s="636"/>
      <c r="F57" s="642"/>
      <c r="G57" s="447"/>
      <c r="H57" s="639"/>
      <c r="I57" s="639"/>
      <c r="J57" s="639"/>
      <c r="K57" s="639"/>
      <c r="L57" s="639"/>
      <c r="M57" s="641"/>
      <c r="N57" s="33"/>
      <c r="O57" s="33"/>
    </row>
    <row r="58" spans="1:169">
      <c r="A58" s="628"/>
      <c r="B58" s="630"/>
      <c r="C58" s="630"/>
      <c r="D58" s="633"/>
      <c r="E58" s="636"/>
      <c r="F58" s="642"/>
      <c r="G58" s="447"/>
      <c r="H58" s="639"/>
      <c r="I58" s="639"/>
      <c r="J58" s="639"/>
      <c r="K58" s="639"/>
      <c r="L58" s="639"/>
      <c r="M58" s="641"/>
      <c r="N58" s="33"/>
      <c r="O58" s="33"/>
    </row>
    <row r="59" spans="1:169" ht="15.75" thickBot="1">
      <c r="A59" s="629"/>
      <c r="B59" s="631"/>
      <c r="C59" s="631"/>
      <c r="D59" s="634"/>
      <c r="E59" s="637"/>
      <c r="F59" s="643"/>
      <c r="G59" s="447"/>
      <c r="H59" s="644"/>
      <c r="I59" s="644"/>
      <c r="J59" s="644"/>
      <c r="K59" s="639"/>
      <c r="L59" s="639"/>
      <c r="M59" s="641"/>
      <c r="N59" s="33"/>
      <c r="O59" s="33"/>
    </row>
    <row r="60" spans="1:169" s="25" customFormat="1" ht="12.75" hidden="1">
      <c r="A60" s="628">
        <v>5</v>
      </c>
      <c r="B60" s="630" t="str">
        <f>'7- Mapa Final'!B50</f>
        <v xml:space="preserve">Recibir , ofrecer, prometer , entregar o aceptar dádivas o beneficios a nombre propio o de terceros para  expedir, alterar,retener , extraviar o entregar  documentos  sin el lleno de requisitos legales </v>
      </c>
      <c r="C60" s="630" t="str">
        <f>'7- Mapa Final'!C50</f>
        <v xml:space="preserve"> Realizar trámites sin el cumplimiento de los requisitos legales  o  con informacion falsa</v>
      </c>
      <c r="D60" s="632" t="str">
        <f>'7- Mapa Final'!J50</f>
        <v>Muy Baja - 1</v>
      </c>
      <c r="E60" s="635" t="str">
        <f>'7- Mapa Final'!K50</f>
        <v>Menor - 2</v>
      </c>
      <c r="F60" s="642" t="str">
        <f>'7- Mapa Final'!M50</f>
        <v>Bajo - 2</v>
      </c>
      <c r="G60" s="447" t="s">
        <v>250</v>
      </c>
      <c r="H60" s="639"/>
      <c r="I60" s="639"/>
      <c r="J60" s="639"/>
      <c r="K60" s="639"/>
      <c r="L60" s="639"/>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28"/>
      <c r="B61" s="630"/>
      <c r="C61" s="630"/>
      <c r="D61" s="633"/>
      <c r="E61" s="636"/>
      <c r="F61" s="642"/>
      <c r="G61" s="447"/>
      <c r="H61" s="639"/>
      <c r="I61" s="639"/>
      <c r="J61" s="639"/>
      <c r="K61" s="639"/>
      <c r="L61" s="639"/>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28"/>
      <c r="B62" s="630"/>
      <c r="C62" s="630"/>
      <c r="D62" s="633"/>
      <c r="E62" s="636"/>
      <c r="F62" s="642"/>
      <c r="G62" s="447"/>
      <c r="H62" s="639"/>
      <c r="I62" s="639"/>
      <c r="J62" s="639"/>
      <c r="K62" s="639"/>
      <c r="L62" s="639"/>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28"/>
      <c r="B63" s="630"/>
      <c r="C63" s="630"/>
      <c r="D63" s="633"/>
      <c r="E63" s="636"/>
      <c r="F63" s="642"/>
      <c r="G63" s="447"/>
      <c r="H63" s="639"/>
      <c r="I63" s="639"/>
      <c r="J63" s="639"/>
      <c r="K63" s="639"/>
      <c r="L63" s="639"/>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28"/>
      <c r="B64" s="630"/>
      <c r="C64" s="630"/>
      <c r="D64" s="633"/>
      <c r="E64" s="636"/>
      <c r="F64" s="642"/>
      <c r="G64" s="447"/>
      <c r="H64" s="639"/>
      <c r="I64" s="639"/>
      <c r="J64" s="639"/>
      <c r="K64" s="639"/>
      <c r="L64" s="639"/>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28"/>
      <c r="B65" s="630"/>
      <c r="C65" s="630"/>
      <c r="D65" s="633"/>
      <c r="E65" s="636"/>
      <c r="F65" s="642"/>
      <c r="G65" s="447"/>
      <c r="H65" s="639"/>
      <c r="I65" s="639"/>
      <c r="J65" s="639"/>
      <c r="K65" s="639"/>
      <c r="L65" s="639"/>
      <c r="M65" s="646"/>
      <c r="N65" s="33"/>
      <c r="O65" s="33"/>
    </row>
    <row r="66" spans="1:169" hidden="1">
      <c r="A66" s="628"/>
      <c r="B66" s="630"/>
      <c r="C66" s="630"/>
      <c r="D66" s="633"/>
      <c r="E66" s="636"/>
      <c r="F66" s="642"/>
      <c r="G66" s="447"/>
      <c r="H66" s="639"/>
      <c r="I66" s="639"/>
      <c r="J66" s="639"/>
      <c r="K66" s="639"/>
      <c r="L66" s="639"/>
      <c r="M66" s="646"/>
      <c r="N66" s="33"/>
      <c r="O66" s="33"/>
    </row>
    <row r="67" spans="1:169" hidden="1">
      <c r="A67" s="628"/>
      <c r="B67" s="630"/>
      <c r="C67" s="630"/>
      <c r="D67" s="633"/>
      <c r="E67" s="636"/>
      <c r="F67" s="642"/>
      <c r="G67" s="447"/>
      <c r="H67" s="639"/>
      <c r="I67" s="639"/>
      <c r="J67" s="639"/>
      <c r="K67" s="639"/>
      <c r="L67" s="639"/>
      <c r="M67" s="646"/>
      <c r="N67" s="33"/>
      <c r="O67" s="33"/>
    </row>
    <row r="68" spans="1:169" hidden="1">
      <c r="A68" s="628"/>
      <c r="B68" s="630"/>
      <c r="C68" s="630"/>
      <c r="D68" s="633"/>
      <c r="E68" s="636"/>
      <c r="F68" s="642"/>
      <c r="G68" s="447"/>
      <c r="H68" s="639"/>
      <c r="I68" s="639"/>
      <c r="J68" s="639"/>
      <c r="K68" s="639"/>
      <c r="L68" s="639"/>
      <c r="M68" s="646"/>
      <c r="N68" s="33"/>
      <c r="O68" s="33"/>
    </row>
    <row r="69" spans="1:169" ht="15.75" hidden="1" thickBot="1">
      <c r="A69" s="629"/>
      <c r="B69" s="631"/>
      <c r="C69" s="631"/>
      <c r="D69" s="634"/>
      <c r="E69" s="637"/>
      <c r="F69" s="643"/>
      <c r="G69" s="448"/>
      <c r="H69" s="644"/>
      <c r="I69" s="644"/>
      <c r="J69" s="644"/>
      <c r="K69" s="644"/>
      <c r="L69" s="644"/>
      <c r="M69" s="662"/>
      <c r="N69" s="33"/>
      <c r="O69" s="33"/>
    </row>
    <row r="70" spans="1:169" s="25" customFormat="1" ht="12.75" hidden="1" customHeight="1">
      <c r="A70" s="628">
        <v>6</v>
      </c>
      <c r="B70" s="630" t="str">
        <f>'7- Mapa Final'!B60</f>
        <v xml:space="preserve">Recibir, ofrecer, prometer, entregar o aceptar dadivas  o beneficios a nombre propio o de terceros para  demorar, retener, alterar o direccionar fallos judiciales </v>
      </c>
      <c r="C70" s="630" t="str">
        <f>'7- Mapa Final'!C60</f>
        <v xml:space="preserve">Proferir  sentencias judiciales incumplmiendo los principios de la administracion de justicia o sin la observancia de los Codigos  Procesales en la materia </v>
      </c>
      <c r="D70" s="632" t="str">
        <f>'7- Mapa Final'!J60</f>
        <v>Muy Baja - 1</v>
      </c>
      <c r="E70" s="635" t="str">
        <f>'7- Mapa Final'!K60</f>
        <v>Menor - 2</v>
      </c>
      <c r="F70" s="642" t="str">
        <f>'7- Mapa Final'!M60</f>
        <v>Bajo - 2</v>
      </c>
      <c r="G70" s="447" t="s">
        <v>250</v>
      </c>
      <c r="H70" s="639"/>
      <c r="I70" s="639"/>
      <c r="J70" s="639"/>
      <c r="K70" s="639"/>
      <c r="L70" s="639"/>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28"/>
      <c r="B71" s="630"/>
      <c r="C71" s="630"/>
      <c r="D71" s="633"/>
      <c r="E71" s="636"/>
      <c r="F71" s="642"/>
      <c r="G71" s="447"/>
      <c r="H71" s="639"/>
      <c r="I71" s="639"/>
      <c r="J71" s="639"/>
      <c r="K71" s="639"/>
      <c r="L71" s="639"/>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28"/>
      <c r="B72" s="630"/>
      <c r="C72" s="630"/>
      <c r="D72" s="633"/>
      <c r="E72" s="636"/>
      <c r="F72" s="642"/>
      <c r="G72" s="447"/>
      <c r="H72" s="639"/>
      <c r="I72" s="639"/>
      <c r="J72" s="639"/>
      <c r="K72" s="639"/>
      <c r="L72" s="639"/>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28"/>
      <c r="B73" s="630"/>
      <c r="C73" s="630"/>
      <c r="D73" s="633"/>
      <c r="E73" s="636"/>
      <c r="F73" s="642"/>
      <c r="G73" s="447"/>
      <c r="H73" s="639"/>
      <c r="I73" s="639"/>
      <c r="J73" s="639"/>
      <c r="K73" s="639"/>
      <c r="L73" s="639"/>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28"/>
      <c r="B74" s="630"/>
      <c r="C74" s="630"/>
      <c r="D74" s="633"/>
      <c r="E74" s="636"/>
      <c r="F74" s="642"/>
      <c r="G74" s="447"/>
      <c r="H74" s="639"/>
      <c r="I74" s="639"/>
      <c r="J74" s="639"/>
      <c r="K74" s="639"/>
      <c r="L74" s="639"/>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28"/>
      <c r="B75" s="630"/>
      <c r="C75" s="630"/>
      <c r="D75" s="633"/>
      <c r="E75" s="636"/>
      <c r="F75" s="642"/>
      <c r="G75" s="447"/>
      <c r="H75" s="639"/>
      <c r="I75" s="639"/>
      <c r="J75" s="639"/>
      <c r="K75" s="639"/>
      <c r="L75" s="639"/>
      <c r="M75" s="646"/>
      <c r="N75" s="33"/>
      <c r="O75" s="33"/>
    </row>
    <row r="76" spans="1:169" hidden="1">
      <c r="A76" s="628"/>
      <c r="B76" s="630"/>
      <c r="C76" s="630"/>
      <c r="D76" s="633"/>
      <c r="E76" s="636"/>
      <c r="F76" s="642"/>
      <c r="G76" s="447"/>
      <c r="H76" s="639"/>
      <c r="I76" s="639"/>
      <c r="J76" s="639"/>
      <c r="K76" s="639"/>
      <c r="L76" s="639"/>
      <c r="M76" s="646"/>
      <c r="N76" s="33"/>
      <c r="O76" s="33"/>
    </row>
    <row r="77" spans="1:169" hidden="1">
      <c r="A77" s="628"/>
      <c r="B77" s="630"/>
      <c r="C77" s="630"/>
      <c r="D77" s="633"/>
      <c r="E77" s="636"/>
      <c r="F77" s="642"/>
      <c r="G77" s="447"/>
      <c r="H77" s="639"/>
      <c r="I77" s="639"/>
      <c r="J77" s="639"/>
      <c r="K77" s="639"/>
      <c r="L77" s="639"/>
      <c r="M77" s="646"/>
      <c r="N77" s="33"/>
      <c r="O77" s="33"/>
    </row>
    <row r="78" spans="1:169" hidden="1">
      <c r="A78" s="628"/>
      <c r="B78" s="630"/>
      <c r="C78" s="630"/>
      <c r="D78" s="633"/>
      <c r="E78" s="636"/>
      <c r="F78" s="642"/>
      <c r="G78" s="447"/>
      <c r="H78" s="639"/>
      <c r="I78" s="639"/>
      <c r="J78" s="639"/>
      <c r="K78" s="639"/>
      <c r="L78" s="639"/>
      <c r="M78" s="646"/>
      <c r="N78" s="33"/>
      <c r="O78" s="33"/>
    </row>
    <row r="79" spans="1:169" ht="15.75" hidden="1" thickBot="1">
      <c r="A79" s="629"/>
      <c r="B79" s="631"/>
      <c r="C79" s="631"/>
      <c r="D79" s="634"/>
      <c r="E79" s="637"/>
      <c r="F79" s="643"/>
      <c r="G79" s="448"/>
      <c r="H79" s="644"/>
      <c r="I79" s="644"/>
      <c r="J79" s="644"/>
      <c r="K79" s="644"/>
      <c r="L79" s="644"/>
      <c r="M79" s="662"/>
      <c r="N79" s="33"/>
      <c r="O79" s="33"/>
    </row>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247" priority="815" operator="containsText" text="3- Moderado">
      <formula>NOT(ISERROR(SEARCH("3- Moderado",A7)))</formula>
    </cfRule>
    <cfRule type="containsText" dxfId="246" priority="816" operator="containsText" text="6- Moderado">
      <formula>NOT(ISERROR(SEARCH("6- Moderado",A7)))</formula>
    </cfRule>
    <cfRule type="containsText" dxfId="245" priority="817" operator="containsText" text="4- Moderado">
      <formula>NOT(ISERROR(SEARCH("4- Moderado",A7)))</formula>
    </cfRule>
    <cfRule type="containsText" dxfId="244" priority="818" operator="containsText" text="3- Bajo">
      <formula>NOT(ISERROR(SEARCH("3- Bajo",A7)))</formula>
    </cfRule>
    <cfRule type="containsText" dxfId="243" priority="819" operator="containsText" text="4- Bajo">
      <formula>NOT(ISERROR(SEARCH("4- Bajo",A7)))</formula>
    </cfRule>
    <cfRule type="containsText" dxfId="242" priority="820" operator="containsText" text="1- Bajo">
      <formula>NOT(ISERROR(SEARCH("1- Bajo",A7)))</formula>
    </cfRule>
  </conditionalFormatting>
  <conditionalFormatting sqref="A10:E10 A20:E20">
    <cfRule type="containsText" dxfId="241" priority="791" operator="containsText" text="3- Moderado">
      <formula>NOT(ISERROR(SEARCH("3- Moderado",A10)))</formula>
    </cfRule>
    <cfRule type="containsText" dxfId="240" priority="792" operator="containsText" text="6- Moderado">
      <formula>NOT(ISERROR(SEARCH("6- Moderado",A10)))</formula>
    </cfRule>
    <cfRule type="containsText" dxfId="239" priority="793" operator="containsText" text="4- Moderado">
      <formula>NOT(ISERROR(SEARCH("4- Moderado",A10)))</formula>
    </cfRule>
    <cfRule type="containsText" dxfId="238" priority="794" operator="containsText" text="3- Bajo">
      <formula>NOT(ISERROR(SEARCH("3- Bajo",A10)))</formula>
    </cfRule>
    <cfRule type="containsText" dxfId="237" priority="795" operator="containsText" text="4- Bajo">
      <formula>NOT(ISERROR(SEARCH("4- Bajo",A10)))</formula>
    </cfRule>
    <cfRule type="containsText" dxfId="236" priority="796" operator="containsText" text="1- Bajo">
      <formula>NOT(ISERROR(SEARCH("1- Bajo",A10)))</formula>
    </cfRule>
  </conditionalFormatting>
  <conditionalFormatting sqref="A30:E30">
    <cfRule type="containsText" dxfId="235" priority="129" operator="containsText" text="3- Moderado">
      <formula>NOT(ISERROR(SEARCH("3- Moderado",A30)))</formula>
    </cfRule>
    <cfRule type="containsText" dxfId="234" priority="130" operator="containsText" text="6- Moderado">
      <formula>NOT(ISERROR(SEARCH("6- Moderado",A30)))</formula>
    </cfRule>
    <cfRule type="containsText" dxfId="233" priority="131" operator="containsText" text="4- Moderado">
      <formula>NOT(ISERROR(SEARCH("4- Moderado",A30)))</formula>
    </cfRule>
    <cfRule type="containsText" dxfId="232" priority="132" operator="containsText" text="3- Bajo">
      <formula>NOT(ISERROR(SEARCH("3- Bajo",A30)))</formula>
    </cfRule>
    <cfRule type="containsText" dxfId="231" priority="133" operator="containsText" text="4- Bajo">
      <formula>NOT(ISERROR(SEARCH("4- Bajo",A30)))</formula>
    </cfRule>
    <cfRule type="containsText" dxfId="230" priority="134" operator="containsText" text="1- Bajo">
      <formula>NOT(ISERROR(SEARCH("1- Bajo",A30)))</formula>
    </cfRule>
  </conditionalFormatting>
  <conditionalFormatting sqref="A40:E40">
    <cfRule type="containsText" dxfId="229" priority="101" operator="containsText" text="3- Moderado">
      <formula>NOT(ISERROR(SEARCH("3- Moderado",A40)))</formula>
    </cfRule>
    <cfRule type="containsText" dxfId="228" priority="102" operator="containsText" text="6- Moderado">
      <formula>NOT(ISERROR(SEARCH("6- Moderado",A40)))</formula>
    </cfRule>
    <cfRule type="containsText" dxfId="227" priority="103" operator="containsText" text="4- Moderado">
      <formula>NOT(ISERROR(SEARCH("4- Moderado",A40)))</formula>
    </cfRule>
    <cfRule type="containsText" dxfId="226" priority="104" operator="containsText" text="3- Bajo">
      <formula>NOT(ISERROR(SEARCH("3- Bajo",A40)))</formula>
    </cfRule>
    <cfRule type="containsText" dxfId="225" priority="105" operator="containsText" text="4- Bajo">
      <formula>NOT(ISERROR(SEARCH("4- Bajo",A40)))</formula>
    </cfRule>
    <cfRule type="containsText" dxfId="224" priority="106" operator="containsText" text="1- Bajo">
      <formula>NOT(ISERROR(SEARCH("1- Bajo",A40)))</formula>
    </cfRule>
  </conditionalFormatting>
  <conditionalFormatting sqref="A50:E50 A60 A7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B60:E60">
    <cfRule type="containsText" dxfId="217" priority="22" operator="containsText" text="3- Moderado">
      <formula>NOT(ISERROR(SEARCH("3- Moderado",B60)))</formula>
    </cfRule>
    <cfRule type="containsText" dxfId="216" priority="23" operator="containsText" text="6- Moderado">
      <formula>NOT(ISERROR(SEARCH("6- Moderado",B60)))</formula>
    </cfRule>
    <cfRule type="containsText" dxfId="215" priority="24" operator="containsText" text="4- Moderado">
      <formula>NOT(ISERROR(SEARCH("4- Moderado",B60)))</formula>
    </cfRule>
    <cfRule type="containsText" dxfId="214" priority="25" operator="containsText" text="3- Bajo">
      <formula>NOT(ISERROR(SEARCH("3- Bajo",B60)))</formula>
    </cfRule>
    <cfRule type="containsText" dxfId="213" priority="26" operator="containsText" text="4- Bajo">
      <formula>NOT(ISERROR(SEARCH("4- Bajo",B60)))</formula>
    </cfRule>
    <cfRule type="containsText" dxfId="212" priority="27" operator="containsText" text="1- Bajo">
      <formula>NOT(ISERROR(SEARCH("1- Bajo",B60)))</formula>
    </cfRule>
  </conditionalFormatting>
  <conditionalFormatting sqref="B70:E70">
    <cfRule type="containsText" dxfId="211" priority="8" operator="containsText" text="3- Moderado">
      <formula>NOT(ISERROR(SEARCH("3- Moderado",B70)))</formula>
    </cfRule>
    <cfRule type="containsText" dxfId="210" priority="9" operator="containsText" text="6- Moderado">
      <formula>NOT(ISERROR(SEARCH("6- Moderado",B70)))</formula>
    </cfRule>
    <cfRule type="containsText" dxfId="209" priority="10" operator="containsText" text="4- Moderado">
      <formula>NOT(ISERROR(SEARCH("4- Moderado",B70)))</formula>
    </cfRule>
    <cfRule type="containsText" dxfId="208" priority="11" operator="containsText" text="3- Bajo">
      <formula>NOT(ISERROR(SEARCH("3- Bajo",B70)))</formula>
    </cfRule>
    <cfRule type="containsText" dxfId="207" priority="12" operator="containsText" text="4- Bajo">
      <formula>NOT(ISERROR(SEARCH("4- Bajo",B70)))</formula>
    </cfRule>
    <cfRule type="containsText" dxfId="206" priority="13" operator="containsText" text="1- Bajo">
      <formula>NOT(ISERROR(SEARCH("1- Bajo",B70)))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0" operator="containsText" text="3- Bajo">
      <formula>NOT(ISERROR(SEARCH("3- Bajo",C8)))</formula>
    </cfRule>
    <cfRule type="containsText" dxfId="201" priority="151" operator="containsText" text="4- Bajo">
      <formula>NOT(ISERROR(SEARCH("4- Bajo",C8)))</formula>
    </cfRule>
    <cfRule type="containsText" dxfId="200" priority="152" operator="containsText" text="1- Bajo">
      <formula>NOT(ISERROR(SEARCH("1- Bajo",C8)))</formula>
    </cfRule>
  </conditionalFormatting>
  <conditionalFormatting sqref="D10:D79">
    <cfRule type="containsText" dxfId="199" priority="39" operator="containsText" text="Muy Alta">
      <formula>NOT(ISERROR(SEARCH("Muy Alta",D10)))</formula>
    </cfRule>
    <cfRule type="containsText" dxfId="198" priority="40" operator="containsText" text="Alta">
      <formula>NOT(ISERROR(SEARCH("Alta",D10)))</formula>
    </cfRule>
    <cfRule type="containsText" dxfId="197" priority="41" operator="containsText" text="Baja">
      <formula>NOT(ISERROR(SEARCH("Baja",D10)))</formula>
    </cfRule>
    <cfRule type="containsText" dxfId="196" priority="42" operator="containsText" text="Muy Baja">
      <formula>NOT(ISERROR(SEARCH("Muy Baja",D10)))</formula>
    </cfRule>
    <cfRule type="containsText" dxfId="195" priority="44" operator="containsText" text="Media">
      <formula>NOT(ISERROR(SEARCH("Media",D10)))</formula>
    </cfRule>
  </conditionalFormatting>
  <conditionalFormatting sqref="E10:E79">
    <cfRule type="containsText" dxfId="194" priority="35" operator="containsText" text="Catastrófico">
      <formula>NOT(ISERROR(SEARCH("Catastrófico",E10)))</formula>
    </cfRule>
    <cfRule type="containsText" dxfId="193" priority="36" operator="containsText" text="Mayor">
      <formula>NOT(ISERROR(SEARCH("Mayor",E10)))</formula>
    </cfRule>
    <cfRule type="containsText" dxfId="192" priority="37" operator="containsText" text="Menor">
      <formula>NOT(ISERROR(SEARCH("Menor",E10)))</formula>
    </cfRule>
    <cfRule type="containsText" dxfId="191" priority="38" operator="containsText" text="Leve">
      <formula>NOT(ISERROR(SEARCH("Leve",E10)))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58" operator="containsText" text="Bajo">
      <formula>NOT(ISERROR(SEARCH("Bajo",F10)))</formula>
    </cfRule>
    <cfRule type="containsText" dxfId="188" priority="59" operator="containsText" text="Moderado">
      <formula>NOT(ISERROR(SEARCH("Moderado",F10)))</formula>
    </cfRule>
    <cfRule type="containsText" dxfId="187" priority="60" operator="containsText" text="Alto">
      <formula>NOT(ISERROR(SEARCH("Alto",F10)))</formula>
    </cfRule>
    <cfRule type="containsText" dxfId="186"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A13" zoomScale="80" zoomScaleNormal="80" workbookViewId="0">
      <selection activeCell="K10" sqref="K10:L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48"/>
      <c r="B1" s="649"/>
      <c r="C1" s="652"/>
      <c r="D1" s="652"/>
      <c r="E1" s="652"/>
      <c r="F1" s="652"/>
      <c r="G1" s="652"/>
      <c r="H1" s="652"/>
      <c r="I1" s="652"/>
      <c r="J1" s="653"/>
      <c r="K1" s="647"/>
      <c r="L1" s="647"/>
      <c r="M1" s="64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50"/>
      <c r="B2" s="651"/>
      <c r="C2" s="654"/>
      <c r="D2" s="654"/>
      <c r="E2" s="654"/>
      <c r="F2" s="654"/>
      <c r="G2" s="654"/>
      <c r="H2" s="654"/>
      <c r="I2" s="654"/>
      <c r="J2" s="655"/>
      <c r="K2" s="647"/>
      <c r="L2" s="647"/>
      <c r="M2" s="64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54"/>
      <c r="D3" s="654"/>
      <c r="E3" s="654"/>
      <c r="F3" s="654"/>
      <c r="G3" s="654"/>
      <c r="H3" s="654"/>
      <c r="I3" s="654"/>
      <c r="J3" s="655"/>
      <c r="K3" s="647"/>
      <c r="L3" s="647"/>
      <c r="M3" s="64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6" t="s">
        <v>160</v>
      </c>
      <c r="B4" s="476"/>
      <c r="C4" s="558" t="str">
        <f>'Seguimiento 1 Trimestre'!C4:M4</f>
        <v xml:space="preserve">Administración de Justicia </v>
      </c>
      <c r="D4" s="558"/>
      <c r="E4" s="558"/>
      <c r="F4" s="558"/>
      <c r="G4" s="558"/>
      <c r="H4" s="558"/>
      <c r="I4" s="558"/>
      <c r="J4" s="558"/>
      <c r="K4" s="558"/>
      <c r="L4" s="558"/>
      <c r="M4" s="55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6" t="s">
        <v>161</v>
      </c>
      <c r="B5" s="476"/>
      <c r="C5" s="562" t="str">
        <f>'Seguimiento 1 Trimestre'!C5:M5</f>
        <v xml:space="preserve">Administrar justicia dirigiendo la actuación procesal, hacia la emisión de una decisión de carácter definitivo mediante la aplicación de la normatividad vigente. </v>
      </c>
      <c r="D5" s="562"/>
      <c r="E5" s="562"/>
      <c r="F5" s="562"/>
      <c r="G5" s="562"/>
      <c r="H5" s="562"/>
      <c r="I5" s="562"/>
      <c r="J5" s="562"/>
      <c r="K5" s="562"/>
      <c r="L5" s="562"/>
      <c r="M5" s="56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6" t="s">
        <v>162</v>
      </c>
      <c r="B6" s="476"/>
      <c r="C6" s="673" t="str">
        <f>'Seguimiento 1 Trimestre'!C6:M6</f>
        <v>Despachos Judiciales de la Cabecera del Circuito de Chaparral Tolima</v>
      </c>
      <c r="D6" s="674"/>
      <c r="E6" s="674"/>
      <c r="F6" s="674"/>
      <c r="G6" s="674"/>
      <c r="H6" s="674"/>
      <c r="I6" s="674"/>
      <c r="J6" s="674"/>
      <c r="K6" s="674"/>
      <c r="L6" s="674"/>
      <c r="M6" s="67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68" t="s">
        <v>346</v>
      </c>
      <c r="B7" s="669"/>
      <c r="C7" s="670"/>
      <c r="D7" s="671" t="s">
        <v>347</v>
      </c>
      <c r="E7" s="671"/>
      <c r="F7" s="671"/>
      <c r="G7" s="672" t="s">
        <v>348</v>
      </c>
      <c r="H7" s="663" t="s">
        <v>349</v>
      </c>
      <c r="I7" s="665" t="s">
        <v>350</v>
      </c>
      <c r="J7" s="666"/>
      <c r="K7" s="665" t="s">
        <v>351</v>
      </c>
      <c r="L7" s="666"/>
      <c r="M7" s="667" t="s">
        <v>359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102</v>
      </c>
      <c r="C8" s="34" t="s">
        <v>104</v>
      </c>
      <c r="D8" s="27" t="s">
        <v>114</v>
      </c>
      <c r="E8" s="27" t="s">
        <v>353</v>
      </c>
      <c r="F8" s="27" t="s">
        <v>354</v>
      </c>
      <c r="G8" s="672"/>
      <c r="H8" s="664"/>
      <c r="I8" s="28" t="s">
        <v>355</v>
      </c>
      <c r="J8" s="28" t="s">
        <v>356</v>
      </c>
      <c r="K8" s="28" t="s">
        <v>357</v>
      </c>
      <c r="L8" s="28" t="s">
        <v>358</v>
      </c>
      <c r="M8" s="66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6"/>
      <c r="B9" s="657"/>
      <c r="C9" s="657"/>
      <c r="D9" s="657"/>
      <c r="E9" s="657"/>
      <c r="F9" s="657"/>
      <c r="G9" s="657"/>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8">
        <f>'7- Mapa Final'!A10</f>
        <v>1</v>
      </c>
      <c r="B10" s="659" t="str">
        <f>'7- Mapa Final'!B10</f>
        <v>Vencimiento de Términos</v>
      </c>
      <c r="C10" s="659" t="str">
        <f>'7- Mapa Final'!C10</f>
        <v>Se deciden acciones constitucionales  después del  término legal establecido para decidir sobre los conflictos presentados a los jueces.</v>
      </c>
      <c r="D10" s="676" t="str">
        <f>'7- Mapa Final'!J10</f>
        <v>Muy Baja - 1</v>
      </c>
      <c r="E10" s="677" t="str">
        <f>'7- Mapa Final'!K10</f>
        <v>Leve - 1</v>
      </c>
      <c r="F10" s="660" t="str">
        <f>'7- Mapa Final'!M10</f>
        <v>Bajo - 1</v>
      </c>
      <c r="G10" s="446" t="s">
        <v>251</v>
      </c>
      <c r="H10" s="661"/>
      <c r="I10" s="661"/>
      <c r="J10" s="661"/>
      <c r="K10" s="638">
        <v>45383</v>
      </c>
      <c r="L10" s="638">
        <v>45473</v>
      </c>
      <c r="M10" s="640" t="s">
        <v>499</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28"/>
      <c r="B11" s="630"/>
      <c r="C11" s="630"/>
      <c r="D11" s="633"/>
      <c r="E11" s="636"/>
      <c r="F11" s="642"/>
      <c r="G11" s="447"/>
      <c r="H11" s="639"/>
      <c r="I11" s="639"/>
      <c r="J11" s="639"/>
      <c r="K11" s="639"/>
      <c r="L11" s="639"/>
      <c r="M11" s="64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28"/>
      <c r="B12" s="630"/>
      <c r="C12" s="630"/>
      <c r="D12" s="633"/>
      <c r="E12" s="636"/>
      <c r="F12" s="642"/>
      <c r="G12" s="447"/>
      <c r="H12" s="639"/>
      <c r="I12" s="639"/>
      <c r="J12" s="639"/>
      <c r="K12" s="639"/>
      <c r="L12" s="639"/>
      <c r="M12" s="64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28"/>
      <c r="B13" s="630"/>
      <c r="C13" s="630"/>
      <c r="D13" s="633"/>
      <c r="E13" s="636"/>
      <c r="F13" s="642"/>
      <c r="G13" s="447"/>
      <c r="H13" s="639"/>
      <c r="I13" s="639"/>
      <c r="J13" s="639"/>
      <c r="K13" s="639"/>
      <c r="L13" s="639"/>
      <c r="M13" s="64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28"/>
      <c r="B14" s="630"/>
      <c r="C14" s="630"/>
      <c r="D14" s="633"/>
      <c r="E14" s="636"/>
      <c r="F14" s="642"/>
      <c r="G14" s="447"/>
      <c r="H14" s="639"/>
      <c r="I14" s="639"/>
      <c r="J14" s="639"/>
      <c r="K14" s="639"/>
      <c r="L14" s="639"/>
      <c r="M14" s="64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28"/>
      <c r="B15" s="630"/>
      <c r="C15" s="630"/>
      <c r="D15" s="633"/>
      <c r="E15" s="636"/>
      <c r="F15" s="642"/>
      <c r="G15" s="447"/>
      <c r="H15" s="639"/>
      <c r="I15" s="639"/>
      <c r="J15" s="639"/>
      <c r="K15" s="639"/>
      <c r="L15" s="639"/>
      <c r="M15" s="64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28"/>
      <c r="B16" s="630"/>
      <c r="C16" s="630"/>
      <c r="D16" s="633"/>
      <c r="E16" s="636"/>
      <c r="F16" s="642"/>
      <c r="G16" s="447"/>
      <c r="H16" s="639"/>
      <c r="I16" s="639"/>
      <c r="J16" s="639"/>
      <c r="K16" s="639"/>
      <c r="L16" s="639"/>
      <c r="M16" s="64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28"/>
      <c r="B17" s="630"/>
      <c r="C17" s="630"/>
      <c r="D17" s="633"/>
      <c r="E17" s="636"/>
      <c r="F17" s="642"/>
      <c r="G17" s="447"/>
      <c r="H17" s="639"/>
      <c r="I17" s="639"/>
      <c r="J17" s="639"/>
      <c r="K17" s="639"/>
      <c r="L17" s="639"/>
      <c r="M17" s="64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28"/>
      <c r="B18" s="630"/>
      <c r="C18" s="630"/>
      <c r="D18" s="633"/>
      <c r="E18" s="636"/>
      <c r="F18" s="642"/>
      <c r="G18" s="447"/>
      <c r="H18" s="639"/>
      <c r="I18" s="639"/>
      <c r="J18" s="639"/>
      <c r="K18" s="639"/>
      <c r="L18" s="639"/>
      <c r="M18" s="64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28"/>
      <c r="B19" s="630"/>
      <c r="C19" s="630"/>
      <c r="D19" s="633"/>
      <c r="E19" s="636"/>
      <c r="F19" s="642"/>
      <c r="G19" s="447"/>
      <c r="H19" s="639"/>
      <c r="I19" s="639"/>
      <c r="J19" s="639"/>
      <c r="K19" s="639"/>
      <c r="L19" s="639"/>
      <c r="M19" s="64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8">
        <f>'7- Mapa Final'!A20</f>
        <v>2</v>
      </c>
      <c r="B20" s="630" t="str">
        <f>'7- Mapa Final'!B20</f>
        <v xml:space="preserve">Incumplimientos en la realizacion de audiencias </v>
      </c>
      <c r="C20" s="630" t="str">
        <f>'7- Mapa Final'!C20</f>
        <v>No se cumple la realización de audiencias programada por cada Despacho</v>
      </c>
      <c r="D20" s="632" t="str">
        <f>'7- Mapa Final'!J20</f>
        <v>Muy Baja - 1</v>
      </c>
      <c r="E20" s="635" t="str">
        <f>'7- Mapa Final'!K20</f>
        <v>Leve - 1</v>
      </c>
      <c r="F20" s="642" t="str">
        <f>'7- Mapa Final'!M20</f>
        <v>Bajo - 1</v>
      </c>
      <c r="G20" s="446" t="s">
        <v>251</v>
      </c>
      <c r="H20" s="639"/>
      <c r="I20" s="639"/>
      <c r="J20" s="639"/>
      <c r="K20" s="638">
        <v>45383</v>
      </c>
      <c r="L20" s="638">
        <v>45473</v>
      </c>
      <c r="M20" s="640" t="s">
        <v>499</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8"/>
      <c r="B21" s="630"/>
      <c r="C21" s="630"/>
      <c r="D21" s="633"/>
      <c r="E21" s="636"/>
      <c r="F21" s="642"/>
      <c r="G21" s="447"/>
      <c r="H21" s="639"/>
      <c r="I21" s="639"/>
      <c r="J21" s="639"/>
      <c r="K21" s="639"/>
      <c r="L21" s="639"/>
      <c r="M21" s="64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8"/>
      <c r="B22" s="630"/>
      <c r="C22" s="630"/>
      <c r="D22" s="633"/>
      <c r="E22" s="636"/>
      <c r="F22" s="642"/>
      <c r="G22" s="447"/>
      <c r="H22" s="639"/>
      <c r="I22" s="639"/>
      <c r="J22" s="639"/>
      <c r="K22" s="639"/>
      <c r="L22" s="639"/>
      <c r="M22" s="64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8"/>
      <c r="B23" s="630"/>
      <c r="C23" s="630"/>
      <c r="D23" s="633"/>
      <c r="E23" s="636"/>
      <c r="F23" s="642"/>
      <c r="G23" s="447"/>
      <c r="H23" s="639"/>
      <c r="I23" s="639"/>
      <c r="J23" s="639"/>
      <c r="K23" s="639"/>
      <c r="L23" s="639"/>
      <c r="M23" s="64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28"/>
      <c r="B24" s="630"/>
      <c r="C24" s="630"/>
      <c r="D24" s="633"/>
      <c r="E24" s="636"/>
      <c r="F24" s="642"/>
      <c r="G24" s="447"/>
      <c r="H24" s="639"/>
      <c r="I24" s="639"/>
      <c r="J24" s="639"/>
      <c r="K24" s="639"/>
      <c r="L24" s="639"/>
      <c r="M24" s="64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8"/>
      <c r="B25" s="630"/>
      <c r="C25" s="630"/>
      <c r="D25" s="633"/>
      <c r="E25" s="636"/>
      <c r="F25" s="642"/>
      <c r="G25" s="447"/>
      <c r="H25" s="639"/>
      <c r="I25" s="639"/>
      <c r="J25" s="639"/>
      <c r="K25" s="639"/>
      <c r="L25" s="639"/>
      <c r="M25" s="641"/>
      <c r="N25" s="33"/>
      <c r="O25" s="33"/>
    </row>
    <row r="26" spans="1:169">
      <c r="A26" s="628"/>
      <c r="B26" s="630"/>
      <c r="C26" s="630"/>
      <c r="D26" s="633"/>
      <c r="E26" s="636"/>
      <c r="F26" s="642"/>
      <c r="G26" s="447"/>
      <c r="H26" s="639"/>
      <c r="I26" s="639"/>
      <c r="J26" s="639"/>
      <c r="K26" s="639"/>
      <c r="L26" s="639"/>
      <c r="M26" s="641"/>
      <c r="N26" s="33"/>
      <c r="O26" s="33"/>
    </row>
    <row r="27" spans="1:169">
      <c r="A27" s="628"/>
      <c r="B27" s="630"/>
      <c r="C27" s="630"/>
      <c r="D27" s="633"/>
      <c r="E27" s="636"/>
      <c r="F27" s="642"/>
      <c r="G27" s="447"/>
      <c r="H27" s="639"/>
      <c r="I27" s="639"/>
      <c r="J27" s="639"/>
      <c r="K27" s="639"/>
      <c r="L27" s="639"/>
      <c r="M27" s="641"/>
      <c r="N27" s="33"/>
      <c r="O27" s="33"/>
    </row>
    <row r="28" spans="1:169">
      <c r="A28" s="628"/>
      <c r="B28" s="630"/>
      <c r="C28" s="630"/>
      <c r="D28" s="633"/>
      <c r="E28" s="636"/>
      <c r="F28" s="642"/>
      <c r="G28" s="447"/>
      <c r="H28" s="639"/>
      <c r="I28" s="639"/>
      <c r="J28" s="639"/>
      <c r="K28" s="639"/>
      <c r="L28" s="639"/>
      <c r="M28" s="641"/>
      <c r="N28" s="33"/>
      <c r="O28" s="33"/>
    </row>
    <row r="29" spans="1:169" ht="15.75" thickBot="1">
      <c r="A29" s="628"/>
      <c r="B29" s="630"/>
      <c r="C29" s="630"/>
      <c r="D29" s="633"/>
      <c r="E29" s="636"/>
      <c r="F29" s="642"/>
      <c r="G29" s="447"/>
      <c r="H29" s="639"/>
      <c r="I29" s="639"/>
      <c r="J29" s="639"/>
      <c r="K29" s="639"/>
      <c r="L29" s="639"/>
      <c r="M29" s="641"/>
      <c r="N29" s="33"/>
      <c r="O29" s="33"/>
    </row>
    <row r="30" spans="1:169" s="25" customFormat="1" ht="12.75" customHeight="1">
      <c r="A30" s="628">
        <f>'7- Mapa Final'!A30</f>
        <v>3</v>
      </c>
      <c r="B30" s="630" t="str">
        <f>'7- Mapa Final'!B30</f>
        <v xml:space="preserve"> Efectuar notificaciones que no cumplan con los requistos</v>
      </c>
      <c r="C30" s="630" t="str">
        <f>'7- Mapa Final'!C30</f>
        <v xml:space="preserve">No se realizan las  notificaciones , no se erfectuan  oportunamente o no se aplica  a la normatividad </v>
      </c>
      <c r="D30" s="632" t="str">
        <f>'7- Mapa Final'!J30</f>
        <v>Muy Baja - 1</v>
      </c>
      <c r="E30" s="635" t="str">
        <f>'7- Mapa Final'!K30</f>
        <v>Leve - 1</v>
      </c>
      <c r="F30" s="642" t="str">
        <f>'7- Mapa Final'!M30</f>
        <v>Bajo - 1</v>
      </c>
      <c r="G30" s="446" t="s">
        <v>251</v>
      </c>
      <c r="H30" s="639"/>
      <c r="I30" s="639"/>
      <c r="J30" s="639"/>
      <c r="K30" s="638">
        <v>45383</v>
      </c>
      <c r="L30" s="638">
        <v>45473</v>
      </c>
      <c r="M30" s="640" t="s">
        <v>499</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8"/>
      <c r="B31" s="630"/>
      <c r="C31" s="630"/>
      <c r="D31" s="633"/>
      <c r="E31" s="636"/>
      <c r="F31" s="642"/>
      <c r="G31" s="447"/>
      <c r="H31" s="639"/>
      <c r="I31" s="639"/>
      <c r="J31" s="639"/>
      <c r="K31" s="639"/>
      <c r="L31" s="639"/>
      <c r="M31" s="64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8"/>
      <c r="B32" s="630"/>
      <c r="C32" s="630"/>
      <c r="D32" s="633"/>
      <c r="E32" s="636"/>
      <c r="F32" s="642"/>
      <c r="G32" s="447"/>
      <c r="H32" s="639"/>
      <c r="I32" s="639"/>
      <c r="J32" s="639"/>
      <c r="K32" s="639"/>
      <c r="L32" s="639"/>
      <c r="M32" s="64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8"/>
      <c r="B33" s="630"/>
      <c r="C33" s="630"/>
      <c r="D33" s="633"/>
      <c r="E33" s="636"/>
      <c r="F33" s="642"/>
      <c r="G33" s="447"/>
      <c r="H33" s="639"/>
      <c r="I33" s="639"/>
      <c r="J33" s="639"/>
      <c r="K33" s="639"/>
      <c r="L33" s="639"/>
      <c r="M33" s="64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28"/>
      <c r="B34" s="630"/>
      <c r="C34" s="630"/>
      <c r="D34" s="633"/>
      <c r="E34" s="636"/>
      <c r="F34" s="642"/>
      <c r="G34" s="447"/>
      <c r="H34" s="639"/>
      <c r="I34" s="639"/>
      <c r="J34" s="639"/>
      <c r="K34" s="639"/>
      <c r="L34" s="639"/>
      <c r="M34" s="64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8"/>
      <c r="B35" s="630"/>
      <c r="C35" s="630"/>
      <c r="D35" s="633"/>
      <c r="E35" s="636"/>
      <c r="F35" s="642"/>
      <c r="G35" s="447"/>
      <c r="H35" s="639"/>
      <c r="I35" s="639"/>
      <c r="J35" s="639"/>
      <c r="K35" s="639"/>
      <c r="L35" s="639"/>
      <c r="M35" s="641"/>
      <c r="N35" s="33"/>
      <c r="O35" s="33"/>
    </row>
    <row r="36" spans="1:169">
      <c r="A36" s="628"/>
      <c r="B36" s="630"/>
      <c r="C36" s="630"/>
      <c r="D36" s="633"/>
      <c r="E36" s="636"/>
      <c r="F36" s="642"/>
      <c r="G36" s="447"/>
      <c r="H36" s="639"/>
      <c r="I36" s="639"/>
      <c r="J36" s="639"/>
      <c r="K36" s="639"/>
      <c r="L36" s="639"/>
      <c r="M36" s="641"/>
      <c r="N36" s="33"/>
      <c r="O36" s="33"/>
    </row>
    <row r="37" spans="1:169">
      <c r="A37" s="628"/>
      <c r="B37" s="630"/>
      <c r="C37" s="630"/>
      <c r="D37" s="633"/>
      <c r="E37" s="636"/>
      <c r="F37" s="642"/>
      <c r="G37" s="447"/>
      <c r="H37" s="639"/>
      <c r="I37" s="639"/>
      <c r="J37" s="639"/>
      <c r="K37" s="639"/>
      <c r="L37" s="639"/>
      <c r="M37" s="641"/>
      <c r="N37" s="33"/>
      <c r="O37" s="33"/>
    </row>
    <row r="38" spans="1:169">
      <c r="A38" s="628"/>
      <c r="B38" s="630"/>
      <c r="C38" s="630"/>
      <c r="D38" s="633"/>
      <c r="E38" s="636"/>
      <c r="F38" s="642"/>
      <c r="G38" s="447"/>
      <c r="H38" s="639"/>
      <c r="I38" s="639"/>
      <c r="J38" s="639"/>
      <c r="K38" s="639"/>
      <c r="L38" s="639"/>
      <c r="M38" s="641"/>
      <c r="N38" s="33"/>
      <c r="O38" s="33"/>
    </row>
    <row r="39" spans="1:169" ht="15.75" thickBot="1">
      <c r="A39" s="628"/>
      <c r="B39" s="630"/>
      <c r="C39" s="630"/>
      <c r="D39" s="633"/>
      <c r="E39" s="636"/>
      <c r="F39" s="642"/>
      <c r="G39" s="447"/>
      <c r="H39" s="639"/>
      <c r="I39" s="639"/>
      <c r="J39" s="639"/>
      <c r="K39" s="639"/>
      <c r="L39" s="639"/>
      <c r="M39" s="641"/>
      <c r="N39" s="33"/>
      <c r="O39" s="33"/>
    </row>
    <row r="40" spans="1:169" s="25" customFormat="1" ht="12.75" hidden="1" customHeight="1">
      <c r="A40" s="628" t="e">
        <f>'7- Mapa Final'!#REF!</f>
        <v>#REF!</v>
      </c>
      <c r="B40" s="630" t="e">
        <f>'7- Mapa Final'!#REF!</f>
        <v>#REF!</v>
      </c>
      <c r="C40" s="630" t="e">
        <f>'7- Mapa Final'!#REF!</f>
        <v>#REF!</v>
      </c>
      <c r="D40" s="632" t="e">
        <f>'7- Mapa Final'!#REF!</f>
        <v>#REF!</v>
      </c>
      <c r="E40" s="635" t="e">
        <f>'7- Mapa Final'!#REF!</f>
        <v>#REF!</v>
      </c>
      <c r="F40" s="642" t="e">
        <f>'7- Mapa Final'!#REF!</f>
        <v>#REF!</v>
      </c>
      <c r="G40" s="446" t="s">
        <v>251</v>
      </c>
      <c r="H40" s="639"/>
      <c r="I40" s="639"/>
      <c r="J40" s="639"/>
      <c r="K40" s="638">
        <v>45383</v>
      </c>
      <c r="L40" s="638">
        <v>45473</v>
      </c>
      <c r="M40" s="640" t="s">
        <v>499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28"/>
      <c r="B41" s="630"/>
      <c r="C41" s="630"/>
      <c r="D41" s="633"/>
      <c r="E41" s="636"/>
      <c r="F41" s="642"/>
      <c r="G41" s="447"/>
      <c r="H41" s="639"/>
      <c r="I41" s="639"/>
      <c r="J41" s="639"/>
      <c r="K41" s="639"/>
      <c r="L41" s="639"/>
      <c r="M41" s="64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28"/>
      <c r="B42" s="630"/>
      <c r="C42" s="630"/>
      <c r="D42" s="633"/>
      <c r="E42" s="636"/>
      <c r="F42" s="642"/>
      <c r="G42" s="447"/>
      <c r="H42" s="639"/>
      <c r="I42" s="639"/>
      <c r="J42" s="639"/>
      <c r="K42" s="639"/>
      <c r="L42" s="639"/>
      <c r="M42" s="64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28"/>
      <c r="B43" s="630"/>
      <c r="C43" s="630"/>
      <c r="D43" s="633"/>
      <c r="E43" s="636"/>
      <c r="F43" s="642"/>
      <c r="G43" s="447"/>
      <c r="H43" s="639"/>
      <c r="I43" s="639"/>
      <c r="J43" s="639"/>
      <c r="K43" s="639"/>
      <c r="L43" s="639"/>
      <c r="M43" s="64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28"/>
      <c r="B44" s="630"/>
      <c r="C44" s="630"/>
      <c r="D44" s="633"/>
      <c r="E44" s="636"/>
      <c r="F44" s="642"/>
      <c r="G44" s="447"/>
      <c r="H44" s="639"/>
      <c r="I44" s="639"/>
      <c r="J44" s="639"/>
      <c r="K44" s="639"/>
      <c r="L44" s="639"/>
      <c r="M44" s="64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28"/>
      <c r="B45" s="630"/>
      <c r="C45" s="630"/>
      <c r="D45" s="633"/>
      <c r="E45" s="636"/>
      <c r="F45" s="642"/>
      <c r="G45" s="447"/>
      <c r="H45" s="639"/>
      <c r="I45" s="639"/>
      <c r="J45" s="639"/>
      <c r="K45" s="639"/>
      <c r="L45" s="639"/>
      <c r="M45" s="641"/>
      <c r="N45" s="33"/>
      <c r="O45" s="33"/>
    </row>
    <row r="46" spans="1:169" ht="15" hidden="1" customHeight="1">
      <c r="A46" s="628"/>
      <c r="B46" s="630"/>
      <c r="C46" s="630"/>
      <c r="D46" s="633"/>
      <c r="E46" s="636"/>
      <c r="F46" s="642"/>
      <c r="G46" s="447"/>
      <c r="H46" s="639"/>
      <c r="I46" s="639"/>
      <c r="J46" s="639"/>
      <c r="K46" s="639"/>
      <c r="L46" s="639"/>
      <c r="M46" s="641"/>
      <c r="N46" s="33"/>
      <c r="O46" s="33"/>
    </row>
    <row r="47" spans="1:169" ht="15" hidden="1" customHeight="1">
      <c r="A47" s="628"/>
      <c r="B47" s="630"/>
      <c r="C47" s="630"/>
      <c r="D47" s="633"/>
      <c r="E47" s="636"/>
      <c r="F47" s="642"/>
      <c r="G47" s="447"/>
      <c r="H47" s="639"/>
      <c r="I47" s="639"/>
      <c r="J47" s="639"/>
      <c r="K47" s="639"/>
      <c r="L47" s="639"/>
      <c r="M47" s="641"/>
      <c r="N47" s="33"/>
      <c r="O47" s="33"/>
    </row>
    <row r="48" spans="1:169" ht="15" hidden="1" customHeight="1">
      <c r="A48" s="628"/>
      <c r="B48" s="630"/>
      <c r="C48" s="630"/>
      <c r="D48" s="633"/>
      <c r="E48" s="636"/>
      <c r="F48" s="642"/>
      <c r="G48" s="447"/>
      <c r="H48" s="639"/>
      <c r="I48" s="639"/>
      <c r="J48" s="639"/>
      <c r="K48" s="639"/>
      <c r="L48" s="639"/>
      <c r="M48" s="641"/>
      <c r="N48" s="33"/>
      <c r="O48" s="33"/>
    </row>
    <row r="49" spans="1:169" ht="15" hidden="1" customHeight="1">
      <c r="A49" s="628"/>
      <c r="B49" s="630"/>
      <c r="C49" s="630"/>
      <c r="D49" s="633"/>
      <c r="E49" s="636"/>
      <c r="F49" s="642"/>
      <c r="G49" s="447"/>
      <c r="H49" s="639"/>
      <c r="I49" s="639"/>
      <c r="J49" s="639"/>
      <c r="K49" s="639"/>
      <c r="L49" s="639"/>
      <c r="M49" s="641"/>
      <c r="N49" s="33"/>
      <c r="O49" s="33"/>
    </row>
    <row r="50" spans="1:169" s="25" customFormat="1" ht="12.75">
      <c r="A50" s="628">
        <v>4</v>
      </c>
      <c r="B50" s="630" t="str">
        <f>'7- Mapa Final'!B40</f>
        <v>Pérdida de documentos</v>
      </c>
      <c r="C50" s="630" t="str">
        <f>'7- Mapa Final'!C40</f>
        <v>Extravío temporal o definitivo de los  documentos de los procesos judiciales</v>
      </c>
      <c r="D50" s="632" t="str">
        <f>'7- Mapa Final'!J40</f>
        <v>Muy Baja - 1</v>
      </c>
      <c r="E50" s="635" t="str">
        <f>'7- Mapa Final'!K40</f>
        <v>Leve - 1</v>
      </c>
      <c r="F50" s="642" t="str">
        <f>'7- Mapa Final'!M40</f>
        <v>Bajo - 1</v>
      </c>
      <c r="G50" s="446" t="s">
        <v>251</v>
      </c>
      <c r="H50" s="639"/>
      <c r="I50" s="639"/>
      <c r="J50" s="639"/>
      <c r="K50" s="638">
        <v>45383</v>
      </c>
      <c r="L50" s="638">
        <v>45473</v>
      </c>
      <c r="M50" s="640" t="s">
        <v>499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8"/>
      <c r="B51" s="630"/>
      <c r="C51" s="630"/>
      <c r="D51" s="633"/>
      <c r="E51" s="636"/>
      <c r="F51" s="642"/>
      <c r="G51" s="447"/>
      <c r="H51" s="639"/>
      <c r="I51" s="639"/>
      <c r="J51" s="639"/>
      <c r="K51" s="639"/>
      <c r="L51" s="639"/>
      <c r="M51" s="64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8"/>
      <c r="B52" s="630"/>
      <c r="C52" s="630"/>
      <c r="D52" s="633"/>
      <c r="E52" s="636"/>
      <c r="F52" s="642"/>
      <c r="G52" s="447"/>
      <c r="H52" s="639"/>
      <c r="I52" s="639"/>
      <c r="J52" s="639"/>
      <c r="K52" s="639"/>
      <c r="L52" s="639"/>
      <c r="M52" s="64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8"/>
      <c r="B53" s="630"/>
      <c r="C53" s="630"/>
      <c r="D53" s="633"/>
      <c r="E53" s="636"/>
      <c r="F53" s="642"/>
      <c r="G53" s="447"/>
      <c r="H53" s="639"/>
      <c r="I53" s="639"/>
      <c r="J53" s="639"/>
      <c r="K53" s="639"/>
      <c r="L53" s="639"/>
      <c r="M53" s="64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28"/>
      <c r="B54" s="630"/>
      <c r="C54" s="630"/>
      <c r="D54" s="633"/>
      <c r="E54" s="636"/>
      <c r="F54" s="642"/>
      <c r="G54" s="447"/>
      <c r="H54" s="639"/>
      <c r="I54" s="639"/>
      <c r="J54" s="639"/>
      <c r="K54" s="639"/>
      <c r="L54" s="639"/>
      <c r="M54" s="64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8"/>
      <c r="B55" s="630"/>
      <c r="C55" s="630"/>
      <c r="D55" s="633"/>
      <c r="E55" s="636"/>
      <c r="F55" s="642"/>
      <c r="G55" s="447"/>
      <c r="H55" s="639"/>
      <c r="I55" s="639"/>
      <c r="J55" s="639"/>
      <c r="K55" s="639"/>
      <c r="L55" s="639"/>
      <c r="M55" s="641"/>
      <c r="N55" s="33"/>
      <c r="O55" s="33"/>
    </row>
    <row r="56" spans="1:169">
      <c r="A56" s="628"/>
      <c r="B56" s="630"/>
      <c r="C56" s="630"/>
      <c r="D56" s="633"/>
      <c r="E56" s="636"/>
      <c r="F56" s="642"/>
      <c r="G56" s="447"/>
      <c r="H56" s="639"/>
      <c r="I56" s="639"/>
      <c r="J56" s="639"/>
      <c r="K56" s="639"/>
      <c r="L56" s="639"/>
      <c r="M56" s="641"/>
      <c r="N56" s="33"/>
      <c r="O56" s="33"/>
    </row>
    <row r="57" spans="1:169">
      <c r="A57" s="628"/>
      <c r="B57" s="630"/>
      <c r="C57" s="630"/>
      <c r="D57" s="633"/>
      <c r="E57" s="636"/>
      <c r="F57" s="642"/>
      <c r="G57" s="447"/>
      <c r="H57" s="639"/>
      <c r="I57" s="639"/>
      <c r="J57" s="639"/>
      <c r="K57" s="639"/>
      <c r="L57" s="639"/>
      <c r="M57" s="641"/>
      <c r="N57" s="33"/>
      <c r="O57" s="33"/>
    </row>
    <row r="58" spans="1:169">
      <c r="A58" s="628"/>
      <c r="B58" s="630"/>
      <c r="C58" s="630"/>
      <c r="D58" s="633"/>
      <c r="E58" s="636"/>
      <c r="F58" s="642"/>
      <c r="G58" s="447"/>
      <c r="H58" s="639"/>
      <c r="I58" s="639"/>
      <c r="J58" s="639"/>
      <c r="K58" s="639"/>
      <c r="L58" s="639"/>
      <c r="M58" s="641"/>
      <c r="N58" s="33"/>
      <c r="O58" s="33"/>
    </row>
    <row r="59" spans="1:169" ht="15.75" thickBot="1">
      <c r="A59" s="629"/>
      <c r="B59" s="631"/>
      <c r="C59" s="631"/>
      <c r="D59" s="634"/>
      <c r="E59" s="637"/>
      <c r="F59" s="643"/>
      <c r="G59" s="447"/>
      <c r="H59" s="644"/>
      <c r="I59" s="644"/>
      <c r="J59" s="644"/>
      <c r="K59" s="639"/>
      <c r="L59" s="639"/>
      <c r="M59" s="641"/>
      <c r="N59" s="33"/>
      <c r="O59" s="33"/>
    </row>
    <row r="60" spans="1:169" s="25" customFormat="1" ht="15.75" hidden="1" customHeight="1">
      <c r="A60" s="628">
        <v>6</v>
      </c>
      <c r="B60" s="630" t="str">
        <f>'7- Mapa Final'!B50</f>
        <v xml:space="preserve">Recibir , ofrecer, prometer , entregar o aceptar dádivas o beneficios a nombre propio o de terceros para  expedir, alterar,retener , extraviar o entregar  documentos  sin el lleno de requisitos legales </v>
      </c>
      <c r="C60" s="630" t="str">
        <f>'7- Mapa Final'!C50</f>
        <v xml:space="preserve"> Realizar trámites sin el cumplimiento de los requisitos legales  o  con informacion falsa</v>
      </c>
      <c r="D60" s="632" t="str">
        <f>'7- Mapa Final'!J50</f>
        <v>Muy Baja - 1</v>
      </c>
      <c r="E60" s="635" t="str">
        <f>'7- Mapa Final'!K50</f>
        <v>Menor - 2</v>
      </c>
      <c r="F60" s="642" t="str">
        <f>'7- Mapa Final'!M50</f>
        <v>Bajo - 2</v>
      </c>
      <c r="G60" s="447"/>
      <c r="H60" s="639"/>
      <c r="I60" s="639"/>
      <c r="J60" s="639"/>
      <c r="K60" s="639"/>
      <c r="L60" s="639"/>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28"/>
      <c r="B61" s="630"/>
      <c r="C61" s="630"/>
      <c r="D61" s="633"/>
      <c r="E61" s="636"/>
      <c r="F61" s="642"/>
      <c r="G61" s="447"/>
      <c r="H61" s="639"/>
      <c r="I61" s="639"/>
      <c r="J61" s="639"/>
      <c r="K61" s="639"/>
      <c r="L61" s="639"/>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28"/>
      <c r="B62" s="630"/>
      <c r="C62" s="630"/>
      <c r="D62" s="633"/>
      <c r="E62" s="636"/>
      <c r="F62" s="642"/>
      <c r="G62" s="447"/>
      <c r="H62" s="639"/>
      <c r="I62" s="639"/>
      <c r="J62" s="639"/>
      <c r="K62" s="639"/>
      <c r="L62" s="639"/>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28"/>
      <c r="B63" s="630"/>
      <c r="C63" s="630"/>
      <c r="D63" s="633"/>
      <c r="E63" s="636"/>
      <c r="F63" s="642"/>
      <c r="G63" s="447"/>
      <c r="H63" s="639"/>
      <c r="I63" s="639"/>
      <c r="J63" s="639"/>
      <c r="K63" s="639"/>
      <c r="L63" s="639"/>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28"/>
      <c r="B64" s="630"/>
      <c r="C64" s="630"/>
      <c r="D64" s="633"/>
      <c r="E64" s="636"/>
      <c r="F64" s="642"/>
      <c r="G64" s="447"/>
      <c r="H64" s="639"/>
      <c r="I64" s="639"/>
      <c r="J64" s="639"/>
      <c r="K64" s="639"/>
      <c r="L64" s="639"/>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28"/>
      <c r="B65" s="630"/>
      <c r="C65" s="630"/>
      <c r="D65" s="633"/>
      <c r="E65" s="636"/>
      <c r="F65" s="642"/>
      <c r="G65" s="447"/>
      <c r="H65" s="639"/>
      <c r="I65" s="639"/>
      <c r="J65" s="639"/>
      <c r="K65" s="639"/>
      <c r="L65" s="639"/>
      <c r="M65" s="646"/>
      <c r="N65" s="33"/>
      <c r="O65" s="33"/>
    </row>
    <row r="66" spans="1:169" hidden="1">
      <c r="A66" s="628"/>
      <c r="B66" s="630"/>
      <c r="C66" s="630"/>
      <c r="D66" s="633"/>
      <c r="E66" s="636"/>
      <c r="F66" s="642"/>
      <c r="G66" s="447"/>
      <c r="H66" s="639"/>
      <c r="I66" s="639"/>
      <c r="J66" s="639"/>
      <c r="K66" s="639"/>
      <c r="L66" s="639"/>
      <c r="M66" s="646"/>
      <c r="N66" s="33"/>
      <c r="O66" s="33"/>
    </row>
    <row r="67" spans="1:169" hidden="1">
      <c r="A67" s="628"/>
      <c r="B67" s="630"/>
      <c r="C67" s="630"/>
      <c r="D67" s="633"/>
      <c r="E67" s="636"/>
      <c r="F67" s="642"/>
      <c r="G67" s="447"/>
      <c r="H67" s="639"/>
      <c r="I67" s="639"/>
      <c r="J67" s="639"/>
      <c r="K67" s="639"/>
      <c r="L67" s="639"/>
      <c r="M67" s="646"/>
      <c r="N67" s="33"/>
      <c r="O67" s="33"/>
    </row>
    <row r="68" spans="1:169" hidden="1">
      <c r="A68" s="628"/>
      <c r="B68" s="630"/>
      <c r="C68" s="630"/>
      <c r="D68" s="633"/>
      <c r="E68" s="636"/>
      <c r="F68" s="642"/>
      <c r="G68" s="447"/>
      <c r="H68" s="639"/>
      <c r="I68" s="639"/>
      <c r="J68" s="639"/>
      <c r="K68" s="639"/>
      <c r="L68" s="639"/>
      <c r="M68" s="646"/>
      <c r="N68" s="33"/>
      <c r="O68" s="33"/>
    </row>
    <row r="69" spans="1:169" ht="15.75" hidden="1" thickBot="1">
      <c r="A69" s="629"/>
      <c r="B69" s="631"/>
      <c r="C69" s="631"/>
      <c r="D69" s="634"/>
      <c r="E69" s="637"/>
      <c r="F69" s="643"/>
      <c r="G69" s="448"/>
      <c r="H69" s="644"/>
      <c r="I69" s="644"/>
      <c r="J69" s="644"/>
      <c r="K69" s="644"/>
      <c r="L69" s="644"/>
      <c r="M69" s="662"/>
      <c r="N69" s="33"/>
      <c r="O69" s="33"/>
    </row>
    <row r="70" spans="1:169" s="25" customFormat="1" ht="15.75" hidden="1" customHeight="1">
      <c r="A70" s="628">
        <v>7</v>
      </c>
      <c r="B70" s="630" t="str">
        <f>'7- Mapa Final'!B60</f>
        <v xml:space="preserve">Recibir, ofrecer, prometer, entregar o aceptar dadivas  o beneficios a nombre propio o de terceros para  demorar, retener, alterar o direccionar fallos judiciales </v>
      </c>
      <c r="C70" s="630" t="str">
        <f>'7- Mapa Final'!C60</f>
        <v xml:space="preserve">Proferir  sentencias judiciales incumplmiendo los principios de la administracion de justicia o sin la observancia de los Codigos  Procesales en la materia </v>
      </c>
      <c r="D70" s="632" t="str">
        <f>'7- Mapa Final'!J60</f>
        <v>Muy Baja - 1</v>
      </c>
      <c r="E70" s="635" t="str">
        <f>'7- Mapa Final'!K60</f>
        <v>Menor - 2</v>
      </c>
      <c r="F70" s="642" t="str">
        <f>'7- Mapa Final'!M60</f>
        <v>Bajo - 2</v>
      </c>
      <c r="G70" s="447"/>
      <c r="H70" s="639"/>
      <c r="I70" s="639"/>
      <c r="J70" s="639"/>
      <c r="K70" s="639"/>
      <c r="L70" s="639"/>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28"/>
      <c r="B71" s="630"/>
      <c r="C71" s="630"/>
      <c r="D71" s="633"/>
      <c r="E71" s="636"/>
      <c r="F71" s="642"/>
      <c r="G71" s="447"/>
      <c r="H71" s="639"/>
      <c r="I71" s="639"/>
      <c r="J71" s="639"/>
      <c r="K71" s="639"/>
      <c r="L71" s="639"/>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28"/>
      <c r="B72" s="630"/>
      <c r="C72" s="630"/>
      <c r="D72" s="633"/>
      <c r="E72" s="636"/>
      <c r="F72" s="642"/>
      <c r="G72" s="447"/>
      <c r="H72" s="639"/>
      <c r="I72" s="639"/>
      <c r="J72" s="639"/>
      <c r="K72" s="639"/>
      <c r="L72" s="639"/>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28"/>
      <c r="B73" s="630"/>
      <c r="C73" s="630"/>
      <c r="D73" s="633"/>
      <c r="E73" s="636"/>
      <c r="F73" s="642"/>
      <c r="G73" s="447"/>
      <c r="H73" s="639"/>
      <c r="I73" s="639"/>
      <c r="J73" s="639"/>
      <c r="K73" s="639"/>
      <c r="L73" s="639"/>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28"/>
      <c r="B74" s="630"/>
      <c r="C74" s="630"/>
      <c r="D74" s="633"/>
      <c r="E74" s="636"/>
      <c r="F74" s="642"/>
      <c r="G74" s="447"/>
      <c r="H74" s="639"/>
      <c r="I74" s="639"/>
      <c r="J74" s="639"/>
      <c r="K74" s="639"/>
      <c r="L74" s="639"/>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28"/>
      <c r="B75" s="630"/>
      <c r="C75" s="630"/>
      <c r="D75" s="633"/>
      <c r="E75" s="636"/>
      <c r="F75" s="642"/>
      <c r="G75" s="447"/>
      <c r="H75" s="639"/>
      <c r="I75" s="639"/>
      <c r="J75" s="639"/>
      <c r="K75" s="639"/>
      <c r="L75" s="639"/>
      <c r="M75" s="646"/>
      <c r="N75" s="33"/>
      <c r="O75" s="33"/>
    </row>
    <row r="76" spans="1:169" hidden="1">
      <c r="A76" s="628"/>
      <c r="B76" s="630"/>
      <c r="C76" s="630"/>
      <c r="D76" s="633"/>
      <c r="E76" s="636"/>
      <c r="F76" s="642"/>
      <c r="G76" s="447"/>
      <c r="H76" s="639"/>
      <c r="I76" s="639"/>
      <c r="J76" s="639"/>
      <c r="K76" s="639"/>
      <c r="L76" s="639"/>
      <c r="M76" s="646"/>
      <c r="N76" s="33"/>
      <c r="O76" s="33"/>
    </row>
    <row r="77" spans="1:169" hidden="1">
      <c r="A77" s="628"/>
      <c r="B77" s="630"/>
      <c r="C77" s="630"/>
      <c r="D77" s="633"/>
      <c r="E77" s="636"/>
      <c r="F77" s="642"/>
      <c r="G77" s="447"/>
      <c r="H77" s="639"/>
      <c r="I77" s="639"/>
      <c r="J77" s="639"/>
      <c r="K77" s="639"/>
      <c r="L77" s="639"/>
      <c r="M77" s="646"/>
      <c r="N77" s="33"/>
      <c r="O77" s="33"/>
    </row>
    <row r="78" spans="1:169" hidden="1">
      <c r="A78" s="628"/>
      <c r="B78" s="630"/>
      <c r="C78" s="630"/>
      <c r="D78" s="633"/>
      <c r="E78" s="636"/>
      <c r="F78" s="642"/>
      <c r="G78" s="447"/>
      <c r="H78" s="639"/>
      <c r="I78" s="639"/>
      <c r="J78" s="639"/>
      <c r="K78" s="639"/>
      <c r="L78" s="639"/>
      <c r="M78" s="646"/>
      <c r="N78" s="33"/>
      <c r="O78" s="33"/>
    </row>
    <row r="79" spans="1:169" ht="27.75" hidden="1" customHeight="1" thickBot="1">
      <c r="A79" s="629"/>
      <c r="B79" s="631"/>
      <c r="C79" s="631"/>
      <c r="D79" s="634"/>
      <c r="E79" s="637"/>
      <c r="F79" s="643"/>
      <c r="G79" s="448"/>
      <c r="H79" s="644"/>
      <c r="I79" s="644"/>
      <c r="J79" s="644"/>
      <c r="K79" s="644"/>
      <c r="L79" s="644"/>
      <c r="M79" s="662"/>
      <c r="N79" s="33"/>
      <c r="O79" s="33"/>
    </row>
  </sheetData>
  <mergeCells count="108">
    <mergeCell ref="J70:J79"/>
    <mergeCell ref="K70:K79"/>
    <mergeCell ref="L70:L79"/>
    <mergeCell ref="M70:M79"/>
    <mergeCell ref="A70:A79"/>
    <mergeCell ref="B70:B79"/>
    <mergeCell ref="C70:C79"/>
    <mergeCell ref="D70:D79"/>
    <mergeCell ref="E70:E79"/>
    <mergeCell ref="F70:F79"/>
    <mergeCell ref="G70:G79"/>
    <mergeCell ref="H70:H79"/>
    <mergeCell ref="I70:I79"/>
    <mergeCell ref="K60:K69"/>
    <mergeCell ref="L60:L69"/>
    <mergeCell ref="M60:M6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85" priority="75" operator="containsText" text="3- Moderado">
      <formula>NOT(ISERROR(SEARCH("3- Moderado",A7)))</formula>
    </cfRule>
    <cfRule type="containsText" dxfId="184" priority="76" operator="containsText" text="6- Moderado">
      <formula>NOT(ISERROR(SEARCH("6- Moderado",A7)))</formula>
    </cfRule>
    <cfRule type="containsText" dxfId="183" priority="77" operator="containsText" text="4- Moderado">
      <formula>NOT(ISERROR(SEARCH("4- Moderado",A7)))</formula>
    </cfRule>
    <cfRule type="containsText" dxfId="182" priority="78" operator="containsText" text="3- Bajo">
      <formula>NOT(ISERROR(SEARCH("3- Bajo",A7)))</formula>
    </cfRule>
    <cfRule type="containsText" dxfId="181" priority="79" operator="containsText" text="4- Bajo">
      <formula>NOT(ISERROR(SEARCH("4- Bajo",A7)))</formula>
    </cfRule>
    <cfRule type="containsText" dxfId="180" priority="80" operator="containsText" text="1- Bajo">
      <formula>NOT(ISERROR(SEARCH("1- Bajo",A7)))</formula>
    </cfRule>
  </conditionalFormatting>
  <conditionalFormatting sqref="A10:E10 A20:E20">
    <cfRule type="containsText" dxfId="179" priority="69" operator="containsText" text="3- Moderado">
      <formula>NOT(ISERROR(SEARCH("3- Moderado",A10)))</formula>
    </cfRule>
    <cfRule type="containsText" dxfId="178" priority="70" operator="containsText" text="6- Moderado">
      <formula>NOT(ISERROR(SEARCH("6- Moderado",A10)))</formula>
    </cfRule>
    <cfRule type="containsText" dxfId="177" priority="71" operator="containsText" text="4- Moderado">
      <formula>NOT(ISERROR(SEARCH("4- Moderado",A10)))</formula>
    </cfRule>
    <cfRule type="containsText" dxfId="176" priority="72" operator="containsText" text="3- Bajo">
      <formula>NOT(ISERROR(SEARCH("3- Bajo",A10)))</formula>
    </cfRule>
    <cfRule type="containsText" dxfId="175" priority="73" operator="containsText" text="4- Bajo">
      <formula>NOT(ISERROR(SEARCH("4- Bajo",A10)))</formula>
    </cfRule>
    <cfRule type="containsText" dxfId="174" priority="74" operator="containsText" text="1- Bajo">
      <formula>NOT(ISERROR(SEARCH("1- Bajo",A10)))</formula>
    </cfRule>
  </conditionalFormatting>
  <conditionalFormatting sqref="A30:E30">
    <cfRule type="containsText" dxfId="173" priority="56" operator="containsText" text="3- Moderado">
      <formula>NOT(ISERROR(SEARCH("3- Moderado",A30)))</formula>
    </cfRule>
    <cfRule type="containsText" dxfId="172" priority="57" operator="containsText" text="6- Moderado">
      <formula>NOT(ISERROR(SEARCH("6- Moderado",A30)))</formula>
    </cfRule>
    <cfRule type="containsText" dxfId="171" priority="58" operator="containsText" text="4- Moderado">
      <formula>NOT(ISERROR(SEARCH("4- Moderado",A30)))</formula>
    </cfRule>
    <cfRule type="containsText" dxfId="170" priority="59" operator="containsText" text="3- Bajo">
      <formula>NOT(ISERROR(SEARCH("3- Bajo",A30)))</formula>
    </cfRule>
    <cfRule type="containsText" dxfId="169" priority="60" operator="containsText" text="4- Bajo">
      <formula>NOT(ISERROR(SEARCH("4- Bajo",A30)))</formula>
    </cfRule>
    <cfRule type="containsText" dxfId="168" priority="61" operator="containsText" text="1- Bajo">
      <formula>NOT(ISERROR(SEARCH("1- Bajo",A30)))</formula>
    </cfRule>
  </conditionalFormatting>
  <conditionalFormatting sqref="A40:E40">
    <cfRule type="containsText" dxfId="167" priority="49" operator="containsText" text="3- Moderado">
      <formula>NOT(ISERROR(SEARCH("3- Moderado",A40)))</formula>
    </cfRule>
    <cfRule type="containsText" dxfId="166" priority="50" operator="containsText" text="6- Moderado">
      <formula>NOT(ISERROR(SEARCH("6- Moderado",A40)))</formula>
    </cfRule>
    <cfRule type="containsText" dxfId="165" priority="51" operator="containsText" text="4- Moderado">
      <formula>NOT(ISERROR(SEARCH("4- Moderado",A40)))</formula>
    </cfRule>
    <cfRule type="containsText" dxfId="164" priority="52" operator="containsText" text="3- Bajo">
      <formula>NOT(ISERROR(SEARCH("3- Bajo",A40)))</formula>
    </cfRule>
    <cfRule type="containsText" dxfId="163" priority="53" operator="containsText" text="4- Bajo">
      <formula>NOT(ISERROR(SEARCH("4- Bajo",A40)))</formula>
    </cfRule>
    <cfRule type="containsText" dxfId="162" priority="54" operator="containsText" text="1- Bajo">
      <formula>NOT(ISERROR(SEARCH("1- Bajo",A40)))</formula>
    </cfRule>
  </conditionalFormatting>
  <conditionalFormatting sqref="A50:E50 A60 A7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B60:E60">
    <cfRule type="containsText" dxfId="155" priority="15" operator="containsText" text="3- Moderado">
      <formula>NOT(ISERROR(SEARCH("3- Moderado",B60)))</formula>
    </cfRule>
    <cfRule type="containsText" dxfId="154" priority="16" operator="containsText" text="6- Moderado">
      <formula>NOT(ISERROR(SEARCH("6- Moderado",B60)))</formula>
    </cfRule>
    <cfRule type="containsText" dxfId="153" priority="17" operator="containsText" text="4- Moderado">
      <formula>NOT(ISERROR(SEARCH("4- Moderado",B60)))</formula>
    </cfRule>
    <cfRule type="containsText" dxfId="152" priority="18" operator="containsText" text="3- Bajo">
      <formula>NOT(ISERROR(SEARCH("3- Bajo",B60)))</formula>
    </cfRule>
    <cfRule type="containsText" dxfId="151" priority="19" operator="containsText" text="4- Bajo">
      <formula>NOT(ISERROR(SEARCH("4- Bajo",B60)))</formula>
    </cfRule>
    <cfRule type="containsText" dxfId="150" priority="20" operator="containsText" text="1- Bajo">
      <formula>NOT(ISERROR(SEARCH("1- Bajo",B60)))</formula>
    </cfRule>
  </conditionalFormatting>
  <conditionalFormatting sqref="B70:E70">
    <cfRule type="containsText" dxfId="149" priority="1" operator="containsText" text="3- Moderado">
      <formula>NOT(ISERROR(SEARCH("3- Moderado",B70)))</formula>
    </cfRule>
    <cfRule type="containsText" dxfId="148" priority="2" operator="containsText" text="6- Moderado">
      <formula>NOT(ISERROR(SEARCH("6- Moderado",B70)))</formula>
    </cfRule>
    <cfRule type="containsText" dxfId="147" priority="3" operator="containsText" text="4- Moderado">
      <formula>NOT(ISERROR(SEARCH("4- Moderado",B70)))</formula>
    </cfRule>
    <cfRule type="containsText" dxfId="146" priority="4" operator="containsText" text="3- Bajo">
      <formula>NOT(ISERROR(SEARCH("3- Bajo",B70)))</formula>
    </cfRule>
    <cfRule type="containsText" dxfId="145" priority="5" operator="containsText" text="4- Bajo">
      <formula>NOT(ISERROR(SEARCH("4- Bajo",B70)))</formula>
    </cfRule>
    <cfRule type="containsText" dxfId="144" priority="6" operator="containsText" text="1- Bajo">
      <formula>NOT(ISERROR(SEARCH("1- Bajo",B70)))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6" operator="containsText" text="3- Bajo">
      <formula>NOT(ISERROR(SEARCH("3- Bajo",C8)))</formula>
    </cfRule>
    <cfRule type="containsText" dxfId="139" priority="67" operator="containsText" text="4- Bajo">
      <formula>NOT(ISERROR(SEARCH("4- Bajo",C8)))</formula>
    </cfRule>
    <cfRule type="containsText" dxfId="138" priority="68" operator="containsText" text="1- Bajo">
      <formula>NOT(ISERROR(SEARCH("1- Bajo",C8)))</formula>
    </cfRule>
  </conditionalFormatting>
  <conditionalFormatting sqref="D10:D79">
    <cfRule type="containsText" dxfId="137" priority="32" operator="containsText" text="Muy Alta">
      <formula>NOT(ISERROR(SEARCH("Muy Alta",D10)))</formula>
    </cfRule>
    <cfRule type="containsText" dxfId="136" priority="33" operator="containsText" text="Alta">
      <formula>NOT(ISERROR(SEARCH("Alta",D10)))</formula>
    </cfRule>
    <cfRule type="containsText" dxfId="135" priority="34" operator="containsText" text="Baja">
      <formula>NOT(ISERROR(SEARCH("Baja",D10)))</formula>
    </cfRule>
    <cfRule type="containsText" dxfId="134" priority="35" operator="containsText" text="Muy Baja">
      <formula>NOT(ISERROR(SEARCH("Muy Baja",D10)))</formula>
    </cfRule>
    <cfRule type="containsText" dxfId="133" priority="37" operator="containsText" text="Media">
      <formula>NOT(ISERROR(SEARCH("Media",D10)))</formula>
    </cfRule>
  </conditionalFormatting>
  <conditionalFormatting sqref="E10:E79">
    <cfRule type="containsText" dxfId="132" priority="28" operator="containsText" text="Catastrófico">
      <formula>NOT(ISERROR(SEARCH("Catastrófico",E10)))</formula>
    </cfRule>
    <cfRule type="containsText" dxfId="131" priority="29" operator="containsText" text="Mayor">
      <formula>NOT(ISERROR(SEARCH("Mayor",E10)))</formula>
    </cfRule>
    <cfRule type="containsText" dxfId="130" priority="30" operator="containsText" text="Menor">
      <formula>NOT(ISERROR(SEARCH("Menor",E10)))</formula>
    </cfRule>
    <cfRule type="containsText" dxfId="129" priority="31" operator="containsText" text="Leve">
      <formula>NOT(ISERROR(SEARCH("Leve",E10)))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4" operator="containsText" text="Bajo">
      <formula>NOT(ISERROR(SEARCH("Bajo",F10)))</formula>
    </cfRule>
    <cfRule type="containsText" dxfId="126" priority="45" operator="containsText" text="Moderado">
      <formula>NOT(ISERROR(SEARCH("Moderado",F10)))</formula>
    </cfRule>
    <cfRule type="containsText" dxfId="125" priority="46" operator="containsText" text="Alto">
      <formula>NOT(ISERROR(SEARCH("Alto",F10)))</formula>
    </cfRule>
    <cfRule type="containsText" dxfId="124"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12" zoomScale="70" zoomScaleNormal="70" workbookViewId="0">
      <selection activeCell="K10" sqref="K10:K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48"/>
      <c r="B1" s="649"/>
      <c r="C1" s="652"/>
      <c r="D1" s="652"/>
      <c r="E1" s="652"/>
      <c r="F1" s="652"/>
      <c r="G1" s="652"/>
      <c r="H1" s="652"/>
      <c r="I1" s="652"/>
      <c r="J1" s="653"/>
      <c r="K1" s="647"/>
      <c r="L1" s="647"/>
      <c r="M1" s="64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50"/>
      <c r="B2" s="651"/>
      <c r="C2" s="654"/>
      <c r="D2" s="654"/>
      <c r="E2" s="654"/>
      <c r="F2" s="654"/>
      <c r="G2" s="654"/>
      <c r="H2" s="654"/>
      <c r="I2" s="654"/>
      <c r="J2" s="655"/>
      <c r="K2" s="647"/>
      <c r="L2" s="647"/>
      <c r="M2" s="64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54"/>
      <c r="D3" s="654"/>
      <c r="E3" s="654"/>
      <c r="F3" s="654"/>
      <c r="G3" s="654"/>
      <c r="H3" s="654"/>
      <c r="I3" s="654"/>
      <c r="J3" s="655"/>
      <c r="K3" s="647"/>
      <c r="L3" s="647"/>
      <c r="M3" s="64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6" t="s">
        <v>160</v>
      </c>
      <c r="B4" s="476"/>
      <c r="C4" s="558" t="str">
        <f>'Seguimiento 2 Trimestre'!C4:M4</f>
        <v xml:space="preserve">Administración de Justicia </v>
      </c>
      <c r="D4" s="558"/>
      <c r="E4" s="558"/>
      <c r="F4" s="558"/>
      <c r="G4" s="558"/>
      <c r="H4" s="558"/>
      <c r="I4" s="558"/>
      <c r="J4" s="558"/>
      <c r="K4" s="558"/>
      <c r="L4" s="558"/>
      <c r="M4" s="55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6" t="s">
        <v>161</v>
      </c>
      <c r="B5" s="476"/>
      <c r="C5" s="562" t="str">
        <f>'Seguimiento 2 Trimestre'!C5:M5</f>
        <v xml:space="preserve">Administrar justicia dirigiendo la actuación procesal, hacia la emisión de una decisión de carácter definitivo mediante la aplicación de la normatividad vigente. </v>
      </c>
      <c r="D5" s="562"/>
      <c r="E5" s="562"/>
      <c r="F5" s="562"/>
      <c r="G5" s="562"/>
      <c r="H5" s="562"/>
      <c r="I5" s="562"/>
      <c r="J5" s="562"/>
      <c r="K5" s="562"/>
      <c r="L5" s="562"/>
      <c r="M5" s="56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6" t="s">
        <v>162</v>
      </c>
      <c r="B6" s="476"/>
      <c r="C6" s="673" t="str">
        <f>'Seguimiento 2 Trimestre'!C6:M6</f>
        <v>Despachos Judiciales de la Cabecera del Circuito de Chaparral Tolima</v>
      </c>
      <c r="D6" s="674"/>
      <c r="E6" s="674"/>
      <c r="F6" s="674"/>
      <c r="G6" s="674"/>
      <c r="H6" s="674"/>
      <c r="I6" s="674"/>
      <c r="J6" s="674"/>
      <c r="K6" s="674"/>
      <c r="L6" s="674"/>
      <c r="M6" s="67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68" t="s">
        <v>346</v>
      </c>
      <c r="B7" s="669"/>
      <c r="C7" s="670"/>
      <c r="D7" s="671" t="s">
        <v>347</v>
      </c>
      <c r="E7" s="671"/>
      <c r="F7" s="671"/>
      <c r="G7" s="672" t="s">
        <v>348</v>
      </c>
      <c r="H7" s="663" t="s">
        <v>349</v>
      </c>
      <c r="I7" s="665" t="s">
        <v>350</v>
      </c>
      <c r="J7" s="666"/>
      <c r="K7" s="665" t="s">
        <v>351</v>
      </c>
      <c r="L7" s="666"/>
      <c r="M7" s="667" t="s">
        <v>360</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102</v>
      </c>
      <c r="C8" s="34" t="s">
        <v>104</v>
      </c>
      <c r="D8" s="27" t="s">
        <v>114</v>
      </c>
      <c r="E8" s="27" t="s">
        <v>353</v>
      </c>
      <c r="F8" s="27" t="s">
        <v>354</v>
      </c>
      <c r="G8" s="672"/>
      <c r="H8" s="664"/>
      <c r="I8" s="28" t="s">
        <v>355</v>
      </c>
      <c r="J8" s="28" t="s">
        <v>356</v>
      </c>
      <c r="K8" s="28" t="s">
        <v>357</v>
      </c>
      <c r="L8" s="28" t="s">
        <v>358</v>
      </c>
      <c r="M8" s="66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6"/>
      <c r="B9" s="657"/>
      <c r="C9" s="657"/>
      <c r="D9" s="657"/>
      <c r="E9" s="657"/>
      <c r="F9" s="657"/>
      <c r="G9" s="657"/>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8">
        <f>'7- Mapa Final'!A10</f>
        <v>1</v>
      </c>
      <c r="B10" s="659" t="str">
        <f>'7- Mapa Final'!B10</f>
        <v>Vencimiento de Términos</v>
      </c>
      <c r="C10" s="659" t="str">
        <f>'7- Mapa Final'!C10</f>
        <v>Se deciden acciones constitucionales  después del  término legal establecido para decidir sobre los conflictos presentados a los jueces.</v>
      </c>
      <c r="D10" s="676" t="str">
        <f>'7- Mapa Final'!J10</f>
        <v>Muy Baja - 1</v>
      </c>
      <c r="E10" s="677" t="str">
        <f>'7- Mapa Final'!K10</f>
        <v>Leve - 1</v>
      </c>
      <c r="F10" s="660" t="str">
        <f>'7- Mapa Final'!M10</f>
        <v>Bajo - 1</v>
      </c>
      <c r="G10" s="446" t="s">
        <v>251</v>
      </c>
      <c r="H10" s="661"/>
      <c r="I10" s="661"/>
      <c r="J10" s="661"/>
      <c r="K10" s="680">
        <v>45474</v>
      </c>
      <c r="L10" s="680">
        <v>45565</v>
      </c>
      <c r="M10" s="678" t="s">
        <v>500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28"/>
      <c r="B11" s="630"/>
      <c r="C11" s="630"/>
      <c r="D11" s="633"/>
      <c r="E11" s="636"/>
      <c r="F11" s="642"/>
      <c r="G11" s="447"/>
      <c r="H11" s="639"/>
      <c r="I11" s="639"/>
      <c r="J11" s="639"/>
      <c r="K11" s="681"/>
      <c r="L11" s="681"/>
      <c r="M11" s="679"/>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28"/>
      <c r="B12" s="630"/>
      <c r="C12" s="630"/>
      <c r="D12" s="633"/>
      <c r="E12" s="636"/>
      <c r="F12" s="642"/>
      <c r="G12" s="447"/>
      <c r="H12" s="639"/>
      <c r="I12" s="639"/>
      <c r="J12" s="639"/>
      <c r="K12" s="681"/>
      <c r="L12" s="681"/>
      <c r="M12" s="679"/>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28"/>
      <c r="B13" s="630"/>
      <c r="C13" s="630"/>
      <c r="D13" s="633"/>
      <c r="E13" s="636"/>
      <c r="F13" s="642"/>
      <c r="G13" s="447"/>
      <c r="H13" s="639"/>
      <c r="I13" s="639"/>
      <c r="J13" s="639"/>
      <c r="K13" s="681"/>
      <c r="L13" s="681"/>
      <c r="M13" s="679"/>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28"/>
      <c r="B14" s="630"/>
      <c r="C14" s="630"/>
      <c r="D14" s="633"/>
      <c r="E14" s="636"/>
      <c r="F14" s="642"/>
      <c r="G14" s="447"/>
      <c r="H14" s="639"/>
      <c r="I14" s="639"/>
      <c r="J14" s="639"/>
      <c r="K14" s="681"/>
      <c r="L14" s="681"/>
      <c r="M14" s="679"/>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28"/>
      <c r="B15" s="630"/>
      <c r="C15" s="630"/>
      <c r="D15" s="633"/>
      <c r="E15" s="636"/>
      <c r="F15" s="642"/>
      <c r="G15" s="447"/>
      <c r="H15" s="639"/>
      <c r="I15" s="639"/>
      <c r="J15" s="639"/>
      <c r="K15" s="681"/>
      <c r="L15" s="681"/>
      <c r="M15" s="679"/>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28"/>
      <c r="B16" s="630"/>
      <c r="C16" s="630"/>
      <c r="D16" s="633"/>
      <c r="E16" s="636"/>
      <c r="F16" s="642"/>
      <c r="G16" s="447"/>
      <c r="H16" s="639"/>
      <c r="I16" s="639"/>
      <c r="J16" s="639"/>
      <c r="K16" s="681"/>
      <c r="L16" s="681"/>
      <c r="M16" s="679"/>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28"/>
      <c r="B17" s="630"/>
      <c r="C17" s="630"/>
      <c r="D17" s="633"/>
      <c r="E17" s="636"/>
      <c r="F17" s="642"/>
      <c r="G17" s="447"/>
      <c r="H17" s="639"/>
      <c r="I17" s="639"/>
      <c r="J17" s="639"/>
      <c r="K17" s="681"/>
      <c r="L17" s="681"/>
      <c r="M17" s="679"/>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28"/>
      <c r="B18" s="630"/>
      <c r="C18" s="630"/>
      <c r="D18" s="633"/>
      <c r="E18" s="636"/>
      <c r="F18" s="642"/>
      <c r="G18" s="447"/>
      <c r="H18" s="639"/>
      <c r="I18" s="639"/>
      <c r="J18" s="639"/>
      <c r="K18" s="681"/>
      <c r="L18" s="681"/>
      <c r="M18" s="679"/>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28"/>
      <c r="B19" s="630"/>
      <c r="C19" s="630"/>
      <c r="D19" s="633"/>
      <c r="E19" s="636"/>
      <c r="F19" s="642"/>
      <c r="G19" s="447"/>
      <c r="H19" s="639"/>
      <c r="I19" s="639"/>
      <c r="J19" s="639"/>
      <c r="K19" s="681"/>
      <c r="L19" s="681"/>
      <c r="M19" s="67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8">
        <f>'7- Mapa Final'!A20</f>
        <v>2</v>
      </c>
      <c r="B20" s="630" t="str">
        <f>'7- Mapa Final'!B20</f>
        <v xml:space="preserve">Incumplimientos en la realizacion de audiencias </v>
      </c>
      <c r="C20" s="630" t="str">
        <f>'7- Mapa Final'!C20</f>
        <v>No se cumple la realización de audiencias programada por cada Despacho</v>
      </c>
      <c r="D20" s="632" t="str">
        <f>'7- Mapa Final'!J20</f>
        <v>Muy Baja - 1</v>
      </c>
      <c r="E20" s="635" t="str">
        <f>'7- Mapa Final'!K20</f>
        <v>Leve - 1</v>
      </c>
      <c r="F20" s="642" t="str">
        <f>'7- Mapa Final'!M20</f>
        <v>Bajo - 1</v>
      </c>
      <c r="G20" s="446" t="s">
        <v>251</v>
      </c>
      <c r="H20" s="639"/>
      <c r="I20" s="639"/>
      <c r="J20" s="639"/>
      <c r="K20" s="680">
        <v>45475</v>
      </c>
      <c r="L20" s="680">
        <v>45566</v>
      </c>
      <c r="M20" s="678" t="s">
        <v>500</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8"/>
      <c r="B21" s="630"/>
      <c r="C21" s="630"/>
      <c r="D21" s="633"/>
      <c r="E21" s="636"/>
      <c r="F21" s="642"/>
      <c r="G21" s="447"/>
      <c r="H21" s="639"/>
      <c r="I21" s="639"/>
      <c r="J21" s="639"/>
      <c r="K21" s="681"/>
      <c r="L21" s="681"/>
      <c r="M21" s="67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8"/>
      <c r="B22" s="630"/>
      <c r="C22" s="630"/>
      <c r="D22" s="633"/>
      <c r="E22" s="636"/>
      <c r="F22" s="642"/>
      <c r="G22" s="447"/>
      <c r="H22" s="639"/>
      <c r="I22" s="639"/>
      <c r="J22" s="639"/>
      <c r="K22" s="681"/>
      <c r="L22" s="681"/>
      <c r="M22" s="67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8"/>
      <c r="B23" s="630"/>
      <c r="C23" s="630"/>
      <c r="D23" s="633"/>
      <c r="E23" s="636"/>
      <c r="F23" s="642"/>
      <c r="G23" s="447"/>
      <c r="H23" s="639"/>
      <c r="I23" s="639"/>
      <c r="J23" s="639"/>
      <c r="K23" s="681"/>
      <c r="L23" s="681"/>
      <c r="M23" s="67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28"/>
      <c r="B24" s="630"/>
      <c r="C24" s="630"/>
      <c r="D24" s="633"/>
      <c r="E24" s="636"/>
      <c r="F24" s="642"/>
      <c r="G24" s="447"/>
      <c r="H24" s="639"/>
      <c r="I24" s="639"/>
      <c r="J24" s="639"/>
      <c r="K24" s="681"/>
      <c r="L24" s="681"/>
      <c r="M24" s="67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28"/>
      <c r="B25" s="630"/>
      <c r="C25" s="630"/>
      <c r="D25" s="633"/>
      <c r="E25" s="636"/>
      <c r="F25" s="642"/>
      <c r="G25" s="447"/>
      <c r="H25" s="639"/>
      <c r="I25" s="639"/>
      <c r="J25" s="639"/>
      <c r="K25" s="681"/>
      <c r="L25" s="681"/>
      <c r="M25" s="679"/>
      <c r="N25" s="33"/>
      <c r="O25" s="33"/>
    </row>
    <row r="26" spans="1:169">
      <c r="A26" s="628"/>
      <c r="B26" s="630"/>
      <c r="C26" s="630"/>
      <c r="D26" s="633"/>
      <c r="E26" s="636"/>
      <c r="F26" s="642"/>
      <c r="G26" s="447"/>
      <c r="H26" s="639"/>
      <c r="I26" s="639"/>
      <c r="J26" s="639"/>
      <c r="K26" s="681"/>
      <c r="L26" s="681"/>
      <c r="M26" s="679"/>
      <c r="N26" s="33"/>
      <c r="O26" s="33"/>
    </row>
    <row r="27" spans="1:169">
      <c r="A27" s="628"/>
      <c r="B27" s="630"/>
      <c r="C27" s="630"/>
      <c r="D27" s="633"/>
      <c r="E27" s="636"/>
      <c r="F27" s="642"/>
      <c r="G27" s="447"/>
      <c r="H27" s="639"/>
      <c r="I27" s="639"/>
      <c r="J27" s="639"/>
      <c r="K27" s="681"/>
      <c r="L27" s="681"/>
      <c r="M27" s="679"/>
      <c r="N27" s="33"/>
      <c r="O27" s="33"/>
    </row>
    <row r="28" spans="1:169">
      <c r="A28" s="628"/>
      <c r="B28" s="630"/>
      <c r="C28" s="630"/>
      <c r="D28" s="633"/>
      <c r="E28" s="636"/>
      <c r="F28" s="642"/>
      <c r="G28" s="447"/>
      <c r="H28" s="639"/>
      <c r="I28" s="639"/>
      <c r="J28" s="639"/>
      <c r="K28" s="681"/>
      <c r="L28" s="681"/>
      <c r="M28" s="679"/>
      <c r="N28" s="33"/>
      <c r="O28" s="33"/>
    </row>
    <row r="29" spans="1:169" ht="15.75" thickBot="1">
      <c r="A29" s="628"/>
      <c r="B29" s="630"/>
      <c r="C29" s="630"/>
      <c r="D29" s="633"/>
      <c r="E29" s="636"/>
      <c r="F29" s="642"/>
      <c r="G29" s="447"/>
      <c r="H29" s="639"/>
      <c r="I29" s="639"/>
      <c r="J29" s="639"/>
      <c r="K29" s="681"/>
      <c r="L29" s="681"/>
      <c r="M29" s="679"/>
      <c r="N29" s="33"/>
      <c r="O29" s="33"/>
    </row>
    <row r="30" spans="1:169" s="25" customFormat="1" ht="12.75" customHeight="1">
      <c r="A30" s="628">
        <f>'7- Mapa Final'!A30</f>
        <v>3</v>
      </c>
      <c r="B30" s="630" t="str">
        <f>'7- Mapa Final'!B30</f>
        <v xml:space="preserve"> Efectuar notificaciones que no cumplan con los requistos</v>
      </c>
      <c r="C30" s="630" t="str">
        <f>'7- Mapa Final'!C30</f>
        <v xml:space="preserve">No se realizan las  notificaciones , no se erfectuan  oportunamente o no se aplica  a la normatividad </v>
      </c>
      <c r="D30" s="632" t="str">
        <f>'7- Mapa Final'!J30</f>
        <v>Muy Baja - 1</v>
      </c>
      <c r="E30" s="635" t="str">
        <f>'7- Mapa Final'!K30</f>
        <v>Leve - 1</v>
      </c>
      <c r="F30" s="642" t="str">
        <f>'7- Mapa Final'!M30</f>
        <v>Bajo - 1</v>
      </c>
      <c r="G30" s="446" t="s">
        <v>251</v>
      </c>
      <c r="H30" s="639"/>
      <c r="I30" s="639"/>
      <c r="J30" s="639"/>
      <c r="K30" s="680">
        <v>45476</v>
      </c>
      <c r="L30" s="680">
        <v>45567</v>
      </c>
      <c r="M30" s="678" t="s">
        <v>500</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8"/>
      <c r="B31" s="630"/>
      <c r="C31" s="630"/>
      <c r="D31" s="633"/>
      <c r="E31" s="636"/>
      <c r="F31" s="642"/>
      <c r="G31" s="447"/>
      <c r="H31" s="639"/>
      <c r="I31" s="639"/>
      <c r="J31" s="639"/>
      <c r="K31" s="681"/>
      <c r="L31" s="681"/>
      <c r="M31" s="679"/>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8"/>
      <c r="B32" s="630"/>
      <c r="C32" s="630"/>
      <c r="D32" s="633"/>
      <c r="E32" s="636"/>
      <c r="F32" s="642"/>
      <c r="G32" s="447"/>
      <c r="H32" s="639"/>
      <c r="I32" s="639"/>
      <c r="J32" s="639"/>
      <c r="K32" s="681"/>
      <c r="L32" s="681"/>
      <c r="M32" s="679"/>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8"/>
      <c r="B33" s="630"/>
      <c r="C33" s="630"/>
      <c r="D33" s="633"/>
      <c r="E33" s="636"/>
      <c r="F33" s="642"/>
      <c r="G33" s="447"/>
      <c r="H33" s="639"/>
      <c r="I33" s="639"/>
      <c r="J33" s="639"/>
      <c r="K33" s="681"/>
      <c r="L33" s="681"/>
      <c r="M33" s="679"/>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28"/>
      <c r="B34" s="630"/>
      <c r="C34" s="630"/>
      <c r="D34" s="633"/>
      <c r="E34" s="636"/>
      <c r="F34" s="642"/>
      <c r="G34" s="447"/>
      <c r="H34" s="639"/>
      <c r="I34" s="639"/>
      <c r="J34" s="639"/>
      <c r="K34" s="681"/>
      <c r="L34" s="681"/>
      <c r="M34" s="679"/>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28"/>
      <c r="B35" s="630"/>
      <c r="C35" s="630"/>
      <c r="D35" s="633"/>
      <c r="E35" s="636"/>
      <c r="F35" s="642"/>
      <c r="G35" s="447"/>
      <c r="H35" s="639"/>
      <c r="I35" s="639"/>
      <c r="J35" s="639"/>
      <c r="K35" s="681"/>
      <c r="L35" s="681"/>
      <c r="M35" s="679"/>
      <c r="N35" s="33"/>
      <c r="O35" s="33"/>
    </row>
    <row r="36" spans="1:169">
      <c r="A36" s="628"/>
      <c r="B36" s="630"/>
      <c r="C36" s="630"/>
      <c r="D36" s="633"/>
      <c r="E36" s="636"/>
      <c r="F36" s="642"/>
      <c r="G36" s="447"/>
      <c r="H36" s="639"/>
      <c r="I36" s="639"/>
      <c r="J36" s="639"/>
      <c r="K36" s="681"/>
      <c r="L36" s="681"/>
      <c r="M36" s="679"/>
      <c r="N36" s="33"/>
      <c r="O36" s="33"/>
    </row>
    <row r="37" spans="1:169">
      <c r="A37" s="628"/>
      <c r="B37" s="630"/>
      <c r="C37" s="630"/>
      <c r="D37" s="633"/>
      <c r="E37" s="636"/>
      <c r="F37" s="642"/>
      <c r="G37" s="447"/>
      <c r="H37" s="639"/>
      <c r="I37" s="639"/>
      <c r="J37" s="639"/>
      <c r="K37" s="681"/>
      <c r="L37" s="681"/>
      <c r="M37" s="679"/>
      <c r="N37" s="33"/>
      <c r="O37" s="33"/>
    </row>
    <row r="38" spans="1:169">
      <c r="A38" s="628"/>
      <c r="B38" s="630"/>
      <c r="C38" s="630"/>
      <c r="D38" s="633"/>
      <c r="E38" s="636"/>
      <c r="F38" s="642"/>
      <c r="G38" s="447"/>
      <c r="H38" s="639"/>
      <c r="I38" s="639"/>
      <c r="J38" s="639"/>
      <c r="K38" s="681"/>
      <c r="L38" s="681"/>
      <c r="M38" s="679"/>
      <c r="N38" s="33"/>
      <c r="O38" s="33"/>
    </row>
    <row r="39" spans="1:169" ht="15.75" thickBot="1">
      <c r="A39" s="628"/>
      <c r="B39" s="630"/>
      <c r="C39" s="630"/>
      <c r="D39" s="633"/>
      <c r="E39" s="636"/>
      <c r="F39" s="642"/>
      <c r="G39" s="447"/>
      <c r="H39" s="639"/>
      <c r="I39" s="639"/>
      <c r="J39" s="639"/>
      <c r="K39" s="681"/>
      <c r="L39" s="681"/>
      <c r="M39" s="679"/>
      <c r="N39" s="33"/>
      <c r="O39" s="33"/>
    </row>
    <row r="40" spans="1:169" s="25" customFormat="1" ht="12.75" hidden="1" customHeight="1">
      <c r="A40" s="628" t="e">
        <f>'7- Mapa Final'!#REF!</f>
        <v>#REF!</v>
      </c>
      <c r="B40" s="630" t="e">
        <f>'7- Mapa Final'!#REF!</f>
        <v>#REF!</v>
      </c>
      <c r="C40" s="630" t="e">
        <f>'7- Mapa Final'!#REF!</f>
        <v>#REF!</v>
      </c>
      <c r="D40" s="632" t="e">
        <f>'7- Mapa Final'!#REF!</f>
        <v>#REF!</v>
      </c>
      <c r="E40" s="635" t="e">
        <f>'7- Mapa Final'!#REF!</f>
        <v>#REF!</v>
      </c>
      <c r="F40" s="642" t="e">
        <f>'7- Mapa Final'!#REF!</f>
        <v>#REF!</v>
      </c>
      <c r="G40" s="446" t="s">
        <v>251</v>
      </c>
      <c r="H40" s="639"/>
      <c r="I40" s="639"/>
      <c r="J40" s="639"/>
      <c r="K40" s="680">
        <v>45477</v>
      </c>
      <c r="L40" s="680">
        <v>45568</v>
      </c>
      <c r="M40" s="678" t="s">
        <v>500</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28"/>
      <c r="B41" s="630"/>
      <c r="C41" s="630"/>
      <c r="D41" s="633"/>
      <c r="E41" s="636"/>
      <c r="F41" s="642"/>
      <c r="G41" s="447"/>
      <c r="H41" s="639"/>
      <c r="I41" s="639"/>
      <c r="J41" s="639"/>
      <c r="K41" s="681"/>
      <c r="L41" s="681"/>
      <c r="M41" s="679"/>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28"/>
      <c r="B42" s="630"/>
      <c r="C42" s="630"/>
      <c r="D42" s="633"/>
      <c r="E42" s="636"/>
      <c r="F42" s="642"/>
      <c r="G42" s="447"/>
      <c r="H42" s="639"/>
      <c r="I42" s="639"/>
      <c r="J42" s="639"/>
      <c r="K42" s="681"/>
      <c r="L42" s="681"/>
      <c r="M42" s="679"/>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28"/>
      <c r="B43" s="630"/>
      <c r="C43" s="630"/>
      <c r="D43" s="633"/>
      <c r="E43" s="636"/>
      <c r="F43" s="642"/>
      <c r="G43" s="447"/>
      <c r="H43" s="639"/>
      <c r="I43" s="639"/>
      <c r="J43" s="639"/>
      <c r="K43" s="681"/>
      <c r="L43" s="681"/>
      <c r="M43" s="679"/>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28"/>
      <c r="B44" s="630"/>
      <c r="C44" s="630"/>
      <c r="D44" s="633"/>
      <c r="E44" s="636"/>
      <c r="F44" s="642"/>
      <c r="G44" s="447"/>
      <c r="H44" s="639"/>
      <c r="I44" s="639"/>
      <c r="J44" s="639"/>
      <c r="K44" s="681"/>
      <c r="L44" s="681"/>
      <c r="M44" s="679"/>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28"/>
      <c r="B45" s="630"/>
      <c r="C45" s="630"/>
      <c r="D45" s="633"/>
      <c r="E45" s="636"/>
      <c r="F45" s="642"/>
      <c r="G45" s="447"/>
      <c r="H45" s="639"/>
      <c r="I45" s="639"/>
      <c r="J45" s="639"/>
      <c r="K45" s="681"/>
      <c r="L45" s="681"/>
      <c r="M45" s="679"/>
      <c r="N45" s="33"/>
      <c r="O45" s="33"/>
    </row>
    <row r="46" spans="1:169" ht="15" hidden="1" customHeight="1">
      <c r="A46" s="628"/>
      <c r="B46" s="630"/>
      <c r="C46" s="630"/>
      <c r="D46" s="633"/>
      <c r="E46" s="636"/>
      <c r="F46" s="642"/>
      <c r="G46" s="447"/>
      <c r="H46" s="639"/>
      <c r="I46" s="639"/>
      <c r="J46" s="639"/>
      <c r="K46" s="681"/>
      <c r="L46" s="681"/>
      <c r="M46" s="679"/>
      <c r="N46" s="33"/>
      <c r="O46" s="33"/>
    </row>
    <row r="47" spans="1:169" ht="15" hidden="1" customHeight="1">
      <c r="A47" s="628"/>
      <c r="B47" s="630"/>
      <c r="C47" s="630"/>
      <c r="D47" s="633"/>
      <c r="E47" s="636"/>
      <c r="F47" s="642"/>
      <c r="G47" s="447"/>
      <c r="H47" s="639"/>
      <c r="I47" s="639"/>
      <c r="J47" s="639"/>
      <c r="K47" s="681"/>
      <c r="L47" s="681"/>
      <c r="M47" s="679"/>
      <c r="N47" s="33"/>
      <c r="O47" s="33"/>
    </row>
    <row r="48" spans="1:169" ht="15" hidden="1" customHeight="1">
      <c r="A48" s="628"/>
      <c r="B48" s="630"/>
      <c r="C48" s="630"/>
      <c r="D48" s="633"/>
      <c r="E48" s="636"/>
      <c r="F48" s="642"/>
      <c r="G48" s="447"/>
      <c r="H48" s="639"/>
      <c r="I48" s="639"/>
      <c r="J48" s="639"/>
      <c r="K48" s="681"/>
      <c r="L48" s="681"/>
      <c r="M48" s="679"/>
      <c r="N48" s="33"/>
      <c r="O48" s="33"/>
    </row>
    <row r="49" spans="1:169" ht="15" hidden="1" customHeight="1">
      <c r="A49" s="628"/>
      <c r="B49" s="630"/>
      <c r="C49" s="630"/>
      <c r="D49" s="633"/>
      <c r="E49" s="636"/>
      <c r="F49" s="642"/>
      <c r="G49" s="447"/>
      <c r="H49" s="639"/>
      <c r="I49" s="639"/>
      <c r="J49" s="639"/>
      <c r="K49" s="681"/>
      <c r="L49" s="681"/>
      <c r="M49" s="679"/>
      <c r="N49" s="33"/>
      <c r="O49" s="33"/>
    </row>
    <row r="50" spans="1:169" s="25" customFormat="1" ht="12.75" customHeight="1">
      <c r="A50" s="628">
        <v>4</v>
      </c>
      <c r="B50" s="630" t="str">
        <f>'7- Mapa Final'!B40</f>
        <v>Pérdida de documentos</v>
      </c>
      <c r="C50" s="630" t="str">
        <f>'7- Mapa Final'!C40</f>
        <v>Extravío temporal o definitivo de los  documentos de los procesos judiciales</v>
      </c>
      <c r="D50" s="632" t="str">
        <f>'7- Mapa Final'!J40</f>
        <v>Muy Baja - 1</v>
      </c>
      <c r="E50" s="635" t="str">
        <f>'7- Mapa Final'!K40</f>
        <v>Leve - 1</v>
      </c>
      <c r="F50" s="642" t="str">
        <f>'7- Mapa Final'!M40</f>
        <v>Bajo - 1</v>
      </c>
      <c r="G50" s="446" t="s">
        <v>251</v>
      </c>
      <c r="H50" s="639"/>
      <c r="I50" s="639"/>
      <c r="J50" s="639"/>
      <c r="K50" s="680">
        <v>45478</v>
      </c>
      <c r="L50" s="680">
        <v>45569</v>
      </c>
      <c r="M50" s="678" t="s">
        <v>500</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8"/>
      <c r="B51" s="630"/>
      <c r="C51" s="630"/>
      <c r="D51" s="633"/>
      <c r="E51" s="636"/>
      <c r="F51" s="642"/>
      <c r="G51" s="447"/>
      <c r="H51" s="639"/>
      <c r="I51" s="639"/>
      <c r="J51" s="639"/>
      <c r="K51" s="681"/>
      <c r="L51" s="681"/>
      <c r="M51" s="67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8"/>
      <c r="B52" s="630"/>
      <c r="C52" s="630"/>
      <c r="D52" s="633"/>
      <c r="E52" s="636"/>
      <c r="F52" s="642"/>
      <c r="G52" s="447"/>
      <c r="H52" s="639"/>
      <c r="I52" s="639"/>
      <c r="J52" s="639"/>
      <c r="K52" s="681"/>
      <c r="L52" s="681"/>
      <c r="M52" s="67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8"/>
      <c r="B53" s="630"/>
      <c r="C53" s="630"/>
      <c r="D53" s="633"/>
      <c r="E53" s="636"/>
      <c r="F53" s="642"/>
      <c r="G53" s="447"/>
      <c r="H53" s="639"/>
      <c r="I53" s="639"/>
      <c r="J53" s="639"/>
      <c r="K53" s="681"/>
      <c r="L53" s="681"/>
      <c r="M53" s="67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28"/>
      <c r="B54" s="630"/>
      <c r="C54" s="630"/>
      <c r="D54" s="633"/>
      <c r="E54" s="636"/>
      <c r="F54" s="642"/>
      <c r="G54" s="447"/>
      <c r="H54" s="639"/>
      <c r="I54" s="639"/>
      <c r="J54" s="639"/>
      <c r="K54" s="681"/>
      <c r="L54" s="681"/>
      <c r="M54" s="67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28"/>
      <c r="B55" s="630"/>
      <c r="C55" s="630"/>
      <c r="D55" s="633"/>
      <c r="E55" s="636"/>
      <c r="F55" s="642"/>
      <c r="G55" s="447"/>
      <c r="H55" s="639"/>
      <c r="I55" s="639"/>
      <c r="J55" s="639"/>
      <c r="K55" s="681"/>
      <c r="L55" s="681"/>
      <c r="M55" s="679"/>
      <c r="N55" s="33"/>
      <c r="O55" s="33"/>
    </row>
    <row r="56" spans="1:169">
      <c r="A56" s="628"/>
      <c r="B56" s="630"/>
      <c r="C56" s="630"/>
      <c r="D56" s="633"/>
      <c r="E56" s="636"/>
      <c r="F56" s="642"/>
      <c r="G56" s="447"/>
      <c r="H56" s="639"/>
      <c r="I56" s="639"/>
      <c r="J56" s="639"/>
      <c r="K56" s="681"/>
      <c r="L56" s="681"/>
      <c r="M56" s="679"/>
      <c r="N56" s="33"/>
      <c r="O56" s="33"/>
    </row>
    <row r="57" spans="1:169">
      <c r="A57" s="628"/>
      <c r="B57" s="630"/>
      <c r="C57" s="630"/>
      <c r="D57" s="633"/>
      <c r="E57" s="636"/>
      <c r="F57" s="642"/>
      <c r="G57" s="447"/>
      <c r="H57" s="639"/>
      <c r="I57" s="639"/>
      <c r="J57" s="639"/>
      <c r="K57" s="681"/>
      <c r="L57" s="681"/>
      <c r="M57" s="679"/>
      <c r="N57" s="33"/>
      <c r="O57" s="33"/>
    </row>
    <row r="58" spans="1:169">
      <c r="A58" s="628"/>
      <c r="B58" s="630"/>
      <c r="C58" s="630"/>
      <c r="D58" s="633"/>
      <c r="E58" s="636"/>
      <c r="F58" s="642"/>
      <c r="G58" s="447"/>
      <c r="H58" s="639"/>
      <c r="I58" s="639"/>
      <c r="J58" s="639"/>
      <c r="K58" s="681"/>
      <c r="L58" s="681"/>
      <c r="M58" s="679"/>
      <c r="N58" s="33"/>
      <c r="O58" s="33"/>
    </row>
    <row r="59" spans="1:169" ht="15.75" thickBot="1">
      <c r="A59" s="629"/>
      <c r="B59" s="631"/>
      <c r="C59" s="631"/>
      <c r="D59" s="634"/>
      <c r="E59" s="637"/>
      <c r="F59" s="643"/>
      <c r="G59" s="447"/>
      <c r="H59" s="644"/>
      <c r="I59" s="644"/>
      <c r="J59" s="644"/>
      <c r="K59" s="681"/>
      <c r="L59" s="681"/>
      <c r="M59" s="679"/>
      <c r="N59" s="33"/>
      <c r="O59" s="33"/>
    </row>
    <row r="60" spans="1:169" s="25" customFormat="1" ht="12.75" hidden="1" customHeight="1">
      <c r="A60" s="694">
        <v>7</v>
      </c>
      <c r="B60" s="700" t="str">
        <f>'7- Mapa Final'!B50</f>
        <v xml:space="preserve">Recibir , ofrecer, prometer , entregar o aceptar dádivas o beneficios a nombre propio o de terceros para  expedir, alterar,retener , extraviar o entregar  documentos  sin el lleno de requisitos legales </v>
      </c>
      <c r="C60" s="700" t="str">
        <f>'7- Mapa Final'!C50</f>
        <v xml:space="preserve"> Realizar trámites sin el cumplimiento de los requisitos legales  o  con informacion falsa</v>
      </c>
      <c r="D60" s="682" t="str">
        <f>'7- Mapa Final'!J50</f>
        <v>Muy Baja - 1</v>
      </c>
      <c r="E60" s="685" t="str">
        <f>'7- Mapa Final'!K50</f>
        <v>Menor - 2</v>
      </c>
      <c r="F60" s="697" t="str">
        <f>'7- Mapa Final'!M50</f>
        <v>Bajo - 2</v>
      </c>
      <c r="G60" s="440"/>
      <c r="H60" s="688"/>
      <c r="I60" s="688"/>
      <c r="J60" s="688"/>
      <c r="K60" s="688"/>
      <c r="L60" s="688"/>
      <c r="M60" s="69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95"/>
      <c r="B61" s="701"/>
      <c r="C61" s="701"/>
      <c r="D61" s="683"/>
      <c r="E61" s="686"/>
      <c r="F61" s="698"/>
      <c r="G61" s="441"/>
      <c r="H61" s="689"/>
      <c r="I61" s="689"/>
      <c r="J61" s="689"/>
      <c r="K61" s="689"/>
      <c r="L61" s="689"/>
      <c r="M61" s="692"/>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95"/>
      <c r="B62" s="701"/>
      <c r="C62" s="701"/>
      <c r="D62" s="683"/>
      <c r="E62" s="686"/>
      <c r="F62" s="698"/>
      <c r="G62" s="441"/>
      <c r="H62" s="689"/>
      <c r="I62" s="689"/>
      <c r="J62" s="689"/>
      <c r="K62" s="689"/>
      <c r="L62" s="689"/>
      <c r="M62" s="692"/>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95"/>
      <c r="B63" s="701"/>
      <c r="C63" s="701"/>
      <c r="D63" s="683"/>
      <c r="E63" s="686"/>
      <c r="F63" s="698"/>
      <c r="G63" s="441"/>
      <c r="H63" s="689"/>
      <c r="I63" s="689"/>
      <c r="J63" s="689"/>
      <c r="K63" s="689"/>
      <c r="L63" s="689"/>
      <c r="M63" s="692"/>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95"/>
      <c r="B64" s="701"/>
      <c r="C64" s="701"/>
      <c r="D64" s="683"/>
      <c r="E64" s="686"/>
      <c r="F64" s="698"/>
      <c r="G64" s="441"/>
      <c r="H64" s="689"/>
      <c r="I64" s="689"/>
      <c r="J64" s="689"/>
      <c r="K64" s="689"/>
      <c r="L64" s="689"/>
      <c r="M64" s="692"/>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95"/>
      <c r="B65" s="701"/>
      <c r="C65" s="701"/>
      <c r="D65" s="683"/>
      <c r="E65" s="686"/>
      <c r="F65" s="698"/>
      <c r="G65" s="441"/>
      <c r="H65" s="689"/>
      <c r="I65" s="689"/>
      <c r="J65" s="689"/>
      <c r="K65" s="689"/>
      <c r="L65" s="689"/>
      <c r="M65" s="692"/>
      <c r="N65" s="33"/>
      <c r="O65" s="33"/>
    </row>
    <row r="66" spans="1:169" hidden="1">
      <c r="A66" s="695"/>
      <c r="B66" s="701"/>
      <c r="C66" s="701"/>
      <c r="D66" s="683"/>
      <c r="E66" s="686"/>
      <c r="F66" s="698"/>
      <c r="G66" s="441"/>
      <c r="H66" s="689"/>
      <c r="I66" s="689"/>
      <c r="J66" s="689"/>
      <c r="K66" s="689"/>
      <c r="L66" s="689"/>
      <c r="M66" s="692"/>
      <c r="N66" s="33"/>
      <c r="O66" s="33"/>
    </row>
    <row r="67" spans="1:169" hidden="1">
      <c r="A67" s="695"/>
      <c r="B67" s="701"/>
      <c r="C67" s="701"/>
      <c r="D67" s="683"/>
      <c r="E67" s="686"/>
      <c r="F67" s="698"/>
      <c r="G67" s="441"/>
      <c r="H67" s="689"/>
      <c r="I67" s="689"/>
      <c r="J67" s="689"/>
      <c r="K67" s="689"/>
      <c r="L67" s="689"/>
      <c r="M67" s="692"/>
      <c r="N67" s="33"/>
      <c r="O67" s="33"/>
    </row>
    <row r="68" spans="1:169" hidden="1">
      <c r="A68" s="695"/>
      <c r="B68" s="701"/>
      <c r="C68" s="701"/>
      <c r="D68" s="683"/>
      <c r="E68" s="686"/>
      <c r="F68" s="698"/>
      <c r="G68" s="441"/>
      <c r="H68" s="689"/>
      <c r="I68" s="689"/>
      <c r="J68" s="689"/>
      <c r="K68" s="689"/>
      <c r="L68" s="689"/>
      <c r="M68" s="692"/>
      <c r="N68" s="33"/>
      <c r="O68" s="33"/>
    </row>
    <row r="69" spans="1:169" ht="15.75" hidden="1" thickBot="1">
      <c r="A69" s="696"/>
      <c r="B69" s="702"/>
      <c r="C69" s="702"/>
      <c r="D69" s="684"/>
      <c r="E69" s="687"/>
      <c r="F69" s="699"/>
      <c r="G69" s="442"/>
      <c r="H69" s="690"/>
      <c r="I69" s="690"/>
      <c r="J69" s="690"/>
      <c r="K69" s="690"/>
      <c r="L69" s="690"/>
      <c r="M69" s="693"/>
      <c r="N69" s="33"/>
      <c r="O69" s="33"/>
    </row>
    <row r="70" spans="1:169" s="25" customFormat="1" ht="12.75" hidden="1">
      <c r="A70" s="694">
        <v>8</v>
      </c>
      <c r="B70" s="630" t="str">
        <f>'7- Mapa Final'!B60</f>
        <v xml:space="preserve">Recibir, ofrecer, prometer, entregar o aceptar dadivas  o beneficios a nombre propio o de terceros para  demorar, retener, alterar o direccionar fallos judiciales </v>
      </c>
      <c r="C70" s="630" t="str">
        <f>'7- Mapa Final'!C60</f>
        <v xml:space="preserve">Proferir  sentencias judiciales incumplmiendo los principios de la administracion de justicia o sin la observancia de los Codigos  Procesales en la materia </v>
      </c>
      <c r="D70" s="632" t="str">
        <f>'7- Mapa Final'!J60</f>
        <v>Muy Baja - 1</v>
      </c>
      <c r="E70" s="635" t="str">
        <f>'7- Mapa Final'!K60</f>
        <v>Menor - 2</v>
      </c>
      <c r="F70" s="642" t="str">
        <f>'7- Mapa Final'!M60</f>
        <v>Bajo - 2</v>
      </c>
      <c r="G70" s="447"/>
      <c r="H70" s="639"/>
      <c r="I70" s="639"/>
      <c r="J70" s="639"/>
      <c r="K70" s="639"/>
      <c r="L70" s="639"/>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95"/>
      <c r="B71" s="630"/>
      <c r="C71" s="630"/>
      <c r="D71" s="633"/>
      <c r="E71" s="636"/>
      <c r="F71" s="642"/>
      <c r="G71" s="447"/>
      <c r="H71" s="639"/>
      <c r="I71" s="639"/>
      <c r="J71" s="639"/>
      <c r="K71" s="639"/>
      <c r="L71" s="639"/>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95"/>
      <c r="B72" s="630"/>
      <c r="C72" s="630"/>
      <c r="D72" s="633"/>
      <c r="E72" s="636"/>
      <c r="F72" s="642"/>
      <c r="G72" s="447"/>
      <c r="H72" s="639"/>
      <c r="I72" s="639"/>
      <c r="J72" s="639"/>
      <c r="K72" s="639"/>
      <c r="L72" s="639"/>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95"/>
      <c r="B73" s="630"/>
      <c r="C73" s="630"/>
      <c r="D73" s="633"/>
      <c r="E73" s="636"/>
      <c r="F73" s="642"/>
      <c r="G73" s="447"/>
      <c r="H73" s="639"/>
      <c r="I73" s="639"/>
      <c r="J73" s="639"/>
      <c r="K73" s="639"/>
      <c r="L73" s="639"/>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95"/>
      <c r="B74" s="630"/>
      <c r="C74" s="630"/>
      <c r="D74" s="633"/>
      <c r="E74" s="636"/>
      <c r="F74" s="642"/>
      <c r="G74" s="447"/>
      <c r="H74" s="639"/>
      <c r="I74" s="639"/>
      <c r="J74" s="639"/>
      <c r="K74" s="639"/>
      <c r="L74" s="639"/>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95"/>
      <c r="B75" s="630"/>
      <c r="C75" s="630"/>
      <c r="D75" s="633"/>
      <c r="E75" s="636"/>
      <c r="F75" s="642"/>
      <c r="G75" s="447"/>
      <c r="H75" s="639"/>
      <c r="I75" s="639"/>
      <c r="J75" s="639"/>
      <c r="K75" s="639"/>
      <c r="L75" s="639"/>
      <c r="M75" s="646"/>
      <c r="N75" s="33"/>
      <c r="O75" s="33"/>
    </row>
    <row r="76" spans="1:169" hidden="1">
      <c r="A76" s="695"/>
      <c r="B76" s="630"/>
      <c r="C76" s="630"/>
      <c r="D76" s="633"/>
      <c r="E76" s="636"/>
      <c r="F76" s="642"/>
      <c r="G76" s="447"/>
      <c r="H76" s="639"/>
      <c r="I76" s="639"/>
      <c r="J76" s="639"/>
      <c r="K76" s="639"/>
      <c r="L76" s="639"/>
      <c r="M76" s="646"/>
      <c r="N76" s="33"/>
      <c r="O76" s="33"/>
    </row>
    <row r="77" spans="1:169" hidden="1">
      <c r="A77" s="695"/>
      <c r="B77" s="630"/>
      <c r="C77" s="630"/>
      <c r="D77" s="633"/>
      <c r="E77" s="636"/>
      <c r="F77" s="642"/>
      <c r="G77" s="447"/>
      <c r="H77" s="639"/>
      <c r="I77" s="639"/>
      <c r="J77" s="639"/>
      <c r="K77" s="639"/>
      <c r="L77" s="639"/>
      <c r="M77" s="646"/>
      <c r="N77" s="33"/>
      <c r="O77" s="33"/>
    </row>
    <row r="78" spans="1:169" hidden="1">
      <c r="A78" s="695"/>
      <c r="B78" s="630"/>
      <c r="C78" s="630"/>
      <c r="D78" s="633"/>
      <c r="E78" s="636"/>
      <c r="F78" s="642"/>
      <c r="G78" s="447"/>
      <c r="H78" s="639"/>
      <c r="I78" s="639"/>
      <c r="J78" s="639"/>
      <c r="K78" s="639"/>
      <c r="L78" s="639"/>
      <c r="M78" s="646"/>
      <c r="N78" s="33"/>
      <c r="O78" s="33"/>
    </row>
    <row r="79" spans="1:169" ht="15.75" hidden="1" thickBot="1">
      <c r="A79" s="696"/>
      <c r="B79" s="631"/>
      <c r="C79" s="631"/>
      <c r="D79" s="634"/>
      <c r="E79" s="637"/>
      <c r="F79" s="643"/>
      <c r="G79" s="448"/>
      <c r="H79" s="644"/>
      <c r="I79" s="644"/>
      <c r="J79" s="644"/>
      <c r="K79" s="644"/>
      <c r="L79" s="644"/>
      <c r="M79" s="662"/>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123" priority="82" operator="containsText" text="3- Moderado">
      <formula>NOT(ISERROR(SEARCH("3- Moderado",A7)))</formula>
    </cfRule>
    <cfRule type="containsText" dxfId="122" priority="83" operator="containsText" text="6- Moderado">
      <formula>NOT(ISERROR(SEARCH("6- Moderado",A7)))</formula>
    </cfRule>
    <cfRule type="containsText" dxfId="121" priority="84" operator="containsText" text="4- Moderado">
      <formula>NOT(ISERROR(SEARCH("4- Moderado",A7)))</formula>
    </cfRule>
    <cfRule type="containsText" dxfId="120" priority="85" operator="containsText" text="3- Bajo">
      <formula>NOT(ISERROR(SEARCH("3- Bajo",A7)))</formula>
    </cfRule>
    <cfRule type="containsText" dxfId="119" priority="86" operator="containsText" text="4- Bajo">
      <formula>NOT(ISERROR(SEARCH("4- Bajo",A7)))</formula>
    </cfRule>
    <cfRule type="containsText" dxfId="118" priority="87" operator="containsText" text="1- Bajo">
      <formula>NOT(ISERROR(SEARCH("1- Bajo",A7)))</formula>
    </cfRule>
  </conditionalFormatting>
  <conditionalFormatting sqref="A10:E10 A20:E20">
    <cfRule type="containsText" dxfId="117" priority="76" operator="containsText" text="3- Moderado">
      <formula>NOT(ISERROR(SEARCH("3- Moderado",A10)))</formula>
    </cfRule>
    <cfRule type="containsText" dxfId="116" priority="77" operator="containsText" text="6- Moderado">
      <formula>NOT(ISERROR(SEARCH("6- Moderado",A10)))</formula>
    </cfRule>
    <cfRule type="containsText" dxfId="115" priority="78" operator="containsText" text="4- Moderado">
      <formula>NOT(ISERROR(SEARCH("4- Moderado",A10)))</formula>
    </cfRule>
    <cfRule type="containsText" dxfId="114" priority="79" operator="containsText" text="3- Bajo">
      <formula>NOT(ISERROR(SEARCH("3- Bajo",A10)))</formula>
    </cfRule>
    <cfRule type="containsText" dxfId="113" priority="80" operator="containsText" text="4- Bajo">
      <formula>NOT(ISERROR(SEARCH("4- Bajo",A10)))</formula>
    </cfRule>
    <cfRule type="containsText" dxfId="112" priority="81" operator="containsText" text="1- Bajo">
      <formula>NOT(ISERROR(SEARCH("1- Bajo",A10)))</formula>
    </cfRule>
  </conditionalFormatting>
  <conditionalFormatting sqref="A30:E30">
    <cfRule type="containsText" dxfId="111" priority="63" operator="containsText" text="3- Moderado">
      <formula>NOT(ISERROR(SEARCH("3- Moderado",A30)))</formula>
    </cfRule>
    <cfRule type="containsText" dxfId="110" priority="64" operator="containsText" text="6- Moderado">
      <formula>NOT(ISERROR(SEARCH("6- Moderado",A30)))</formula>
    </cfRule>
    <cfRule type="containsText" dxfId="109" priority="65" operator="containsText" text="4- Moderado">
      <formula>NOT(ISERROR(SEARCH("4- Moderado",A30)))</formula>
    </cfRule>
    <cfRule type="containsText" dxfId="108" priority="66" operator="containsText" text="3- Bajo">
      <formula>NOT(ISERROR(SEARCH("3- Bajo",A30)))</formula>
    </cfRule>
    <cfRule type="containsText" dxfId="107" priority="67" operator="containsText" text="4- Bajo">
      <formula>NOT(ISERROR(SEARCH("4- Bajo",A30)))</formula>
    </cfRule>
    <cfRule type="containsText" dxfId="106" priority="68" operator="containsText" text="1- Bajo">
      <formula>NOT(ISERROR(SEARCH("1- Bajo",A30)))</formula>
    </cfRule>
  </conditionalFormatting>
  <conditionalFormatting sqref="A40:E40">
    <cfRule type="containsText" dxfId="105" priority="56" operator="containsText" text="3- Moderado">
      <formula>NOT(ISERROR(SEARCH("3- Moderado",A40)))</formula>
    </cfRule>
    <cfRule type="containsText" dxfId="104" priority="57" operator="containsText" text="6- Moderado">
      <formula>NOT(ISERROR(SEARCH("6- Moderado",A40)))</formula>
    </cfRule>
    <cfRule type="containsText" dxfId="103" priority="58" operator="containsText" text="4- Moderado">
      <formula>NOT(ISERROR(SEARCH("4- Moderado",A40)))</formula>
    </cfRule>
    <cfRule type="containsText" dxfId="102" priority="59" operator="containsText" text="3- Bajo">
      <formula>NOT(ISERROR(SEARCH("3- Bajo",A40)))</formula>
    </cfRule>
    <cfRule type="containsText" dxfId="101" priority="60" operator="containsText" text="4- Bajo">
      <formula>NOT(ISERROR(SEARCH("4- Bajo",A40)))</formula>
    </cfRule>
    <cfRule type="containsText" dxfId="100" priority="61" operator="containsText" text="1- Bajo">
      <formula>NOT(ISERROR(SEARCH("1- Bajo",A40)))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cfRule type="containsText" dxfId="87" priority="15" operator="containsText" text="3- Moderado">
      <formula>NOT(ISERROR(SEARCH("3- Moderado",A70)))</formula>
    </cfRule>
    <cfRule type="containsText" dxfId="86" priority="16" operator="containsText" text="6- Moderado">
      <formula>NOT(ISERROR(SEARCH("6- Moderado",A70)))</formula>
    </cfRule>
    <cfRule type="containsText" dxfId="85" priority="17" operator="containsText" text="4- Moderado">
      <formula>NOT(ISERROR(SEARCH("4- Moderado",A70)))</formula>
    </cfRule>
    <cfRule type="containsText" dxfId="84" priority="18" operator="containsText" text="3- Bajo">
      <formula>NOT(ISERROR(SEARCH("3- Bajo",A70)))</formula>
    </cfRule>
    <cfRule type="containsText" dxfId="83" priority="19" operator="containsText" text="4- Bajo">
      <formula>NOT(ISERROR(SEARCH("4- Bajo",A70)))</formula>
    </cfRule>
    <cfRule type="containsText" dxfId="82" priority="20" operator="containsText" text="1- Bajo">
      <formula>NOT(ISERROR(SEARCH("1- Bajo",A70)))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3" operator="containsText" text="3- Bajo">
      <formula>NOT(ISERROR(SEARCH("3- Bajo",C8)))</formula>
    </cfRule>
    <cfRule type="containsText" dxfId="77" priority="74" operator="containsText" text="4- Bajo">
      <formula>NOT(ISERROR(SEARCH("4- Bajo",C8)))</formula>
    </cfRule>
    <cfRule type="containsText" dxfId="76" priority="75" operator="containsText" text="1- Bajo">
      <formula>NOT(ISERROR(SEARCH("1- Bajo",C8)))</formula>
    </cfRule>
  </conditionalFormatting>
  <conditionalFormatting sqref="D10:D79">
    <cfRule type="containsText" dxfId="75" priority="39" operator="containsText" text="Muy Alta">
      <formula>NOT(ISERROR(SEARCH("Muy Alta",D10)))</formula>
    </cfRule>
    <cfRule type="containsText" dxfId="74" priority="40" operator="containsText" text="Alta">
      <formula>NOT(ISERROR(SEARCH("Alta",D10)))</formula>
    </cfRule>
    <cfRule type="containsText" dxfId="73" priority="41" operator="containsText" text="Baja">
      <formula>NOT(ISERROR(SEARCH("Baja",D10)))</formula>
    </cfRule>
    <cfRule type="containsText" dxfId="72" priority="42" operator="containsText" text="Muy Baja">
      <formula>NOT(ISERROR(SEARCH("Muy Baja",D10)))</formula>
    </cfRule>
    <cfRule type="containsText" dxfId="71" priority="44" operator="containsText" text="Media">
      <formula>NOT(ISERROR(SEARCH("Media",D10)))</formula>
    </cfRule>
  </conditionalFormatting>
  <conditionalFormatting sqref="E10:E79">
    <cfRule type="containsText" dxfId="70" priority="35" operator="containsText" text="Catastrófico">
      <formula>NOT(ISERROR(SEARCH("Catastrófico",E10)))</formula>
    </cfRule>
    <cfRule type="containsText" dxfId="69" priority="36" operator="containsText" text="Mayor">
      <formula>NOT(ISERROR(SEARCH("Mayor",E10)))</formula>
    </cfRule>
    <cfRule type="containsText" dxfId="68" priority="37" operator="containsText" text="Menor">
      <formula>NOT(ISERROR(SEARCH("Menor",E10)))</formula>
    </cfRule>
    <cfRule type="containsText" dxfId="67" priority="38" operator="containsText" text="Leve">
      <formula>NOT(ISERROR(SEARCH("Leve",E10)))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1" operator="containsText" text="Bajo">
      <formula>NOT(ISERROR(SEARCH("Bajo",F10)))</formula>
    </cfRule>
    <cfRule type="containsText" dxfId="64" priority="52" operator="containsText" text="Moderado">
      <formula>NOT(ISERROR(SEARCH("Moderado",F10)))</formula>
    </cfRule>
    <cfRule type="containsText" dxfId="63" priority="53" operator="containsText" text="Alto">
      <formula>NOT(ISERROR(SEARCH("Alto",F10)))</formula>
    </cfRule>
    <cfRule type="containsText" dxfId="62"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tabSelected="1" topLeftCell="B1" zoomScale="70" zoomScaleNormal="70" workbookViewId="0">
      <selection activeCell="L102" sqref="L10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48"/>
      <c r="B1" s="649"/>
      <c r="C1" s="652"/>
      <c r="D1" s="652"/>
      <c r="E1" s="652"/>
      <c r="F1" s="652"/>
      <c r="G1" s="652"/>
      <c r="H1" s="652"/>
      <c r="I1" s="652"/>
      <c r="J1" s="653"/>
      <c r="K1" s="647"/>
      <c r="L1" s="647"/>
      <c r="M1" s="64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50"/>
      <c r="B2" s="651"/>
      <c r="C2" s="654"/>
      <c r="D2" s="654"/>
      <c r="E2" s="654"/>
      <c r="F2" s="654"/>
      <c r="G2" s="654"/>
      <c r="H2" s="654"/>
      <c r="I2" s="654"/>
      <c r="J2" s="655"/>
      <c r="K2" s="647"/>
      <c r="L2" s="647"/>
      <c r="M2" s="64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2" customHeight="1">
      <c r="A3" s="1"/>
      <c r="B3" s="1"/>
      <c r="C3" s="654"/>
      <c r="D3" s="654"/>
      <c r="E3" s="654"/>
      <c r="F3" s="654"/>
      <c r="G3" s="654"/>
      <c r="H3" s="654"/>
      <c r="I3" s="654"/>
      <c r="J3" s="655"/>
      <c r="K3" s="647"/>
      <c r="L3" s="647"/>
      <c r="M3" s="64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6" t="s">
        <v>160</v>
      </c>
      <c r="B4" s="476"/>
      <c r="C4" s="558" t="str">
        <f>'Seguimiento 3 Trimestre'!C4:M4</f>
        <v xml:space="preserve">Administración de Justicia </v>
      </c>
      <c r="D4" s="558"/>
      <c r="E4" s="558"/>
      <c r="F4" s="558"/>
      <c r="G4" s="558"/>
      <c r="H4" s="558"/>
      <c r="I4" s="558"/>
      <c r="J4" s="558"/>
      <c r="K4" s="558"/>
      <c r="L4" s="558"/>
      <c r="M4" s="55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6" t="s">
        <v>161</v>
      </c>
      <c r="B5" s="476"/>
      <c r="C5" s="562" t="str">
        <f>'Seguimiento 3 Trimestre'!C5:M5</f>
        <v xml:space="preserve">Administrar justicia dirigiendo la actuación procesal, hacia la emisión de una decisión de carácter definitivo mediante la aplicación de la normatividad vigente. </v>
      </c>
      <c r="D5" s="562"/>
      <c r="E5" s="562"/>
      <c r="F5" s="562"/>
      <c r="G5" s="562"/>
      <c r="H5" s="562"/>
      <c r="I5" s="562"/>
      <c r="J5" s="562"/>
      <c r="K5" s="562"/>
      <c r="L5" s="562"/>
      <c r="M5" s="56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76" t="s">
        <v>162</v>
      </c>
      <c r="B6" s="476"/>
      <c r="C6" s="673" t="str">
        <f>'Seguimiento 3 Trimestre'!C6:M6</f>
        <v>Despachos Judiciales de la Cabecera del Circuito de Chaparral Tolima</v>
      </c>
      <c r="D6" s="674"/>
      <c r="E6" s="674"/>
      <c r="F6" s="674"/>
      <c r="G6" s="674"/>
      <c r="H6" s="674"/>
      <c r="I6" s="674"/>
      <c r="J6" s="674"/>
      <c r="K6" s="674"/>
      <c r="L6" s="674"/>
      <c r="M6" s="67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700000000000003" customHeight="1" thickTop="1" thickBot="1">
      <c r="A7" s="668" t="s">
        <v>346</v>
      </c>
      <c r="B7" s="669"/>
      <c r="C7" s="670"/>
      <c r="D7" s="671" t="s">
        <v>347</v>
      </c>
      <c r="E7" s="671"/>
      <c r="F7" s="671"/>
      <c r="G7" s="672" t="s">
        <v>348</v>
      </c>
      <c r="H7" s="663" t="s">
        <v>349</v>
      </c>
      <c r="I7" s="665" t="s">
        <v>350</v>
      </c>
      <c r="J7" s="666"/>
      <c r="K7" s="665" t="s">
        <v>351</v>
      </c>
      <c r="L7" s="666"/>
      <c r="M7" s="667" t="s">
        <v>361</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102</v>
      </c>
      <c r="C8" s="34" t="s">
        <v>104</v>
      </c>
      <c r="D8" s="27" t="s">
        <v>114</v>
      </c>
      <c r="E8" s="27" t="s">
        <v>353</v>
      </c>
      <c r="F8" s="27" t="s">
        <v>354</v>
      </c>
      <c r="G8" s="672"/>
      <c r="H8" s="664"/>
      <c r="I8" s="28" t="s">
        <v>355</v>
      </c>
      <c r="J8" s="28" t="s">
        <v>356</v>
      </c>
      <c r="K8" s="28" t="s">
        <v>357</v>
      </c>
      <c r="L8" s="28" t="s">
        <v>358</v>
      </c>
      <c r="M8" s="66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6"/>
      <c r="B9" s="657"/>
      <c r="C9" s="657"/>
      <c r="D9" s="657"/>
      <c r="E9" s="657"/>
      <c r="F9" s="657"/>
      <c r="G9" s="711"/>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8">
        <f>'7- Mapa Final'!A10</f>
        <v>1</v>
      </c>
      <c r="B10" s="659" t="str">
        <f>'7- Mapa Final'!B10</f>
        <v>Vencimiento de Términos</v>
      </c>
      <c r="C10" s="659" t="str">
        <f>'7- Mapa Final'!C10</f>
        <v>Se deciden acciones constitucionales  después del  término legal establecido para decidir sobre los conflictos presentados a los jueces.</v>
      </c>
      <c r="D10" s="676" t="str">
        <f>'7- Mapa Final'!J10</f>
        <v>Muy Baja - 1</v>
      </c>
      <c r="E10" s="677" t="str">
        <f>'7- Mapa Final'!K10</f>
        <v>Leve - 1</v>
      </c>
      <c r="F10" s="709" t="str">
        <f>'7- Mapa Final'!M10</f>
        <v>Bajo - 1</v>
      </c>
      <c r="G10" s="447" t="s">
        <v>251</v>
      </c>
      <c r="H10" s="710"/>
      <c r="I10" s="661"/>
      <c r="J10" s="661"/>
      <c r="K10" s="703">
        <v>45566</v>
      </c>
      <c r="L10" s="703">
        <v>45657</v>
      </c>
      <c r="M10" s="678" t="s">
        <v>498</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7" customHeight="1">
      <c r="A11" s="628"/>
      <c r="B11" s="630"/>
      <c r="C11" s="630"/>
      <c r="D11" s="633"/>
      <c r="E11" s="636"/>
      <c r="F11" s="705"/>
      <c r="G11" s="447"/>
      <c r="H11" s="706"/>
      <c r="I11" s="639"/>
      <c r="J11" s="639"/>
      <c r="K11" s="704"/>
      <c r="L11" s="704"/>
      <c r="M11" s="679"/>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7" customHeight="1">
      <c r="A12" s="628"/>
      <c r="B12" s="630"/>
      <c r="C12" s="630"/>
      <c r="D12" s="633"/>
      <c r="E12" s="636"/>
      <c r="F12" s="705"/>
      <c r="G12" s="447"/>
      <c r="H12" s="706"/>
      <c r="I12" s="639"/>
      <c r="J12" s="639"/>
      <c r="K12" s="704"/>
      <c r="L12" s="704"/>
      <c r="M12" s="679"/>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7" customHeight="1">
      <c r="A13" s="628"/>
      <c r="B13" s="630"/>
      <c r="C13" s="630"/>
      <c r="D13" s="633"/>
      <c r="E13" s="636"/>
      <c r="F13" s="705"/>
      <c r="G13" s="447"/>
      <c r="H13" s="706"/>
      <c r="I13" s="639"/>
      <c r="J13" s="639"/>
      <c r="K13" s="704"/>
      <c r="L13" s="704"/>
      <c r="M13" s="679"/>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7" customHeight="1">
      <c r="A14" s="628"/>
      <c r="B14" s="630"/>
      <c r="C14" s="630"/>
      <c r="D14" s="633"/>
      <c r="E14" s="636"/>
      <c r="F14" s="705"/>
      <c r="G14" s="447"/>
      <c r="H14" s="706"/>
      <c r="I14" s="639"/>
      <c r="J14" s="639"/>
      <c r="K14" s="704"/>
      <c r="L14" s="704"/>
      <c r="M14" s="679"/>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7" customHeight="1">
      <c r="A15" s="628"/>
      <c r="B15" s="630"/>
      <c r="C15" s="630"/>
      <c r="D15" s="633"/>
      <c r="E15" s="636"/>
      <c r="F15" s="705"/>
      <c r="G15" s="447"/>
      <c r="H15" s="706"/>
      <c r="I15" s="639"/>
      <c r="J15" s="639"/>
      <c r="K15" s="704"/>
      <c r="L15" s="704"/>
      <c r="M15" s="679"/>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7" customHeight="1">
      <c r="A16" s="628"/>
      <c r="B16" s="630"/>
      <c r="C16" s="630"/>
      <c r="D16" s="633"/>
      <c r="E16" s="636"/>
      <c r="F16" s="705"/>
      <c r="G16" s="447"/>
      <c r="H16" s="706"/>
      <c r="I16" s="639"/>
      <c r="J16" s="639"/>
      <c r="K16" s="704"/>
      <c r="L16" s="704"/>
      <c r="M16" s="679"/>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7" customHeight="1">
      <c r="A17" s="628"/>
      <c r="B17" s="630"/>
      <c r="C17" s="630"/>
      <c r="D17" s="633"/>
      <c r="E17" s="636"/>
      <c r="F17" s="705"/>
      <c r="G17" s="447"/>
      <c r="H17" s="706"/>
      <c r="I17" s="639"/>
      <c r="J17" s="639"/>
      <c r="K17" s="704"/>
      <c r="L17" s="704"/>
      <c r="M17" s="679"/>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7" customHeight="1">
      <c r="A18" s="628"/>
      <c r="B18" s="630"/>
      <c r="C18" s="630"/>
      <c r="D18" s="633"/>
      <c r="E18" s="636"/>
      <c r="F18" s="705"/>
      <c r="G18" s="447"/>
      <c r="H18" s="706"/>
      <c r="I18" s="639"/>
      <c r="J18" s="639"/>
      <c r="K18" s="704"/>
      <c r="L18" s="704"/>
      <c r="M18" s="679"/>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28"/>
      <c r="B19" s="630"/>
      <c r="C19" s="630"/>
      <c r="D19" s="633"/>
      <c r="E19" s="636"/>
      <c r="F19" s="705"/>
      <c r="G19" s="447"/>
      <c r="H19" s="706"/>
      <c r="I19" s="639"/>
      <c r="J19" s="639"/>
      <c r="K19" s="704"/>
      <c r="L19" s="704"/>
      <c r="M19" s="679"/>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28">
        <f>'7- Mapa Final'!A20</f>
        <v>2</v>
      </c>
      <c r="B20" s="630" t="str">
        <f>'7- Mapa Final'!B20</f>
        <v xml:space="preserve">Incumplimientos en la realizacion de audiencias </v>
      </c>
      <c r="C20" s="630" t="str">
        <f>'7- Mapa Final'!C20</f>
        <v>No se cumple la realización de audiencias programada por cada Despacho</v>
      </c>
      <c r="D20" s="632" t="str">
        <f>'7- Mapa Final'!J20</f>
        <v>Muy Baja - 1</v>
      </c>
      <c r="E20" s="635" t="str">
        <f>'7- Mapa Final'!K20</f>
        <v>Leve - 1</v>
      </c>
      <c r="F20" s="705" t="str">
        <f>'7- Mapa Final'!M20</f>
        <v>Bajo - 1</v>
      </c>
      <c r="G20" s="447" t="s">
        <v>251</v>
      </c>
      <c r="H20" s="706"/>
      <c r="I20" s="639"/>
      <c r="J20" s="639"/>
      <c r="K20" s="703">
        <v>45566</v>
      </c>
      <c r="L20" s="703">
        <v>45657</v>
      </c>
      <c r="M20" s="678" t="s">
        <v>498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28"/>
      <c r="B21" s="630"/>
      <c r="C21" s="630"/>
      <c r="D21" s="633"/>
      <c r="E21" s="636"/>
      <c r="F21" s="705"/>
      <c r="G21" s="447"/>
      <c r="H21" s="706"/>
      <c r="I21" s="639"/>
      <c r="J21" s="639"/>
      <c r="K21" s="704"/>
      <c r="L21" s="704"/>
      <c r="M21" s="679"/>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28"/>
      <c r="B22" s="630"/>
      <c r="C22" s="630"/>
      <c r="D22" s="633"/>
      <c r="E22" s="636"/>
      <c r="F22" s="705"/>
      <c r="G22" s="447"/>
      <c r="H22" s="706"/>
      <c r="I22" s="639"/>
      <c r="J22" s="639"/>
      <c r="K22" s="704"/>
      <c r="L22" s="704"/>
      <c r="M22" s="679"/>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28"/>
      <c r="B23" s="630"/>
      <c r="C23" s="630"/>
      <c r="D23" s="633"/>
      <c r="E23" s="636"/>
      <c r="F23" s="705"/>
      <c r="G23" s="447"/>
      <c r="H23" s="706"/>
      <c r="I23" s="639"/>
      <c r="J23" s="639"/>
      <c r="K23" s="704"/>
      <c r="L23" s="704"/>
      <c r="M23" s="679"/>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7" customHeight="1">
      <c r="A24" s="628"/>
      <c r="B24" s="630"/>
      <c r="C24" s="630"/>
      <c r="D24" s="633"/>
      <c r="E24" s="636"/>
      <c r="F24" s="705"/>
      <c r="G24" s="447"/>
      <c r="H24" s="706"/>
      <c r="I24" s="639"/>
      <c r="J24" s="639"/>
      <c r="K24" s="704"/>
      <c r="L24" s="704"/>
      <c r="M24" s="679"/>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15" customHeight="1">
      <c r="A25" s="628"/>
      <c r="B25" s="630"/>
      <c r="C25" s="630"/>
      <c r="D25" s="633"/>
      <c r="E25" s="636"/>
      <c r="F25" s="705"/>
      <c r="G25" s="447"/>
      <c r="H25" s="706"/>
      <c r="I25" s="639"/>
      <c r="J25" s="639"/>
      <c r="K25" s="704"/>
      <c r="L25" s="704"/>
      <c r="M25" s="679"/>
      <c r="N25" s="33"/>
      <c r="O25" s="33"/>
    </row>
    <row r="26" spans="1:169" ht="15" customHeight="1">
      <c r="A26" s="628"/>
      <c r="B26" s="630"/>
      <c r="C26" s="630"/>
      <c r="D26" s="633"/>
      <c r="E26" s="636"/>
      <c r="F26" s="705"/>
      <c r="G26" s="447"/>
      <c r="H26" s="706"/>
      <c r="I26" s="639"/>
      <c r="J26" s="639"/>
      <c r="K26" s="704"/>
      <c r="L26" s="704"/>
      <c r="M26" s="679"/>
      <c r="N26" s="33"/>
      <c r="O26" s="33"/>
    </row>
    <row r="27" spans="1:169" ht="15" customHeight="1">
      <c r="A27" s="628"/>
      <c r="B27" s="630"/>
      <c r="C27" s="630"/>
      <c r="D27" s="633"/>
      <c r="E27" s="636"/>
      <c r="F27" s="705"/>
      <c r="G27" s="447"/>
      <c r="H27" s="706"/>
      <c r="I27" s="639"/>
      <c r="J27" s="639"/>
      <c r="K27" s="704"/>
      <c r="L27" s="704"/>
      <c r="M27" s="679"/>
      <c r="N27" s="33"/>
      <c r="O27" s="33"/>
    </row>
    <row r="28" spans="1:169" ht="15" customHeight="1">
      <c r="A28" s="628"/>
      <c r="B28" s="630"/>
      <c r="C28" s="630"/>
      <c r="D28" s="633"/>
      <c r="E28" s="636"/>
      <c r="F28" s="705"/>
      <c r="G28" s="447"/>
      <c r="H28" s="706"/>
      <c r="I28" s="639"/>
      <c r="J28" s="639"/>
      <c r="K28" s="704"/>
      <c r="L28" s="704"/>
      <c r="M28" s="679"/>
      <c r="N28" s="33"/>
      <c r="O28" s="33"/>
    </row>
    <row r="29" spans="1:169" ht="15.75" customHeight="1" thickBot="1">
      <c r="A29" s="628"/>
      <c r="B29" s="630"/>
      <c r="C29" s="630"/>
      <c r="D29" s="633"/>
      <c r="E29" s="636"/>
      <c r="F29" s="705"/>
      <c r="G29" s="447"/>
      <c r="H29" s="706"/>
      <c r="I29" s="639"/>
      <c r="J29" s="639"/>
      <c r="K29" s="704"/>
      <c r="L29" s="704"/>
      <c r="M29" s="679"/>
      <c r="N29" s="33"/>
      <c r="O29" s="33"/>
    </row>
    <row r="30" spans="1:169" s="25" customFormat="1" ht="12.75" customHeight="1">
      <c r="A30" s="628">
        <f>'7- Mapa Final'!A30</f>
        <v>3</v>
      </c>
      <c r="B30" s="630" t="str">
        <f>'7- Mapa Final'!B30</f>
        <v xml:space="preserve"> Efectuar notificaciones que no cumplan con los requistos</v>
      </c>
      <c r="C30" s="630" t="str">
        <f>'7- Mapa Final'!C30</f>
        <v xml:space="preserve">No se realizan las  notificaciones , no se erfectuan  oportunamente o no se aplica  a la normatividad </v>
      </c>
      <c r="D30" s="632" t="str">
        <f>'7- Mapa Final'!J30</f>
        <v>Muy Baja - 1</v>
      </c>
      <c r="E30" s="635" t="str">
        <f>'7- Mapa Final'!K30</f>
        <v>Leve - 1</v>
      </c>
      <c r="F30" s="705" t="str">
        <f>'7- Mapa Final'!M30</f>
        <v>Bajo - 1</v>
      </c>
      <c r="G30" s="447" t="s">
        <v>251</v>
      </c>
      <c r="H30" s="706"/>
      <c r="I30" s="639"/>
      <c r="J30" s="639"/>
      <c r="K30" s="703">
        <v>45566</v>
      </c>
      <c r="L30" s="703">
        <v>45657</v>
      </c>
      <c r="M30" s="678" t="s">
        <v>498</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28"/>
      <c r="B31" s="630"/>
      <c r="C31" s="630"/>
      <c r="D31" s="633"/>
      <c r="E31" s="636"/>
      <c r="F31" s="705"/>
      <c r="G31" s="447"/>
      <c r="H31" s="706"/>
      <c r="I31" s="639"/>
      <c r="J31" s="639"/>
      <c r="K31" s="704"/>
      <c r="L31" s="704"/>
      <c r="M31" s="679"/>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28"/>
      <c r="B32" s="630"/>
      <c r="C32" s="630"/>
      <c r="D32" s="633"/>
      <c r="E32" s="636"/>
      <c r="F32" s="705"/>
      <c r="G32" s="447"/>
      <c r="H32" s="706"/>
      <c r="I32" s="639"/>
      <c r="J32" s="639"/>
      <c r="K32" s="704"/>
      <c r="L32" s="704"/>
      <c r="M32" s="679"/>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28"/>
      <c r="B33" s="630"/>
      <c r="C33" s="630"/>
      <c r="D33" s="633"/>
      <c r="E33" s="636"/>
      <c r="F33" s="705"/>
      <c r="G33" s="447"/>
      <c r="H33" s="706"/>
      <c r="I33" s="639"/>
      <c r="J33" s="639"/>
      <c r="K33" s="704"/>
      <c r="L33" s="704"/>
      <c r="M33" s="679"/>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7" customHeight="1">
      <c r="A34" s="628"/>
      <c r="B34" s="630"/>
      <c r="C34" s="630"/>
      <c r="D34" s="633"/>
      <c r="E34" s="636"/>
      <c r="F34" s="705"/>
      <c r="G34" s="447"/>
      <c r="H34" s="706"/>
      <c r="I34" s="639"/>
      <c r="J34" s="639"/>
      <c r="K34" s="704"/>
      <c r="L34" s="704"/>
      <c r="M34" s="679"/>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15" customHeight="1">
      <c r="A35" s="628"/>
      <c r="B35" s="630"/>
      <c r="C35" s="630"/>
      <c r="D35" s="633"/>
      <c r="E35" s="636"/>
      <c r="F35" s="705"/>
      <c r="G35" s="447"/>
      <c r="H35" s="706"/>
      <c r="I35" s="639"/>
      <c r="J35" s="639"/>
      <c r="K35" s="704"/>
      <c r="L35" s="704"/>
      <c r="M35" s="679"/>
      <c r="N35" s="33"/>
      <c r="O35" s="33"/>
    </row>
    <row r="36" spans="1:169" ht="15" customHeight="1">
      <c r="A36" s="628"/>
      <c r="B36" s="630"/>
      <c r="C36" s="630"/>
      <c r="D36" s="633"/>
      <c r="E36" s="636"/>
      <c r="F36" s="705"/>
      <c r="G36" s="447"/>
      <c r="H36" s="706"/>
      <c r="I36" s="639"/>
      <c r="J36" s="639"/>
      <c r="K36" s="704"/>
      <c r="L36" s="704"/>
      <c r="M36" s="679"/>
      <c r="N36" s="33"/>
      <c r="O36" s="33"/>
    </row>
    <row r="37" spans="1:169" ht="15" customHeight="1">
      <c r="A37" s="628"/>
      <c r="B37" s="630"/>
      <c r="C37" s="630"/>
      <c r="D37" s="633"/>
      <c r="E37" s="636"/>
      <c r="F37" s="705"/>
      <c r="G37" s="447"/>
      <c r="H37" s="706"/>
      <c r="I37" s="639"/>
      <c r="J37" s="639"/>
      <c r="K37" s="704"/>
      <c r="L37" s="704"/>
      <c r="M37" s="679"/>
      <c r="N37" s="33"/>
      <c r="O37" s="33"/>
    </row>
    <row r="38" spans="1:169" ht="15" customHeight="1">
      <c r="A38" s="628"/>
      <c r="B38" s="630"/>
      <c r="C38" s="630"/>
      <c r="D38" s="633"/>
      <c r="E38" s="636"/>
      <c r="F38" s="705"/>
      <c r="G38" s="447"/>
      <c r="H38" s="706"/>
      <c r="I38" s="639"/>
      <c r="J38" s="639"/>
      <c r="K38" s="704"/>
      <c r="L38" s="704"/>
      <c r="M38" s="679"/>
      <c r="N38" s="33"/>
      <c r="O38" s="33"/>
    </row>
    <row r="39" spans="1:169" ht="15.75" customHeight="1" thickBot="1">
      <c r="A39" s="628"/>
      <c r="B39" s="630"/>
      <c r="C39" s="630"/>
      <c r="D39" s="633"/>
      <c r="E39" s="636"/>
      <c r="F39" s="705"/>
      <c r="G39" s="447"/>
      <c r="H39" s="706"/>
      <c r="I39" s="639"/>
      <c r="J39" s="639"/>
      <c r="K39" s="704"/>
      <c r="L39" s="704"/>
      <c r="M39" s="679"/>
      <c r="N39" s="33"/>
      <c r="O39" s="33"/>
    </row>
    <row r="40" spans="1:169" s="25" customFormat="1" ht="12.75" hidden="1" customHeight="1">
      <c r="A40" s="628" t="e">
        <f>'7- Mapa Final'!#REF!</f>
        <v>#REF!</v>
      </c>
      <c r="B40" s="630" t="e">
        <f>'7- Mapa Final'!#REF!</f>
        <v>#REF!</v>
      </c>
      <c r="C40" s="630" t="e">
        <f>'7- Mapa Final'!#REF!</f>
        <v>#REF!</v>
      </c>
      <c r="D40" s="632" t="e">
        <f>'7- Mapa Final'!#REF!</f>
        <v>#REF!</v>
      </c>
      <c r="E40" s="635" t="e">
        <f>'7- Mapa Final'!#REF!</f>
        <v>#REF!</v>
      </c>
      <c r="F40" s="705" t="e">
        <f>'7- Mapa Final'!#REF!</f>
        <v>#REF!</v>
      </c>
      <c r="G40" s="447" t="s">
        <v>251</v>
      </c>
      <c r="H40" s="706"/>
      <c r="I40" s="639"/>
      <c r="J40" s="639"/>
      <c r="K40" s="703">
        <v>45566</v>
      </c>
      <c r="L40" s="703">
        <v>45657</v>
      </c>
      <c r="M40" s="678" t="s">
        <v>498</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hidden="1" customHeight="1">
      <c r="A41" s="628"/>
      <c r="B41" s="630"/>
      <c r="C41" s="630"/>
      <c r="D41" s="633"/>
      <c r="E41" s="636"/>
      <c r="F41" s="705"/>
      <c r="G41" s="447"/>
      <c r="H41" s="706"/>
      <c r="I41" s="639"/>
      <c r="J41" s="639"/>
      <c r="K41" s="704"/>
      <c r="L41" s="704"/>
      <c r="M41" s="679"/>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hidden="1" customHeight="1">
      <c r="A42" s="628"/>
      <c r="B42" s="630"/>
      <c r="C42" s="630"/>
      <c r="D42" s="633"/>
      <c r="E42" s="636"/>
      <c r="F42" s="705"/>
      <c r="G42" s="447"/>
      <c r="H42" s="706"/>
      <c r="I42" s="639"/>
      <c r="J42" s="639"/>
      <c r="K42" s="704"/>
      <c r="L42" s="704"/>
      <c r="M42" s="679"/>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hidden="1" customHeight="1">
      <c r="A43" s="628"/>
      <c r="B43" s="630"/>
      <c r="C43" s="630"/>
      <c r="D43" s="633"/>
      <c r="E43" s="636"/>
      <c r="F43" s="705"/>
      <c r="G43" s="447"/>
      <c r="H43" s="706"/>
      <c r="I43" s="639"/>
      <c r="J43" s="639"/>
      <c r="K43" s="704"/>
      <c r="L43" s="704"/>
      <c r="M43" s="679"/>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7" hidden="1" customHeight="1">
      <c r="A44" s="628"/>
      <c r="B44" s="630"/>
      <c r="C44" s="630"/>
      <c r="D44" s="633"/>
      <c r="E44" s="636"/>
      <c r="F44" s="705"/>
      <c r="G44" s="447"/>
      <c r="H44" s="706"/>
      <c r="I44" s="639"/>
      <c r="J44" s="639"/>
      <c r="K44" s="704"/>
      <c r="L44" s="704"/>
      <c r="M44" s="679"/>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5" hidden="1" customHeight="1">
      <c r="A45" s="628"/>
      <c r="B45" s="630"/>
      <c r="C45" s="630"/>
      <c r="D45" s="633"/>
      <c r="E45" s="636"/>
      <c r="F45" s="705"/>
      <c r="G45" s="447"/>
      <c r="H45" s="706"/>
      <c r="I45" s="639"/>
      <c r="J45" s="639"/>
      <c r="K45" s="704"/>
      <c r="L45" s="704"/>
      <c r="M45" s="679"/>
      <c r="N45" s="33"/>
      <c r="O45" s="33"/>
    </row>
    <row r="46" spans="1:169" ht="15" hidden="1" customHeight="1">
      <c r="A46" s="628"/>
      <c r="B46" s="630"/>
      <c r="C46" s="630"/>
      <c r="D46" s="633"/>
      <c r="E46" s="636"/>
      <c r="F46" s="705"/>
      <c r="G46" s="447"/>
      <c r="H46" s="706"/>
      <c r="I46" s="639"/>
      <c r="J46" s="639"/>
      <c r="K46" s="704"/>
      <c r="L46" s="704"/>
      <c r="M46" s="679"/>
      <c r="N46" s="33"/>
      <c r="O46" s="33"/>
    </row>
    <row r="47" spans="1:169" ht="15" hidden="1" customHeight="1">
      <c r="A47" s="628"/>
      <c r="B47" s="630"/>
      <c r="C47" s="630"/>
      <c r="D47" s="633"/>
      <c r="E47" s="636"/>
      <c r="F47" s="705"/>
      <c r="G47" s="447"/>
      <c r="H47" s="706"/>
      <c r="I47" s="639"/>
      <c r="J47" s="639"/>
      <c r="K47" s="704"/>
      <c r="L47" s="704"/>
      <c r="M47" s="679"/>
      <c r="N47" s="33"/>
      <c r="O47" s="33"/>
    </row>
    <row r="48" spans="1:169" ht="15" hidden="1" customHeight="1">
      <c r="A48" s="628"/>
      <c r="B48" s="630"/>
      <c r="C48" s="630"/>
      <c r="D48" s="633"/>
      <c r="E48" s="636"/>
      <c r="F48" s="705"/>
      <c r="G48" s="447"/>
      <c r="H48" s="706"/>
      <c r="I48" s="639"/>
      <c r="J48" s="639"/>
      <c r="K48" s="704"/>
      <c r="L48" s="704"/>
      <c r="M48" s="679"/>
      <c r="N48" s="33"/>
      <c r="O48" s="33"/>
    </row>
    <row r="49" spans="1:169" ht="15" hidden="1" customHeight="1">
      <c r="A49" s="628"/>
      <c r="B49" s="630"/>
      <c r="C49" s="630"/>
      <c r="D49" s="633"/>
      <c r="E49" s="636"/>
      <c r="F49" s="705"/>
      <c r="G49" s="447"/>
      <c r="H49" s="706"/>
      <c r="I49" s="639"/>
      <c r="J49" s="639"/>
      <c r="K49" s="704"/>
      <c r="L49" s="704"/>
      <c r="M49" s="679"/>
      <c r="N49" s="33"/>
      <c r="O49" s="33"/>
    </row>
    <row r="50" spans="1:169" s="25" customFormat="1" ht="12.75" customHeight="1">
      <c r="A50" s="628">
        <v>4</v>
      </c>
      <c r="B50" s="630" t="str">
        <f>'7- Mapa Final'!B40</f>
        <v>Pérdida de documentos</v>
      </c>
      <c r="C50" s="630" t="str">
        <f>'7- Mapa Final'!C40</f>
        <v>Extravío temporal o definitivo de los  documentos de los procesos judiciales</v>
      </c>
      <c r="D50" s="632" t="str">
        <f>'7- Mapa Final'!J40</f>
        <v>Muy Baja - 1</v>
      </c>
      <c r="E50" s="635" t="str">
        <f>'7- Mapa Final'!K40</f>
        <v>Leve - 1</v>
      </c>
      <c r="F50" s="705" t="str">
        <f>'7- Mapa Final'!M40</f>
        <v>Bajo - 1</v>
      </c>
      <c r="G50" s="447" t="s">
        <v>251</v>
      </c>
      <c r="H50" s="706"/>
      <c r="I50" s="639"/>
      <c r="J50" s="639"/>
      <c r="K50" s="703">
        <v>45566</v>
      </c>
      <c r="L50" s="703">
        <v>45657</v>
      </c>
      <c r="M50" s="678" t="s">
        <v>498</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28"/>
      <c r="B51" s="630"/>
      <c r="C51" s="630"/>
      <c r="D51" s="633"/>
      <c r="E51" s="636"/>
      <c r="F51" s="705"/>
      <c r="G51" s="447"/>
      <c r="H51" s="706"/>
      <c r="I51" s="639"/>
      <c r="J51" s="639"/>
      <c r="K51" s="704"/>
      <c r="L51" s="704"/>
      <c r="M51" s="679"/>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28"/>
      <c r="B52" s="630"/>
      <c r="C52" s="630"/>
      <c r="D52" s="633"/>
      <c r="E52" s="636"/>
      <c r="F52" s="705"/>
      <c r="G52" s="447"/>
      <c r="H52" s="706"/>
      <c r="I52" s="639"/>
      <c r="J52" s="639"/>
      <c r="K52" s="704"/>
      <c r="L52" s="704"/>
      <c r="M52" s="679"/>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28"/>
      <c r="B53" s="630"/>
      <c r="C53" s="630"/>
      <c r="D53" s="633"/>
      <c r="E53" s="636"/>
      <c r="F53" s="705"/>
      <c r="G53" s="447"/>
      <c r="H53" s="706"/>
      <c r="I53" s="639"/>
      <c r="J53" s="639"/>
      <c r="K53" s="704"/>
      <c r="L53" s="704"/>
      <c r="M53" s="679"/>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7" customHeight="1">
      <c r="A54" s="628"/>
      <c r="B54" s="630"/>
      <c r="C54" s="630"/>
      <c r="D54" s="633"/>
      <c r="E54" s="636"/>
      <c r="F54" s="705"/>
      <c r="G54" s="447"/>
      <c r="H54" s="706"/>
      <c r="I54" s="639"/>
      <c r="J54" s="639"/>
      <c r="K54" s="704"/>
      <c r="L54" s="704"/>
      <c r="M54" s="679"/>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15" customHeight="1">
      <c r="A55" s="628"/>
      <c r="B55" s="630"/>
      <c r="C55" s="630"/>
      <c r="D55" s="633"/>
      <c r="E55" s="636"/>
      <c r="F55" s="705"/>
      <c r="G55" s="447"/>
      <c r="H55" s="706"/>
      <c r="I55" s="639"/>
      <c r="J55" s="639"/>
      <c r="K55" s="704"/>
      <c r="L55" s="704"/>
      <c r="M55" s="679"/>
      <c r="N55" s="33"/>
      <c r="O55" s="33"/>
    </row>
    <row r="56" spans="1:169" ht="15" customHeight="1">
      <c r="A56" s="628"/>
      <c r="B56" s="630"/>
      <c r="C56" s="630"/>
      <c r="D56" s="633"/>
      <c r="E56" s="636"/>
      <c r="F56" s="705"/>
      <c r="G56" s="447"/>
      <c r="H56" s="706"/>
      <c r="I56" s="639"/>
      <c r="J56" s="639"/>
      <c r="K56" s="704"/>
      <c r="L56" s="704"/>
      <c r="M56" s="679"/>
      <c r="N56" s="33"/>
      <c r="O56" s="33"/>
    </row>
    <row r="57" spans="1:169" ht="15" customHeight="1">
      <c r="A57" s="628"/>
      <c r="B57" s="630"/>
      <c r="C57" s="630"/>
      <c r="D57" s="633"/>
      <c r="E57" s="636"/>
      <c r="F57" s="705"/>
      <c r="G57" s="447"/>
      <c r="H57" s="706"/>
      <c r="I57" s="639"/>
      <c r="J57" s="639"/>
      <c r="K57" s="704"/>
      <c r="L57" s="704"/>
      <c r="M57" s="679"/>
      <c r="N57" s="33"/>
      <c r="O57" s="33"/>
    </row>
    <row r="58" spans="1:169" ht="15" customHeight="1">
      <c r="A58" s="628"/>
      <c r="B58" s="630"/>
      <c r="C58" s="630"/>
      <c r="D58" s="633"/>
      <c r="E58" s="636"/>
      <c r="F58" s="705"/>
      <c r="G58" s="447"/>
      <c r="H58" s="706"/>
      <c r="I58" s="639"/>
      <c r="J58" s="639"/>
      <c r="K58" s="704"/>
      <c r="L58" s="704"/>
      <c r="M58" s="679"/>
      <c r="N58" s="33"/>
      <c r="O58" s="33"/>
    </row>
    <row r="59" spans="1:169" ht="15.75" customHeight="1" thickBot="1">
      <c r="A59" s="629"/>
      <c r="B59" s="631"/>
      <c r="C59" s="631"/>
      <c r="D59" s="634"/>
      <c r="E59" s="637"/>
      <c r="F59" s="708"/>
      <c r="G59" s="447"/>
      <c r="H59" s="707"/>
      <c r="I59" s="644"/>
      <c r="J59" s="644"/>
      <c r="K59" s="704"/>
      <c r="L59" s="704"/>
      <c r="M59" s="679"/>
      <c r="N59" s="33"/>
      <c r="O59" s="33"/>
    </row>
    <row r="60" spans="1:169" s="25" customFormat="1" ht="12.75" hidden="1">
      <c r="A60" s="628">
        <v>6</v>
      </c>
      <c r="B60" s="630" t="str">
        <f>'7- Mapa Final'!B50</f>
        <v xml:space="preserve">Recibir , ofrecer, prometer , entregar o aceptar dádivas o beneficios a nombre propio o de terceros para  expedir, alterar,retener , extraviar o entregar  documentos  sin el lleno de requisitos legales </v>
      </c>
      <c r="C60" s="630" t="str">
        <f>'7- Mapa Final'!C50</f>
        <v xml:space="preserve"> Realizar trámites sin el cumplimiento de los requisitos legales  o  con informacion falsa</v>
      </c>
      <c r="D60" s="632" t="str">
        <f>'7- Mapa Final'!J50</f>
        <v>Muy Baja - 1</v>
      </c>
      <c r="E60" s="635" t="str">
        <f>'7- Mapa Final'!K50</f>
        <v>Menor - 2</v>
      </c>
      <c r="F60" s="642" t="str">
        <f>'7- Mapa Final'!M50</f>
        <v>Bajo - 2</v>
      </c>
      <c r="G60" s="499"/>
      <c r="H60" s="639"/>
      <c r="I60" s="639"/>
      <c r="J60" s="639"/>
      <c r="K60" s="639"/>
      <c r="L60" s="639"/>
      <c r="M60" s="64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28"/>
      <c r="B61" s="630"/>
      <c r="C61" s="630"/>
      <c r="D61" s="633"/>
      <c r="E61" s="636"/>
      <c r="F61" s="642"/>
      <c r="G61" s="447"/>
      <c r="H61" s="639"/>
      <c r="I61" s="639"/>
      <c r="J61" s="639"/>
      <c r="K61" s="639"/>
      <c r="L61" s="639"/>
      <c r="M61" s="646"/>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28"/>
      <c r="B62" s="630"/>
      <c r="C62" s="630"/>
      <c r="D62" s="633"/>
      <c r="E62" s="636"/>
      <c r="F62" s="642"/>
      <c r="G62" s="447"/>
      <c r="H62" s="639"/>
      <c r="I62" s="639"/>
      <c r="J62" s="639"/>
      <c r="K62" s="639"/>
      <c r="L62" s="639"/>
      <c r="M62" s="646"/>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28"/>
      <c r="B63" s="630"/>
      <c r="C63" s="630"/>
      <c r="D63" s="633"/>
      <c r="E63" s="636"/>
      <c r="F63" s="642"/>
      <c r="G63" s="447"/>
      <c r="H63" s="639"/>
      <c r="I63" s="639"/>
      <c r="J63" s="639"/>
      <c r="K63" s="639"/>
      <c r="L63" s="639"/>
      <c r="M63" s="646"/>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7" hidden="1" customHeight="1">
      <c r="A64" s="628"/>
      <c r="B64" s="630"/>
      <c r="C64" s="630"/>
      <c r="D64" s="633"/>
      <c r="E64" s="636"/>
      <c r="F64" s="642"/>
      <c r="G64" s="447"/>
      <c r="H64" s="639"/>
      <c r="I64" s="639"/>
      <c r="J64" s="639"/>
      <c r="K64" s="639"/>
      <c r="L64" s="639"/>
      <c r="M64" s="646"/>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idden="1">
      <c r="A65" s="628"/>
      <c r="B65" s="630"/>
      <c r="C65" s="630"/>
      <c r="D65" s="633"/>
      <c r="E65" s="636"/>
      <c r="F65" s="642"/>
      <c r="G65" s="447"/>
      <c r="H65" s="639"/>
      <c r="I65" s="639"/>
      <c r="J65" s="639"/>
      <c r="K65" s="639"/>
      <c r="L65" s="639"/>
      <c r="M65" s="646"/>
      <c r="N65" s="33"/>
      <c r="O65" s="33"/>
    </row>
    <row r="66" spans="1:169" hidden="1">
      <c r="A66" s="628"/>
      <c r="B66" s="630"/>
      <c r="C66" s="630"/>
      <c r="D66" s="633"/>
      <c r="E66" s="636"/>
      <c r="F66" s="642"/>
      <c r="G66" s="447"/>
      <c r="H66" s="639"/>
      <c r="I66" s="639"/>
      <c r="J66" s="639"/>
      <c r="K66" s="639"/>
      <c r="L66" s="639"/>
      <c r="M66" s="646"/>
      <c r="N66" s="33"/>
      <c r="O66" s="33"/>
    </row>
    <row r="67" spans="1:169" hidden="1">
      <c r="A67" s="628"/>
      <c r="B67" s="630"/>
      <c r="C67" s="630"/>
      <c r="D67" s="633"/>
      <c r="E67" s="636"/>
      <c r="F67" s="642"/>
      <c r="G67" s="447"/>
      <c r="H67" s="639"/>
      <c r="I67" s="639"/>
      <c r="J67" s="639"/>
      <c r="K67" s="639"/>
      <c r="L67" s="639"/>
      <c r="M67" s="646"/>
      <c r="N67" s="33"/>
      <c r="O67" s="33"/>
    </row>
    <row r="68" spans="1:169" hidden="1">
      <c r="A68" s="628"/>
      <c r="B68" s="630"/>
      <c r="C68" s="630"/>
      <c r="D68" s="633"/>
      <c r="E68" s="636"/>
      <c r="F68" s="642"/>
      <c r="G68" s="447"/>
      <c r="H68" s="639"/>
      <c r="I68" s="639"/>
      <c r="J68" s="639"/>
      <c r="K68" s="639"/>
      <c r="L68" s="639"/>
      <c r="M68" s="646"/>
      <c r="N68" s="33"/>
      <c r="O68" s="33"/>
    </row>
    <row r="69" spans="1:169" ht="15.75" hidden="1" thickBot="1">
      <c r="A69" s="629"/>
      <c r="B69" s="631"/>
      <c r="C69" s="631"/>
      <c r="D69" s="634"/>
      <c r="E69" s="637"/>
      <c r="F69" s="643"/>
      <c r="G69" s="448"/>
      <c r="H69" s="644"/>
      <c r="I69" s="644"/>
      <c r="J69" s="644"/>
      <c r="K69" s="644"/>
      <c r="L69" s="644"/>
      <c r="M69" s="662"/>
      <c r="N69" s="33"/>
      <c r="O69" s="33"/>
    </row>
    <row r="70" spans="1:169" s="25" customFormat="1" ht="12.75" hidden="1">
      <c r="A70" s="628">
        <v>7</v>
      </c>
      <c r="B70" s="630" t="str">
        <f>'7- Mapa Final'!B60</f>
        <v xml:space="preserve">Recibir, ofrecer, prometer, entregar o aceptar dadivas  o beneficios a nombre propio o de terceros para  demorar, retener, alterar o direccionar fallos judiciales </v>
      </c>
      <c r="C70" s="630" t="str">
        <f>'7- Mapa Final'!C60</f>
        <v xml:space="preserve">Proferir  sentencias judiciales incumplmiendo los principios de la administracion de justicia o sin la observancia de los Codigos  Procesales en la materia </v>
      </c>
      <c r="D70" s="632" t="str">
        <f>'7- Mapa Final'!J60</f>
        <v>Muy Baja - 1</v>
      </c>
      <c r="E70" s="635" t="str">
        <f>'7- Mapa Final'!K60</f>
        <v>Menor - 2</v>
      </c>
      <c r="F70" s="642" t="str">
        <f>'7- Mapa Final'!M60</f>
        <v>Bajo - 2</v>
      </c>
      <c r="G70" s="447"/>
      <c r="H70" s="639"/>
      <c r="I70" s="639"/>
      <c r="J70" s="639"/>
      <c r="K70" s="639"/>
      <c r="L70" s="639"/>
      <c r="M70" s="646"/>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hidden="1" customHeight="1">
      <c r="A71" s="628"/>
      <c r="B71" s="630"/>
      <c r="C71" s="630"/>
      <c r="D71" s="633"/>
      <c r="E71" s="636"/>
      <c r="F71" s="642"/>
      <c r="G71" s="447"/>
      <c r="H71" s="639"/>
      <c r="I71" s="639"/>
      <c r="J71" s="639"/>
      <c r="K71" s="639"/>
      <c r="L71" s="639"/>
      <c r="M71" s="646"/>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hidden="1" customHeight="1">
      <c r="A72" s="628"/>
      <c r="B72" s="630"/>
      <c r="C72" s="630"/>
      <c r="D72" s="633"/>
      <c r="E72" s="636"/>
      <c r="F72" s="642"/>
      <c r="G72" s="447"/>
      <c r="H72" s="639"/>
      <c r="I72" s="639"/>
      <c r="J72" s="639"/>
      <c r="K72" s="639"/>
      <c r="L72" s="639"/>
      <c r="M72" s="646"/>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hidden="1" customHeight="1">
      <c r="A73" s="628"/>
      <c r="B73" s="630"/>
      <c r="C73" s="630"/>
      <c r="D73" s="633"/>
      <c r="E73" s="636"/>
      <c r="F73" s="642"/>
      <c r="G73" s="447"/>
      <c r="H73" s="639"/>
      <c r="I73" s="639"/>
      <c r="J73" s="639"/>
      <c r="K73" s="639"/>
      <c r="L73" s="639"/>
      <c r="M73" s="646"/>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7" hidden="1" customHeight="1">
      <c r="A74" s="628"/>
      <c r="B74" s="630"/>
      <c r="C74" s="630"/>
      <c r="D74" s="633"/>
      <c r="E74" s="636"/>
      <c r="F74" s="642"/>
      <c r="G74" s="447"/>
      <c r="H74" s="639"/>
      <c r="I74" s="639"/>
      <c r="J74" s="639"/>
      <c r="K74" s="639"/>
      <c r="L74" s="639"/>
      <c r="M74" s="646"/>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idden="1">
      <c r="A75" s="628"/>
      <c r="B75" s="630"/>
      <c r="C75" s="630"/>
      <c r="D75" s="633"/>
      <c r="E75" s="636"/>
      <c r="F75" s="642"/>
      <c r="G75" s="447"/>
      <c r="H75" s="639"/>
      <c r="I75" s="639"/>
      <c r="J75" s="639"/>
      <c r="K75" s="639"/>
      <c r="L75" s="639"/>
      <c r="M75" s="646"/>
      <c r="N75" s="33"/>
      <c r="O75" s="33"/>
    </row>
    <row r="76" spans="1:169" hidden="1">
      <c r="A76" s="628"/>
      <c r="B76" s="630"/>
      <c r="C76" s="630"/>
      <c r="D76" s="633"/>
      <c r="E76" s="636"/>
      <c r="F76" s="642"/>
      <c r="G76" s="447"/>
      <c r="H76" s="639"/>
      <c r="I76" s="639"/>
      <c r="J76" s="639"/>
      <c r="K76" s="639"/>
      <c r="L76" s="639"/>
      <c r="M76" s="646"/>
      <c r="N76" s="33"/>
      <c r="O76" s="33"/>
    </row>
    <row r="77" spans="1:169" hidden="1">
      <c r="A77" s="628"/>
      <c r="B77" s="630"/>
      <c r="C77" s="630"/>
      <c r="D77" s="633"/>
      <c r="E77" s="636"/>
      <c r="F77" s="642"/>
      <c r="G77" s="447"/>
      <c r="H77" s="639"/>
      <c r="I77" s="639"/>
      <c r="J77" s="639"/>
      <c r="K77" s="639"/>
      <c r="L77" s="639"/>
      <c r="M77" s="646"/>
      <c r="N77" s="33"/>
      <c r="O77" s="33"/>
    </row>
    <row r="78" spans="1:169" hidden="1">
      <c r="A78" s="628"/>
      <c r="B78" s="630"/>
      <c r="C78" s="630"/>
      <c r="D78" s="633"/>
      <c r="E78" s="636"/>
      <c r="F78" s="642"/>
      <c r="G78" s="447"/>
      <c r="H78" s="639"/>
      <c r="I78" s="639"/>
      <c r="J78" s="639"/>
      <c r="K78" s="639"/>
      <c r="L78" s="639"/>
      <c r="M78" s="646"/>
      <c r="N78" s="33"/>
      <c r="O78" s="33"/>
    </row>
    <row r="79" spans="1:169" ht="15.75" hidden="1" thickBot="1">
      <c r="A79" s="629"/>
      <c r="B79" s="631"/>
      <c r="C79" s="631"/>
      <c r="D79" s="634"/>
      <c r="E79" s="637"/>
      <c r="F79" s="643"/>
      <c r="G79" s="448"/>
      <c r="H79" s="644"/>
      <c r="I79" s="644"/>
      <c r="J79" s="644"/>
      <c r="K79" s="644"/>
      <c r="L79" s="644"/>
      <c r="M79" s="662"/>
      <c r="N79" s="33"/>
      <c r="O79" s="33"/>
    </row>
  </sheetData>
  <mergeCells count="108">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D50:D59"/>
    <mergeCell ref="E50:E59"/>
    <mergeCell ref="F50:F59"/>
    <mergeCell ref="A20:A29"/>
    <mergeCell ref="B20:B29"/>
    <mergeCell ref="C20:C29"/>
    <mergeCell ref="D20:D29"/>
    <mergeCell ref="E20:E29"/>
    <mergeCell ref="F20:F2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s>
  <conditionalFormatting sqref="A7:B7">
    <cfRule type="containsText" dxfId="61" priority="76" operator="containsText" text="3- Moderado">
      <formula>NOT(ISERROR(SEARCH("3- Moderado",A7)))</formula>
    </cfRule>
    <cfRule type="containsText" dxfId="60" priority="77" operator="containsText" text="6- Moderado">
      <formula>NOT(ISERROR(SEARCH("6- Moderado",A7)))</formula>
    </cfRule>
    <cfRule type="containsText" dxfId="59" priority="78" operator="containsText" text="4- Moderado">
      <formula>NOT(ISERROR(SEARCH("4- Moderado",A7)))</formula>
    </cfRule>
    <cfRule type="containsText" dxfId="58" priority="79" operator="containsText" text="3- Bajo">
      <formula>NOT(ISERROR(SEARCH("3- Bajo",A7)))</formula>
    </cfRule>
    <cfRule type="containsText" dxfId="57" priority="80" operator="containsText" text="4- Bajo">
      <formula>NOT(ISERROR(SEARCH("4- Bajo",A7)))</formula>
    </cfRule>
    <cfRule type="containsText" dxfId="56" priority="81" operator="containsText" text="1- Bajo">
      <formula>NOT(ISERROR(SEARCH("1- Bajo",A7)))</formula>
    </cfRule>
  </conditionalFormatting>
  <conditionalFormatting sqref="A10:E10 A20:E20">
    <cfRule type="containsText" dxfId="55" priority="70" operator="containsText" text="3- Moderado">
      <formula>NOT(ISERROR(SEARCH("3- Moderado",A10)))</formula>
    </cfRule>
    <cfRule type="containsText" dxfId="54" priority="71" operator="containsText" text="6- Moderado">
      <formula>NOT(ISERROR(SEARCH("6- Moderado",A10)))</formula>
    </cfRule>
    <cfRule type="containsText" dxfId="53" priority="72" operator="containsText" text="4- Moderado">
      <formula>NOT(ISERROR(SEARCH("4- Moderado",A10)))</formula>
    </cfRule>
    <cfRule type="containsText" dxfId="52" priority="73" operator="containsText" text="3- Bajo">
      <formula>NOT(ISERROR(SEARCH("3- Bajo",A10)))</formula>
    </cfRule>
    <cfRule type="containsText" dxfId="51" priority="74" operator="containsText" text="4- Bajo">
      <formula>NOT(ISERROR(SEARCH("4- Bajo",A10)))</formula>
    </cfRule>
    <cfRule type="containsText" dxfId="50" priority="75" operator="containsText" text="1- Bajo">
      <formula>NOT(ISERROR(SEARCH("1- Bajo",A10)))</formula>
    </cfRule>
  </conditionalFormatting>
  <conditionalFormatting sqref="A30:E30">
    <cfRule type="containsText" dxfId="49" priority="57" operator="containsText" text="3- Moderado">
      <formula>NOT(ISERROR(SEARCH("3- Moderado",A30)))</formula>
    </cfRule>
    <cfRule type="containsText" dxfId="48" priority="58" operator="containsText" text="6- Moderado">
      <formula>NOT(ISERROR(SEARCH("6- Moderado",A30)))</formula>
    </cfRule>
    <cfRule type="containsText" dxfId="47" priority="59" operator="containsText" text="4- Moderado">
      <formula>NOT(ISERROR(SEARCH("4- Moderado",A30)))</formula>
    </cfRule>
    <cfRule type="containsText" dxfId="46" priority="60" operator="containsText" text="3- Bajo">
      <formula>NOT(ISERROR(SEARCH("3- Bajo",A30)))</formula>
    </cfRule>
    <cfRule type="containsText" dxfId="45" priority="61" operator="containsText" text="4- Bajo">
      <formula>NOT(ISERROR(SEARCH("4- Bajo",A30)))</formula>
    </cfRule>
    <cfRule type="containsText" dxfId="44" priority="62" operator="containsText" text="1- Bajo">
      <formula>NOT(ISERROR(SEARCH("1- Bajo",A30)))</formula>
    </cfRule>
  </conditionalFormatting>
  <conditionalFormatting sqref="A40:E40">
    <cfRule type="containsText" dxfId="43" priority="50" operator="containsText" text="3- Moderado">
      <formula>NOT(ISERROR(SEARCH("3- Moderado",A40)))</formula>
    </cfRule>
    <cfRule type="containsText" dxfId="42" priority="51" operator="containsText" text="6- Moderado">
      <formula>NOT(ISERROR(SEARCH("6- Moderado",A40)))</formula>
    </cfRule>
    <cfRule type="containsText" dxfId="41" priority="52" operator="containsText" text="4- Moderado">
      <formula>NOT(ISERROR(SEARCH("4- Moderado",A40)))</formula>
    </cfRule>
    <cfRule type="containsText" dxfId="40" priority="53" operator="containsText" text="3- Bajo">
      <formula>NOT(ISERROR(SEARCH("3- Bajo",A40)))</formula>
    </cfRule>
    <cfRule type="containsText" dxfId="39" priority="54" operator="containsText" text="4- Bajo">
      <formula>NOT(ISERROR(SEARCH("4- Bajo",A40)))</formula>
    </cfRule>
    <cfRule type="containsText" dxfId="38" priority="55" operator="containsText" text="1- Bajo">
      <formula>NOT(ISERROR(SEARCH("1- Bajo",A40)))</formula>
    </cfRule>
  </conditionalFormatting>
  <conditionalFormatting sqref="A50:E50 A60 A7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B60:E60">
    <cfRule type="containsText" dxfId="31" priority="16" operator="containsText" text="3- Moderado">
      <formula>NOT(ISERROR(SEARCH("3- Moderado",B60)))</formula>
    </cfRule>
    <cfRule type="containsText" dxfId="30" priority="17" operator="containsText" text="6- Moderado">
      <formula>NOT(ISERROR(SEARCH("6- Moderado",B60)))</formula>
    </cfRule>
    <cfRule type="containsText" dxfId="29" priority="18" operator="containsText" text="4- Moderado">
      <formula>NOT(ISERROR(SEARCH("4- Moderado",B60)))</formula>
    </cfRule>
    <cfRule type="containsText" dxfId="28" priority="19" operator="containsText" text="3- Bajo">
      <formula>NOT(ISERROR(SEARCH("3- Bajo",B60)))</formula>
    </cfRule>
    <cfRule type="containsText" dxfId="27" priority="20" operator="containsText" text="4- Bajo">
      <formula>NOT(ISERROR(SEARCH("4- Bajo",B60)))</formula>
    </cfRule>
    <cfRule type="containsText" dxfId="26" priority="21" operator="containsText" text="1- Bajo">
      <formula>NOT(ISERROR(SEARCH("1- Bajo",B60)))</formula>
    </cfRule>
  </conditionalFormatting>
  <conditionalFormatting sqref="B70:E70">
    <cfRule type="containsText" dxfId="25" priority="9" operator="containsText" text="3- Moderado">
      <formula>NOT(ISERROR(SEARCH("3- Moderado",B70)))</formula>
    </cfRule>
    <cfRule type="containsText" dxfId="24" priority="10" operator="containsText" text="6- Moderado">
      <formula>NOT(ISERROR(SEARCH("6- Moderado",B70)))</formula>
    </cfRule>
    <cfRule type="containsText" dxfId="23" priority="11" operator="containsText" text="4- Moderado">
      <formula>NOT(ISERROR(SEARCH("4- Moderado",B70)))</formula>
    </cfRule>
    <cfRule type="containsText" dxfId="22" priority="12" operator="containsText" text="3- Bajo">
      <formula>NOT(ISERROR(SEARCH("3- Bajo",B70)))</formula>
    </cfRule>
    <cfRule type="containsText" dxfId="21" priority="13" operator="containsText" text="4- Bajo">
      <formula>NOT(ISERROR(SEARCH("4- Bajo",B70)))</formula>
    </cfRule>
    <cfRule type="containsText" dxfId="20" priority="14" operator="containsText" text="1- Bajo">
      <formula>NOT(ISERROR(SEARCH("1- Bajo",B70)))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7" operator="containsText" text="3- Bajo">
      <formula>NOT(ISERROR(SEARCH("3- Bajo",C8)))</formula>
    </cfRule>
    <cfRule type="containsText" dxfId="15" priority="68" operator="containsText" text="4- Bajo">
      <formula>NOT(ISERROR(SEARCH("4- Bajo",C8)))</formula>
    </cfRule>
    <cfRule type="containsText" dxfId="14" priority="69" operator="containsText" text="1- Bajo">
      <formula>NOT(ISERROR(SEARCH("1- Bajo",C8)))</formula>
    </cfRule>
  </conditionalFormatting>
  <conditionalFormatting sqref="D10:D79">
    <cfRule type="containsText" dxfId="13" priority="33" operator="containsText" text="Muy Alta">
      <formula>NOT(ISERROR(SEARCH("Muy Alta",D10)))</formula>
    </cfRule>
    <cfRule type="containsText" dxfId="12" priority="34" operator="containsText" text="Alta">
      <formula>NOT(ISERROR(SEARCH("Alta",D10)))</formula>
    </cfRule>
    <cfRule type="containsText" dxfId="11" priority="35" operator="containsText" text="Baja">
      <formula>NOT(ISERROR(SEARCH("Baja",D10)))</formula>
    </cfRule>
    <cfRule type="containsText" dxfId="10" priority="36" operator="containsText" text="Muy Baja">
      <formula>NOT(ISERROR(SEARCH("Muy Baja",D10)))</formula>
    </cfRule>
    <cfRule type="containsText" dxfId="9" priority="38" operator="containsText" text="Media">
      <formula>NOT(ISERROR(SEARCH("Media",D10)))</formula>
    </cfRule>
  </conditionalFormatting>
  <conditionalFormatting sqref="E10:E79">
    <cfRule type="containsText" dxfId="8" priority="29" operator="containsText" text="Catastrófico">
      <formula>NOT(ISERROR(SEARCH("Catastrófico",E10)))</formula>
    </cfRule>
    <cfRule type="containsText" dxfId="7" priority="30" operator="containsText" text="Mayor">
      <formula>NOT(ISERROR(SEARCH("Mayor",E10)))</formula>
    </cfRule>
    <cfRule type="containsText" dxfId="6" priority="31" operator="containsText" text="Menor">
      <formula>NOT(ISERROR(SEARCH("Menor",E10)))</formula>
    </cfRule>
    <cfRule type="containsText" dxfId="5" priority="32" operator="containsText" text="Leve">
      <formula>NOT(ISERROR(SEARCH("Leve",E10)))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5936D5F8-CD52-4385-82D0-CF6F07C0EB4E}">
  <ds:schemaRefs>
    <ds:schemaRef ds:uri="ebe62426-be44-4ac6-b4e7-c6e91301097f"/>
    <ds:schemaRef ds:uri="http://www.w3.org/XML/1998/namespace"/>
    <ds:schemaRef ds:uri="http://schemas.microsoft.com/office/infopath/2007/PartnerControls"/>
    <ds:schemaRef ds:uri="http://schemas.microsoft.com/office/2006/metadata/properties"/>
    <ds:schemaRef ds:uri="1f8d7d97-b52e-4e8e-add1-cddb6c7f9c6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Win11Pro</cp:lastModifiedBy>
  <cp:revision/>
  <dcterms:created xsi:type="dcterms:W3CDTF">2021-04-16T16:11:31Z</dcterms:created>
  <dcterms:modified xsi:type="dcterms:W3CDTF">2025-03-18T15:26:30Z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